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Лист3" sheetId="3" r:id="rId1"/>
  </sheets>
  <definedNames>
    <definedName name="_xlnm.Print_Titles" localSheetId="0">Лист3!$3:$3</definedName>
  </definedNames>
  <calcPr calcId="145621"/>
</workbook>
</file>

<file path=xl/calcChain.xml><?xml version="1.0" encoding="utf-8"?>
<calcChain xmlns="http://schemas.openxmlformats.org/spreadsheetml/2006/main">
  <c r="E141" i="3" l="1"/>
  <c r="F210" i="3"/>
  <c r="F211" i="3"/>
  <c r="F212" i="3"/>
  <c r="F213" i="3"/>
  <c r="F214" i="3"/>
  <c r="G209" i="3"/>
  <c r="E6" i="3"/>
  <c r="D208" i="3"/>
  <c r="E208" i="3"/>
  <c r="C208" i="3"/>
  <c r="E151" i="3"/>
  <c r="F164" i="3"/>
  <c r="D163" i="3"/>
  <c r="E163" i="3"/>
  <c r="C163" i="3"/>
  <c r="F154" i="3"/>
  <c r="D153" i="3"/>
  <c r="E153" i="3"/>
  <c r="C153" i="3"/>
  <c r="F163" i="3" l="1"/>
  <c r="F153" i="3"/>
  <c r="D90" i="3" l="1"/>
  <c r="C66" i="3"/>
  <c r="D66" i="3"/>
  <c r="C219" i="3" l="1"/>
  <c r="C218" i="3" s="1"/>
  <c r="C216" i="3"/>
  <c r="C215" i="3"/>
  <c r="C213" i="3"/>
  <c r="C206" i="3"/>
  <c r="C204" i="3"/>
  <c r="C202" i="3"/>
  <c r="C200" i="3"/>
  <c r="C198" i="3"/>
  <c r="C197" i="3" s="1"/>
  <c r="C195" i="3"/>
  <c r="C193" i="3"/>
  <c r="C191" i="3"/>
  <c r="C187" i="3"/>
  <c r="C185" i="3"/>
  <c r="C183" i="3"/>
  <c r="C180" i="3"/>
  <c r="C179" i="3" s="1"/>
  <c r="C177" i="3"/>
  <c r="C175" i="3"/>
  <c r="C171" i="3"/>
  <c r="C169" i="3"/>
  <c r="C167" i="3"/>
  <c r="C165" i="3"/>
  <c r="C161" i="3"/>
  <c r="C159" i="3"/>
  <c r="C157" i="3"/>
  <c r="C155" i="3"/>
  <c r="C151" i="3"/>
  <c r="C147" i="3"/>
  <c r="C144" i="3"/>
  <c r="C143" i="3"/>
  <c r="C134" i="3"/>
  <c r="C131" i="3"/>
  <c r="C129" i="3"/>
  <c r="C126" i="3"/>
  <c r="C124" i="3"/>
  <c r="C123" i="3"/>
  <c r="C120" i="3"/>
  <c r="C118" i="3"/>
  <c r="C117" i="3" s="1"/>
  <c r="C115" i="3"/>
  <c r="C113" i="3"/>
  <c r="C111" i="3"/>
  <c r="C109" i="3"/>
  <c r="C107" i="3"/>
  <c r="C105" i="3"/>
  <c r="C103" i="3"/>
  <c r="C101" i="3"/>
  <c r="C98" i="3"/>
  <c r="C90" i="3" s="1"/>
  <c r="C89" i="3" s="1"/>
  <c r="C95" i="3"/>
  <c r="C93" i="3"/>
  <c r="C91" i="3"/>
  <c r="C87" i="3"/>
  <c r="C84" i="3"/>
  <c r="C83" i="3"/>
  <c r="C81" i="3"/>
  <c r="C80" i="3"/>
  <c r="C79" i="3" s="1"/>
  <c r="C76" i="3"/>
  <c r="C73" i="3" s="1"/>
  <c r="C72" i="3" s="1"/>
  <c r="C74" i="3"/>
  <c r="C69" i="3"/>
  <c r="C65" i="3" s="1"/>
  <c r="C63" i="3"/>
  <c r="C62" i="3" s="1"/>
  <c r="C60" i="3"/>
  <c r="C59" i="3" s="1"/>
  <c r="C55" i="3"/>
  <c r="C52" i="3"/>
  <c r="C51" i="3" s="1"/>
  <c r="C48" i="3"/>
  <c r="C46" i="3"/>
  <c r="C45" i="3" s="1"/>
  <c r="C42" i="3"/>
  <c r="C39" i="3"/>
  <c r="C38" i="3"/>
  <c r="C34" i="3" s="1"/>
  <c r="C35" i="3"/>
  <c r="C32" i="3"/>
  <c r="C30" i="3"/>
  <c r="C26" i="3" s="1"/>
  <c r="C27" i="3"/>
  <c r="C24" i="3"/>
  <c r="C22" i="3"/>
  <c r="C20" i="3"/>
  <c r="C18" i="3"/>
  <c r="C17" i="3" s="1"/>
  <c r="C16" i="3" s="1"/>
  <c r="C6" i="3"/>
  <c r="C5" i="3"/>
  <c r="C150" i="3" l="1"/>
  <c r="C50" i="3"/>
  <c r="C4" i="3"/>
  <c r="C142" i="3"/>
  <c r="C141" i="3" s="1"/>
  <c r="D159" i="3"/>
  <c r="F100" i="3"/>
  <c r="F102" i="3"/>
  <c r="G100" i="3"/>
  <c r="D101" i="3"/>
  <c r="E101" i="3"/>
  <c r="C222" i="3" l="1"/>
  <c r="F101" i="3"/>
  <c r="D69" i="3" l="1"/>
  <c r="G217" i="3" l="1"/>
  <c r="E215" i="3"/>
  <c r="D216" i="3"/>
  <c r="D215" i="3" s="1"/>
  <c r="E216" i="3"/>
  <c r="G201" i="3"/>
  <c r="F201" i="3"/>
  <c r="D200" i="3"/>
  <c r="E200" i="3"/>
  <c r="D151" i="3"/>
  <c r="G86" i="3"/>
  <c r="G92" i="3"/>
  <c r="G94" i="3"/>
  <c r="G96" i="3"/>
  <c r="G97" i="3"/>
  <c r="G106" i="3"/>
  <c r="G108" i="3"/>
  <c r="G110" i="3"/>
  <c r="G112" i="3"/>
  <c r="G116" i="3"/>
  <c r="G119" i="3"/>
  <c r="G121" i="3"/>
  <c r="G122" i="3"/>
  <c r="G125" i="3"/>
  <c r="G127" i="3"/>
  <c r="G128" i="3"/>
  <c r="G136" i="3"/>
  <c r="G137" i="3"/>
  <c r="G138" i="3"/>
  <c r="G139" i="3"/>
  <c r="G140" i="3"/>
  <c r="G145" i="3"/>
  <c r="G146" i="3"/>
  <c r="G148" i="3"/>
  <c r="G149" i="3"/>
  <c r="G152" i="3"/>
  <c r="G156" i="3"/>
  <c r="G162" i="3"/>
  <c r="G166" i="3"/>
  <c r="G168" i="3"/>
  <c r="G172" i="3"/>
  <c r="G173" i="3"/>
  <c r="G174" i="3"/>
  <c r="G176" i="3"/>
  <c r="G178" i="3"/>
  <c r="G181" i="3"/>
  <c r="G182" i="3"/>
  <c r="G184" i="3"/>
  <c r="G186" i="3"/>
  <c r="G188" i="3"/>
  <c r="G189" i="3"/>
  <c r="G190" i="3"/>
  <c r="G192" i="3"/>
  <c r="G194" i="3"/>
  <c r="G196" i="3"/>
  <c r="G199" i="3"/>
  <c r="G203" i="3"/>
  <c r="G205" i="3"/>
  <c r="G207" i="3"/>
  <c r="G210" i="3"/>
  <c r="G211" i="3"/>
  <c r="G212" i="3"/>
  <c r="G214" i="3"/>
  <c r="G220" i="3"/>
  <c r="G221" i="3"/>
  <c r="G223" i="3"/>
  <c r="F104" i="3"/>
  <c r="F106" i="3"/>
  <c r="F108" i="3"/>
  <c r="F110" i="3"/>
  <c r="F112" i="3"/>
  <c r="F114" i="3"/>
  <c r="F116" i="3"/>
  <c r="F119" i="3"/>
  <c r="F121" i="3"/>
  <c r="F122" i="3"/>
  <c r="F125" i="3"/>
  <c r="F127" i="3"/>
  <c r="F136" i="3"/>
  <c r="F137" i="3"/>
  <c r="F138" i="3"/>
  <c r="F139" i="3"/>
  <c r="F140" i="3"/>
  <c r="F145" i="3"/>
  <c r="F146" i="3"/>
  <c r="F148" i="3"/>
  <c r="F149" i="3"/>
  <c r="F152" i="3"/>
  <c r="F162" i="3"/>
  <c r="F166" i="3"/>
  <c r="F168" i="3"/>
  <c r="F170" i="3"/>
  <c r="F172" i="3"/>
  <c r="F173" i="3"/>
  <c r="F174" i="3"/>
  <c r="F176" i="3"/>
  <c r="F178" i="3"/>
  <c r="F181" i="3"/>
  <c r="F182" i="3"/>
  <c r="F184" i="3"/>
  <c r="F186" i="3"/>
  <c r="F188" i="3"/>
  <c r="F189" i="3"/>
  <c r="F190" i="3"/>
  <c r="F192" i="3"/>
  <c r="F194" i="3"/>
  <c r="F196" i="3"/>
  <c r="F199" i="3"/>
  <c r="F203" i="3"/>
  <c r="F205" i="3"/>
  <c r="F207" i="3"/>
  <c r="F209" i="3"/>
  <c r="F220" i="3"/>
  <c r="F221" i="3"/>
  <c r="D134" i="3"/>
  <c r="D131" i="3" s="1"/>
  <c r="E134" i="3"/>
  <c r="D6" i="3"/>
  <c r="G14" i="3"/>
  <c r="E131" i="3" l="1"/>
  <c r="F200" i="3"/>
  <c r="G216" i="3"/>
  <c r="G200" i="3"/>
  <c r="G215" i="3"/>
  <c r="E87" i="3" l="1"/>
  <c r="D87" i="3"/>
  <c r="D175" i="3" l="1"/>
  <c r="E175" i="3"/>
  <c r="G175" i="3" l="1"/>
  <c r="F175" i="3"/>
  <c r="E213" i="3"/>
  <c r="D213" i="3"/>
  <c r="E169" i="3"/>
  <c r="D169" i="3"/>
  <c r="F13" i="3"/>
  <c r="G13" i="3"/>
  <c r="F12" i="3"/>
  <c r="G213" i="3" l="1"/>
  <c r="F169" i="3"/>
  <c r="E202" i="3" l="1"/>
  <c r="D202" i="3"/>
  <c r="D24" i="3"/>
  <c r="D22" i="3"/>
  <c r="D20" i="3"/>
  <c r="D18" i="3"/>
  <c r="G202" i="3" l="1"/>
  <c r="F202" i="3"/>
  <c r="D120" i="3"/>
  <c r="E120" i="3"/>
  <c r="D118" i="3"/>
  <c r="E118" i="3"/>
  <c r="G118" i="3" l="1"/>
  <c r="F118" i="3"/>
  <c r="G120" i="3"/>
  <c r="F120" i="3"/>
  <c r="E117" i="3"/>
  <c r="D117" i="3"/>
  <c r="G117" i="3" l="1"/>
  <c r="F117" i="3"/>
  <c r="E107" i="3"/>
  <c r="F97" i="3"/>
  <c r="E95" i="3"/>
  <c r="G95" i="3" s="1"/>
  <c r="E81" i="3"/>
  <c r="E80" i="3" s="1"/>
  <c r="E20" i="3"/>
  <c r="G107" i="3" l="1"/>
  <c r="F107" i="3"/>
  <c r="D144" i="3"/>
  <c r="D180" i="3"/>
  <c r="D107" i="3"/>
  <c r="D98" i="3"/>
  <c r="E171" i="3" l="1"/>
  <c r="G171" i="3" s="1"/>
  <c r="E167" i="3"/>
  <c r="G167" i="3" s="1"/>
  <c r="D219" i="3"/>
  <c r="E219" i="3"/>
  <c r="E204" i="3"/>
  <c r="G204" i="3" s="1"/>
  <c r="E180" i="3"/>
  <c r="E195" i="3"/>
  <c r="E193" i="3"/>
  <c r="E191" i="3"/>
  <c r="G191" i="3" s="1"/>
  <c r="E187" i="3"/>
  <c r="E185" i="3"/>
  <c r="G185" i="3" s="1"/>
  <c r="E183" i="3"/>
  <c r="G183" i="3" s="1"/>
  <c r="E177" i="3"/>
  <c r="G177" i="3" s="1"/>
  <c r="E165" i="3"/>
  <c r="G165" i="3" s="1"/>
  <c r="E161" i="3"/>
  <c r="G161" i="3" s="1"/>
  <c r="E159" i="3"/>
  <c r="E157" i="3"/>
  <c r="E155" i="3"/>
  <c r="E144" i="3"/>
  <c r="G144" i="3" s="1"/>
  <c r="E126" i="3"/>
  <c r="D126" i="3"/>
  <c r="D123" i="3" s="1"/>
  <c r="D74" i="3"/>
  <c r="E150" i="3" l="1"/>
  <c r="G193" i="3"/>
  <c r="G195" i="3"/>
  <c r="G126" i="3"/>
  <c r="F126" i="3"/>
  <c r="E218" i="3"/>
  <c r="G218" i="3" s="1"/>
  <c r="G219" i="3"/>
  <c r="D218" i="3"/>
  <c r="F219" i="3"/>
  <c r="G187" i="3"/>
  <c r="G180" i="3"/>
  <c r="F180" i="3"/>
  <c r="G155" i="3"/>
  <c r="F144" i="3"/>
  <c r="E179" i="3"/>
  <c r="F218" i="3" l="1"/>
  <c r="G179" i="3"/>
  <c r="D204" i="3"/>
  <c r="F204" i="3" s="1"/>
  <c r="D195" i="3"/>
  <c r="F195" i="3" s="1"/>
  <c r="D193" i="3"/>
  <c r="F193" i="3" s="1"/>
  <c r="D191" i="3"/>
  <c r="F191" i="3" s="1"/>
  <c r="D187" i="3"/>
  <c r="F187" i="3" s="1"/>
  <c r="D185" i="3"/>
  <c r="F185" i="3" s="1"/>
  <c r="D183" i="3"/>
  <c r="F183" i="3" s="1"/>
  <c r="D177" i="3"/>
  <c r="F177" i="3" s="1"/>
  <c r="D171" i="3"/>
  <c r="D161" i="3"/>
  <c r="D157" i="3"/>
  <c r="D165" i="3"/>
  <c r="F165" i="3" s="1"/>
  <c r="D167" i="3"/>
  <c r="F167" i="3" s="1"/>
  <c r="D155" i="3"/>
  <c r="F171" i="3" l="1"/>
  <c r="D150" i="3"/>
  <c r="F161" i="3"/>
  <c r="D179" i="3"/>
  <c r="F179" i="3" s="1"/>
  <c r="E115" i="3"/>
  <c r="D115" i="3"/>
  <c r="D113" i="3"/>
  <c r="E113" i="3"/>
  <c r="E98" i="3"/>
  <c r="E124" i="3"/>
  <c r="E129" i="3"/>
  <c r="E111" i="3"/>
  <c r="D111" i="3"/>
  <c r="E109" i="3"/>
  <c r="D109" i="3"/>
  <c r="E105" i="3"/>
  <c r="D105" i="3"/>
  <c r="E103" i="3"/>
  <c r="D103" i="3"/>
  <c r="D95" i="3"/>
  <c r="E93" i="3"/>
  <c r="G93" i="3" s="1"/>
  <c r="D93" i="3"/>
  <c r="E91" i="3"/>
  <c r="G91" i="3" s="1"/>
  <c r="D91" i="3"/>
  <c r="E74" i="3"/>
  <c r="E69" i="3"/>
  <c r="E32" i="3"/>
  <c r="D32" i="3"/>
  <c r="D5" i="3"/>
  <c r="D17" i="3"/>
  <c r="D16" i="3" s="1"/>
  <c r="D27" i="3"/>
  <c r="D30" i="3"/>
  <c r="D35" i="3"/>
  <c r="D39" i="3"/>
  <c r="D42" i="3"/>
  <c r="D46" i="3"/>
  <c r="D48" i="3"/>
  <c r="D52" i="3"/>
  <c r="D55" i="3"/>
  <c r="D60" i="3"/>
  <c r="D59" i="3" s="1"/>
  <c r="D63" i="3"/>
  <c r="D62" i="3" s="1"/>
  <c r="D65" i="3"/>
  <c r="D76" i="3"/>
  <c r="D73" i="3" s="1"/>
  <c r="D72" i="3" s="1"/>
  <c r="D84" i="3"/>
  <c r="G105" i="3" l="1"/>
  <c r="F105" i="3"/>
  <c r="G111" i="3"/>
  <c r="F111" i="3"/>
  <c r="G115" i="3"/>
  <c r="F115" i="3"/>
  <c r="D38" i="3"/>
  <c r="D34" i="3" s="1"/>
  <c r="F113" i="3"/>
  <c r="D83" i="3"/>
  <c r="D79" i="3" s="1"/>
  <c r="G109" i="3"/>
  <c r="F109" i="3"/>
  <c r="G124" i="3"/>
  <c r="F124" i="3"/>
  <c r="E90" i="3"/>
  <c r="G90" i="3" s="1"/>
  <c r="D89" i="3"/>
  <c r="E123" i="3"/>
  <c r="D45" i="3"/>
  <c r="D51" i="3"/>
  <c r="D50" i="3" s="1"/>
  <c r="D26" i="3"/>
  <c r="D4" i="3" l="1"/>
  <c r="G123" i="3"/>
  <c r="F123" i="3"/>
  <c r="E89" i="3"/>
  <c r="G89" i="3" s="1"/>
  <c r="G7" i="3"/>
  <c r="G8" i="3"/>
  <c r="G10" i="3"/>
  <c r="G11" i="3"/>
  <c r="G19" i="3"/>
  <c r="G20" i="3"/>
  <c r="G21" i="3"/>
  <c r="G23" i="3"/>
  <c r="G25" i="3"/>
  <c r="G29" i="3"/>
  <c r="G31" i="3"/>
  <c r="G32" i="3"/>
  <c r="G33" i="3"/>
  <c r="G36" i="3"/>
  <c r="G37" i="3"/>
  <c r="G40" i="3"/>
  <c r="G41" i="3"/>
  <c r="G43" i="3"/>
  <c r="G44" i="3"/>
  <c r="G47" i="3"/>
  <c r="G49" i="3"/>
  <c r="G53" i="3"/>
  <c r="G54" i="3"/>
  <c r="G56" i="3"/>
  <c r="G57" i="3"/>
  <c r="G58" i="3"/>
  <c r="G61" i="3"/>
  <c r="G64" i="3"/>
  <c r="G67" i="3"/>
  <c r="G69" i="3"/>
  <c r="G70" i="3"/>
  <c r="G71" i="3"/>
  <c r="G77" i="3"/>
  <c r="G78" i="3"/>
  <c r="G80" i="3"/>
  <c r="G81" i="3"/>
  <c r="G82" i="3"/>
  <c r="G85" i="3"/>
  <c r="F7" i="3"/>
  <c r="F8" i="3"/>
  <c r="F10" i="3"/>
  <c r="F11" i="3"/>
  <c r="F19" i="3"/>
  <c r="F20" i="3"/>
  <c r="F21" i="3"/>
  <c r="F23" i="3"/>
  <c r="F25" i="3"/>
  <c r="F31" i="3"/>
  <c r="F32" i="3"/>
  <c r="F33" i="3"/>
  <c r="F36" i="3"/>
  <c r="F37" i="3"/>
  <c r="F40" i="3"/>
  <c r="F41" i="3"/>
  <c r="F43" i="3"/>
  <c r="F44" i="3"/>
  <c r="F47" i="3"/>
  <c r="F49" i="3"/>
  <c r="F53" i="3"/>
  <c r="F54" i="3"/>
  <c r="F56" i="3"/>
  <c r="F57" i="3"/>
  <c r="F58" i="3"/>
  <c r="F61" i="3"/>
  <c r="F64" i="3"/>
  <c r="F67" i="3"/>
  <c r="F68" i="3"/>
  <c r="F69" i="3"/>
  <c r="F70" i="3"/>
  <c r="F74" i="3"/>
  <c r="F75" i="3"/>
  <c r="F78" i="3"/>
  <c r="F85" i="3"/>
  <c r="F86" i="3"/>
  <c r="F90" i="3"/>
  <c r="F91" i="3"/>
  <c r="F92" i="3"/>
  <c r="F93" i="3"/>
  <c r="F94" i="3"/>
  <c r="F95" i="3"/>
  <c r="F96" i="3"/>
  <c r="F98" i="3"/>
  <c r="F99" i="3"/>
  <c r="F103" i="3"/>
  <c r="F151" i="3" l="1"/>
  <c r="G151" i="3"/>
  <c r="E18" i="3"/>
  <c r="E22" i="3"/>
  <c r="E24" i="3"/>
  <c r="E27" i="3"/>
  <c r="E30" i="3"/>
  <c r="E35" i="3"/>
  <c r="E39" i="3"/>
  <c r="E42" i="3"/>
  <c r="E46" i="3"/>
  <c r="E48" i="3"/>
  <c r="E52" i="3"/>
  <c r="E55" i="3"/>
  <c r="E60" i="3"/>
  <c r="E63" i="3"/>
  <c r="G150" i="3" l="1"/>
  <c r="F150" i="3"/>
  <c r="E38" i="3"/>
  <c r="G42" i="3"/>
  <c r="F42" i="3"/>
  <c r="F39" i="3"/>
  <c r="G39" i="3"/>
  <c r="G48" i="3"/>
  <c r="F48" i="3"/>
  <c r="F35" i="3"/>
  <c r="G35" i="3"/>
  <c r="E59" i="3"/>
  <c r="G60" i="3"/>
  <c r="F60" i="3"/>
  <c r="E62" i="3"/>
  <c r="G63" i="3"/>
  <c r="F63" i="3"/>
  <c r="F55" i="3"/>
  <c r="G55" i="3"/>
  <c r="G52" i="3"/>
  <c r="F52" i="3"/>
  <c r="G46" i="3"/>
  <c r="F46" i="3"/>
  <c r="G30" i="3"/>
  <c r="F30" i="3"/>
  <c r="E26" i="3"/>
  <c r="G18" i="3"/>
  <c r="F18" i="3"/>
  <c r="G22" i="3"/>
  <c r="F22" i="3"/>
  <c r="G24" i="3"/>
  <c r="F24" i="3"/>
  <c r="E5" i="3"/>
  <c r="G6" i="3"/>
  <c r="F6" i="3"/>
  <c r="E51" i="3"/>
  <c r="E45" i="3"/>
  <c r="E17" i="3"/>
  <c r="D147" i="3"/>
  <c r="E147" i="3"/>
  <c r="D198" i="3"/>
  <c r="E198" i="3"/>
  <c r="D206" i="3"/>
  <c r="E206" i="3"/>
  <c r="G206" i="3" s="1"/>
  <c r="F208" i="3"/>
  <c r="G208" i="3" s="1"/>
  <c r="E197" i="3" l="1"/>
  <c r="F206" i="3"/>
  <c r="D197" i="3"/>
  <c r="F198" i="3"/>
  <c r="G198" i="3"/>
  <c r="E143" i="3"/>
  <c r="G143" i="3" s="1"/>
  <c r="G147" i="3"/>
  <c r="D143" i="3"/>
  <c r="F147" i="3"/>
  <c r="E34" i="3"/>
  <c r="G38" i="3"/>
  <c r="F38" i="3"/>
  <c r="G59" i="3"/>
  <c r="F59" i="3"/>
  <c r="G62" i="3"/>
  <c r="F62" i="3"/>
  <c r="E50" i="3"/>
  <c r="G51" i="3"/>
  <c r="F51" i="3"/>
  <c r="G45" i="3"/>
  <c r="F45" i="3"/>
  <c r="G26" i="3"/>
  <c r="F26" i="3"/>
  <c r="E16" i="3"/>
  <c r="G17" i="3"/>
  <c r="F17" i="3"/>
  <c r="F5" i="3"/>
  <c r="G5" i="3"/>
  <c r="E84" i="3"/>
  <c r="E83" i="3" s="1"/>
  <c r="E76" i="3"/>
  <c r="E66" i="3"/>
  <c r="F143" i="3" l="1"/>
  <c r="D142" i="3"/>
  <c r="E142" i="3"/>
  <c r="G141" i="3" s="1"/>
  <c r="F197" i="3"/>
  <c r="G197" i="3"/>
  <c r="G34" i="3"/>
  <c r="F34" i="3"/>
  <c r="G76" i="3"/>
  <c r="E73" i="3"/>
  <c r="E72" i="3" s="1"/>
  <c r="G84" i="3"/>
  <c r="F84" i="3"/>
  <c r="F50" i="3"/>
  <c r="G50" i="3"/>
  <c r="G16" i="3"/>
  <c r="F16" i="3"/>
  <c r="E65" i="3"/>
  <c r="F66" i="3"/>
  <c r="G66" i="3"/>
  <c r="E79" i="3"/>
  <c r="D141" i="3" l="1"/>
  <c r="D222" i="3" s="1"/>
  <c r="G142" i="3"/>
  <c r="F142" i="3"/>
  <c r="G73" i="3"/>
  <c r="F73" i="3"/>
  <c r="F89" i="3"/>
  <c r="E4" i="3"/>
  <c r="F4" i="3" s="1"/>
  <c r="F83" i="3"/>
  <c r="G83" i="3"/>
  <c r="F72" i="3"/>
  <c r="G72" i="3"/>
  <c r="G65" i="3"/>
  <c r="F65" i="3"/>
  <c r="F141" i="3" l="1"/>
  <c r="F79" i="3"/>
  <c r="G79" i="3"/>
  <c r="G4" i="3"/>
  <c r="E222" i="3"/>
  <c r="G222" i="3" s="1"/>
  <c r="F222" i="3" l="1"/>
</calcChain>
</file>

<file path=xl/sharedStrings.xml><?xml version="1.0" encoding="utf-8"?>
<sst xmlns="http://schemas.openxmlformats.org/spreadsheetml/2006/main" count="445" uniqueCount="435">
  <si>
    <t>КБК</t>
  </si>
  <si>
    <t>Наименование доходов</t>
  </si>
  <si>
    <t>Процент исполнения к прогнозным показателям</t>
  </si>
  <si>
    <t>Всего доходов</t>
  </si>
  <si>
    <t>Доходы от продажи земельных участков, государственная собственность на которые  разграничена (за исключением земельных участков бюджетных и автономных учреждений)</t>
  </si>
  <si>
    <t>Доходы от продажи земельных участков, находящихся в собственности муниципальных районов (за исключением участков муниципальных бюджетных и автономных учреждений)</t>
  </si>
  <si>
    <t>(в рублях)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</si>
  <si>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</si>
  <si>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</si>
  <si>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</si>
  <si>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</si>
  <si>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</si>
  <si>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</si>
  <si>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</si>
  <si>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</si>
  <si>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</si>
  <si>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</si>
  <si>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</si>
  <si>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</si>
  <si>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</si>
  <si>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</si>
  <si>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</si>
  <si>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</si>
  <si>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</si>
  <si>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</si>
  <si>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</si>
  <si>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</si>
  <si>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</si>
  <si>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</si>
  <si>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</si>
  <si>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</si>
  <si>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</si>
  <si>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</si>
  <si>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</si>
  <si>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</si>
  <si>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</si>
  <si>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</si>
  <si>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</si>
  <si>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</si>
  <si>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</si>
  <si>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</si>
  <si>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</si>
  <si>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</si>
  <si>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</si>
  <si>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</si>
  <si>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</si>
  <si>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</si>
  <si>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</si>
  <si>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</si>
  <si>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</si>
  <si>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</si>
  <si>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</si>
  <si>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</si>
  <si>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</si>
  <si>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</si>
  <si>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</si>
  <si>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</si>
  <si>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</si>
  <si>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</si>
  <si>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</si>
  <si>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</si>
  <si>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</si>
  <si>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</si>
  <si>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</si>
  <si>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</si>
  <si>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</si>
  <si>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</si>
  <si>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</si>
  <si>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</si>
  <si>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</si>
  <si>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</si>
  <si>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</si>
  <si>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</si>
  <si>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</si>
  <si>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</si>
  <si>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</si>
  <si>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</si>
  <si>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</si>
  <si>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</si>
  <si>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</si>
  <si>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</si>
  <si>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</si>
  <si>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</si>
  <si>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</si>
  <si>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</si>
  <si>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</si>
  <si>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</si>
  <si>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</si>
  <si>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</si>
  <si>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</si>
  <si>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</si>
  <si>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</si>
  <si>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</si>
  <si>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</si>
  <si>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</si>
  <si>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</si>
  <si>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</si>
  <si>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</si>
  <si>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</si>
  <si>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</si>
  <si>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</si>
  <si>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</si>
  <si>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</si>
  <si>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</si>
  <si>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</si>
  <si>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</si>
  <si>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</si>
  <si>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</si>
  <si>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</si>
  <si>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</si>
  <si>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 xml:space="preserve"> 000 1110701513 0000 120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</si>
  <si>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</si>
  <si>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</si>
  <si>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</si>
  <si>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</si>
  <si>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</si>
  <si>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</si>
  <si>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</si>
  <si>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</si>
  <si>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</si>
  <si>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</si>
  <si>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</si>
  <si>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</si>
  <si>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</si>
  <si>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</si>
  <si>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</si>
  <si>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</si>
  <si>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</si>
  <si>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</si>
  <si>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</si>
  <si>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</si>
  <si>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</si>
  <si>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</si>
  <si>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</si>
  <si>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</si>
  <si>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</si>
  <si>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</si>
  <si>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</si>
  <si>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</si>
  <si>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</si>
  <si>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</si>
  <si>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</si>
  <si>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</si>
  <si>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</si>
  <si>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</si>
  <si>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</si>
  <si>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</si>
  <si>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</si>
  <si>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</si>
  <si>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</si>
  <si>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</si>
  <si>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</si>
  <si>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</si>
  <si>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</si>
  <si>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</si>
  <si>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>000 1 14 06020 00 0000 430</t>
  </si>
  <si>
    <t>000 1 14 06025 05 0000 430</t>
  </si>
  <si>
    <t xml:space="preserve">  ШТРАФЫ, САНКЦИИ, ВОЗМЕЩЕНИЕ УЩЕРБА</t>
  </si>
  <si>
    <t xml:space="preserve"> 000 1160000000 0000 000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</si>
  <si>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</si>
  <si>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</si>
  <si>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</si>
  <si>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</si>
  <si>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</si>
  <si>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</si>
  <si>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</si>
  <si>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</si>
  <si>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</si>
  <si>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</si>
  <si>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</si>
  <si>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</si>
  <si>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>-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</si>
  <si>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</si>
  <si>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</si>
  <si>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</si>
  <si>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</si>
  <si>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</si>
  <si>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</si>
  <si>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</si>
  <si>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</si>
  <si>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</si>
  <si>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</si>
  <si>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</si>
  <si>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</si>
  <si>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</si>
  <si>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</si>
  <si>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</si>
  <si>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</si>
  <si>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</si>
  <si>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</si>
  <si>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</si>
  <si>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</si>
  <si>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</si>
  <si>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</si>
  <si>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</si>
  <si>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</si>
  <si>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</si>
  <si>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</si>
  <si>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</si>
  <si>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</si>
  <si>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</si>
  <si>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</si>
  <si>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</si>
  <si>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</si>
  <si>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</si>
  <si>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</si>
  <si>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</si>
  <si>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</si>
  <si>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</si>
  <si>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</si>
  <si>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</si>
  <si>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</si>
  <si>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</si>
  <si>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</si>
  <si>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</si>
  <si>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</si>
  <si>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</si>
  <si>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</si>
  <si>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</si>
  <si>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</si>
  <si>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</si>
  <si>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</si>
  <si>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</si>
  <si>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</si>
  <si>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</si>
  <si>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</si>
  <si>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</si>
  <si>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</si>
  <si>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</si>
  <si>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</si>
  <si>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</si>
  <si>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</si>
  <si>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</si>
  <si>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</si>
  <si>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</si>
  <si>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</si>
  <si>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</si>
  <si>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</si>
  <si>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</si>
  <si>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</si>
  <si>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</si>
  <si>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</si>
  <si>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</si>
  <si>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</si>
  <si>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</si>
  <si>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</si>
  <si>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муниципальных районов</t>
  </si>
  <si>
    <t xml:space="preserve"> 000 2070500005 0000 150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</si>
  <si>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</si>
  <si>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</si>
  <si>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000 2070503005 0000 150</t>
  </si>
  <si>
    <t xml:space="preserve"> 000 2070503010 0000 150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</si>
  <si>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</si>
  <si>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</si>
  <si>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</si>
  <si>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</si>
  <si>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</si>
  <si>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</si>
  <si>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Доходы, поступающие в порядке возмещения расходов, понесенных в связи с эксплуатацией имущества</t>
  </si>
  <si>
    <t>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</si>
  <si>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</si>
  <si>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>000 1130206505 0000 130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</si>
  <si>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</si>
  <si>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</si>
  <si>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</si>
  <si>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</si>
  <si>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</si>
  <si>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</si>
  <si>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</si>
  <si>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</si>
  <si>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</si>
  <si>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</si>
  <si>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</si>
  <si>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</si>
  <si>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</si>
  <si>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</si>
  <si>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</si>
  <si>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</si>
  <si>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</si>
  <si>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</si>
  <si>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</si>
  <si>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</si>
  <si>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</si>
  <si>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</si>
  <si>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</si>
  <si>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</si>
  <si>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</si>
  <si>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</si>
  <si>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</si>
  <si>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</si>
  <si>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</si>
  <si>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000 1161003005 0000 140</t>
  </si>
  <si>
    <t xml:space="preserve">  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</si>
  <si>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 xml:space="preserve"> 000 1161003105 0000 140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</si>
  <si>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</si>
  <si>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</si>
  <si>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</si>
  <si>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</si>
  <si>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</si>
  <si>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</si>
  <si>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</si>
  <si>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</si>
  <si>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</si>
  <si>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</si>
  <si>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</si>
  <si>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</si>
  <si>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</si>
  <si>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</si>
  <si>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</si>
  <si>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</si>
  <si>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</si>
  <si>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</si>
  <si>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</si>
  <si>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</si>
  <si>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</si>
  <si>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000 2023546905 0000 150</t>
  </si>
  <si>
    <t xml:space="preserve"> 000 1160115001 0000 140</t>
  </si>
  <si>
    <t xml:space="preserve"> 000 1160115301 0000 140</t>
  </si>
  <si>
    <t xml:space="preserve"> 000 1160119001 0000 140</t>
  </si>
  <si>
    <t xml:space="preserve"> 000 1160119301 0000 140</t>
  </si>
  <si>
    <t xml:space="preserve"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
</t>
  </si>
  <si>
    <t xml:space="preserve">
 000 1160133301 0000 140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</si>
  <si>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
</t>
  </si>
  <si>
    <t>000 1160108401 0000 140</t>
  </si>
  <si>
    <t xml:space="preserve">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</si>
  <si>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</si>
  <si>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</si>
  <si>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</si>
  <si>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
</t>
  </si>
  <si>
    <t xml:space="preserve"> 000 1160133000 0000 140</t>
  </si>
  <si>
    <t xml:space="preserve"> 000 1160200002 0000 140</t>
  </si>
  <si>
    <t xml:space="preserve"> 000 1160201002 0000 140</t>
  </si>
  <si>
    <t xml:space="preserve">Административные штрафы, установленные законами субъектов Российской Федерации об административных правонарушениях
</t>
  </si>
  <si>
    <t xml:space="preserve"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
</t>
  </si>
  <si>
    <t xml:space="preserve"> 000 2022524300 0000 150</t>
  </si>
  <si>
    <t xml:space="preserve"> 000 2022524305 0000 150</t>
  </si>
  <si>
    <t xml:space="preserve"> 000 2022529900 0000 150</t>
  </si>
  <si>
    <t xml:space="preserve"> 000 2022529905 0000 150</t>
  </si>
  <si>
    <t xml:space="preserve"> 000 2022530400 0000 150</t>
  </si>
  <si>
    <t xml:space="preserve"> 000 2022530405 0000 150</t>
  </si>
  <si>
    <t xml:space="preserve"> Субсидии бюджетам на строительство и реконструкцию (модернизацию) объектов питьевого водоснабжения
</t>
  </si>
  <si>
    <t xml:space="preserve">Субсидии бюджетам муниципальных районов на строительство и реконструкцию (модернизацию) объектов питьевого водоснабжения
</t>
  </si>
  <si>
    <t xml:space="preserve">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</si>
  <si>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Субсидии бюджетам муниципальных районов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</si>
  <si>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</si>
  <si>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</si>
  <si>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000 2024530300 0000 150</t>
  </si>
  <si>
    <t xml:space="preserve"> 000 2024530305 0000 150</t>
  </si>
  <si>
    <t xml:space="preserve">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
</t>
  </si>
  <si>
    <t xml:space="preserve"> 000 2194530305 0000 150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</si>
  <si>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</si>
  <si>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</si>
  <si>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1 1120104201 0000 120</t>
  </si>
  <si>
    <t xml:space="preserve"> 1 1160107401 0000 140</t>
  </si>
  <si>
    <t xml:space="preserve">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</si>
  <si>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</si>
  <si>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</si>
  <si>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000 1160117301 0000 140</t>
  </si>
  <si>
    <t>000 1160117001 0000 140</t>
  </si>
  <si>
    <t>000 1160700000 0000 140</t>
  </si>
  <si>
    <t>000 1160701000 0000 140</t>
  </si>
  <si>
    <t>000 1160701005 0000 140</t>
  </si>
  <si>
    <t>000 1160709000 0000 140</t>
  </si>
  <si>
    <t>000 1160709005 0000 140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</si>
  <si>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</si>
  <si>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</si>
  <si>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</si>
  <si>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</si>
  <si>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</si>
  <si>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 Плата за размещение твердых коммунальных отходов </t>
  </si>
  <si>
    <t>Межбюджетные трансферты, передаваемые бюджетам  на проведение мероприятий по обеспечению деятельности советников директора по воспитанию и взаимодействию с детскими общественными объединениями  в общеобразовательных организациях</t>
  </si>
  <si>
    <t>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 в общеобразовательных организациях</t>
  </si>
  <si>
    <t>000 2024517905 0000 150</t>
  </si>
  <si>
    <t>000 2024517900 0000 150</t>
  </si>
  <si>
    <t>Налог на доходы физических лиц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компании).</t>
  </si>
  <si>
    <t xml:space="preserve"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
</t>
  </si>
  <si>
    <t xml:space="preserve">НДФЛ с доходов от долевого участия в организации, полученных в виде дивидендов (в части суммы налога, превышающей 650 000 руб.)
</t>
  </si>
  <si>
    <t>000 1010208001 1000 110</t>
  </si>
  <si>
    <t xml:space="preserve"> 000 1010213001 1000 110
</t>
  </si>
  <si>
    <t xml:space="preserve"> 000 1010214001 1000 110
</t>
  </si>
  <si>
    <t xml:space="preserve"> Субсидия бюджетам на развитие сети учреждений культурно- досугового типа</t>
  </si>
  <si>
    <t xml:space="preserve"> Субсидия бюджетам муниципальных районов на развитие сети учреждений культурно- досугового типа</t>
  </si>
  <si>
    <t>000 2022551300 0000 150</t>
  </si>
  <si>
    <t>000 2022551305 0000 150</t>
  </si>
  <si>
    <t>Перечисления  для осуществления возврата (зачета)  излишне уплаченных или излишне взысканных сумм налогов, сборов и иных  платежей, а также сумм  процентов за несвоевременное осуществление  такого возврата и процентов,  начисленных  на излишне  взысканные суммы</t>
  </si>
  <si>
    <t>Перечисления из бюджетов  муниципальных районов  (в бюджеты  муниципальных районов)  для осуществление  возврата  (зачета)  излишне  уплаченных или излишне  взысканных  сумм налогов,  сборов и иных платежей,  а также сумм процентов за несвоевременное  осуществление такого возврата и процентлов, начисленных  на излишне взысканные суммы</t>
  </si>
  <si>
    <t>000 2080000000 0000 150</t>
  </si>
  <si>
    <t>000 2080500005 0000 150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</si>
  <si>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</si>
  <si>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 xml:space="preserve">  Субсидии бюджетам муниципальных районов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</si>
  <si>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 xml:space="preserve"> 000 2022713900 0000 150</t>
  </si>
  <si>
    <t xml:space="preserve"> 000 2022713905 0000 150</t>
  </si>
  <si>
    <t>000 1010215001 1000 110</t>
  </si>
  <si>
    <t xml:space="preserve">НДФЛ в части суммы налога, превышающей 702 тыс. руб., относящейся к части налоговой базы, превышающей 5 млн руб. и составляющей не более 20 млн руб. (за исключением НДФЛ в отношении доходов, указанных в абз. 39 ст. 50 БК РФ, НДФЛ в части суммы налога, превышающей 312 тыс. руб., относящейся к сумме налоговых баз, указанных в п. 6 ст. 210 НК РФ, превышающей 2,4 млн руб. (за исключением НДФЛ в отношении доходов, указанных в абз. 35 и 36 ст. 50 БК РФ), а также НДФЛ в отношении доходов физлиц-нерезидентов, указанных в абз. 9 п. 3 ст. 224 НК РФ, в части суммы налога, превышающей 312 тыс. руб., относящейся к части налоговой базы, превышающей 2,4 млн руб.         </t>
  </si>
  <si>
    <t>000 11715000 00 0000 150</t>
  </si>
  <si>
    <t>Инициативные платежи</t>
  </si>
  <si>
    <t>000 11715030 05 0000 150</t>
  </si>
  <si>
    <t>Инициативные платежи, зачисляемые в бюджеты муниципальных районов</t>
  </si>
  <si>
    <t xml:space="preserve"> 000 2022534800 0000 150</t>
  </si>
  <si>
    <t xml:space="preserve"> 000 2022534805 0000 150</t>
  </si>
  <si>
    <t xml:space="preserve">Субсидии бюджетам на оснащение объектов спортивной инфраструктуры спортивно-технологическим оборудованием
</t>
  </si>
  <si>
    <t xml:space="preserve">Субсидии бюджетам муниципальных районов на оснащение объектов спортивной инфраструктуры спортивно-технологическим оборудованием
</t>
  </si>
  <si>
    <t xml:space="preserve"> 000 2024505000 0000 150</t>
  </si>
  <si>
    <t xml:space="preserve"> 000 2024505005 0000 150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</si>
  <si>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</si>
  <si>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«Сириус», муниципальных общеобразовательных организаций и профессиональных образовательных организаций</t>
  </si>
  <si>
    <t>000 2180501005 0000 150</t>
  </si>
  <si>
    <t>000 218050000 0000 150</t>
  </si>
  <si>
    <t>000 2180000000 0000 150</t>
  </si>
  <si>
    <t>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</si>
  <si>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>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</si>
  <si>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</si>
  <si>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С. Н. Запецкая</t>
  </si>
  <si>
    <t>Исп.Ю. В. Чубарова</t>
  </si>
  <si>
    <t>тел.9-16-37</t>
  </si>
  <si>
    <t>Кассовое исполнение за 9 месяцев 2025 года</t>
  </si>
  <si>
    <t xml:space="preserve"> 000 1160113001 0000 140</t>
  </si>
  <si>
    <t xml:space="preserve"> 000 1160113301 0000 140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</si>
  <si>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</si>
  <si>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Сведения об исполнении бюджета муниципального образования Клетнянский муниципальный район Брянской области по доходам за 9 месяцев 2026 года в разрезе видов доходов в сравнении с соответствующим периодом прошлого года</t>
  </si>
  <si>
    <t xml:space="preserve"> Прогноз доходов на 2026год</t>
  </si>
  <si>
    <t>Кассовое исполнение за 9 месяцев 2026 года</t>
  </si>
  <si>
    <t xml:space="preserve">Субсидии бюджетам муниципальных районов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
</t>
  </si>
  <si>
    <t>000 2022520300 0000 150</t>
  </si>
  <si>
    <t>000 2022520305 0000 150</t>
  </si>
  <si>
    <t xml:space="preserve">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
</t>
  </si>
  <si>
    <t>000 2022537200 0000 150</t>
  </si>
  <si>
    <t>000 2022537205 0000 150</t>
  </si>
  <si>
    <t>Субсидии бюджетам на развитие транспортной инфраструктуры на сельских территориях</t>
  </si>
  <si>
    <t xml:space="preserve">Субсидии бюджетам муниципальных районов на развитие транспортной инфраструктуры на сельских территориях
</t>
  </si>
  <si>
    <t>000 1010202101 0000 110</t>
  </si>
  <si>
    <t xml:space="preserve"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
</t>
  </si>
  <si>
    <t xml:space="preserve">И. о. заместителя главы администрации района, </t>
  </si>
  <si>
    <t>Темп роста к соответствующему периоду прошлого  2025 года</t>
  </si>
  <si>
    <t xml:space="preserve"> начальник финансового управления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</si>
</sst>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Arial"/>
      <family val="2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0.5"/>
      <color rgb="FF000000"/>
      <name val="Times New Roman"/>
      <family val="1"/>
      <charset val="204"/>
    </font>
    <font>
      <b/>
      <u/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0" borderId="3">
      <alignment horizontal="left" wrapText="1" indent="2"/>
    </xf>
    <xf numFmtId="0" fontId="10" fillId="0" borderId="0">
      <alignment horizontal="left"/>
    </xf>
    <xf numFmtId="0" fontId="12" fillId="0" borderId="0"/>
    <xf numFmtId="49" fontId="10" fillId="0" borderId="0"/>
    <xf numFmtId="0" fontId="10" fillId="0" borderId="4">
      <alignment horizontal="left" wrapText="1" indent="2"/>
    </xf>
    <xf numFmtId="49" fontId="10" fillId="0" borderId="5">
      <alignment horizontal="center"/>
    </xf>
    <xf numFmtId="4" fontId="10" fillId="0" borderId="5">
      <alignment horizontal="right"/>
    </xf>
    <xf numFmtId="0" fontId="10" fillId="0" borderId="0"/>
    <xf numFmtId="0" fontId="10" fillId="2" borderId="0"/>
    <xf numFmtId="49" fontId="10" fillId="0" borderId="6">
      <alignment horizontal="center"/>
    </xf>
    <xf numFmtId="49" fontId="10" fillId="0" borderId="7">
      <alignment horizontal="center" vertical="center" wrapText="1"/>
    </xf>
  </cellStyleXfs>
  <cellXfs count="83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7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/>
    </xf>
    <xf numFmtId="0" fontId="0" fillId="0" borderId="0" xfId="0" applyAlignment="1" applyProtection="1">
      <alignment vertical="top"/>
      <protection locked="0"/>
    </xf>
    <xf numFmtId="0" fontId="12" fillId="0" borderId="0" xfId="3" applyNumberFormat="1" applyAlignment="1" applyProtection="1">
      <alignment vertical="top"/>
    </xf>
    <xf numFmtId="0" fontId="13" fillId="0" borderId="0" xfId="2" applyNumberFormat="1" applyFont="1" applyAlignment="1" applyProtection="1">
      <alignment horizontal="left" vertical="top"/>
    </xf>
    <xf numFmtId="4" fontId="10" fillId="0" borderId="0" xfId="4" applyNumberFormat="1" applyAlignment="1" applyProtection="1">
      <alignment vertical="top"/>
    </xf>
    <xf numFmtId="0" fontId="8" fillId="0" borderId="0" xfId="0" applyFont="1" applyAlignment="1" applyProtection="1">
      <alignment vertical="top"/>
      <protection locked="0"/>
    </xf>
    <xf numFmtId="0" fontId="7" fillId="0" borderId="2" xfId="0" applyFont="1" applyFill="1" applyBorder="1" applyAlignment="1">
      <alignment horizontal="center" vertical="top" wrapText="1"/>
    </xf>
    <xf numFmtId="0" fontId="4" fillId="0" borderId="0" xfId="0" applyFont="1" applyAlignment="1" applyProtection="1">
      <alignment vertical="top"/>
      <protection locked="0"/>
    </xf>
    <xf numFmtId="0" fontId="11" fillId="0" borderId="1" xfId="5" applyNumberFormat="1" applyFont="1" applyBorder="1" applyAlignment="1" applyProtection="1">
      <alignment horizontal="left" vertical="top" wrapText="1"/>
    </xf>
    <xf numFmtId="49" fontId="14" fillId="0" borderId="1" xfId="6" applyFont="1" applyBorder="1" applyAlignment="1" applyProtection="1">
      <alignment horizontal="center" vertical="top"/>
    </xf>
    <xf numFmtId="4" fontId="3" fillId="0" borderId="0" xfId="0" applyNumberFormat="1" applyFont="1" applyAlignment="1" applyProtection="1">
      <alignment vertical="top"/>
      <protection locked="0"/>
    </xf>
    <xf numFmtId="0" fontId="15" fillId="0" borderId="0" xfId="0" applyFont="1" applyAlignment="1" applyProtection="1">
      <alignment vertical="top"/>
      <protection locked="0"/>
    </xf>
    <xf numFmtId="0" fontId="6" fillId="0" borderId="1" xfId="5" applyNumberFormat="1" applyFont="1" applyBorder="1" applyAlignment="1" applyProtection="1">
      <alignment horizontal="left" vertical="top" wrapText="1"/>
    </xf>
    <xf numFmtId="49" fontId="16" fillId="0" borderId="1" xfId="6" applyFont="1" applyBorder="1" applyAlignment="1" applyProtection="1">
      <alignment horizontal="center" vertical="top"/>
    </xf>
    <xf numFmtId="4" fontId="4" fillId="0" borderId="0" xfId="0" applyNumberFormat="1" applyFont="1" applyAlignment="1" applyProtection="1">
      <alignment vertical="top"/>
      <protection locked="0"/>
    </xf>
    <xf numFmtId="0" fontId="17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 applyProtection="1">
      <alignment vertical="top"/>
      <protection locked="0"/>
    </xf>
    <xf numFmtId="0" fontId="18" fillId="0" borderId="1" xfId="0" applyFont="1" applyFill="1" applyBorder="1" applyAlignment="1">
      <alignment horizontal="right" vertical="top"/>
    </xf>
    <xf numFmtId="0" fontId="1" fillId="0" borderId="0" xfId="0" applyFont="1" applyAlignment="1" applyProtection="1">
      <alignment vertical="top"/>
      <protection locked="0"/>
    </xf>
    <xf numFmtId="0" fontId="10" fillId="0" borderId="0" xfId="8" applyNumberFormat="1" applyAlignment="1" applyProtection="1">
      <alignment vertical="top"/>
    </xf>
    <xf numFmtId="0" fontId="13" fillId="0" borderId="0" xfId="8" applyNumberFormat="1" applyFont="1" applyAlignment="1" applyProtection="1">
      <alignment vertical="top"/>
    </xf>
    <xf numFmtId="0" fontId="10" fillId="2" borderId="0" xfId="9" applyNumberFormat="1" applyAlignment="1" applyProtection="1">
      <alignment vertical="top"/>
    </xf>
    <xf numFmtId="0" fontId="9" fillId="0" borderId="0" xfId="0" applyFont="1" applyAlignment="1" applyProtection="1">
      <alignment vertical="top"/>
      <protection locked="0"/>
    </xf>
    <xf numFmtId="0" fontId="18" fillId="0" borderId="1" xfId="0" applyFont="1" applyFill="1" applyBorder="1" applyAlignment="1">
      <alignment vertical="top" wrapText="1"/>
    </xf>
    <xf numFmtId="4" fontId="6" fillId="0" borderId="1" xfId="6" applyNumberFormat="1" applyFont="1" applyBorder="1" applyAlignment="1" applyProtection="1">
      <alignment horizontal="center" vertical="top"/>
    </xf>
    <xf numFmtId="4" fontId="6" fillId="0" borderId="1" xfId="6" applyNumberFormat="1" applyFont="1" applyFill="1" applyBorder="1" applyAlignment="1" applyProtection="1">
      <alignment horizontal="center" vertical="top"/>
    </xf>
    <xf numFmtId="0" fontId="18" fillId="0" borderId="1" xfId="0" applyFont="1" applyFill="1" applyBorder="1" applyAlignment="1">
      <alignment horizontal="left" vertical="top" wrapText="1"/>
    </xf>
    <xf numFmtId="0" fontId="6" fillId="0" borderId="4" xfId="5" applyNumberFormat="1" applyFont="1" applyAlignment="1" applyProtection="1">
      <alignment horizontal="left" vertical="top" wrapText="1"/>
    </xf>
    <xf numFmtId="49" fontId="16" fillId="0" borderId="6" xfId="10" applyNumberFormat="1" applyFont="1" applyAlignment="1" applyProtection="1">
      <alignment horizontal="left" vertical="top"/>
    </xf>
    <xf numFmtId="4" fontId="6" fillId="0" borderId="1" xfId="7" applyNumberFormat="1" applyFont="1" applyBorder="1" applyAlignment="1" applyProtection="1">
      <alignment horizontal="center" vertical="top"/>
    </xf>
    <xf numFmtId="4" fontId="6" fillId="0" borderId="7" xfId="11" applyNumberFormat="1" applyFont="1" applyAlignment="1" applyProtection="1">
      <alignment horizontal="center" vertical="top" shrinkToFit="1"/>
    </xf>
    <xf numFmtId="4" fontId="6" fillId="0" borderId="1" xfId="7" applyNumberFormat="1" applyFont="1" applyFill="1" applyBorder="1" applyAlignment="1" applyProtection="1">
      <alignment horizontal="center" vertical="top"/>
    </xf>
    <xf numFmtId="0" fontId="6" fillId="0" borderId="4" xfId="5" applyNumberFormat="1" applyFont="1" applyAlignment="1" applyProtection="1">
      <alignment vertical="top" wrapText="1"/>
    </xf>
    <xf numFmtId="49" fontId="16" fillId="0" borderId="6" xfId="10" applyNumberFormat="1" applyFont="1" applyProtection="1">
      <alignment horizontal="center"/>
    </xf>
    <xf numFmtId="49" fontId="16" fillId="0" borderId="6" xfId="10" applyNumberFormat="1" applyFont="1" applyAlignment="1" applyProtection="1">
      <alignment horizontal="center" vertical="top"/>
    </xf>
    <xf numFmtId="4" fontId="11" fillId="0" borderId="1" xfId="6" applyNumberFormat="1" applyFont="1" applyBorder="1" applyAlignment="1" applyProtection="1">
      <alignment horizontal="center" vertical="top"/>
    </xf>
    <xf numFmtId="4" fontId="1" fillId="0" borderId="1" xfId="0" applyNumberFormat="1" applyFont="1" applyFill="1" applyBorder="1" applyAlignment="1">
      <alignment horizontal="center" vertical="top" wrapText="1"/>
    </xf>
    <xf numFmtId="49" fontId="18" fillId="0" borderId="8" xfId="0" applyNumberFormat="1" applyFont="1" applyBorder="1" applyAlignment="1">
      <alignment horizontal="left" vertical="top" wrapText="1"/>
    </xf>
    <xf numFmtId="0" fontId="16" fillId="0" borderId="4" xfId="5" applyNumberFormat="1" applyFont="1" applyAlignment="1" applyProtection="1">
      <alignment horizontal="left" vertical="top" wrapText="1"/>
    </xf>
    <xf numFmtId="0" fontId="18" fillId="0" borderId="1" xfId="0" applyFont="1" applyBorder="1" applyAlignment="1">
      <alignment horizontal="left" vertical="top"/>
    </xf>
    <xf numFmtId="4" fontId="10" fillId="0" borderId="0" xfId="4" applyNumberFormat="1" applyFill="1" applyAlignment="1" applyProtection="1">
      <alignment vertical="top"/>
    </xf>
    <xf numFmtId="4" fontId="11" fillId="0" borderId="1" xfId="6" applyNumberFormat="1" applyFont="1" applyFill="1" applyBorder="1" applyAlignment="1" applyProtection="1">
      <alignment horizontal="center" vertical="top"/>
    </xf>
    <xf numFmtId="4" fontId="6" fillId="0" borderId="7" xfId="11" applyNumberFormat="1" applyFont="1" applyFill="1" applyAlignment="1" applyProtection="1">
      <alignment horizontal="center" vertical="top" shrinkToFit="1"/>
    </xf>
    <xf numFmtId="0" fontId="10" fillId="0" borderId="0" xfId="9" applyNumberFormat="1" applyFill="1" applyAlignment="1" applyProtection="1">
      <alignment vertical="top"/>
    </xf>
    <xf numFmtId="0" fontId="8" fillId="0" borderId="0" xfId="0" applyFont="1" applyFill="1" applyAlignment="1" applyProtection="1">
      <alignment vertical="top"/>
      <protection locked="0"/>
    </xf>
    <xf numFmtId="0" fontId="0" fillId="0" borderId="0" xfId="0" applyFill="1" applyAlignment="1" applyProtection="1">
      <alignment vertical="top"/>
      <protection locked="0"/>
    </xf>
    <xf numFmtId="49" fontId="16" fillId="0" borderId="6" xfId="10" applyNumberFormat="1" applyFont="1" applyFill="1" applyAlignment="1" applyProtection="1">
      <alignment horizontal="left" vertical="top"/>
    </xf>
    <xf numFmtId="0" fontId="2" fillId="3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justify" vertical="top" wrapText="1"/>
    </xf>
    <xf numFmtId="0" fontId="18" fillId="0" borderId="1" xfId="0" applyFont="1" applyFill="1" applyBorder="1" applyAlignment="1">
      <alignment horizontal="center" vertical="top" wrapText="1"/>
    </xf>
    <xf numFmtId="0" fontId="18" fillId="0" borderId="1" xfId="0" applyNumberFormat="1" applyFont="1" applyBorder="1" applyAlignment="1">
      <alignment vertical="top" wrapText="1"/>
    </xf>
    <xf numFmtId="0" fontId="18" fillId="3" borderId="1" xfId="0" applyNumberFormat="1" applyFont="1" applyFill="1" applyBorder="1" applyAlignment="1">
      <alignment vertical="top" wrapText="1"/>
    </xf>
    <xf numFmtId="0" fontId="18" fillId="0" borderId="8" xfId="0" applyFont="1" applyBorder="1" applyAlignment="1">
      <alignment horizontal="left" vertical="top"/>
    </xf>
    <xf numFmtId="0" fontId="18" fillId="0" borderId="8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2" xfId="0" applyNumberFormat="1" applyFont="1" applyBorder="1" applyAlignment="1">
      <alignment wrapText="1"/>
    </xf>
    <xf numFmtId="0" fontId="18" fillId="4" borderId="8" xfId="0" applyFont="1" applyFill="1" applyBorder="1" applyAlignment="1">
      <alignment horizontal="center" vertical="top"/>
    </xf>
    <xf numFmtId="0" fontId="18" fillId="0" borderId="8" xfId="0" applyFont="1" applyBorder="1" applyAlignment="1">
      <alignment horizontal="center" vertical="top"/>
    </xf>
    <xf numFmtId="4" fontId="6" fillId="3" borderId="1" xfId="7" applyNumberFormat="1" applyFont="1" applyFill="1" applyBorder="1" applyAlignment="1" applyProtection="1">
      <alignment horizontal="center" vertical="top"/>
    </xf>
    <xf numFmtId="49" fontId="19" fillId="0" borderId="1" xfId="6" applyFont="1" applyBorder="1" applyAlignment="1" applyProtection="1">
      <alignment horizontal="center" vertical="top"/>
    </xf>
    <xf numFmtId="0" fontId="11" fillId="0" borderId="4" xfId="5" applyNumberFormat="1" applyFont="1" applyAlignment="1" applyProtection="1">
      <alignment vertical="top" wrapText="1"/>
    </xf>
    <xf numFmtId="49" fontId="19" fillId="0" borderId="6" xfId="10" applyNumberFormat="1" applyFont="1" applyProtection="1">
      <alignment horizontal="center"/>
    </xf>
    <xf numFmtId="4" fontId="11" fillId="0" borderId="1" xfId="7" applyNumberFormat="1" applyFont="1" applyFill="1" applyBorder="1" applyAlignment="1" applyProtection="1">
      <alignment horizontal="center" vertical="top"/>
    </xf>
    <xf numFmtId="4" fontId="11" fillId="0" borderId="1" xfId="7" applyNumberFormat="1" applyFont="1" applyBorder="1" applyAlignment="1" applyProtection="1">
      <alignment horizontal="center" vertical="top"/>
    </xf>
    <xf numFmtId="0" fontId="20" fillId="0" borderId="0" xfId="0" applyFont="1" applyAlignment="1" applyProtection="1">
      <alignment vertical="top"/>
      <protection locked="0"/>
    </xf>
    <xf numFmtId="0" fontId="1" fillId="0" borderId="1" xfId="0" applyFont="1" applyBorder="1" applyAlignment="1">
      <alignment vertical="top" wrapText="1"/>
    </xf>
    <xf numFmtId="0" fontId="21" fillId="0" borderId="8" xfId="0" applyFont="1" applyBorder="1" applyAlignment="1">
      <alignment horizontal="center" vertical="top"/>
    </xf>
    <xf numFmtId="49" fontId="16" fillId="3" borderId="6" xfId="10" applyNumberFormat="1" applyFont="1" applyFill="1" applyAlignment="1" applyProtection="1">
      <alignment horizontal="left" vertical="top"/>
    </xf>
    <xf numFmtId="4" fontId="6" fillId="3" borderId="7" xfId="11" applyNumberFormat="1" applyFont="1" applyFill="1" applyAlignment="1" applyProtection="1">
      <alignment horizontal="center" vertical="top" shrinkToFit="1"/>
    </xf>
    <xf numFmtId="0" fontId="23" fillId="0" borderId="0" xfId="0" applyFont="1" applyAlignment="1" applyProtection="1">
      <alignment vertical="top"/>
      <protection locked="0"/>
    </xf>
    <xf numFmtId="0" fontId="24" fillId="0" borderId="0" xfId="0" applyFont="1" applyAlignment="1" applyProtection="1">
      <alignment vertical="top"/>
      <protection locked="0"/>
    </xf>
    <xf numFmtId="0" fontId="24" fillId="0" borderId="0" xfId="0" applyFont="1" applyFill="1" applyAlignment="1" applyProtection="1">
      <alignment vertical="top"/>
      <protection locked="0"/>
    </xf>
    <xf numFmtId="0" fontId="25" fillId="0" borderId="0" xfId="0" applyFont="1" applyAlignment="1" applyProtection="1">
      <alignment vertical="top"/>
      <protection locked="0"/>
    </xf>
    <xf numFmtId="0" fontId="25" fillId="0" borderId="0" xfId="0" applyFont="1" applyFill="1" applyAlignment="1" applyProtection="1">
      <alignment vertical="top"/>
      <protection locked="0"/>
    </xf>
    <xf numFmtId="0" fontId="22" fillId="0" borderId="0" xfId="2" applyNumberFormat="1" applyFont="1" applyAlignment="1" applyProtection="1">
      <alignment horizontal="center" vertical="top" wrapText="1"/>
    </xf>
  </cellXfs>
  <cellStyles count="12">
    <cellStyle name="xl22" xfId="3"/>
    <cellStyle name="xl24" xfId="2"/>
    <cellStyle name="xl25" xfId="8"/>
    <cellStyle name="xl31" xfId="5"/>
    <cellStyle name="xl34" xfId="1"/>
    <cellStyle name="xl41" xfId="4"/>
    <cellStyle name="xl43" xfId="10"/>
    <cellStyle name="xl44" xfId="6"/>
    <cellStyle name="xl45" xfId="11"/>
    <cellStyle name="xl46" xfId="7"/>
    <cellStyle name="xl48" xfId="9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29"/>
  <sheetViews>
    <sheetView tabSelected="1" workbookViewId="0">
      <selection activeCell="A227" sqref="A227"/>
    </sheetView>
  </sheetViews>
  <sheetFormatPr defaultRowHeight="15" x14ac:dyDescent="0.25"/>
  <cols>
    <col min="1" max="1" width="63.42578125" style="9" customWidth="1"/>
    <col min="2" max="2" width="25" style="30" customWidth="1"/>
    <col min="3" max="3" width="15.85546875" style="53" customWidth="1"/>
    <col min="4" max="4" width="15.85546875" style="9" customWidth="1"/>
    <col min="5" max="5" width="15.85546875" style="53" customWidth="1"/>
    <col min="6" max="7" width="12" style="9" customWidth="1"/>
    <col min="8" max="16384" width="9.140625" style="9"/>
  </cols>
  <sheetData>
    <row r="1" spans="1:8" ht="38.25" customHeight="1" x14ac:dyDescent="0.25">
      <c r="A1" s="82" t="s">
        <v>419</v>
      </c>
      <c r="B1" s="82"/>
      <c r="C1" s="82"/>
      <c r="D1" s="82"/>
      <c r="E1" s="82"/>
      <c r="F1" s="82"/>
      <c r="G1" s="82"/>
    </row>
    <row r="2" spans="1:8" ht="22.5" customHeight="1" x14ac:dyDescent="0.25">
      <c r="A2" s="10"/>
      <c r="B2" s="11"/>
      <c r="C2" s="48"/>
      <c r="D2" s="12"/>
      <c r="E2" s="48"/>
      <c r="G2" s="77" t="s">
        <v>6</v>
      </c>
    </row>
    <row r="3" spans="1:8" ht="78" customHeight="1" x14ac:dyDescent="0.25">
      <c r="A3" s="14" t="s">
        <v>1</v>
      </c>
      <c r="B3" s="6" t="s">
        <v>0</v>
      </c>
      <c r="C3" s="6" t="s">
        <v>415</v>
      </c>
      <c r="D3" s="6" t="s">
        <v>420</v>
      </c>
      <c r="E3" s="6" t="s">
        <v>421</v>
      </c>
      <c r="F3" s="6" t="s">
        <v>2</v>
      </c>
      <c r="G3" s="6" t="s">
        <v>433</v>
      </c>
      <c r="H3" s="15"/>
    </row>
    <row r="4" spans="1:8" s="19" customFormat="1" ht="15.75" x14ac:dyDescent="0.25">
      <c r="A4" s="16" t="s">
        <v>7</v>
      </c>
      <c r="B4" s="17" t="s">
        <v>8</v>
      </c>
      <c r="C4" s="49">
        <f>C5+C16+C26+C34+C45+C50+C65+C72+C79+C89</f>
        <v>90623996.110000014</v>
      </c>
      <c r="D4" s="43">
        <f>D5+D16+D26+D34+D45+D50+D65+D72+D79+D89+D131</f>
        <v>145664800</v>
      </c>
      <c r="E4" s="49">
        <f>E5+E16+E26+E34+E45+E50+E65+E72+E79+E89</f>
        <v>97322871.390000015</v>
      </c>
      <c r="F4" s="8">
        <f>E4/D4*100</f>
        <v>66.812896039400059</v>
      </c>
      <c r="G4" s="8">
        <f t="shared" ref="G4:G71" si="0">E4/C4*100</f>
        <v>107.39194426150537</v>
      </c>
      <c r="H4" s="18"/>
    </row>
    <row r="5" spans="1:8" s="23" customFormat="1" ht="19.5" customHeight="1" x14ac:dyDescent="0.25">
      <c r="A5" s="16" t="s">
        <v>9</v>
      </c>
      <c r="B5" s="67" t="s">
        <v>10</v>
      </c>
      <c r="C5" s="49">
        <f t="shared" ref="C5:E5" si="1">C6</f>
        <v>74908119.199999988</v>
      </c>
      <c r="D5" s="43">
        <f t="shared" si="1"/>
        <v>126796200</v>
      </c>
      <c r="E5" s="49">
        <f t="shared" si="1"/>
        <v>83953805.140000001</v>
      </c>
      <c r="F5" s="8">
        <f t="shared" ref="F5:F70" si="2">E5/D5*100</f>
        <v>66.211609764330476</v>
      </c>
      <c r="G5" s="8">
        <f t="shared" si="0"/>
        <v>112.07570826314381</v>
      </c>
      <c r="H5" s="18"/>
    </row>
    <row r="6" spans="1:8" ht="19.5" customHeight="1" x14ac:dyDescent="0.25">
      <c r="A6" s="20" t="s">
        <v>11</v>
      </c>
      <c r="B6" s="21" t="s">
        <v>12</v>
      </c>
      <c r="C6" s="33">
        <f>C7+C8+C10+C11+C14+C12+C13+C15</f>
        <v>74908119.199999988</v>
      </c>
      <c r="D6" s="33">
        <f>D7+D8+D10+D11+D14+D12+D13+D15</f>
        <v>126796200</v>
      </c>
      <c r="E6" s="33">
        <f>E7+E8+E9+E10+E11+E14+E12+E13+E15</f>
        <v>83953805.140000001</v>
      </c>
      <c r="F6" s="8">
        <f t="shared" si="2"/>
        <v>66.211609764330476</v>
      </c>
      <c r="G6" s="8">
        <f t="shared" si="0"/>
        <v>112.07570826314381</v>
      </c>
      <c r="H6" s="22"/>
    </row>
    <row r="7" spans="1:8" ht="81.75" customHeight="1" x14ac:dyDescent="0.25">
      <c r="A7" s="20" t="s">
        <v>13</v>
      </c>
      <c r="B7" s="21" t="s">
        <v>14</v>
      </c>
      <c r="C7" s="39">
        <v>72554187.939999998</v>
      </c>
      <c r="D7" s="37">
        <v>122476200</v>
      </c>
      <c r="E7" s="39">
        <v>80591907.709999993</v>
      </c>
      <c r="F7" s="8">
        <f t="shared" si="2"/>
        <v>65.802096823709419</v>
      </c>
      <c r="G7" s="8">
        <f t="shared" si="0"/>
        <v>111.07822993849361</v>
      </c>
      <c r="H7" s="22"/>
    </row>
    <row r="8" spans="1:8" ht="114" customHeight="1" x14ac:dyDescent="0.25">
      <c r="A8" s="20" t="s">
        <v>15</v>
      </c>
      <c r="B8" s="21" t="s">
        <v>16</v>
      </c>
      <c r="C8" s="39">
        <v>333184.99</v>
      </c>
      <c r="D8" s="37">
        <v>202000</v>
      </c>
      <c r="E8" s="39">
        <v>370472.55</v>
      </c>
      <c r="F8" s="8">
        <f t="shared" si="2"/>
        <v>183.40225247524754</v>
      </c>
      <c r="G8" s="8">
        <f t="shared" si="0"/>
        <v>111.19124844129382</v>
      </c>
      <c r="H8" s="22"/>
    </row>
    <row r="9" spans="1:8" ht="174.75" customHeight="1" x14ac:dyDescent="0.25">
      <c r="A9" s="20" t="s">
        <v>431</v>
      </c>
      <c r="B9" s="21" t="s">
        <v>430</v>
      </c>
      <c r="C9" s="39">
        <v>0</v>
      </c>
      <c r="D9" s="37">
        <v>0</v>
      </c>
      <c r="E9" s="39">
        <v>43891.54</v>
      </c>
      <c r="F9" s="8">
        <v>0</v>
      </c>
      <c r="G9" s="8">
        <v>0</v>
      </c>
      <c r="H9" s="22"/>
    </row>
    <row r="10" spans="1:8" ht="48.75" customHeight="1" x14ac:dyDescent="0.25">
      <c r="A10" s="20" t="s">
        <v>17</v>
      </c>
      <c r="B10" s="21" t="s">
        <v>18</v>
      </c>
      <c r="C10" s="39">
        <v>615028.07999999996</v>
      </c>
      <c r="D10" s="37">
        <v>804000</v>
      </c>
      <c r="E10" s="39">
        <v>1940110.29</v>
      </c>
      <c r="F10" s="8">
        <f t="shared" si="2"/>
        <v>241.30725000000001</v>
      </c>
      <c r="G10" s="8">
        <f t="shared" si="0"/>
        <v>315.45068478824578</v>
      </c>
      <c r="H10" s="22"/>
    </row>
    <row r="11" spans="1:8" ht="80.25" customHeight="1" x14ac:dyDescent="0.25">
      <c r="A11" s="20" t="s">
        <v>19</v>
      </c>
      <c r="B11" s="21" t="s">
        <v>20</v>
      </c>
      <c r="C11" s="39">
        <v>12501</v>
      </c>
      <c r="D11" s="37">
        <v>5000</v>
      </c>
      <c r="E11" s="39">
        <v>23378.400000000001</v>
      </c>
      <c r="F11" s="8">
        <f t="shared" si="2"/>
        <v>467.5680000000001</v>
      </c>
      <c r="G11" s="8">
        <f t="shared" si="0"/>
        <v>187.01223902087833</v>
      </c>
      <c r="H11" s="22"/>
    </row>
    <row r="12" spans="1:8" ht="80.25" customHeight="1" x14ac:dyDescent="0.25">
      <c r="A12" s="58" t="s">
        <v>374</v>
      </c>
      <c r="B12" s="60" t="s">
        <v>377</v>
      </c>
      <c r="C12" s="39">
        <v>0</v>
      </c>
      <c r="D12" s="37">
        <v>1201000</v>
      </c>
      <c r="E12" s="39">
        <v>763201.53</v>
      </c>
      <c r="F12" s="8">
        <f t="shared" si="2"/>
        <v>63.547171523730228</v>
      </c>
      <c r="G12" s="8">
        <v>0</v>
      </c>
      <c r="H12" s="22"/>
    </row>
    <row r="13" spans="1:8" ht="80.25" customHeight="1" x14ac:dyDescent="0.25">
      <c r="A13" s="58" t="s">
        <v>375</v>
      </c>
      <c r="B13" s="61" t="s">
        <v>378</v>
      </c>
      <c r="C13" s="39">
        <v>243360</v>
      </c>
      <c r="D13" s="37">
        <v>512000</v>
      </c>
      <c r="E13" s="39">
        <v>203541.52</v>
      </c>
      <c r="F13" s="8">
        <f t="shared" si="2"/>
        <v>39.754203124999997</v>
      </c>
      <c r="G13" s="8">
        <f t="shared" si="0"/>
        <v>83.638034188034183</v>
      </c>
      <c r="H13" s="22"/>
    </row>
    <row r="14" spans="1:8" ht="33.75" customHeight="1" x14ac:dyDescent="0.25">
      <c r="A14" s="59" t="s">
        <v>376</v>
      </c>
      <c r="B14" s="61" t="s">
        <v>379</v>
      </c>
      <c r="C14" s="39">
        <v>1149857.19</v>
      </c>
      <c r="D14" s="37">
        <v>1596000</v>
      </c>
      <c r="E14" s="39">
        <v>0</v>
      </c>
      <c r="F14" s="8">
        <v>0</v>
      </c>
      <c r="G14" s="8">
        <f>E14/C14*100</f>
        <v>0</v>
      </c>
      <c r="H14" s="22"/>
    </row>
    <row r="15" spans="1:8" ht="98.25" customHeight="1" x14ac:dyDescent="0.25">
      <c r="A15" s="59" t="s">
        <v>393</v>
      </c>
      <c r="B15" s="61" t="s">
        <v>392</v>
      </c>
      <c r="C15" s="39">
        <v>0</v>
      </c>
      <c r="D15" s="37">
        <v>0</v>
      </c>
      <c r="E15" s="39">
        <v>17301.599999999999</v>
      </c>
      <c r="F15" s="8">
        <v>0</v>
      </c>
      <c r="G15" s="8">
        <v>0</v>
      </c>
      <c r="H15" s="22"/>
    </row>
    <row r="16" spans="1:8" s="23" customFormat="1" ht="45.75" customHeight="1" x14ac:dyDescent="0.25">
      <c r="A16" s="16" t="s">
        <v>21</v>
      </c>
      <c r="B16" s="67" t="s">
        <v>22</v>
      </c>
      <c r="C16" s="49">
        <f t="shared" ref="C16:E16" si="3">C17</f>
        <v>7195983.3700000001</v>
      </c>
      <c r="D16" s="43">
        <f>D17</f>
        <v>10426500</v>
      </c>
      <c r="E16" s="49">
        <f t="shared" si="3"/>
        <v>7015492.7799999993</v>
      </c>
      <c r="F16" s="8">
        <f t="shared" si="2"/>
        <v>67.285213446506489</v>
      </c>
      <c r="G16" s="8">
        <f t="shared" si="0"/>
        <v>97.491787005060843</v>
      </c>
      <c r="H16" s="18"/>
    </row>
    <row r="17" spans="1:8" ht="34.5" customHeight="1" x14ac:dyDescent="0.25">
      <c r="A17" s="20" t="s">
        <v>23</v>
      </c>
      <c r="B17" s="21" t="s">
        <v>24</v>
      </c>
      <c r="C17" s="33">
        <f t="shared" ref="C17" si="4">C18+C20+C22+C24</f>
        <v>7195983.3700000001</v>
      </c>
      <c r="D17" s="32">
        <f t="shared" ref="D17:E17" si="5">D18+D20+D22+D24</f>
        <v>10426500</v>
      </c>
      <c r="E17" s="33">
        <f t="shared" si="5"/>
        <v>7015492.7799999993</v>
      </c>
      <c r="F17" s="8">
        <f t="shared" si="2"/>
        <v>67.285213446506489</v>
      </c>
      <c r="G17" s="8">
        <f t="shared" si="0"/>
        <v>97.491787005060843</v>
      </c>
      <c r="H17" s="22"/>
    </row>
    <row r="18" spans="1:8" ht="78" customHeight="1" x14ac:dyDescent="0.25">
      <c r="A18" s="20" t="s">
        <v>25</v>
      </c>
      <c r="B18" s="21" t="s">
        <v>26</v>
      </c>
      <c r="C18" s="33">
        <f t="shared" ref="C18:E18" si="6">C19</f>
        <v>3641755.47</v>
      </c>
      <c r="D18" s="32">
        <f>D19</f>
        <v>5455900</v>
      </c>
      <c r="E18" s="33">
        <f t="shared" si="6"/>
        <v>3651719</v>
      </c>
      <c r="F18" s="8">
        <f t="shared" si="2"/>
        <v>66.931560329184919</v>
      </c>
      <c r="G18" s="8">
        <f t="shared" si="0"/>
        <v>100.2735914061797</v>
      </c>
      <c r="H18" s="22"/>
    </row>
    <row r="19" spans="1:8" ht="114.75" customHeight="1" x14ac:dyDescent="0.25">
      <c r="A19" s="20" t="s">
        <v>27</v>
      </c>
      <c r="B19" s="21" t="s">
        <v>28</v>
      </c>
      <c r="C19" s="39">
        <v>3641755.47</v>
      </c>
      <c r="D19" s="37">
        <v>5455900</v>
      </c>
      <c r="E19" s="39">
        <v>3651719</v>
      </c>
      <c r="F19" s="8">
        <f t="shared" si="2"/>
        <v>66.931560329184919</v>
      </c>
      <c r="G19" s="8">
        <f t="shared" si="0"/>
        <v>100.2735914061797</v>
      </c>
      <c r="H19" s="22"/>
    </row>
    <row r="20" spans="1:8" ht="80.25" customHeight="1" x14ac:dyDescent="0.25">
      <c r="A20" s="20" t="s">
        <v>29</v>
      </c>
      <c r="B20" s="21" t="s">
        <v>30</v>
      </c>
      <c r="C20" s="33">
        <f>C21</f>
        <v>21266.9</v>
      </c>
      <c r="D20" s="32">
        <f>D21</f>
        <v>26600</v>
      </c>
      <c r="E20" s="33">
        <f>E21</f>
        <v>22884.22</v>
      </c>
      <c r="F20" s="8">
        <f t="shared" si="2"/>
        <v>86.030902255639091</v>
      </c>
      <c r="G20" s="8">
        <f t="shared" si="0"/>
        <v>107.60486953904895</v>
      </c>
      <c r="H20" s="22"/>
    </row>
    <row r="21" spans="1:8" ht="128.25" customHeight="1" x14ac:dyDescent="0.25">
      <c r="A21" s="20" t="s">
        <v>31</v>
      </c>
      <c r="B21" s="21" t="s">
        <v>32</v>
      </c>
      <c r="C21" s="39">
        <v>21266.9</v>
      </c>
      <c r="D21" s="37">
        <v>26600</v>
      </c>
      <c r="E21" s="39">
        <v>22884.22</v>
      </c>
      <c r="F21" s="8">
        <f t="shared" si="2"/>
        <v>86.030902255639091</v>
      </c>
      <c r="G21" s="8">
        <f t="shared" si="0"/>
        <v>107.60486953904895</v>
      </c>
      <c r="H21" s="22"/>
    </row>
    <row r="22" spans="1:8" ht="78.75" customHeight="1" x14ac:dyDescent="0.25">
      <c r="A22" s="20" t="s">
        <v>33</v>
      </c>
      <c r="B22" s="21" t="s">
        <v>34</v>
      </c>
      <c r="C22" s="33">
        <f t="shared" ref="C22:E22" si="7">C23</f>
        <v>3903859.99</v>
      </c>
      <c r="D22" s="32">
        <f>D23</f>
        <v>5277300</v>
      </c>
      <c r="E22" s="33">
        <f t="shared" si="7"/>
        <v>3710998.54</v>
      </c>
      <c r="F22" s="8">
        <f t="shared" si="2"/>
        <v>70.320022359918894</v>
      </c>
      <c r="G22" s="8">
        <f t="shared" si="0"/>
        <v>95.059724209012927</v>
      </c>
      <c r="H22" s="22"/>
    </row>
    <row r="23" spans="1:8" ht="111.75" customHeight="1" x14ac:dyDescent="0.25">
      <c r="A23" s="20" t="s">
        <v>35</v>
      </c>
      <c r="B23" s="21" t="s">
        <v>36</v>
      </c>
      <c r="C23" s="39">
        <v>3903859.99</v>
      </c>
      <c r="D23" s="37">
        <v>5277300</v>
      </c>
      <c r="E23" s="39">
        <v>3710998.54</v>
      </c>
      <c r="F23" s="8">
        <f t="shared" si="2"/>
        <v>70.320022359918894</v>
      </c>
      <c r="G23" s="8">
        <f t="shared" si="0"/>
        <v>95.059724209012927</v>
      </c>
      <c r="H23" s="22"/>
    </row>
    <row r="24" spans="1:8" ht="80.25" customHeight="1" x14ac:dyDescent="0.25">
      <c r="A24" s="20" t="s">
        <v>37</v>
      </c>
      <c r="B24" s="21" t="s">
        <v>38</v>
      </c>
      <c r="C24" s="33">
        <f t="shared" ref="C24:E24" si="8">C25</f>
        <v>-370898.99</v>
      </c>
      <c r="D24" s="32">
        <f>D25</f>
        <v>-333300</v>
      </c>
      <c r="E24" s="33">
        <f t="shared" si="8"/>
        <v>-370108.98</v>
      </c>
      <c r="F24" s="8">
        <f t="shared" si="2"/>
        <v>111.04379837983798</v>
      </c>
      <c r="G24" s="8">
        <f t="shared" si="0"/>
        <v>99.787001307283148</v>
      </c>
      <c r="H24" s="22"/>
    </row>
    <row r="25" spans="1:8" ht="111" customHeight="1" x14ac:dyDescent="0.25">
      <c r="A25" s="20" t="s">
        <v>39</v>
      </c>
      <c r="B25" s="21" t="s">
        <v>40</v>
      </c>
      <c r="C25" s="39">
        <v>-370898.99</v>
      </c>
      <c r="D25" s="37">
        <v>-333300</v>
      </c>
      <c r="E25" s="39">
        <v>-370108.98</v>
      </c>
      <c r="F25" s="8">
        <f t="shared" si="2"/>
        <v>111.04379837983798</v>
      </c>
      <c r="G25" s="8">
        <f t="shared" si="0"/>
        <v>99.787001307283148</v>
      </c>
      <c r="H25" s="22"/>
    </row>
    <row r="26" spans="1:8" s="23" customFormat="1" ht="21" customHeight="1" x14ac:dyDescent="0.25">
      <c r="A26" s="16" t="s">
        <v>41</v>
      </c>
      <c r="B26" s="67" t="s">
        <v>42</v>
      </c>
      <c r="C26" s="49">
        <f t="shared" ref="C26" si="9">C27+C30+C32</f>
        <v>2868099.78</v>
      </c>
      <c r="D26" s="43">
        <f t="shared" ref="D26:E26" si="10">D27+D30+D32</f>
        <v>230000</v>
      </c>
      <c r="E26" s="49">
        <f t="shared" si="10"/>
        <v>976402.37</v>
      </c>
      <c r="F26" s="8">
        <f t="shared" si="2"/>
        <v>424.5227695652174</v>
      </c>
      <c r="G26" s="8">
        <f t="shared" si="0"/>
        <v>34.043528639021062</v>
      </c>
      <c r="H26" s="18"/>
    </row>
    <row r="27" spans="1:8" ht="33.75" customHeight="1" x14ac:dyDescent="0.25">
      <c r="A27" s="20" t="s">
        <v>43</v>
      </c>
      <c r="B27" s="21" t="s">
        <v>44</v>
      </c>
      <c r="C27" s="33">
        <f t="shared" ref="C27" si="11">C28+C29</f>
        <v>0</v>
      </c>
      <c r="D27" s="32">
        <f t="shared" ref="D27:E27" si="12">D28+D29</f>
        <v>0</v>
      </c>
      <c r="E27" s="33">
        <f t="shared" si="12"/>
        <v>740.55</v>
      </c>
      <c r="F27" s="8">
        <v>0</v>
      </c>
      <c r="G27" s="8">
        <v>0</v>
      </c>
      <c r="H27" s="22"/>
    </row>
    <row r="28" spans="1:8" ht="33.75" customHeight="1" x14ac:dyDescent="0.25">
      <c r="A28" s="20" t="s">
        <v>43</v>
      </c>
      <c r="B28" s="21" t="s">
        <v>45</v>
      </c>
      <c r="C28" s="39">
        <v>0</v>
      </c>
      <c r="D28" s="37">
        <v>0</v>
      </c>
      <c r="E28" s="39">
        <v>740.55</v>
      </c>
      <c r="F28" s="8">
        <v>0</v>
      </c>
      <c r="G28" s="8">
        <v>0</v>
      </c>
      <c r="H28" s="22"/>
    </row>
    <row r="29" spans="1:8" ht="50.25" hidden="1" customHeight="1" x14ac:dyDescent="0.25">
      <c r="A29" s="20" t="s">
        <v>46</v>
      </c>
      <c r="B29" s="21" t="s">
        <v>47</v>
      </c>
      <c r="C29" s="39">
        <v>0</v>
      </c>
      <c r="D29" s="37">
        <v>0</v>
      </c>
      <c r="E29" s="39">
        <v>0</v>
      </c>
      <c r="F29" s="8">
        <v>0</v>
      </c>
      <c r="G29" s="8" t="e">
        <f t="shared" si="0"/>
        <v>#DIV/0!</v>
      </c>
      <c r="H29" s="22"/>
    </row>
    <row r="30" spans="1:8" ht="19.5" customHeight="1" x14ac:dyDescent="0.25">
      <c r="A30" s="20" t="s">
        <v>48</v>
      </c>
      <c r="B30" s="21" t="s">
        <v>49</v>
      </c>
      <c r="C30" s="33">
        <f t="shared" ref="C30:E30" si="13">C31</f>
        <v>146755.9</v>
      </c>
      <c r="D30" s="32">
        <f t="shared" si="13"/>
        <v>155000</v>
      </c>
      <c r="E30" s="33">
        <f t="shared" si="13"/>
        <v>118274.45</v>
      </c>
      <c r="F30" s="8">
        <f t="shared" si="2"/>
        <v>76.306096774193549</v>
      </c>
      <c r="G30" s="8">
        <f t="shared" si="0"/>
        <v>80.592637161436102</v>
      </c>
      <c r="H30" s="22"/>
    </row>
    <row r="31" spans="1:8" ht="19.5" customHeight="1" x14ac:dyDescent="0.25">
      <c r="A31" s="20" t="s">
        <v>48</v>
      </c>
      <c r="B31" s="21" t="s">
        <v>50</v>
      </c>
      <c r="C31" s="39">
        <v>146755.9</v>
      </c>
      <c r="D31" s="37">
        <v>155000</v>
      </c>
      <c r="E31" s="39">
        <v>118274.45</v>
      </c>
      <c r="F31" s="8">
        <f t="shared" si="2"/>
        <v>76.306096774193549</v>
      </c>
      <c r="G31" s="8">
        <f t="shared" si="0"/>
        <v>80.592637161436102</v>
      </c>
      <c r="H31" s="22"/>
    </row>
    <row r="32" spans="1:8" ht="33.75" customHeight="1" x14ac:dyDescent="0.25">
      <c r="A32" s="20" t="s">
        <v>51</v>
      </c>
      <c r="B32" s="21" t="s">
        <v>52</v>
      </c>
      <c r="C32" s="39">
        <f>C33</f>
        <v>2721343.88</v>
      </c>
      <c r="D32" s="37">
        <f>D33</f>
        <v>75000</v>
      </c>
      <c r="E32" s="39">
        <f>E33</f>
        <v>857387.37</v>
      </c>
      <c r="F32" s="8">
        <f t="shared" si="2"/>
        <v>1143.18316</v>
      </c>
      <c r="G32" s="8">
        <f t="shared" si="0"/>
        <v>31.506028190748168</v>
      </c>
      <c r="H32" s="22"/>
    </row>
    <row r="33" spans="1:8" ht="46.5" customHeight="1" x14ac:dyDescent="0.25">
      <c r="A33" s="20" t="s">
        <v>53</v>
      </c>
      <c r="B33" s="21" t="s">
        <v>54</v>
      </c>
      <c r="C33" s="39">
        <v>2721343.88</v>
      </c>
      <c r="D33" s="37">
        <v>75000</v>
      </c>
      <c r="E33" s="39">
        <v>857387.37</v>
      </c>
      <c r="F33" s="8">
        <f t="shared" si="2"/>
        <v>1143.18316</v>
      </c>
      <c r="G33" s="8">
        <f t="shared" si="0"/>
        <v>31.506028190748168</v>
      </c>
      <c r="H33" s="22"/>
    </row>
    <row r="34" spans="1:8" s="23" customFormat="1" ht="15.75" hidden="1" x14ac:dyDescent="0.25">
      <c r="A34" s="20" t="s">
        <v>55</v>
      </c>
      <c r="B34" s="21" t="s">
        <v>56</v>
      </c>
      <c r="C34" s="33">
        <f t="shared" ref="C34" si="14">C35+C38</f>
        <v>0</v>
      </c>
      <c r="D34" s="32">
        <f t="shared" ref="D34:E34" si="15">D35+D38</f>
        <v>0</v>
      </c>
      <c r="E34" s="33">
        <f t="shared" si="15"/>
        <v>0</v>
      </c>
      <c r="F34" s="8" t="e">
        <f t="shared" si="2"/>
        <v>#DIV/0!</v>
      </c>
      <c r="G34" s="8" t="e">
        <f t="shared" si="0"/>
        <v>#DIV/0!</v>
      </c>
      <c r="H34" s="22"/>
    </row>
    <row r="35" spans="1:8" ht="20.25" hidden="1" customHeight="1" x14ac:dyDescent="0.25">
      <c r="A35" s="20" t="s">
        <v>57</v>
      </c>
      <c r="B35" s="21" t="s">
        <v>58</v>
      </c>
      <c r="C35" s="33">
        <f t="shared" ref="C35" si="16">C36+C37</f>
        <v>0</v>
      </c>
      <c r="D35" s="32">
        <f t="shared" ref="D35:E35" si="17">D36+D37</f>
        <v>0</v>
      </c>
      <c r="E35" s="33">
        <f t="shared" si="17"/>
        <v>0</v>
      </c>
      <c r="F35" s="8" t="e">
        <f t="shared" si="2"/>
        <v>#DIV/0!</v>
      </c>
      <c r="G35" s="8" t="e">
        <f t="shared" si="0"/>
        <v>#DIV/0!</v>
      </c>
      <c r="H35" s="22"/>
    </row>
    <row r="36" spans="1:8" ht="48" hidden="1" customHeight="1" x14ac:dyDescent="0.25">
      <c r="A36" s="20" t="s">
        <v>59</v>
      </c>
      <c r="B36" s="21" t="s">
        <v>60</v>
      </c>
      <c r="C36" s="39"/>
      <c r="D36" s="37"/>
      <c r="E36" s="39"/>
      <c r="F36" s="8" t="e">
        <f t="shared" si="2"/>
        <v>#DIV/0!</v>
      </c>
      <c r="G36" s="8" t="e">
        <f t="shared" si="0"/>
        <v>#DIV/0!</v>
      </c>
      <c r="H36" s="22"/>
    </row>
    <row r="37" spans="1:8" ht="48" hidden="1" customHeight="1" x14ac:dyDescent="0.25">
      <c r="A37" s="20" t="s">
        <v>61</v>
      </c>
      <c r="B37" s="21" t="s">
        <v>62</v>
      </c>
      <c r="C37" s="39"/>
      <c r="D37" s="37"/>
      <c r="E37" s="39"/>
      <c r="F37" s="8" t="e">
        <f t="shared" si="2"/>
        <v>#DIV/0!</v>
      </c>
      <c r="G37" s="8" t="e">
        <f t="shared" si="0"/>
        <v>#DIV/0!</v>
      </c>
      <c r="H37" s="22"/>
    </row>
    <row r="38" spans="1:8" ht="15.75" hidden="1" x14ac:dyDescent="0.25">
      <c r="A38" s="20" t="s">
        <v>63</v>
      </c>
      <c r="B38" s="21" t="s">
        <v>64</v>
      </c>
      <c r="C38" s="33">
        <f t="shared" ref="C38" si="18">C39+C42</f>
        <v>0</v>
      </c>
      <c r="D38" s="32">
        <f t="shared" ref="D38:E38" si="19">D39+D42</f>
        <v>0</v>
      </c>
      <c r="E38" s="33">
        <f t="shared" si="19"/>
        <v>0</v>
      </c>
      <c r="F38" s="8" t="e">
        <f t="shared" si="2"/>
        <v>#DIV/0!</v>
      </c>
      <c r="G38" s="8" t="e">
        <f t="shared" si="0"/>
        <v>#DIV/0!</v>
      </c>
      <c r="H38" s="22"/>
    </row>
    <row r="39" spans="1:8" ht="15.75" hidden="1" x14ac:dyDescent="0.25">
      <c r="A39" s="20" t="s">
        <v>65</v>
      </c>
      <c r="B39" s="21" t="s">
        <v>66</v>
      </c>
      <c r="C39" s="33">
        <f t="shared" ref="C39" si="20">C40+C41</f>
        <v>0</v>
      </c>
      <c r="D39" s="32">
        <f t="shared" ref="D39:E39" si="21">D40+D41</f>
        <v>0</v>
      </c>
      <c r="E39" s="33">
        <f t="shared" si="21"/>
        <v>0</v>
      </c>
      <c r="F39" s="8" t="e">
        <f t="shared" si="2"/>
        <v>#DIV/0!</v>
      </c>
      <c r="G39" s="8" t="e">
        <f t="shared" si="0"/>
        <v>#DIV/0!</v>
      </c>
      <c r="H39" s="22"/>
    </row>
    <row r="40" spans="1:8" ht="31.5" hidden="1" customHeight="1" x14ac:dyDescent="0.25">
      <c r="A40" s="20" t="s">
        <v>67</v>
      </c>
      <c r="B40" s="21" t="s">
        <v>68</v>
      </c>
      <c r="C40" s="39"/>
      <c r="D40" s="37"/>
      <c r="E40" s="39"/>
      <c r="F40" s="8" t="e">
        <f t="shared" si="2"/>
        <v>#DIV/0!</v>
      </c>
      <c r="G40" s="8" t="e">
        <f t="shared" si="0"/>
        <v>#DIV/0!</v>
      </c>
      <c r="H40" s="22"/>
    </row>
    <row r="41" spans="1:8" ht="31.5" hidden="1" customHeight="1" x14ac:dyDescent="0.25">
      <c r="A41" s="20" t="s">
        <v>69</v>
      </c>
      <c r="B41" s="21" t="s">
        <v>70</v>
      </c>
      <c r="C41" s="39"/>
      <c r="D41" s="37"/>
      <c r="E41" s="39"/>
      <c r="F41" s="8" t="e">
        <f t="shared" si="2"/>
        <v>#DIV/0!</v>
      </c>
      <c r="G41" s="8" t="e">
        <f t="shared" si="0"/>
        <v>#DIV/0!</v>
      </c>
      <c r="H41" s="22"/>
    </row>
    <row r="42" spans="1:8" ht="16.5" hidden="1" customHeight="1" x14ac:dyDescent="0.25">
      <c r="A42" s="20" t="s">
        <v>71</v>
      </c>
      <c r="B42" s="21" t="s">
        <v>72</v>
      </c>
      <c r="C42" s="33">
        <f t="shared" ref="C42" si="22">C43+C44</f>
        <v>0</v>
      </c>
      <c r="D42" s="32">
        <f t="shared" ref="D42:E42" si="23">D43+D44</f>
        <v>0</v>
      </c>
      <c r="E42" s="33">
        <f t="shared" si="23"/>
        <v>0</v>
      </c>
      <c r="F42" s="8" t="e">
        <f t="shared" si="2"/>
        <v>#DIV/0!</v>
      </c>
      <c r="G42" s="8" t="e">
        <f t="shared" si="0"/>
        <v>#DIV/0!</v>
      </c>
      <c r="H42" s="22"/>
    </row>
    <row r="43" spans="1:8" ht="31.5" hidden="1" customHeight="1" x14ac:dyDescent="0.25">
      <c r="A43" s="20" t="s">
        <v>73</v>
      </c>
      <c r="B43" s="21" t="s">
        <v>74</v>
      </c>
      <c r="C43" s="39"/>
      <c r="D43" s="37"/>
      <c r="E43" s="39"/>
      <c r="F43" s="8" t="e">
        <f t="shared" si="2"/>
        <v>#DIV/0!</v>
      </c>
      <c r="G43" s="8" t="e">
        <f t="shared" si="0"/>
        <v>#DIV/0!</v>
      </c>
      <c r="H43" s="22"/>
    </row>
    <row r="44" spans="1:8" ht="31.5" hidden="1" customHeight="1" x14ac:dyDescent="0.25">
      <c r="A44" s="20" t="s">
        <v>75</v>
      </c>
      <c r="B44" s="21" t="s">
        <v>76</v>
      </c>
      <c r="C44" s="39"/>
      <c r="D44" s="37"/>
      <c r="E44" s="39"/>
      <c r="F44" s="8" t="e">
        <f t="shared" si="2"/>
        <v>#DIV/0!</v>
      </c>
      <c r="G44" s="8" t="e">
        <f t="shared" si="0"/>
        <v>#DIV/0!</v>
      </c>
      <c r="H44" s="22"/>
    </row>
    <row r="45" spans="1:8" s="23" customFormat="1" ht="15.75" x14ac:dyDescent="0.25">
      <c r="A45" s="16" t="s">
        <v>77</v>
      </c>
      <c r="B45" s="67" t="s">
        <v>78</v>
      </c>
      <c r="C45" s="49">
        <f t="shared" ref="C45" si="24">C46+C48</f>
        <v>3770562.89</v>
      </c>
      <c r="D45" s="43">
        <f t="shared" ref="D45:E45" si="25">D46+D48</f>
        <v>4916000</v>
      </c>
      <c r="E45" s="49">
        <f t="shared" si="25"/>
        <v>3531926.52</v>
      </c>
      <c r="F45" s="8">
        <f t="shared" si="2"/>
        <v>71.845535394629778</v>
      </c>
      <c r="G45" s="8">
        <f t="shared" si="0"/>
        <v>93.671067769937125</v>
      </c>
      <c r="H45" s="18"/>
    </row>
    <row r="46" spans="1:8" ht="31.5" customHeight="1" x14ac:dyDescent="0.25">
      <c r="A46" s="20" t="s">
        <v>79</v>
      </c>
      <c r="B46" s="21" t="s">
        <v>80</v>
      </c>
      <c r="C46" s="33">
        <f t="shared" ref="C46:E46" si="26">C47</f>
        <v>3770562.89</v>
      </c>
      <c r="D46" s="32">
        <f t="shared" si="26"/>
        <v>4916000</v>
      </c>
      <c r="E46" s="33">
        <f t="shared" si="26"/>
        <v>3531926.52</v>
      </c>
      <c r="F46" s="8">
        <f t="shared" si="2"/>
        <v>71.845535394629778</v>
      </c>
      <c r="G46" s="8">
        <f t="shared" si="0"/>
        <v>93.671067769937125</v>
      </c>
      <c r="H46" s="22"/>
    </row>
    <row r="47" spans="1:8" ht="49.5" customHeight="1" x14ac:dyDescent="0.25">
      <c r="A47" s="20" t="s">
        <v>81</v>
      </c>
      <c r="B47" s="21" t="s">
        <v>82</v>
      </c>
      <c r="C47" s="39">
        <v>3770562.89</v>
      </c>
      <c r="D47" s="37">
        <v>4916000</v>
      </c>
      <c r="E47" s="39">
        <v>3531926.52</v>
      </c>
      <c r="F47" s="8">
        <f t="shared" si="2"/>
        <v>71.845535394629778</v>
      </c>
      <c r="G47" s="8">
        <f t="shared" si="0"/>
        <v>93.671067769937125</v>
      </c>
      <c r="H47" s="22"/>
    </row>
    <row r="48" spans="1:8" ht="49.5" hidden="1" customHeight="1" x14ac:dyDescent="0.25">
      <c r="A48" s="20" t="s">
        <v>83</v>
      </c>
      <c r="B48" s="21" t="s">
        <v>84</v>
      </c>
      <c r="C48" s="33">
        <f t="shared" ref="C48:E48" si="27">C49</f>
        <v>0</v>
      </c>
      <c r="D48" s="32">
        <f t="shared" si="27"/>
        <v>0</v>
      </c>
      <c r="E48" s="33">
        <f t="shared" si="27"/>
        <v>0</v>
      </c>
      <c r="F48" s="8" t="e">
        <f t="shared" si="2"/>
        <v>#DIV/0!</v>
      </c>
      <c r="G48" s="8" t="e">
        <f t="shared" si="0"/>
        <v>#DIV/0!</v>
      </c>
      <c r="H48" s="22"/>
    </row>
    <row r="49" spans="1:8" ht="78" hidden="1" customHeight="1" x14ac:dyDescent="0.25">
      <c r="A49" s="20" t="s">
        <v>85</v>
      </c>
      <c r="B49" s="21" t="s">
        <v>86</v>
      </c>
      <c r="C49" s="39"/>
      <c r="D49" s="37"/>
      <c r="E49" s="39"/>
      <c r="F49" s="8" t="e">
        <f t="shared" si="2"/>
        <v>#DIV/0!</v>
      </c>
      <c r="G49" s="8" t="e">
        <f t="shared" si="0"/>
        <v>#DIV/0!</v>
      </c>
      <c r="H49" s="22"/>
    </row>
    <row r="50" spans="1:8" s="23" customFormat="1" ht="45.75" customHeight="1" x14ac:dyDescent="0.25">
      <c r="A50" s="16" t="s">
        <v>87</v>
      </c>
      <c r="B50" s="67" t="s">
        <v>88</v>
      </c>
      <c r="C50" s="49">
        <f t="shared" ref="C50" si="28">C51+C59+C62</f>
        <v>705185.04</v>
      </c>
      <c r="D50" s="43">
        <f t="shared" ref="D50:E50" si="29">D51+D59+D62</f>
        <v>1760000</v>
      </c>
      <c r="E50" s="49">
        <f t="shared" si="29"/>
        <v>705444.26</v>
      </c>
      <c r="F50" s="8">
        <f t="shared" si="2"/>
        <v>40.082060227272727</v>
      </c>
      <c r="G50" s="8">
        <f t="shared" si="0"/>
        <v>100.03675914622352</v>
      </c>
      <c r="H50" s="18"/>
    </row>
    <row r="51" spans="1:8" ht="81.75" customHeight="1" x14ac:dyDescent="0.25">
      <c r="A51" s="20" t="s">
        <v>89</v>
      </c>
      <c r="B51" s="21" t="s">
        <v>90</v>
      </c>
      <c r="C51" s="33">
        <f t="shared" ref="C51" si="30">C52+C55</f>
        <v>694316.89</v>
      </c>
      <c r="D51" s="32">
        <f t="shared" ref="D51:E51" si="31">D52+D55</f>
        <v>1639200</v>
      </c>
      <c r="E51" s="33">
        <f t="shared" si="31"/>
        <v>541181.30000000005</v>
      </c>
      <c r="F51" s="8">
        <f t="shared" si="2"/>
        <v>33.014964616886289</v>
      </c>
      <c r="G51" s="8">
        <f t="shared" si="0"/>
        <v>77.944423907072178</v>
      </c>
      <c r="H51" s="22"/>
    </row>
    <row r="52" spans="1:8" ht="63" customHeight="1" x14ac:dyDescent="0.25">
      <c r="A52" s="20" t="s">
        <v>91</v>
      </c>
      <c r="B52" s="21" t="s">
        <v>92</v>
      </c>
      <c r="C52" s="33">
        <f t="shared" ref="C52" si="32">C53+C54</f>
        <v>593270.62</v>
      </c>
      <c r="D52" s="32">
        <f t="shared" ref="D52:E52" si="33">D53+D54</f>
        <v>1492600</v>
      </c>
      <c r="E52" s="33">
        <f t="shared" si="33"/>
        <v>450618.99</v>
      </c>
      <c r="F52" s="8">
        <f t="shared" si="2"/>
        <v>30.190204341417658</v>
      </c>
      <c r="G52" s="8">
        <f t="shared" si="0"/>
        <v>75.955048979165696</v>
      </c>
      <c r="H52" s="22"/>
    </row>
    <row r="53" spans="1:8" ht="95.25" customHeight="1" x14ac:dyDescent="0.25">
      <c r="A53" s="20" t="s">
        <v>93</v>
      </c>
      <c r="B53" s="21" t="s">
        <v>94</v>
      </c>
      <c r="C53" s="39">
        <v>320321.76</v>
      </c>
      <c r="D53" s="37">
        <v>697100</v>
      </c>
      <c r="E53" s="39">
        <v>178843.15</v>
      </c>
      <c r="F53" s="8">
        <f t="shared" si="2"/>
        <v>25.655307703342416</v>
      </c>
      <c r="G53" s="8">
        <f t="shared" si="0"/>
        <v>55.832344952150613</v>
      </c>
      <c r="H53" s="22"/>
    </row>
    <row r="54" spans="1:8" ht="82.5" customHeight="1" x14ac:dyDescent="0.25">
      <c r="A54" s="20" t="s">
        <v>95</v>
      </c>
      <c r="B54" s="21" t="s">
        <v>96</v>
      </c>
      <c r="C54" s="39">
        <v>272948.86</v>
      </c>
      <c r="D54" s="37">
        <v>795500</v>
      </c>
      <c r="E54" s="39">
        <v>271775.84000000003</v>
      </c>
      <c r="F54" s="8">
        <f t="shared" si="2"/>
        <v>34.164153362664997</v>
      </c>
      <c r="G54" s="8">
        <f t="shared" si="0"/>
        <v>99.570241839442033</v>
      </c>
      <c r="H54" s="22"/>
    </row>
    <row r="55" spans="1:8" ht="80.25" customHeight="1" x14ac:dyDescent="0.25">
      <c r="A55" s="20" t="s">
        <v>97</v>
      </c>
      <c r="B55" s="21" t="s">
        <v>98</v>
      </c>
      <c r="C55" s="33">
        <f t="shared" ref="C55" si="34">C56+C57+C58</f>
        <v>101046.27</v>
      </c>
      <c r="D55" s="32">
        <f t="shared" ref="D55:E55" si="35">D56+D57+D58</f>
        <v>146600</v>
      </c>
      <c r="E55" s="33">
        <f t="shared" si="35"/>
        <v>90562.31</v>
      </c>
      <c r="F55" s="8">
        <f t="shared" si="2"/>
        <v>61.775109140518417</v>
      </c>
      <c r="G55" s="8">
        <f t="shared" si="0"/>
        <v>89.624594752483191</v>
      </c>
      <c r="H55" s="22"/>
    </row>
    <row r="56" spans="1:8" ht="65.25" customHeight="1" x14ac:dyDescent="0.25">
      <c r="A56" s="20" t="s">
        <v>99</v>
      </c>
      <c r="B56" s="21" t="s">
        <v>100</v>
      </c>
      <c r="C56" s="39">
        <v>101046.27</v>
      </c>
      <c r="D56" s="37">
        <v>146600</v>
      </c>
      <c r="E56" s="39">
        <v>90562.31</v>
      </c>
      <c r="F56" s="8">
        <f t="shared" si="2"/>
        <v>61.775109140518417</v>
      </c>
      <c r="G56" s="8">
        <f t="shared" si="0"/>
        <v>89.624594752483191</v>
      </c>
      <c r="H56" s="22"/>
    </row>
    <row r="57" spans="1:8" ht="68.25" hidden="1" customHeight="1" x14ac:dyDescent="0.25">
      <c r="A57" s="20" t="s">
        <v>101</v>
      </c>
      <c r="B57" s="21" t="s">
        <v>102</v>
      </c>
      <c r="C57" s="39"/>
      <c r="D57" s="37"/>
      <c r="E57" s="39"/>
      <c r="F57" s="8" t="e">
        <f t="shared" si="2"/>
        <v>#DIV/0!</v>
      </c>
      <c r="G57" s="8" t="e">
        <f t="shared" si="0"/>
        <v>#DIV/0!</v>
      </c>
      <c r="H57" s="22"/>
    </row>
    <row r="58" spans="1:8" ht="64.5" hidden="1" customHeight="1" x14ac:dyDescent="0.25">
      <c r="A58" s="20" t="s">
        <v>103</v>
      </c>
      <c r="B58" s="21" t="s">
        <v>104</v>
      </c>
      <c r="C58" s="39"/>
      <c r="D58" s="37"/>
      <c r="E58" s="39"/>
      <c r="F58" s="8" t="e">
        <f t="shared" si="2"/>
        <v>#DIV/0!</v>
      </c>
      <c r="G58" s="8" t="e">
        <f t="shared" si="0"/>
        <v>#DIV/0!</v>
      </c>
      <c r="H58" s="22"/>
    </row>
    <row r="59" spans="1:8" ht="31.5" hidden="1" x14ac:dyDescent="0.25">
      <c r="A59" s="20" t="s">
        <v>105</v>
      </c>
      <c r="B59" s="21" t="s">
        <v>106</v>
      </c>
      <c r="C59" s="33">
        <f t="shared" ref="C59:E60" si="36">C60</f>
        <v>0</v>
      </c>
      <c r="D59" s="32">
        <f t="shared" si="36"/>
        <v>0</v>
      </c>
      <c r="E59" s="33">
        <f t="shared" si="36"/>
        <v>0</v>
      </c>
      <c r="F59" s="8" t="e">
        <f t="shared" si="2"/>
        <v>#DIV/0!</v>
      </c>
      <c r="G59" s="8" t="e">
        <f t="shared" si="0"/>
        <v>#DIV/0!</v>
      </c>
      <c r="H59" s="22"/>
    </row>
    <row r="60" spans="1:8" ht="48.75" hidden="1" customHeight="1" x14ac:dyDescent="0.25">
      <c r="A60" s="20" t="s">
        <v>107</v>
      </c>
      <c r="B60" s="21" t="s">
        <v>108</v>
      </c>
      <c r="C60" s="33">
        <f t="shared" si="36"/>
        <v>0</v>
      </c>
      <c r="D60" s="32">
        <f t="shared" si="36"/>
        <v>0</v>
      </c>
      <c r="E60" s="33">
        <f t="shared" si="36"/>
        <v>0</v>
      </c>
      <c r="F60" s="8" t="e">
        <f t="shared" si="2"/>
        <v>#DIV/0!</v>
      </c>
      <c r="G60" s="8" t="e">
        <f t="shared" si="0"/>
        <v>#DIV/0!</v>
      </c>
      <c r="H60" s="22"/>
    </row>
    <row r="61" spans="1:8" ht="49.5" hidden="1" customHeight="1" x14ac:dyDescent="0.25">
      <c r="A61" s="20" t="s">
        <v>109</v>
      </c>
      <c r="B61" s="21" t="s">
        <v>110</v>
      </c>
      <c r="C61" s="39"/>
      <c r="D61" s="37"/>
      <c r="E61" s="39"/>
      <c r="F61" s="8" t="e">
        <f t="shared" si="2"/>
        <v>#DIV/0!</v>
      </c>
      <c r="G61" s="8" t="e">
        <f t="shared" si="0"/>
        <v>#DIV/0!</v>
      </c>
      <c r="H61" s="22"/>
    </row>
    <row r="62" spans="1:8" ht="81.75" customHeight="1" x14ac:dyDescent="0.25">
      <c r="A62" s="20" t="s">
        <v>111</v>
      </c>
      <c r="B62" s="21" t="s">
        <v>112</v>
      </c>
      <c r="C62" s="33">
        <f t="shared" ref="C62:E63" si="37">C63</f>
        <v>10868.15</v>
      </c>
      <c r="D62" s="32">
        <f t="shared" si="37"/>
        <v>120800</v>
      </c>
      <c r="E62" s="33">
        <f t="shared" si="37"/>
        <v>164262.96</v>
      </c>
      <c r="F62" s="8">
        <f t="shared" si="2"/>
        <v>135.9792715231788</v>
      </c>
      <c r="G62" s="8">
        <f t="shared" si="0"/>
        <v>1511.4160183655913</v>
      </c>
      <c r="H62" s="22"/>
    </row>
    <row r="63" spans="1:8" ht="83.25" customHeight="1" x14ac:dyDescent="0.25">
      <c r="A63" s="20" t="s">
        <v>113</v>
      </c>
      <c r="B63" s="21" t="s">
        <v>114</v>
      </c>
      <c r="C63" s="33">
        <f t="shared" si="37"/>
        <v>10868.15</v>
      </c>
      <c r="D63" s="32">
        <f t="shared" si="37"/>
        <v>120800</v>
      </c>
      <c r="E63" s="33">
        <f t="shared" si="37"/>
        <v>164262.96</v>
      </c>
      <c r="F63" s="8">
        <f t="shared" si="2"/>
        <v>135.9792715231788</v>
      </c>
      <c r="G63" s="8">
        <f t="shared" si="0"/>
        <v>1511.4160183655913</v>
      </c>
      <c r="H63" s="24"/>
    </row>
    <row r="64" spans="1:8" ht="82.5" customHeight="1" x14ac:dyDescent="0.25">
      <c r="A64" s="20" t="s">
        <v>115</v>
      </c>
      <c r="B64" s="21" t="s">
        <v>116</v>
      </c>
      <c r="C64" s="39">
        <v>10868.15</v>
      </c>
      <c r="D64" s="37">
        <v>120800</v>
      </c>
      <c r="E64" s="39">
        <v>164262.96</v>
      </c>
      <c r="F64" s="8">
        <f t="shared" si="2"/>
        <v>135.9792715231788</v>
      </c>
      <c r="G64" s="8">
        <f t="shared" si="0"/>
        <v>1511.4160183655913</v>
      </c>
      <c r="H64" s="24"/>
    </row>
    <row r="65" spans="1:8" s="23" customFormat="1" ht="31.5" x14ac:dyDescent="0.25">
      <c r="A65" s="16" t="s">
        <v>117</v>
      </c>
      <c r="B65" s="67" t="s">
        <v>118</v>
      </c>
      <c r="C65" s="49">
        <f t="shared" ref="C65:E65" si="38">C66</f>
        <v>199606.42</v>
      </c>
      <c r="D65" s="43">
        <f t="shared" si="38"/>
        <v>195500</v>
      </c>
      <c r="E65" s="49">
        <f t="shared" si="38"/>
        <v>253173.15000000002</v>
      </c>
      <c r="F65" s="8">
        <f t="shared" si="2"/>
        <v>129.50033248081843</v>
      </c>
      <c r="G65" s="8">
        <f t="shared" si="0"/>
        <v>126.83617591057444</v>
      </c>
      <c r="H65" s="24"/>
    </row>
    <row r="66" spans="1:8" ht="20.25" customHeight="1" x14ac:dyDescent="0.25">
      <c r="A66" s="20" t="s">
        <v>119</v>
      </c>
      <c r="B66" s="21" t="s">
        <v>120</v>
      </c>
      <c r="C66" s="33">
        <f>C67+C68+C69+C71</f>
        <v>199606.42</v>
      </c>
      <c r="D66" s="33">
        <f>D67+D68+D69</f>
        <v>195500</v>
      </c>
      <c r="E66" s="33">
        <f t="shared" ref="E66" si="39">E67+E68+E69+E71</f>
        <v>253173.15000000002</v>
      </c>
      <c r="F66" s="8">
        <f t="shared" si="2"/>
        <v>129.50033248081843</v>
      </c>
      <c r="G66" s="8">
        <f t="shared" si="0"/>
        <v>126.83617591057444</v>
      </c>
      <c r="H66" s="24"/>
    </row>
    <row r="67" spans="1:8" ht="33.75" customHeight="1" x14ac:dyDescent="0.25">
      <c r="A67" s="20" t="s">
        <v>121</v>
      </c>
      <c r="B67" s="21" t="s">
        <v>122</v>
      </c>
      <c r="C67" s="39">
        <v>161146.63</v>
      </c>
      <c r="D67" s="37">
        <v>115700</v>
      </c>
      <c r="E67" s="39">
        <v>145753.29</v>
      </c>
      <c r="F67" s="8">
        <f t="shared" si="2"/>
        <v>125.97518582541053</v>
      </c>
      <c r="G67" s="8">
        <f t="shared" si="0"/>
        <v>90.447619041118017</v>
      </c>
      <c r="H67" s="24"/>
    </row>
    <row r="68" spans="1:8" ht="18" customHeight="1" x14ac:dyDescent="0.25">
      <c r="A68" s="20" t="s">
        <v>123</v>
      </c>
      <c r="B68" s="21" t="s">
        <v>124</v>
      </c>
      <c r="C68" s="39">
        <v>12600</v>
      </c>
      <c r="D68" s="37">
        <v>45300</v>
      </c>
      <c r="E68" s="39">
        <v>76668.55</v>
      </c>
      <c r="F68" s="8">
        <f t="shared" si="2"/>
        <v>169.24624724061809</v>
      </c>
      <c r="G68" s="8">
        <v>0</v>
      </c>
      <c r="H68" s="24"/>
    </row>
    <row r="69" spans="1:8" ht="19.5" customHeight="1" x14ac:dyDescent="0.25">
      <c r="A69" s="20" t="s">
        <v>125</v>
      </c>
      <c r="B69" s="21" t="s">
        <v>126</v>
      </c>
      <c r="C69" s="39">
        <f>C70</f>
        <v>25759.47</v>
      </c>
      <c r="D69" s="39">
        <f>D70+D71</f>
        <v>34500</v>
      </c>
      <c r="E69" s="39">
        <f>E70</f>
        <v>30663.87</v>
      </c>
      <c r="F69" s="8">
        <f t="shared" si="2"/>
        <v>88.880782608695654</v>
      </c>
      <c r="G69" s="8">
        <f t="shared" si="0"/>
        <v>119.03921159868582</v>
      </c>
      <c r="H69" s="24"/>
    </row>
    <row r="70" spans="1:8" ht="19.5" customHeight="1" x14ac:dyDescent="0.25">
      <c r="A70" s="20" t="s">
        <v>127</v>
      </c>
      <c r="B70" s="21" t="s">
        <v>128</v>
      </c>
      <c r="C70" s="39">
        <v>25759.47</v>
      </c>
      <c r="D70" s="37">
        <v>34500</v>
      </c>
      <c r="E70" s="39">
        <v>30663.87</v>
      </c>
      <c r="F70" s="8">
        <f t="shared" si="2"/>
        <v>88.880782608695654</v>
      </c>
      <c r="G70" s="8">
        <f t="shared" si="0"/>
        <v>119.03921159868582</v>
      </c>
      <c r="H70" s="24"/>
    </row>
    <row r="71" spans="1:8" ht="15.75" x14ac:dyDescent="0.25">
      <c r="A71" s="20" t="s">
        <v>369</v>
      </c>
      <c r="B71" s="21" t="s">
        <v>352</v>
      </c>
      <c r="C71" s="39">
        <v>100.32</v>
      </c>
      <c r="D71" s="37">
        <v>0</v>
      </c>
      <c r="E71" s="39">
        <v>87.44</v>
      </c>
      <c r="F71" s="8">
        <v>0</v>
      </c>
      <c r="G71" s="8">
        <f t="shared" si="0"/>
        <v>87.161084529505587</v>
      </c>
      <c r="H71" s="24"/>
    </row>
    <row r="72" spans="1:8" s="23" customFormat="1" ht="33" customHeight="1" x14ac:dyDescent="0.25">
      <c r="A72" s="16" t="s">
        <v>129</v>
      </c>
      <c r="B72" s="67" t="s">
        <v>130</v>
      </c>
      <c r="C72" s="49">
        <f>C73</f>
        <v>277422.03000000003</v>
      </c>
      <c r="D72" s="43">
        <f>D73</f>
        <v>279600</v>
      </c>
      <c r="E72" s="49">
        <f>E73</f>
        <v>168800.97</v>
      </c>
      <c r="F72" s="8">
        <f t="shared" ref="F72:F143" si="40">E72/D72*100</f>
        <v>60.372306866952783</v>
      </c>
      <c r="G72" s="8">
        <f t="shared" ref="G72:G143" si="41">E72/C72*100</f>
        <v>60.846274537029373</v>
      </c>
      <c r="H72" s="24"/>
    </row>
    <row r="73" spans="1:8" ht="20.25" customHeight="1" x14ac:dyDescent="0.25">
      <c r="A73" s="20" t="s">
        <v>131</v>
      </c>
      <c r="B73" s="21" t="s">
        <v>132</v>
      </c>
      <c r="C73" s="33">
        <f t="shared" ref="C73" si="42">C76+C74</f>
        <v>277422.03000000003</v>
      </c>
      <c r="D73" s="32">
        <f>D76+D74</f>
        <v>279600</v>
      </c>
      <c r="E73" s="33">
        <f t="shared" ref="E73" si="43">E76+E74</f>
        <v>168800.97</v>
      </c>
      <c r="F73" s="8">
        <f t="shared" si="40"/>
        <v>60.372306866952783</v>
      </c>
      <c r="G73" s="8">
        <f t="shared" si="41"/>
        <v>60.846274537029373</v>
      </c>
      <c r="H73" s="24"/>
    </row>
    <row r="74" spans="1:8" ht="20.25" customHeight="1" x14ac:dyDescent="0.25">
      <c r="A74" s="31" t="s">
        <v>258</v>
      </c>
      <c r="B74" s="21" t="s">
        <v>259</v>
      </c>
      <c r="C74" s="33">
        <f>C75</f>
        <v>161192.76</v>
      </c>
      <c r="D74" s="32">
        <f>D75</f>
        <v>279600</v>
      </c>
      <c r="E74" s="33">
        <f>E75</f>
        <v>148107.1</v>
      </c>
      <c r="F74" s="8">
        <f t="shared" si="40"/>
        <v>52.971065808297567</v>
      </c>
      <c r="G74" s="8">
        <v>0</v>
      </c>
      <c r="H74" s="24"/>
    </row>
    <row r="75" spans="1:8" ht="20.25" customHeight="1" x14ac:dyDescent="0.25">
      <c r="A75" s="34" t="s">
        <v>260</v>
      </c>
      <c r="B75" s="21" t="s">
        <v>261</v>
      </c>
      <c r="C75" s="33">
        <v>161192.76</v>
      </c>
      <c r="D75" s="32">
        <v>279600</v>
      </c>
      <c r="E75" s="33">
        <v>148107.1</v>
      </c>
      <c r="F75" s="8">
        <f t="shared" si="40"/>
        <v>52.971065808297567</v>
      </c>
      <c r="G75" s="8">
        <v>0</v>
      </c>
      <c r="H75" s="24"/>
    </row>
    <row r="76" spans="1:8" ht="19.5" hidden="1" customHeight="1" x14ac:dyDescent="0.25">
      <c r="A76" s="20" t="s">
        <v>133</v>
      </c>
      <c r="B76" s="21" t="s">
        <v>134</v>
      </c>
      <c r="C76" s="33">
        <f t="shared" ref="C76" si="44">C77+C78</f>
        <v>116229.27</v>
      </c>
      <c r="D76" s="32">
        <f t="shared" ref="D76:E76" si="45">D77+D78</f>
        <v>0</v>
      </c>
      <c r="E76" s="33">
        <f t="shared" si="45"/>
        <v>20693.87</v>
      </c>
      <c r="F76" s="8">
        <v>0</v>
      </c>
      <c r="G76" s="8">
        <f t="shared" si="41"/>
        <v>17.804353412870956</v>
      </c>
      <c r="H76" s="24"/>
    </row>
    <row r="77" spans="1:8" ht="33.75" customHeight="1" x14ac:dyDescent="0.25">
      <c r="A77" s="20" t="s">
        <v>135</v>
      </c>
      <c r="B77" s="21" t="s">
        <v>136</v>
      </c>
      <c r="C77" s="39">
        <v>116229.27</v>
      </c>
      <c r="D77" s="37">
        <v>0</v>
      </c>
      <c r="E77" s="39">
        <v>20693.87</v>
      </c>
      <c r="F77" s="8">
        <v>0</v>
      </c>
      <c r="G77" s="8">
        <f t="shared" si="41"/>
        <v>17.804353412870956</v>
      </c>
      <c r="H77" s="24"/>
    </row>
    <row r="78" spans="1:8" ht="36" hidden="1" customHeight="1" x14ac:dyDescent="0.25">
      <c r="A78" s="20" t="s">
        <v>137</v>
      </c>
      <c r="B78" s="21" t="s">
        <v>138</v>
      </c>
      <c r="C78" s="39"/>
      <c r="D78" s="37"/>
      <c r="E78" s="39"/>
      <c r="F78" s="8" t="e">
        <f t="shared" si="40"/>
        <v>#DIV/0!</v>
      </c>
      <c r="G78" s="8" t="e">
        <f t="shared" si="41"/>
        <v>#DIV/0!</v>
      </c>
      <c r="H78" s="24"/>
    </row>
    <row r="79" spans="1:8" s="23" customFormat="1" ht="33.75" customHeight="1" x14ac:dyDescent="0.25">
      <c r="A79" s="16" t="s">
        <v>139</v>
      </c>
      <c r="B79" s="67" t="s">
        <v>140</v>
      </c>
      <c r="C79" s="49">
        <f>C80+C83</f>
        <v>446801.69999999995</v>
      </c>
      <c r="D79" s="43">
        <f t="shared" ref="D79" si="46">D80+D83</f>
        <v>600000</v>
      </c>
      <c r="E79" s="49">
        <f>E80+E83</f>
        <v>394653.41</v>
      </c>
      <c r="F79" s="8">
        <f t="shared" si="40"/>
        <v>65.775568333333339</v>
      </c>
      <c r="G79" s="8">
        <f t="shared" si="41"/>
        <v>88.328538141193292</v>
      </c>
      <c r="H79" s="24"/>
    </row>
    <row r="80" spans="1:8" ht="83.25" customHeight="1" x14ac:dyDescent="0.25">
      <c r="A80" s="20" t="s">
        <v>141</v>
      </c>
      <c r="B80" s="21" t="s">
        <v>142</v>
      </c>
      <c r="C80" s="39">
        <f>C81</f>
        <v>20943</v>
      </c>
      <c r="D80" s="37">
        <v>0</v>
      </c>
      <c r="E80" s="39">
        <f>E81</f>
        <v>0</v>
      </c>
      <c r="F80" s="8">
        <v>0</v>
      </c>
      <c r="G80" s="8">
        <f t="shared" si="41"/>
        <v>0</v>
      </c>
      <c r="H80" s="24"/>
    </row>
    <row r="81" spans="1:8" ht="96.75" hidden="1" customHeight="1" x14ac:dyDescent="0.25">
      <c r="A81" s="20" t="s">
        <v>143</v>
      </c>
      <c r="B81" s="21" t="s">
        <v>144</v>
      </c>
      <c r="C81" s="39">
        <f>C82</f>
        <v>20943</v>
      </c>
      <c r="D81" s="37">
        <v>0</v>
      </c>
      <c r="E81" s="39">
        <f>E82</f>
        <v>0</v>
      </c>
      <c r="F81" s="8">
        <v>0</v>
      </c>
      <c r="G81" s="8">
        <f t="shared" si="41"/>
        <v>0</v>
      </c>
      <c r="H81" s="24"/>
    </row>
    <row r="82" spans="1:8" ht="97.5" customHeight="1" x14ac:dyDescent="0.25">
      <c r="A82" s="20" t="s">
        <v>145</v>
      </c>
      <c r="B82" s="21" t="s">
        <v>146</v>
      </c>
      <c r="C82" s="39">
        <v>20943</v>
      </c>
      <c r="D82" s="37">
        <v>0</v>
      </c>
      <c r="E82" s="39">
        <v>0</v>
      </c>
      <c r="F82" s="8">
        <v>0</v>
      </c>
      <c r="G82" s="8">
        <f t="shared" si="41"/>
        <v>0</v>
      </c>
      <c r="H82" s="24"/>
    </row>
    <row r="83" spans="1:8" ht="34.5" customHeight="1" x14ac:dyDescent="0.25">
      <c r="A83" s="20" t="s">
        <v>147</v>
      </c>
      <c r="B83" s="21" t="s">
        <v>148</v>
      </c>
      <c r="C83" s="32">
        <f>C84+C87</f>
        <v>425858.69999999995</v>
      </c>
      <c r="D83" s="32">
        <f>D84+D87</f>
        <v>600000</v>
      </c>
      <c r="E83" s="32">
        <f>E84+E87</f>
        <v>394653.41</v>
      </c>
      <c r="F83" s="8">
        <f t="shared" si="40"/>
        <v>65.775568333333339</v>
      </c>
      <c r="G83" s="8">
        <f t="shared" si="41"/>
        <v>92.672384056026104</v>
      </c>
      <c r="H83" s="24"/>
    </row>
    <row r="84" spans="1:8" ht="34.5" customHeight="1" x14ac:dyDescent="0.25">
      <c r="A84" s="20" t="s">
        <v>149</v>
      </c>
      <c r="B84" s="21" t="s">
        <v>150</v>
      </c>
      <c r="C84" s="33">
        <f t="shared" ref="C84" si="47">C85+C86</f>
        <v>425858.69999999995</v>
      </c>
      <c r="D84" s="32">
        <f t="shared" ref="D84:E84" si="48">D85+D86</f>
        <v>600000</v>
      </c>
      <c r="E84" s="33">
        <f t="shared" si="48"/>
        <v>394653.41</v>
      </c>
      <c r="F84" s="8">
        <f t="shared" si="40"/>
        <v>65.775568333333339</v>
      </c>
      <c r="G84" s="8">
        <f t="shared" si="41"/>
        <v>92.672384056026104</v>
      </c>
      <c r="H84" s="24"/>
    </row>
    <row r="85" spans="1:8" ht="63" customHeight="1" x14ac:dyDescent="0.25">
      <c r="A85" s="20" t="s">
        <v>151</v>
      </c>
      <c r="B85" s="21" t="s">
        <v>152</v>
      </c>
      <c r="C85" s="39">
        <v>354562.55</v>
      </c>
      <c r="D85" s="37">
        <v>550000</v>
      </c>
      <c r="E85" s="39">
        <v>321804.42</v>
      </c>
      <c r="F85" s="8">
        <f t="shared" si="40"/>
        <v>58.509894545454543</v>
      </c>
      <c r="G85" s="8">
        <f t="shared" si="41"/>
        <v>90.760972922831243</v>
      </c>
      <c r="H85" s="24"/>
    </row>
    <row r="86" spans="1:8" ht="48.75" customHeight="1" x14ac:dyDescent="0.25">
      <c r="A86" s="20" t="s">
        <v>153</v>
      </c>
      <c r="B86" s="21" t="s">
        <v>154</v>
      </c>
      <c r="C86" s="39">
        <v>71296.149999999994</v>
      </c>
      <c r="D86" s="37">
        <v>50000</v>
      </c>
      <c r="E86" s="39">
        <v>72848.990000000005</v>
      </c>
      <c r="F86" s="8">
        <f t="shared" si="40"/>
        <v>145.69798</v>
      </c>
      <c r="G86" s="8">
        <f t="shared" si="41"/>
        <v>102.17801381982059</v>
      </c>
      <c r="H86" s="24"/>
    </row>
    <row r="87" spans="1:8" ht="48.75" customHeight="1" x14ac:dyDescent="0.25">
      <c r="A87" s="7" t="s">
        <v>4</v>
      </c>
      <c r="B87" s="25" t="s">
        <v>155</v>
      </c>
      <c r="C87" s="37">
        <f>C88</f>
        <v>0</v>
      </c>
      <c r="D87" s="37">
        <f>D88</f>
        <v>0</v>
      </c>
      <c r="E87" s="37">
        <f>E88</f>
        <v>0</v>
      </c>
      <c r="F87" s="8">
        <v>0</v>
      </c>
      <c r="G87" s="8">
        <v>0</v>
      </c>
      <c r="H87" s="24"/>
    </row>
    <row r="88" spans="1:8" ht="49.5" customHeight="1" x14ac:dyDescent="0.25">
      <c r="A88" s="7" t="s">
        <v>5</v>
      </c>
      <c r="B88" s="25" t="s">
        <v>156</v>
      </c>
      <c r="C88" s="39">
        <v>0</v>
      </c>
      <c r="D88" s="37">
        <v>0</v>
      </c>
      <c r="E88" s="39">
        <v>0</v>
      </c>
      <c r="F88" s="8">
        <v>0</v>
      </c>
      <c r="G88" s="8">
        <v>0</v>
      </c>
      <c r="H88" s="24"/>
    </row>
    <row r="89" spans="1:8" s="23" customFormat="1" ht="20.25" customHeight="1" x14ac:dyDescent="0.25">
      <c r="A89" s="16" t="s">
        <v>157</v>
      </c>
      <c r="B89" s="67" t="s">
        <v>158</v>
      </c>
      <c r="C89" s="43">
        <f>C90+C123+C129+C115+C117</f>
        <v>252215.67999999999</v>
      </c>
      <c r="D89" s="43">
        <f>D90+D123+D129+D115+D117</f>
        <v>461000</v>
      </c>
      <c r="E89" s="43">
        <f>E90+E123+E129+E115+E117</f>
        <v>323172.78999999998</v>
      </c>
      <c r="F89" s="8">
        <f t="shared" si="40"/>
        <v>70.102557483731005</v>
      </c>
      <c r="G89" s="8">
        <f t="shared" si="41"/>
        <v>128.1335046258821</v>
      </c>
      <c r="H89" s="24"/>
    </row>
    <row r="90" spans="1:8" ht="47.25" x14ac:dyDescent="0.25">
      <c r="A90" s="35" t="s">
        <v>262</v>
      </c>
      <c r="B90" s="36" t="s">
        <v>263</v>
      </c>
      <c r="C90" s="39">
        <f>C91+C93+C95+C98+C103+C105+C109+C111+C113+C107</f>
        <v>247521.52999999997</v>
      </c>
      <c r="D90" s="39">
        <f>D91+D93+D95+D98+D101+D103+D105+D109+D111+D113+D107</f>
        <v>452890</v>
      </c>
      <c r="E90" s="39">
        <f>E91+E93+E95+E98+E103+E105+E109+E111+E113+E107</f>
        <v>294633.86</v>
      </c>
      <c r="F90" s="8">
        <f t="shared" si="40"/>
        <v>65.056384552540351</v>
      </c>
      <c r="G90" s="8">
        <f t="shared" si="41"/>
        <v>119.03362911501074</v>
      </c>
      <c r="H90" s="24"/>
    </row>
    <row r="91" spans="1:8" ht="63.75" thickBot="1" x14ac:dyDescent="0.3">
      <c r="A91" s="35" t="s">
        <v>264</v>
      </c>
      <c r="B91" s="36" t="s">
        <v>265</v>
      </c>
      <c r="C91" s="39">
        <f>C92</f>
        <v>19200.169999999998</v>
      </c>
      <c r="D91" s="38">
        <f>D92</f>
        <v>23667</v>
      </c>
      <c r="E91" s="39">
        <f>E92</f>
        <v>23362.07</v>
      </c>
      <c r="F91" s="8">
        <f t="shared" si="40"/>
        <v>98.711581527020741</v>
      </c>
      <c r="G91" s="8">
        <f t="shared" si="41"/>
        <v>121.67637057380223</v>
      </c>
      <c r="H91" s="24"/>
    </row>
    <row r="92" spans="1:8" ht="95.25" thickBot="1" x14ac:dyDescent="0.3">
      <c r="A92" s="35" t="s">
        <v>266</v>
      </c>
      <c r="B92" s="36" t="s">
        <v>267</v>
      </c>
      <c r="C92" s="39">
        <v>19200.169999999998</v>
      </c>
      <c r="D92" s="38">
        <v>23667</v>
      </c>
      <c r="E92" s="39">
        <v>23362.07</v>
      </c>
      <c r="F92" s="8">
        <f t="shared" si="40"/>
        <v>98.711581527020741</v>
      </c>
      <c r="G92" s="8">
        <f t="shared" si="41"/>
        <v>121.67637057380223</v>
      </c>
      <c r="H92" s="24"/>
    </row>
    <row r="93" spans="1:8" ht="79.5" thickBot="1" x14ac:dyDescent="0.3">
      <c r="A93" s="35" t="s">
        <v>268</v>
      </c>
      <c r="B93" s="36" t="s">
        <v>269</v>
      </c>
      <c r="C93" s="39">
        <f>C94</f>
        <v>19088.919999999998</v>
      </c>
      <c r="D93" s="38">
        <f>D94</f>
        <v>86384</v>
      </c>
      <c r="E93" s="39">
        <f>E94</f>
        <v>26284.83</v>
      </c>
      <c r="F93" s="8">
        <f t="shared" si="40"/>
        <v>30.427891739210967</v>
      </c>
      <c r="G93" s="8">
        <f t="shared" si="41"/>
        <v>137.69678955121611</v>
      </c>
      <c r="H93" s="24"/>
    </row>
    <row r="94" spans="1:8" ht="111" thickBot="1" x14ac:dyDescent="0.3">
      <c r="A94" s="35" t="s">
        <v>270</v>
      </c>
      <c r="B94" s="36" t="s">
        <v>271</v>
      </c>
      <c r="C94" s="39">
        <v>19088.919999999998</v>
      </c>
      <c r="D94" s="38">
        <v>86384</v>
      </c>
      <c r="E94" s="39">
        <v>26284.83</v>
      </c>
      <c r="F94" s="8">
        <f t="shared" si="40"/>
        <v>30.427891739210967</v>
      </c>
      <c r="G94" s="8">
        <f t="shared" si="41"/>
        <v>137.69678955121611</v>
      </c>
      <c r="H94" s="24"/>
    </row>
    <row r="95" spans="1:8" ht="63.75" thickBot="1" x14ac:dyDescent="0.3">
      <c r="A95" s="35" t="s">
        <v>272</v>
      </c>
      <c r="B95" s="36" t="s">
        <v>273</v>
      </c>
      <c r="C95" s="39">
        <f>C96+C97</f>
        <v>305.33999999999997</v>
      </c>
      <c r="D95" s="38">
        <f>D96</f>
        <v>24244</v>
      </c>
      <c r="E95" s="39">
        <f>E96+E97</f>
        <v>13000</v>
      </c>
      <c r="F95" s="8">
        <f t="shared" si="40"/>
        <v>53.621514601550899</v>
      </c>
      <c r="G95" s="8">
        <f t="shared" si="41"/>
        <v>4257.5489618130614</v>
      </c>
      <c r="H95" s="24"/>
    </row>
    <row r="96" spans="1:8" ht="95.25" thickBot="1" x14ac:dyDescent="0.3">
      <c r="A96" s="35" t="s">
        <v>274</v>
      </c>
      <c r="B96" s="36" t="s">
        <v>275</v>
      </c>
      <c r="C96" s="39">
        <v>305.33999999999997</v>
      </c>
      <c r="D96" s="38">
        <v>24244</v>
      </c>
      <c r="E96" s="39">
        <v>13000</v>
      </c>
      <c r="F96" s="8">
        <f t="shared" si="40"/>
        <v>53.621514601550899</v>
      </c>
      <c r="G96" s="8">
        <f t="shared" si="41"/>
        <v>4257.5489618130614</v>
      </c>
      <c r="H96" s="24"/>
    </row>
    <row r="97" spans="1:8" ht="79.5" hidden="1" thickBot="1" x14ac:dyDescent="0.3">
      <c r="A97" s="35" t="s">
        <v>354</v>
      </c>
      <c r="B97" s="36" t="s">
        <v>353</v>
      </c>
      <c r="C97" s="39">
        <v>0</v>
      </c>
      <c r="D97" s="38">
        <v>0</v>
      </c>
      <c r="E97" s="39">
        <v>0</v>
      </c>
      <c r="F97" s="8" t="e">
        <f t="shared" si="40"/>
        <v>#DIV/0!</v>
      </c>
      <c r="G97" s="8" t="e">
        <f t="shared" si="41"/>
        <v>#DIV/0!</v>
      </c>
      <c r="H97" s="24"/>
    </row>
    <row r="98" spans="1:8" ht="63.75" thickBot="1" x14ac:dyDescent="0.3">
      <c r="A98" s="35" t="s">
        <v>276</v>
      </c>
      <c r="B98" s="36" t="s">
        <v>277</v>
      </c>
      <c r="C98" s="39">
        <f>C99+C100</f>
        <v>0</v>
      </c>
      <c r="D98" s="38">
        <f>D99+D100</f>
        <v>1433</v>
      </c>
      <c r="E98" s="39">
        <f>E99+E100</f>
        <v>4000</v>
      </c>
      <c r="F98" s="8">
        <f t="shared" si="40"/>
        <v>279.13468248429865</v>
      </c>
      <c r="G98" s="8">
        <v>0</v>
      </c>
      <c r="H98" s="24"/>
    </row>
    <row r="99" spans="1:8" ht="95.25" thickBot="1" x14ac:dyDescent="0.3">
      <c r="A99" s="35" t="s">
        <v>278</v>
      </c>
      <c r="B99" s="36" t="s">
        <v>279</v>
      </c>
      <c r="C99" s="39">
        <v>0</v>
      </c>
      <c r="D99" s="38">
        <v>1433</v>
      </c>
      <c r="E99" s="39">
        <v>4000</v>
      </c>
      <c r="F99" s="8">
        <f t="shared" si="40"/>
        <v>279.13468248429865</v>
      </c>
      <c r="G99" s="8">
        <v>0</v>
      </c>
      <c r="H99" s="24"/>
    </row>
    <row r="100" spans="1:8" ht="29.25" hidden="1" customHeight="1" thickBot="1" x14ac:dyDescent="0.3">
      <c r="A100" s="35" t="s">
        <v>322</v>
      </c>
      <c r="B100" s="36" t="s">
        <v>323</v>
      </c>
      <c r="C100" s="39">
        <v>0</v>
      </c>
      <c r="D100" s="38">
        <v>0</v>
      </c>
      <c r="E100" s="39">
        <v>0</v>
      </c>
      <c r="F100" s="8" t="e">
        <f t="shared" si="40"/>
        <v>#DIV/0!</v>
      </c>
      <c r="G100" s="8" t="e">
        <f t="shared" si="41"/>
        <v>#DIV/0!</v>
      </c>
      <c r="H100" s="24"/>
    </row>
    <row r="101" spans="1:8" ht="65.25" customHeight="1" x14ac:dyDescent="0.25">
      <c r="A101" s="62" t="s">
        <v>418</v>
      </c>
      <c r="B101" s="75" t="s">
        <v>416</v>
      </c>
      <c r="C101" s="66">
        <f t="shared" ref="C101:E101" si="49">C102</f>
        <v>0</v>
      </c>
      <c r="D101" s="66">
        <f t="shared" si="49"/>
        <v>1000</v>
      </c>
      <c r="E101" s="66">
        <f t="shared" si="49"/>
        <v>0</v>
      </c>
      <c r="F101" s="8">
        <f t="shared" si="40"/>
        <v>0</v>
      </c>
      <c r="G101" s="8">
        <v>0</v>
      </c>
      <c r="H101" s="24"/>
    </row>
    <row r="102" spans="1:8" ht="64.5" customHeight="1" thickBot="1" x14ac:dyDescent="0.3">
      <c r="A102" s="62" t="s">
        <v>418</v>
      </c>
      <c r="B102" s="75" t="s">
        <v>417</v>
      </c>
      <c r="C102" s="66">
        <v>0</v>
      </c>
      <c r="D102" s="76">
        <v>1000</v>
      </c>
      <c r="E102" s="66">
        <v>0</v>
      </c>
      <c r="F102" s="8">
        <f t="shared" si="40"/>
        <v>0</v>
      </c>
      <c r="G102" s="8">
        <v>0</v>
      </c>
      <c r="H102" s="24"/>
    </row>
    <row r="103" spans="1:8" ht="84.75" customHeight="1" thickBot="1" x14ac:dyDescent="0.3">
      <c r="A103" s="35" t="s">
        <v>280</v>
      </c>
      <c r="B103" s="36" t="s">
        <v>281</v>
      </c>
      <c r="C103" s="39">
        <f>C104</f>
        <v>0</v>
      </c>
      <c r="D103" s="38">
        <f>D104</f>
        <v>1500</v>
      </c>
      <c r="E103" s="39">
        <f>E104</f>
        <v>0</v>
      </c>
      <c r="F103" s="8">
        <f t="shared" si="40"/>
        <v>0</v>
      </c>
      <c r="G103" s="8">
        <v>0</v>
      </c>
      <c r="H103" s="24"/>
    </row>
    <row r="104" spans="1:8" ht="111" thickBot="1" x14ac:dyDescent="0.3">
      <c r="A104" s="35" t="s">
        <v>282</v>
      </c>
      <c r="B104" s="36" t="s">
        <v>283</v>
      </c>
      <c r="C104" s="39">
        <v>0</v>
      </c>
      <c r="D104" s="38">
        <v>1500</v>
      </c>
      <c r="E104" s="39">
        <v>0</v>
      </c>
      <c r="F104" s="8">
        <f t="shared" si="40"/>
        <v>0</v>
      </c>
      <c r="G104" s="8">
        <v>0</v>
      </c>
      <c r="H104" s="24"/>
    </row>
    <row r="105" spans="1:8" ht="67.5" customHeight="1" thickBot="1" x14ac:dyDescent="0.3">
      <c r="A105" s="35" t="s">
        <v>324</v>
      </c>
      <c r="B105" s="36" t="s">
        <v>316</v>
      </c>
      <c r="C105" s="50">
        <f>C106</f>
        <v>3000</v>
      </c>
      <c r="D105" s="38">
        <f>D106</f>
        <v>2900</v>
      </c>
      <c r="E105" s="50">
        <f>E106</f>
        <v>1200</v>
      </c>
      <c r="F105" s="8">
        <f t="shared" si="40"/>
        <v>41.379310344827587</v>
      </c>
      <c r="G105" s="8">
        <f t="shared" si="41"/>
        <v>40</v>
      </c>
      <c r="H105" s="24"/>
    </row>
    <row r="106" spans="1:8" ht="100.5" customHeight="1" thickBot="1" x14ac:dyDescent="0.3">
      <c r="A106" s="35" t="s">
        <v>325</v>
      </c>
      <c r="B106" s="36" t="s">
        <v>317</v>
      </c>
      <c r="C106" s="39">
        <v>3000</v>
      </c>
      <c r="D106" s="38">
        <v>2900</v>
      </c>
      <c r="E106" s="39">
        <v>1200</v>
      </c>
      <c r="F106" s="8">
        <f t="shared" si="40"/>
        <v>41.379310344827587</v>
      </c>
      <c r="G106" s="8">
        <f t="shared" si="41"/>
        <v>40</v>
      </c>
      <c r="H106" s="24"/>
    </row>
    <row r="107" spans="1:8" ht="59.25" customHeight="1" thickBot="1" x14ac:dyDescent="0.3">
      <c r="A107" s="35" t="s">
        <v>355</v>
      </c>
      <c r="B107" s="47" t="s">
        <v>358</v>
      </c>
      <c r="C107" s="39">
        <f>C108</f>
        <v>1000</v>
      </c>
      <c r="D107" s="38">
        <f>D108</f>
        <v>3070</v>
      </c>
      <c r="E107" s="39">
        <f>E108</f>
        <v>5000</v>
      </c>
      <c r="F107" s="8">
        <f t="shared" si="40"/>
        <v>162.86644951140065</v>
      </c>
      <c r="G107" s="8">
        <f t="shared" si="41"/>
        <v>500</v>
      </c>
      <c r="H107" s="24"/>
    </row>
    <row r="108" spans="1:8" ht="64.5" customHeight="1" thickBot="1" x14ac:dyDescent="0.3">
      <c r="A108" s="35" t="s">
        <v>356</v>
      </c>
      <c r="B108" s="47" t="s">
        <v>357</v>
      </c>
      <c r="C108" s="39">
        <v>1000</v>
      </c>
      <c r="D108" s="38">
        <v>3070</v>
      </c>
      <c r="E108" s="39">
        <v>5000</v>
      </c>
      <c r="F108" s="8">
        <f t="shared" si="40"/>
        <v>162.86644951140065</v>
      </c>
      <c r="G108" s="8">
        <f t="shared" si="41"/>
        <v>500</v>
      </c>
      <c r="H108" s="24"/>
    </row>
    <row r="109" spans="1:8" ht="69" customHeight="1" thickBot="1" x14ac:dyDescent="0.3">
      <c r="A109" s="35" t="s">
        <v>326</v>
      </c>
      <c r="B109" s="36" t="s">
        <v>318</v>
      </c>
      <c r="C109" s="50">
        <f>C110</f>
        <v>11993.39</v>
      </c>
      <c r="D109" s="38">
        <f>D110</f>
        <v>14751</v>
      </c>
      <c r="E109" s="50">
        <f>E110</f>
        <v>5016.87</v>
      </c>
      <c r="F109" s="8">
        <f t="shared" si="40"/>
        <v>34.010372178157411</v>
      </c>
      <c r="G109" s="8">
        <f t="shared" si="41"/>
        <v>41.830291518911665</v>
      </c>
      <c r="H109" s="24"/>
    </row>
    <row r="110" spans="1:8" ht="82.5" customHeight="1" thickBot="1" x14ac:dyDescent="0.3">
      <c r="A110" s="35" t="s">
        <v>327</v>
      </c>
      <c r="B110" s="36" t="s">
        <v>319</v>
      </c>
      <c r="C110" s="39">
        <v>11993.39</v>
      </c>
      <c r="D110" s="38">
        <v>14751</v>
      </c>
      <c r="E110" s="39">
        <v>5016.87</v>
      </c>
      <c r="F110" s="8">
        <f t="shared" si="40"/>
        <v>34.010372178157411</v>
      </c>
      <c r="G110" s="8">
        <f t="shared" si="41"/>
        <v>41.830291518911665</v>
      </c>
      <c r="H110" s="24"/>
    </row>
    <row r="111" spans="1:8" ht="79.5" thickBot="1" x14ac:dyDescent="0.3">
      <c r="A111" s="35" t="s">
        <v>284</v>
      </c>
      <c r="B111" s="36" t="s">
        <v>285</v>
      </c>
      <c r="C111" s="39">
        <f>C112</f>
        <v>192933.71</v>
      </c>
      <c r="D111" s="38">
        <f>D112</f>
        <v>248989</v>
      </c>
      <c r="E111" s="39">
        <f>E112</f>
        <v>201770.09</v>
      </c>
      <c r="F111" s="8">
        <f t="shared" si="40"/>
        <v>81.035744550964097</v>
      </c>
      <c r="G111" s="8">
        <f t="shared" si="41"/>
        <v>104.5800083355055</v>
      </c>
      <c r="H111" s="24"/>
    </row>
    <row r="112" spans="1:8" ht="95.25" thickBot="1" x14ac:dyDescent="0.3">
      <c r="A112" s="35" t="s">
        <v>286</v>
      </c>
      <c r="B112" s="36" t="s">
        <v>287</v>
      </c>
      <c r="C112" s="39">
        <v>192933.71</v>
      </c>
      <c r="D112" s="38">
        <v>248989</v>
      </c>
      <c r="E112" s="39">
        <v>201770.09</v>
      </c>
      <c r="F112" s="8">
        <f t="shared" si="40"/>
        <v>81.035744550964097</v>
      </c>
      <c r="G112" s="8">
        <f t="shared" si="41"/>
        <v>104.5800083355055</v>
      </c>
      <c r="H112" s="24"/>
    </row>
    <row r="113" spans="1:8" ht="114.75" customHeight="1" x14ac:dyDescent="0.25">
      <c r="A113" s="35" t="s">
        <v>328</v>
      </c>
      <c r="B113" s="36" t="s">
        <v>329</v>
      </c>
      <c r="C113" s="39">
        <f>C114</f>
        <v>0</v>
      </c>
      <c r="D113" s="39">
        <f>D114</f>
        <v>44952</v>
      </c>
      <c r="E113" s="39">
        <f>E114</f>
        <v>15000</v>
      </c>
      <c r="F113" s="8">
        <f t="shared" si="40"/>
        <v>33.368926855312331</v>
      </c>
      <c r="G113" s="8">
        <v>0</v>
      </c>
      <c r="H113" s="24"/>
    </row>
    <row r="114" spans="1:8" ht="144" customHeight="1" thickBot="1" x14ac:dyDescent="0.3">
      <c r="A114" s="4" t="s">
        <v>320</v>
      </c>
      <c r="B114" s="45" t="s">
        <v>321</v>
      </c>
      <c r="C114" s="39">
        <v>0</v>
      </c>
      <c r="D114" s="38">
        <v>44952</v>
      </c>
      <c r="E114" s="39">
        <v>15000</v>
      </c>
      <c r="F114" s="8">
        <f t="shared" si="40"/>
        <v>33.368926855312331</v>
      </c>
      <c r="G114" s="8">
        <v>0</v>
      </c>
      <c r="H114" s="24"/>
    </row>
    <row r="115" spans="1:8" ht="48.75" customHeight="1" thickBot="1" x14ac:dyDescent="0.3">
      <c r="A115" s="35" t="s">
        <v>332</v>
      </c>
      <c r="B115" s="42" t="s">
        <v>330</v>
      </c>
      <c r="C115" s="50">
        <f>C116</f>
        <v>4544.01</v>
      </c>
      <c r="D115" s="38">
        <f>D116</f>
        <v>8000</v>
      </c>
      <c r="E115" s="50">
        <f>E116</f>
        <v>10172.51</v>
      </c>
      <c r="F115" s="8">
        <f t="shared" si="40"/>
        <v>127.15637500000001</v>
      </c>
      <c r="G115" s="8">
        <f t="shared" si="41"/>
        <v>223.86636473071141</v>
      </c>
      <c r="H115" s="24"/>
    </row>
    <row r="116" spans="1:8" ht="78" customHeight="1" thickBot="1" x14ac:dyDescent="0.3">
      <c r="A116" s="35" t="s">
        <v>333</v>
      </c>
      <c r="B116" s="42" t="s">
        <v>331</v>
      </c>
      <c r="C116" s="39">
        <v>4544.01</v>
      </c>
      <c r="D116" s="38">
        <v>8000</v>
      </c>
      <c r="E116" s="39">
        <v>10172.51</v>
      </c>
      <c r="F116" s="8">
        <f t="shared" si="40"/>
        <v>127.15637500000001</v>
      </c>
      <c r="G116" s="8">
        <f t="shared" si="41"/>
        <v>223.86636473071141</v>
      </c>
      <c r="H116" s="24"/>
    </row>
    <row r="117" spans="1:8" ht="105" hidden="1" x14ac:dyDescent="0.25">
      <c r="A117" s="46" t="s">
        <v>364</v>
      </c>
      <c r="B117" s="42" t="s">
        <v>359</v>
      </c>
      <c r="C117" s="39">
        <f t="shared" ref="C117" si="50">C118+C120</f>
        <v>0</v>
      </c>
      <c r="D117" s="39">
        <f t="shared" ref="D117:E117" si="51">D118+D120</f>
        <v>0</v>
      </c>
      <c r="E117" s="39">
        <f t="shared" si="51"/>
        <v>0</v>
      </c>
      <c r="F117" s="8" t="e">
        <f t="shared" si="40"/>
        <v>#DIV/0!</v>
      </c>
      <c r="G117" s="8" t="e">
        <f t="shared" si="41"/>
        <v>#DIV/0!</v>
      </c>
      <c r="H117" s="24"/>
    </row>
    <row r="118" spans="1:8" ht="60" hidden="1" x14ac:dyDescent="0.25">
      <c r="A118" s="46" t="s">
        <v>365</v>
      </c>
      <c r="B118" s="36" t="s">
        <v>360</v>
      </c>
      <c r="C118" s="39">
        <f t="shared" ref="C118:E118" si="52">C119</f>
        <v>0</v>
      </c>
      <c r="D118" s="39">
        <f t="shared" si="52"/>
        <v>0</v>
      </c>
      <c r="E118" s="39">
        <f t="shared" si="52"/>
        <v>0</v>
      </c>
      <c r="F118" s="8" t="e">
        <f t="shared" si="40"/>
        <v>#DIV/0!</v>
      </c>
      <c r="G118" s="8" t="e">
        <f t="shared" si="41"/>
        <v>#DIV/0!</v>
      </c>
      <c r="H118" s="24"/>
    </row>
    <row r="119" spans="1:8" ht="75.75" hidden="1" thickBot="1" x14ac:dyDescent="0.3">
      <c r="A119" s="46" t="s">
        <v>366</v>
      </c>
      <c r="B119" s="36" t="s">
        <v>361</v>
      </c>
      <c r="C119" s="39">
        <v>0</v>
      </c>
      <c r="D119" s="38">
        <v>0</v>
      </c>
      <c r="E119" s="39">
        <v>0</v>
      </c>
      <c r="F119" s="8" t="e">
        <f t="shared" si="40"/>
        <v>#DIV/0!</v>
      </c>
      <c r="G119" s="8" t="e">
        <f t="shared" si="41"/>
        <v>#DIV/0!</v>
      </c>
      <c r="H119" s="24"/>
    </row>
    <row r="120" spans="1:8" ht="75" hidden="1" x14ac:dyDescent="0.25">
      <c r="A120" s="46" t="s">
        <v>367</v>
      </c>
      <c r="B120" s="36" t="s">
        <v>362</v>
      </c>
      <c r="C120" s="39">
        <f t="shared" ref="C120:E120" si="53">C121</f>
        <v>0</v>
      </c>
      <c r="D120" s="39">
        <f t="shared" si="53"/>
        <v>0</v>
      </c>
      <c r="E120" s="39">
        <f t="shared" si="53"/>
        <v>0</v>
      </c>
      <c r="F120" s="8" t="e">
        <f t="shared" si="40"/>
        <v>#DIV/0!</v>
      </c>
      <c r="G120" s="8" t="e">
        <f t="shared" si="41"/>
        <v>#DIV/0!</v>
      </c>
      <c r="H120" s="24"/>
    </row>
    <row r="121" spans="1:8" ht="60.75" hidden="1" thickBot="1" x14ac:dyDescent="0.3">
      <c r="A121" s="46" t="s">
        <v>368</v>
      </c>
      <c r="B121" s="36" t="s">
        <v>363</v>
      </c>
      <c r="C121" s="39">
        <v>0</v>
      </c>
      <c r="D121" s="38">
        <v>0</v>
      </c>
      <c r="E121" s="39">
        <v>0</v>
      </c>
      <c r="F121" s="8" t="e">
        <f t="shared" si="40"/>
        <v>#DIV/0!</v>
      </c>
      <c r="G121" s="8" t="e">
        <f t="shared" si="41"/>
        <v>#DIV/0!</v>
      </c>
      <c r="H121" s="24"/>
    </row>
    <row r="122" spans="1:8" ht="16.5" hidden="1" thickBot="1" x14ac:dyDescent="0.3">
      <c r="A122" s="35"/>
      <c r="B122" s="42"/>
      <c r="C122" s="39"/>
      <c r="D122" s="38"/>
      <c r="E122" s="39"/>
      <c r="F122" s="8" t="e">
        <f t="shared" si="40"/>
        <v>#DIV/0!</v>
      </c>
      <c r="G122" s="8" t="e">
        <f t="shared" si="41"/>
        <v>#DIV/0!</v>
      </c>
      <c r="H122" s="24"/>
    </row>
    <row r="123" spans="1:8" ht="31.5" hidden="1" x14ac:dyDescent="0.25">
      <c r="A123" s="35" t="s">
        <v>288</v>
      </c>
      <c r="B123" s="36" t="s">
        <v>289</v>
      </c>
      <c r="C123" s="39">
        <f>C124+C126</f>
        <v>150.13999999999999</v>
      </c>
      <c r="D123" s="39">
        <f>D124+D126</f>
        <v>110</v>
      </c>
      <c r="E123" s="39">
        <f>E124+E126</f>
        <v>0</v>
      </c>
      <c r="F123" s="8">
        <f t="shared" si="40"/>
        <v>0</v>
      </c>
      <c r="G123" s="8">
        <f t="shared" si="41"/>
        <v>0</v>
      </c>
      <c r="H123" s="24"/>
    </row>
    <row r="124" spans="1:8" ht="95.25" hidden="1" thickBot="1" x14ac:dyDescent="0.3">
      <c r="A124" s="35" t="s">
        <v>290</v>
      </c>
      <c r="B124" s="36" t="s">
        <v>291</v>
      </c>
      <c r="C124" s="39">
        <f>C125</f>
        <v>0</v>
      </c>
      <c r="D124" s="38">
        <v>0</v>
      </c>
      <c r="E124" s="39">
        <f>E125</f>
        <v>0</v>
      </c>
      <c r="F124" s="8" t="e">
        <f t="shared" si="40"/>
        <v>#DIV/0!</v>
      </c>
      <c r="G124" s="8" t="e">
        <f t="shared" si="41"/>
        <v>#DIV/0!</v>
      </c>
      <c r="H124" s="24"/>
    </row>
    <row r="125" spans="1:8" ht="48" hidden="1" thickBot="1" x14ac:dyDescent="0.3">
      <c r="A125" s="35" t="s">
        <v>292</v>
      </c>
      <c r="B125" s="36" t="s">
        <v>293</v>
      </c>
      <c r="C125" s="39">
        <v>0</v>
      </c>
      <c r="D125" s="38">
        <v>0</v>
      </c>
      <c r="E125" s="39">
        <v>0</v>
      </c>
      <c r="F125" s="8" t="e">
        <f t="shared" si="40"/>
        <v>#DIV/0!</v>
      </c>
      <c r="G125" s="8" t="e">
        <f t="shared" si="41"/>
        <v>#DIV/0!</v>
      </c>
      <c r="H125" s="24"/>
    </row>
    <row r="126" spans="1:8" ht="78.75" x14ac:dyDescent="0.25">
      <c r="A126" s="35" t="s">
        <v>294</v>
      </c>
      <c r="B126" s="36" t="s">
        <v>295</v>
      </c>
      <c r="C126" s="39">
        <f>C127+C128</f>
        <v>150.13999999999999</v>
      </c>
      <c r="D126" s="39">
        <f>D127+D128</f>
        <v>110</v>
      </c>
      <c r="E126" s="39">
        <f>E127+E128</f>
        <v>0</v>
      </c>
      <c r="F126" s="8">
        <f t="shared" si="40"/>
        <v>0</v>
      </c>
      <c r="G126" s="8">
        <f t="shared" si="41"/>
        <v>0</v>
      </c>
      <c r="H126" s="24"/>
    </row>
    <row r="127" spans="1:8" ht="79.5" thickBot="1" x14ac:dyDescent="0.3">
      <c r="A127" s="35" t="s">
        <v>296</v>
      </c>
      <c r="B127" s="36" t="s">
        <v>297</v>
      </c>
      <c r="C127" s="39">
        <v>0.14000000000000001</v>
      </c>
      <c r="D127" s="38">
        <v>110</v>
      </c>
      <c r="E127" s="39">
        <v>0</v>
      </c>
      <c r="F127" s="8">
        <f t="shared" si="40"/>
        <v>0</v>
      </c>
      <c r="G127" s="8">
        <f t="shared" si="41"/>
        <v>0</v>
      </c>
      <c r="H127" s="24"/>
    </row>
    <row r="128" spans="1:8" ht="79.5" thickBot="1" x14ac:dyDescent="0.3">
      <c r="A128" s="35" t="s">
        <v>298</v>
      </c>
      <c r="B128" s="36" t="s">
        <v>299</v>
      </c>
      <c r="C128" s="39">
        <v>150</v>
      </c>
      <c r="D128" s="38">
        <v>0</v>
      </c>
      <c r="E128" s="39">
        <v>0</v>
      </c>
      <c r="F128" s="8">
        <v>0</v>
      </c>
      <c r="G128" s="8">
        <f t="shared" si="41"/>
        <v>0</v>
      </c>
      <c r="H128" s="24"/>
    </row>
    <row r="129" spans="1:8" ht="16.5" thickBot="1" x14ac:dyDescent="0.3">
      <c r="A129" s="35" t="s">
        <v>300</v>
      </c>
      <c r="B129" s="36" t="s">
        <v>301</v>
      </c>
      <c r="C129" s="39">
        <f>C130</f>
        <v>0</v>
      </c>
      <c r="D129" s="38">
        <v>0</v>
      </c>
      <c r="E129" s="39">
        <f>E130</f>
        <v>18366.419999999998</v>
      </c>
      <c r="F129" s="8">
        <v>0</v>
      </c>
      <c r="G129" s="8">
        <v>0</v>
      </c>
      <c r="H129" s="24"/>
    </row>
    <row r="130" spans="1:8" ht="111" thickBot="1" x14ac:dyDescent="0.3">
      <c r="A130" s="35" t="s">
        <v>302</v>
      </c>
      <c r="B130" s="36" t="s">
        <v>303</v>
      </c>
      <c r="C130" s="39">
        <v>0</v>
      </c>
      <c r="D130" s="38">
        <v>0</v>
      </c>
      <c r="E130" s="39">
        <v>18366.419999999998</v>
      </c>
      <c r="F130" s="8">
        <v>0</v>
      </c>
      <c r="G130" s="8">
        <v>0</v>
      </c>
      <c r="H130" s="24"/>
    </row>
    <row r="131" spans="1:8" s="72" customFormat="1" ht="15.75" x14ac:dyDescent="0.2">
      <c r="A131" s="68" t="s">
        <v>304</v>
      </c>
      <c r="B131" s="69" t="s">
        <v>305</v>
      </c>
      <c r="C131" s="71">
        <f>C134</f>
        <v>0</v>
      </c>
      <c r="D131" s="71">
        <f>D134</f>
        <v>0</v>
      </c>
      <c r="E131" s="71">
        <f>E134</f>
        <v>0</v>
      </c>
      <c r="F131" s="8">
        <v>0</v>
      </c>
      <c r="G131" s="8">
        <v>0</v>
      </c>
      <c r="H131" s="24"/>
    </row>
    <row r="132" spans="1:8" ht="15.75" hidden="1" x14ac:dyDescent="0.25">
      <c r="A132" s="40" t="s">
        <v>306</v>
      </c>
      <c r="B132" s="41" t="s">
        <v>307</v>
      </c>
      <c r="C132" s="39">
        <v>0</v>
      </c>
      <c r="D132" s="37"/>
      <c r="E132" s="39">
        <v>0</v>
      </c>
      <c r="F132" s="8">
        <v>0</v>
      </c>
      <c r="G132" s="8">
        <v>0</v>
      </c>
      <c r="H132" s="24"/>
    </row>
    <row r="133" spans="1:8" ht="31.5" hidden="1" x14ac:dyDescent="0.25">
      <c r="A133" s="40" t="s">
        <v>308</v>
      </c>
      <c r="B133" s="41" t="s">
        <v>309</v>
      </c>
      <c r="C133" s="39">
        <v>0</v>
      </c>
      <c r="D133" s="37"/>
      <c r="E133" s="39">
        <v>0</v>
      </c>
      <c r="F133" s="8">
        <v>0</v>
      </c>
      <c r="G133" s="8">
        <v>0</v>
      </c>
      <c r="H133" s="24"/>
    </row>
    <row r="134" spans="1:8" ht="15.75" x14ac:dyDescent="0.25">
      <c r="A134" s="40" t="s">
        <v>395</v>
      </c>
      <c r="B134" s="41" t="s">
        <v>394</v>
      </c>
      <c r="C134" s="39">
        <f t="shared" ref="C134:E134" si="54">C135</f>
        <v>0</v>
      </c>
      <c r="D134" s="39">
        <f t="shared" si="54"/>
        <v>0</v>
      </c>
      <c r="E134" s="39">
        <f t="shared" si="54"/>
        <v>0</v>
      </c>
      <c r="F134" s="8">
        <v>0</v>
      </c>
      <c r="G134" s="8">
        <v>0</v>
      </c>
      <c r="H134" s="24"/>
    </row>
    <row r="135" spans="1:8" ht="31.5" x14ac:dyDescent="0.25">
      <c r="A135" s="20" t="s">
        <v>397</v>
      </c>
      <c r="B135" s="41" t="s">
        <v>396</v>
      </c>
      <c r="C135" s="39">
        <v>0</v>
      </c>
      <c r="D135" s="37">
        <v>0</v>
      </c>
      <c r="E135" s="39">
        <v>0</v>
      </c>
      <c r="F135" s="8">
        <v>0</v>
      </c>
      <c r="G135" s="8">
        <v>0</v>
      </c>
      <c r="H135" s="24"/>
    </row>
    <row r="136" spans="1:8" ht="15.75" hidden="1" x14ac:dyDescent="0.25">
      <c r="A136" s="20"/>
      <c r="B136" s="21"/>
      <c r="C136" s="39"/>
      <c r="D136" s="37"/>
      <c r="E136" s="39"/>
      <c r="F136" s="8" t="e">
        <f t="shared" si="40"/>
        <v>#DIV/0!</v>
      </c>
      <c r="G136" s="8" t="e">
        <f t="shared" si="41"/>
        <v>#DIV/0!</v>
      </c>
      <c r="H136" s="24"/>
    </row>
    <row r="137" spans="1:8" ht="15.75" hidden="1" x14ac:dyDescent="0.25">
      <c r="A137" s="20"/>
      <c r="B137" s="21"/>
      <c r="C137" s="39"/>
      <c r="D137" s="37"/>
      <c r="E137" s="39"/>
      <c r="F137" s="8" t="e">
        <f t="shared" si="40"/>
        <v>#DIV/0!</v>
      </c>
      <c r="G137" s="8" t="e">
        <f t="shared" si="41"/>
        <v>#DIV/0!</v>
      </c>
      <c r="H137" s="24"/>
    </row>
    <row r="138" spans="1:8" ht="15.75" hidden="1" x14ac:dyDescent="0.25">
      <c r="A138" s="20"/>
      <c r="B138" s="21"/>
      <c r="C138" s="39"/>
      <c r="D138" s="37"/>
      <c r="E138" s="39"/>
      <c r="F138" s="8" t="e">
        <f t="shared" si="40"/>
        <v>#DIV/0!</v>
      </c>
      <c r="G138" s="8" t="e">
        <f t="shared" si="41"/>
        <v>#DIV/0!</v>
      </c>
      <c r="H138" s="24"/>
    </row>
    <row r="139" spans="1:8" ht="15.75" hidden="1" x14ac:dyDescent="0.25">
      <c r="A139" s="20"/>
      <c r="B139" s="21"/>
      <c r="C139" s="39"/>
      <c r="D139" s="37"/>
      <c r="E139" s="39"/>
      <c r="F139" s="8" t="e">
        <f t="shared" si="40"/>
        <v>#DIV/0!</v>
      </c>
      <c r="G139" s="8" t="e">
        <f t="shared" si="41"/>
        <v>#DIV/0!</v>
      </c>
      <c r="H139" s="24"/>
    </row>
    <row r="140" spans="1:8" ht="15.75" hidden="1" x14ac:dyDescent="0.25">
      <c r="A140" s="20"/>
      <c r="B140" s="21"/>
      <c r="C140" s="39"/>
      <c r="D140" s="37"/>
      <c r="E140" s="39"/>
      <c r="F140" s="8" t="e">
        <f t="shared" si="40"/>
        <v>#DIV/0!</v>
      </c>
      <c r="G140" s="8" t="e">
        <f t="shared" si="41"/>
        <v>#DIV/0!</v>
      </c>
      <c r="H140" s="24"/>
    </row>
    <row r="141" spans="1:8" s="19" customFormat="1" ht="20.25" customHeight="1" x14ac:dyDescent="0.25">
      <c r="A141" s="16" t="s">
        <v>159</v>
      </c>
      <c r="B141" s="17" t="s">
        <v>160</v>
      </c>
      <c r="C141" s="49">
        <f>C142+C213+C215+C218</f>
        <v>362050266.57000005</v>
      </c>
      <c r="D141" s="49">
        <f>D142+D208+D213+D215+D218</f>
        <v>589393066.6500001</v>
      </c>
      <c r="E141" s="49">
        <f>E142+E208+E213+E215+E218</f>
        <v>305667638.20999998</v>
      </c>
      <c r="F141" s="8">
        <f t="shared" si="40"/>
        <v>51.861424150670388</v>
      </c>
      <c r="G141" s="8">
        <f t="shared" si="41"/>
        <v>84.426850753582073</v>
      </c>
      <c r="H141" s="24"/>
    </row>
    <row r="142" spans="1:8" ht="33" customHeight="1" x14ac:dyDescent="0.25">
      <c r="A142" s="20" t="s">
        <v>161</v>
      </c>
      <c r="B142" s="21" t="s">
        <v>162</v>
      </c>
      <c r="C142" s="33">
        <f t="shared" ref="C142:E142" si="55">C143+C150+C179+C197</f>
        <v>362089748.81000006</v>
      </c>
      <c r="D142" s="33">
        <f t="shared" ref="D142" si="56">D143+D150+D179+D197</f>
        <v>571703118.38999999</v>
      </c>
      <c r="E142" s="33">
        <f t="shared" si="55"/>
        <v>287977689.94999999</v>
      </c>
      <c r="F142" s="8">
        <f t="shared" si="40"/>
        <v>50.371894202884093</v>
      </c>
      <c r="G142" s="8">
        <f t="shared" si="41"/>
        <v>79.532130057929635</v>
      </c>
      <c r="H142" s="15"/>
    </row>
    <row r="143" spans="1:8" s="23" customFormat="1" ht="32.25" customHeight="1" x14ac:dyDescent="0.25">
      <c r="A143" s="16" t="s">
        <v>163</v>
      </c>
      <c r="B143" s="67" t="s">
        <v>164</v>
      </c>
      <c r="C143" s="70">
        <f>C144+C147</f>
        <v>63835254.490000002</v>
      </c>
      <c r="D143" s="71">
        <f t="shared" ref="D143" si="57">D144+D147</f>
        <v>76253000</v>
      </c>
      <c r="E143" s="70">
        <f>E144+E147</f>
        <v>57224797</v>
      </c>
      <c r="F143" s="8">
        <f t="shared" si="40"/>
        <v>75.045961470368383</v>
      </c>
      <c r="G143" s="8">
        <f t="shared" si="41"/>
        <v>89.644503585341624</v>
      </c>
      <c r="H143" s="26"/>
    </row>
    <row r="144" spans="1:8" ht="18" customHeight="1" x14ac:dyDescent="0.25">
      <c r="A144" s="20" t="s">
        <v>165</v>
      </c>
      <c r="B144" s="21" t="s">
        <v>166</v>
      </c>
      <c r="C144" s="39">
        <f>C145</f>
        <v>52560747</v>
      </c>
      <c r="D144" s="37">
        <f>D145</f>
        <v>72025000</v>
      </c>
      <c r="E144" s="39">
        <f>E145</f>
        <v>54018747</v>
      </c>
      <c r="F144" s="8">
        <f t="shared" ref="F144:G213" si="58">E144/D144*100</f>
        <v>74.999995834779583</v>
      </c>
      <c r="G144" s="8">
        <f t="shared" ref="G144:G213" si="59">E144/C144*100</f>
        <v>102.77393317868942</v>
      </c>
      <c r="H144" s="15"/>
    </row>
    <row r="145" spans="1:8" ht="35.25" customHeight="1" x14ac:dyDescent="0.25">
      <c r="A145" s="20" t="s">
        <v>167</v>
      </c>
      <c r="B145" s="21" t="s">
        <v>168</v>
      </c>
      <c r="C145" s="39">
        <v>52560747</v>
      </c>
      <c r="D145" s="37">
        <v>72025000</v>
      </c>
      <c r="E145" s="39">
        <v>54018747</v>
      </c>
      <c r="F145" s="8">
        <f t="shared" si="58"/>
        <v>74.999995834779583</v>
      </c>
      <c r="G145" s="8">
        <f t="shared" si="59"/>
        <v>102.77393317868942</v>
      </c>
      <c r="H145" s="15"/>
    </row>
    <row r="146" spans="1:8" ht="31.5" hidden="1" x14ac:dyDescent="0.25">
      <c r="A146" s="20" t="s">
        <v>169</v>
      </c>
      <c r="B146" s="21" t="s">
        <v>170</v>
      </c>
      <c r="C146" s="39" t="s">
        <v>171</v>
      </c>
      <c r="D146" s="37" t="s">
        <v>171</v>
      </c>
      <c r="E146" s="39" t="s">
        <v>171</v>
      </c>
      <c r="F146" s="8" t="e">
        <f t="shared" si="58"/>
        <v>#VALUE!</v>
      </c>
      <c r="G146" s="8" t="e">
        <f t="shared" si="59"/>
        <v>#VALUE!</v>
      </c>
      <c r="H146" s="15"/>
    </row>
    <row r="147" spans="1:8" ht="33" customHeight="1" x14ac:dyDescent="0.25">
      <c r="A147" s="20" t="s">
        <v>172</v>
      </c>
      <c r="B147" s="21" t="s">
        <v>173</v>
      </c>
      <c r="C147" s="33">
        <f t="shared" ref="C147:E147" si="60">C148</f>
        <v>11274507.49</v>
      </c>
      <c r="D147" s="32">
        <f t="shared" si="60"/>
        <v>4228000</v>
      </c>
      <c r="E147" s="33">
        <f t="shared" si="60"/>
        <v>3206050</v>
      </c>
      <c r="F147" s="8">
        <f t="shared" si="58"/>
        <v>75.828997161778616</v>
      </c>
      <c r="G147" s="8">
        <f t="shared" si="59"/>
        <v>28.436275401330192</v>
      </c>
      <c r="H147" s="15"/>
    </row>
    <row r="148" spans="1:8" ht="48" customHeight="1" x14ac:dyDescent="0.25">
      <c r="A148" s="20" t="s">
        <v>174</v>
      </c>
      <c r="B148" s="21" t="s">
        <v>175</v>
      </c>
      <c r="C148" s="39">
        <v>11274507.49</v>
      </c>
      <c r="D148" s="37">
        <v>4228000</v>
      </c>
      <c r="E148" s="39">
        <v>3206050</v>
      </c>
      <c r="F148" s="8">
        <f t="shared" si="58"/>
        <v>75.828997161778616</v>
      </c>
      <c r="G148" s="8">
        <f t="shared" si="59"/>
        <v>28.436275401330192</v>
      </c>
      <c r="H148" s="15"/>
    </row>
    <row r="149" spans="1:8" ht="48" hidden="1" customHeight="1" x14ac:dyDescent="0.25">
      <c r="A149" s="20" t="s">
        <v>176</v>
      </c>
      <c r="B149" s="21" t="s">
        <v>177</v>
      </c>
      <c r="C149" s="39" t="s">
        <v>171</v>
      </c>
      <c r="D149" s="37" t="s">
        <v>171</v>
      </c>
      <c r="E149" s="39" t="s">
        <v>171</v>
      </c>
      <c r="F149" s="8" t="e">
        <f t="shared" si="58"/>
        <v>#VALUE!</v>
      </c>
      <c r="G149" s="8" t="e">
        <f t="shared" si="59"/>
        <v>#VALUE!</v>
      </c>
      <c r="H149" s="15"/>
    </row>
    <row r="150" spans="1:8" s="23" customFormat="1" ht="32.25" customHeight="1" x14ac:dyDescent="0.25">
      <c r="A150" s="16" t="s">
        <v>178</v>
      </c>
      <c r="B150" s="67" t="s">
        <v>179</v>
      </c>
      <c r="C150" s="49">
        <f>C151+C155+C165+C167+C171+C173+C177+C157+C159+C161+C175+C169</f>
        <v>162961395.14000002</v>
      </c>
      <c r="D150" s="49">
        <f>D151+D153+D155+D165+D167+D171+D173+D177+D157+D159+D161+D163+D175+D169</f>
        <v>261619812.22</v>
      </c>
      <c r="E150" s="49">
        <f>E151+E153+E155+E165+E167+E171+E173+E177+E157+E159+E161+E175+E169</f>
        <v>84676794.38000001</v>
      </c>
      <c r="F150" s="8">
        <f t="shared" si="58"/>
        <v>32.366353932245026</v>
      </c>
      <c r="G150" s="8">
        <f t="shared" si="59"/>
        <v>51.961260093075566</v>
      </c>
      <c r="H150" s="24"/>
    </row>
    <row r="151" spans="1:8" ht="48" customHeight="1" x14ac:dyDescent="0.25">
      <c r="A151" s="20" t="s">
        <v>180</v>
      </c>
      <c r="B151" s="21" t="s">
        <v>181</v>
      </c>
      <c r="C151" s="37">
        <f>C152</f>
        <v>128199531.03</v>
      </c>
      <c r="D151" s="37">
        <f>D152</f>
        <v>70262722</v>
      </c>
      <c r="E151" s="37">
        <f>E152</f>
        <v>62893191.310000002</v>
      </c>
      <c r="F151" s="8">
        <f t="shared" si="58"/>
        <v>89.511464286851862</v>
      </c>
      <c r="G151" s="8">
        <f t="shared" si="59"/>
        <v>49.058831030577132</v>
      </c>
      <c r="H151" s="15"/>
    </row>
    <row r="152" spans="1:8" ht="47.25" customHeight="1" x14ac:dyDescent="0.25">
      <c r="A152" s="35" t="s">
        <v>310</v>
      </c>
      <c r="B152" s="42" t="s">
        <v>311</v>
      </c>
      <c r="C152" s="39">
        <v>128199531.03</v>
      </c>
      <c r="D152" s="37">
        <v>70262722</v>
      </c>
      <c r="E152" s="39">
        <v>62893191.310000002</v>
      </c>
      <c r="F152" s="8">
        <f t="shared" si="58"/>
        <v>89.511464286851862</v>
      </c>
      <c r="G152" s="8">
        <f t="shared" si="59"/>
        <v>49.058831030577132</v>
      </c>
      <c r="H152" s="15"/>
    </row>
    <row r="153" spans="1:8" ht="80.25" customHeight="1" x14ac:dyDescent="0.25">
      <c r="A153" s="35" t="s">
        <v>425</v>
      </c>
      <c r="B153" s="42" t="s">
        <v>423</v>
      </c>
      <c r="C153" s="39">
        <f>C154</f>
        <v>0</v>
      </c>
      <c r="D153" s="39">
        <f t="shared" ref="D153:E153" si="61">D154</f>
        <v>752688.09</v>
      </c>
      <c r="E153" s="39">
        <f t="shared" si="61"/>
        <v>647838.66</v>
      </c>
      <c r="F153" s="8">
        <f t="shared" si="58"/>
        <v>86.070002781630308</v>
      </c>
      <c r="G153" s="8">
        <v>0</v>
      </c>
      <c r="H153" s="15"/>
    </row>
    <row r="154" spans="1:8" ht="78" customHeight="1" x14ac:dyDescent="0.25">
      <c r="A154" s="35" t="s">
        <v>422</v>
      </c>
      <c r="B154" s="42" t="s">
        <v>424</v>
      </c>
      <c r="C154" s="39">
        <v>0</v>
      </c>
      <c r="D154" s="37">
        <v>752688.09</v>
      </c>
      <c r="E154" s="39">
        <v>647838.66</v>
      </c>
      <c r="F154" s="8">
        <f t="shared" si="58"/>
        <v>86.070002781630308</v>
      </c>
      <c r="G154" s="8">
        <v>0</v>
      </c>
      <c r="H154" s="15"/>
    </row>
    <row r="155" spans="1:8" ht="33" customHeight="1" x14ac:dyDescent="0.25">
      <c r="A155" s="4" t="s">
        <v>400</v>
      </c>
      <c r="B155" s="54" t="s">
        <v>398</v>
      </c>
      <c r="C155" s="39">
        <f>C156</f>
        <v>9438821</v>
      </c>
      <c r="D155" s="37">
        <f>D156</f>
        <v>0</v>
      </c>
      <c r="E155" s="39">
        <f>E156</f>
        <v>0</v>
      </c>
      <c r="F155" s="8">
        <v>0</v>
      </c>
      <c r="G155" s="8">
        <f t="shared" si="59"/>
        <v>0</v>
      </c>
      <c r="H155" s="15"/>
    </row>
    <row r="156" spans="1:8" ht="46.5" customHeight="1" x14ac:dyDescent="0.25">
      <c r="A156" s="7" t="s">
        <v>401</v>
      </c>
      <c r="B156" s="54" t="s">
        <v>399</v>
      </c>
      <c r="C156" s="39">
        <v>9438821</v>
      </c>
      <c r="D156" s="37">
        <v>0</v>
      </c>
      <c r="E156" s="39">
        <v>0</v>
      </c>
      <c r="F156" s="8">
        <v>0</v>
      </c>
      <c r="G156" s="8">
        <f t="shared" si="59"/>
        <v>0</v>
      </c>
      <c r="H156" s="15"/>
    </row>
    <row r="157" spans="1:8" ht="38.25" customHeight="1" x14ac:dyDescent="0.25">
      <c r="A157" s="35" t="s">
        <v>340</v>
      </c>
      <c r="B157" s="36" t="s">
        <v>334</v>
      </c>
      <c r="C157" s="39">
        <f>C158</f>
        <v>0</v>
      </c>
      <c r="D157" s="37">
        <f>D158</f>
        <v>0</v>
      </c>
      <c r="E157" s="39">
        <f>E158</f>
        <v>0</v>
      </c>
      <c r="F157" s="8">
        <v>0</v>
      </c>
      <c r="G157" s="8">
        <v>0</v>
      </c>
      <c r="H157" s="15"/>
    </row>
    <row r="158" spans="1:8" ht="51" customHeight="1" x14ac:dyDescent="0.25">
      <c r="A158" s="35" t="s">
        <v>341</v>
      </c>
      <c r="B158" s="36" t="s">
        <v>335</v>
      </c>
      <c r="C158" s="39">
        <v>0</v>
      </c>
      <c r="D158" s="37">
        <v>0</v>
      </c>
      <c r="E158" s="39">
        <v>0</v>
      </c>
      <c r="F158" s="8">
        <v>0</v>
      </c>
      <c r="G158" s="8">
        <v>0</v>
      </c>
      <c r="H158" s="15"/>
    </row>
    <row r="159" spans="1:8" ht="69" customHeight="1" x14ac:dyDescent="0.25">
      <c r="A159" s="35" t="s">
        <v>342</v>
      </c>
      <c r="B159" s="36" t="s">
        <v>336</v>
      </c>
      <c r="C159" s="39">
        <f>C160</f>
        <v>0</v>
      </c>
      <c r="D159" s="37">
        <f>D160</f>
        <v>0</v>
      </c>
      <c r="E159" s="39">
        <f>E160</f>
        <v>0</v>
      </c>
      <c r="F159" s="8">
        <v>0</v>
      </c>
      <c r="G159" s="8">
        <v>0</v>
      </c>
      <c r="H159" s="15"/>
    </row>
    <row r="160" spans="1:8" ht="27" customHeight="1" x14ac:dyDescent="0.25">
      <c r="A160" s="35" t="s">
        <v>343</v>
      </c>
      <c r="B160" s="36" t="s">
        <v>337</v>
      </c>
      <c r="C160" s="39">
        <v>0</v>
      </c>
      <c r="D160" s="37">
        <v>0</v>
      </c>
      <c r="E160" s="39">
        <v>0</v>
      </c>
      <c r="F160" s="8">
        <v>0</v>
      </c>
      <c r="G160" s="8">
        <v>0</v>
      </c>
      <c r="H160" s="15"/>
    </row>
    <row r="161" spans="1:8" ht="67.5" customHeight="1" x14ac:dyDescent="0.25">
      <c r="A161" s="35" t="s">
        <v>344</v>
      </c>
      <c r="B161" s="36" t="s">
        <v>338</v>
      </c>
      <c r="C161" s="39">
        <f>C162</f>
        <v>2521913.86</v>
      </c>
      <c r="D161" s="37">
        <f>D162</f>
        <v>4610805.91</v>
      </c>
      <c r="E161" s="39">
        <f>E162</f>
        <v>2218493.15</v>
      </c>
      <c r="F161" s="8">
        <f t="shared" si="58"/>
        <v>48.115084289028331</v>
      </c>
      <c r="G161" s="8">
        <f t="shared" si="59"/>
        <v>87.96863307615115</v>
      </c>
      <c r="H161" s="15"/>
    </row>
    <row r="162" spans="1:8" ht="64.5" customHeight="1" x14ac:dyDescent="0.25">
      <c r="A162" s="35" t="s">
        <v>345</v>
      </c>
      <c r="B162" s="36" t="s">
        <v>339</v>
      </c>
      <c r="C162" s="39">
        <v>2521913.86</v>
      </c>
      <c r="D162" s="37">
        <v>4610805.91</v>
      </c>
      <c r="E162" s="39">
        <v>2218493.15</v>
      </c>
      <c r="F162" s="8">
        <f t="shared" si="58"/>
        <v>48.115084289028331</v>
      </c>
      <c r="G162" s="8">
        <f t="shared" si="59"/>
        <v>87.96863307615115</v>
      </c>
      <c r="H162" s="15"/>
    </row>
    <row r="163" spans="1:8" ht="33" customHeight="1" x14ac:dyDescent="0.25">
      <c r="A163" s="35" t="s">
        <v>428</v>
      </c>
      <c r="B163" s="36" t="s">
        <v>426</v>
      </c>
      <c r="C163" s="39">
        <f>C164</f>
        <v>0</v>
      </c>
      <c r="D163" s="39">
        <f t="shared" ref="D163:E163" si="62">D164</f>
        <v>165027979.78999999</v>
      </c>
      <c r="E163" s="39">
        <f t="shared" si="62"/>
        <v>0</v>
      </c>
      <c r="F163" s="8">
        <f t="shared" si="58"/>
        <v>0</v>
      </c>
      <c r="G163" s="8">
        <v>0</v>
      </c>
      <c r="H163" s="15"/>
    </row>
    <row r="164" spans="1:8" ht="34.5" customHeight="1" x14ac:dyDescent="0.25">
      <c r="A164" s="35" t="s">
        <v>429</v>
      </c>
      <c r="B164" s="36" t="s">
        <v>427</v>
      </c>
      <c r="C164" s="39">
        <v>0</v>
      </c>
      <c r="D164" s="37">
        <v>165027979.78999999</v>
      </c>
      <c r="E164" s="39">
        <v>0</v>
      </c>
      <c r="F164" s="8">
        <f t="shared" si="58"/>
        <v>0</v>
      </c>
      <c r="G164" s="8">
        <v>0</v>
      </c>
      <c r="H164" s="15"/>
    </row>
    <row r="165" spans="1:8" ht="48.75" hidden="1" customHeight="1" x14ac:dyDescent="0.25">
      <c r="A165" s="20" t="s">
        <v>182</v>
      </c>
      <c r="B165" s="21" t="s">
        <v>183</v>
      </c>
      <c r="C165" s="39">
        <f>C166</f>
        <v>0</v>
      </c>
      <c r="D165" s="37">
        <f>D166</f>
        <v>0</v>
      </c>
      <c r="E165" s="39">
        <f>E166</f>
        <v>0</v>
      </c>
      <c r="F165" s="8" t="e">
        <f t="shared" si="58"/>
        <v>#DIV/0!</v>
      </c>
      <c r="G165" s="8" t="e">
        <f t="shared" si="59"/>
        <v>#DIV/0!</v>
      </c>
      <c r="H165" s="15"/>
    </row>
    <row r="166" spans="1:8" ht="64.5" hidden="1" customHeight="1" x14ac:dyDescent="0.25">
      <c r="A166" s="20" t="s">
        <v>184</v>
      </c>
      <c r="B166" s="21" t="s">
        <v>185</v>
      </c>
      <c r="C166" s="39">
        <v>0</v>
      </c>
      <c r="D166" s="37">
        <v>0</v>
      </c>
      <c r="E166" s="39">
        <v>0</v>
      </c>
      <c r="F166" s="8" t="e">
        <f t="shared" si="58"/>
        <v>#DIV/0!</v>
      </c>
      <c r="G166" s="8" t="e">
        <f t="shared" si="59"/>
        <v>#DIV/0!</v>
      </c>
      <c r="H166" s="15"/>
    </row>
    <row r="167" spans="1:8" ht="33.75" customHeight="1" x14ac:dyDescent="0.25">
      <c r="A167" s="20" t="s">
        <v>186</v>
      </c>
      <c r="B167" s="21" t="s">
        <v>187</v>
      </c>
      <c r="C167" s="39">
        <f>C168</f>
        <v>4576887</v>
      </c>
      <c r="D167" s="37">
        <f>D168</f>
        <v>4576887</v>
      </c>
      <c r="E167" s="39">
        <f>E168</f>
        <v>4576887</v>
      </c>
      <c r="F167" s="8">
        <f t="shared" si="58"/>
        <v>100</v>
      </c>
      <c r="G167" s="8">
        <f t="shared" si="59"/>
        <v>100</v>
      </c>
      <c r="H167" s="15"/>
    </row>
    <row r="168" spans="1:8" ht="33.75" customHeight="1" x14ac:dyDescent="0.25">
      <c r="A168" s="20" t="s">
        <v>188</v>
      </c>
      <c r="B168" s="21" t="s">
        <v>189</v>
      </c>
      <c r="C168" s="39">
        <v>4576887</v>
      </c>
      <c r="D168" s="37">
        <v>4576887</v>
      </c>
      <c r="E168" s="39">
        <v>4576887</v>
      </c>
      <c r="F168" s="8">
        <f t="shared" si="58"/>
        <v>100</v>
      </c>
      <c r="G168" s="8">
        <f t="shared" si="59"/>
        <v>100</v>
      </c>
      <c r="H168" s="15"/>
    </row>
    <row r="169" spans="1:8" ht="33.75" customHeight="1" x14ac:dyDescent="0.25">
      <c r="A169" s="62" t="s">
        <v>380</v>
      </c>
      <c r="B169" s="60" t="s">
        <v>382</v>
      </c>
      <c r="C169" s="37">
        <f>C170</f>
        <v>0</v>
      </c>
      <c r="D169" s="66">
        <f>D170</f>
        <v>3430303</v>
      </c>
      <c r="E169" s="37">
        <f>E170</f>
        <v>2950258.01</v>
      </c>
      <c r="F169" s="8">
        <f t="shared" si="58"/>
        <v>86.005755468248708</v>
      </c>
      <c r="G169" s="8">
        <v>0</v>
      </c>
      <c r="H169" s="15"/>
    </row>
    <row r="170" spans="1:8" ht="33.75" customHeight="1" x14ac:dyDescent="0.25">
      <c r="A170" s="62" t="s">
        <v>381</v>
      </c>
      <c r="B170" s="60" t="s">
        <v>383</v>
      </c>
      <c r="C170" s="39">
        <v>0</v>
      </c>
      <c r="D170" s="37">
        <v>3430303</v>
      </c>
      <c r="E170" s="39">
        <v>2950258.01</v>
      </c>
      <c r="F170" s="8">
        <f t="shared" si="58"/>
        <v>86.005755468248708</v>
      </c>
      <c r="G170" s="8">
        <v>0</v>
      </c>
      <c r="H170" s="15"/>
    </row>
    <row r="171" spans="1:8" ht="19.5" customHeight="1" x14ac:dyDescent="0.25">
      <c r="A171" s="20" t="s">
        <v>190</v>
      </c>
      <c r="B171" s="21" t="s">
        <v>191</v>
      </c>
      <c r="C171" s="39">
        <f>C172</f>
        <v>275336</v>
      </c>
      <c r="D171" s="37">
        <f>D172</f>
        <v>169757</v>
      </c>
      <c r="E171" s="39">
        <f>E172</f>
        <v>169757</v>
      </c>
      <c r="F171" s="8">
        <f t="shared" si="58"/>
        <v>100</v>
      </c>
      <c r="G171" s="8">
        <f t="shared" si="59"/>
        <v>61.654487607868205</v>
      </c>
      <c r="H171" s="15"/>
    </row>
    <row r="172" spans="1:8" ht="36.75" customHeight="1" x14ac:dyDescent="0.25">
      <c r="A172" s="20" t="s">
        <v>192</v>
      </c>
      <c r="B172" s="21" t="s">
        <v>193</v>
      </c>
      <c r="C172" s="39">
        <v>275336</v>
      </c>
      <c r="D172" s="37">
        <v>169757</v>
      </c>
      <c r="E172" s="39">
        <v>169757</v>
      </c>
      <c r="F172" s="8">
        <f t="shared" si="58"/>
        <v>100</v>
      </c>
      <c r="G172" s="8">
        <f t="shared" si="59"/>
        <v>61.654487607868205</v>
      </c>
      <c r="H172" s="15"/>
    </row>
    <row r="173" spans="1:8" ht="33.75" hidden="1" customHeight="1" x14ac:dyDescent="0.25">
      <c r="A173" s="20" t="s">
        <v>194</v>
      </c>
      <c r="B173" s="21" t="s">
        <v>195</v>
      </c>
      <c r="C173" s="39"/>
      <c r="D173" s="37"/>
      <c r="E173" s="39"/>
      <c r="F173" s="8" t="e">
        <f t="shared" si="58"/>
        <v>#DIV/0!</v>
      </c>
      <c r="G173" s="8" t="e">
        <f t="shared" si="59"/>
        <v>#DIV/0!</v>
      </c>
      <c r="H173" s="15"/>
    </row>
    <row r="174" spans="1:8" ht="35.25" hidden="1" customHeight="1" x14ac:dyDescent="0.25">
      <c r="A174" s="20" t="s">
        <v>196</v>
      </c>
      <c r="B174" s="21" t="s">
        <v>197</v>
      </c>
      <c r="C174" s="39"/>
      <c r="D174" s="37"/>
      <c r="E174" s="39"/>
      <c r="F174" s="8" t="e">
        <f t="shared" si="58"/>
        <v>#DIV/0!</v>
      </c>
      <c r="G174" s="8" t="e">
        <f t="shared" si="59"/>
        <v>#DIV/0!</v>
      </c>
      <c r="H174" s="15"/>
    </row>
    <row r="175" spans="1:8" ht="94.5" hidden="1" x14ac:dyDescent="0.25">
      <c r="A175" s="40" t="s">
        <v>388</v>
      </c>
      <c r="B175" s="42" t="s">
        <v>390</v>
      </c>
      <c r="C175" s="39">
        <f t="shared" ref="C175:E175" si="63">C176</f>
        <v>0</v>
      </c>
      <c r="D175" s="39">
        <f t="shared" si="63"/>
        <v>0</v>
      </c>
      <c r="E175" s="39">
        <f t="shared" si="63"/>
        <v>0</v>
      </c>
      <c r="F175" s="8" t="e">
        <f t="shared" si="58"/>
        <v>#DIV/0!</v>
      </c>
      <c r="G175" s="8" t="e">
        <f t="shared" si="59"/>
        <v>#DIV/0!</v>
      </c>
      <c r="H175" s="15"/>
    </row>
    <row r="176" spans="1:8" ht="100.5" hidden="1" customHeight="1" x14ac:dyDescent="0.25">
      <c r="A176" s="40" t="s">
        <v>389</v>
      </c>
      <c r="B176" s="42" t="s">
        <v>391</v>
      </c>
      <c r="C176" s="39">
        <v>0</v>
      </c>
      <c r="D176" s="37">
        <v>0</v>
      </c>
      <c r="E176" s="39">
        <v>0</v>
      </c>
      <c r="F176" s="8" t="e">
        <f t="shared" si="58"/>
        <v>#DIV/0!</v>
      </c>
      <c r="G176" s="8" t="e">
        <f t="shared" si="59"/>
        <v>#DIV/0!</v>
      </c>
      <c r="H176" s="15"/>
    </row>
    <row r="177" spans="1:8" ht="21.75" customHeight="1" x14ac:dyDescent="0.25">
      <c r="A177" s="20" t="s">
        <v>198</v>
      </c>
      <c r="B177" s="21" t="s">
        <v>199</v>
      </c>
      <c r="C177" s="39">
        <f>C178</f>
        <v>17948906.25</v>
      </c>
      <c r="D177" s="37">
        <f>D178</f>
        <v>12788669.43</v>
      </c>
      <c r="E177" s="39">
        <f>E178</f>
        <v>11220369.25</v>
      </c>
      <c r="F177" s="8">
        <f t="shared" si="58"/>
        <v>87.736799449041669</v>
      </c>
      <c r="G177" s="8">
        <f t="shared" si="59"/>
        <v>62.512829994863893</v>
      </c>
      <c r="H177" s="15"/>
    </row>
    <row r="178" spans="1:8" ht="21.75" customHeight="1" x14ac:dyDescent="0.25">
      <c r="A178" s="20" t="s">
        <v>200</v>
      </c>
      <c r="B178" s="21" t="s">
        <v>201</v>
      </c>
      <c r="C178" s="39">
        <v>17948906.25</v>
      </c>
      <c r="D178" s="37">
        <v>12788669.43</v>
      </c>
      <c r="E178" s="39">
        <v>11220369.25</v>
      </c>
      <c r="F178" s="8">
        <f t="shared" si="58"/>
        <v>87.736799449041669</v>
      </c>
      <c r="G178" s="8">
        <f t="shared" si="59"/>
        <v>62.512829994863893</v>
      </c>
      <c r="H178" s="15"/>
    </row>
    <row r="179" spans="1:8" s="23" customFormat="1" ht="31.5" customHeight="1" x14ac:dyDescent="0.25">
      <c r="A179" s="16" t="s">
        <v>202</v>
      </c>
      <c r="B179" s="67" t="s">
        <v>203</v>
      </c>
      <c r="C179" s="49">
        <f>C180+C183+C185+C187+C191+C193+C195</f>
        <v>120651712.44999999</v>
      </c>
      <c r="D179" s="43">
        <f>D180+D183+D185+D187+D191+D193+D195</f>
        <v>211502510.12</v>
      </c>
      <c r="E179" s="49">
        <f>E180+E183+E185+E187+E191+E193+E195</f>
        <v>129570183.88999999</v>
      </c>
      <c r="F179" s="8">
        <f t="shared" si="58"/>
        <v>61.261771227436434</v>
      </c>
      <c r="G179" s="8">
        <f t="shared" si="59"/>
        <v>107.39191451070033</v>
      </c>
      <c r="H179" s="24"/>
    </row>
    <row r="180" spans="1:8" ht="33.75" customHeight="1" x14ac:dyDescent="0.25">
      <c r="A180" s="20" t="s">
        <v>204</v>
      </c>
      <c r="B180" s="21" t="s">
        <v>205</v>
      </c>
      <c r="C180" s="33">
        <f>C181+C182</f>
        <v>117257070.31999999</v>
      </c>
      <c r="D180" s="32">
        <f>D181</f>
        <v>187902734</v>
      </c>
      <c r="E180" s="33">
        <f>E181+E182</f>
        <v>125811850.06999999</v>
      </c>
      <c r="F180" s="8">
        <f t="shared" si="58"/>
        <v>66.955837944327087</v>
      </c>
      <c r="G180" s="8">
        <f t="shared" si="59"/>
        <v>107.29574747744731</v>
      </c>
      <c r="H180" s="15"/>
    </row>
    <row r="181" spans="1:8" ht="33" customHeight="1" x14ac:dyDescent="0.25">
      <c r="A181" s="20" t="s">
        <v>206</v>
      </c>
      <c r="B181" s="21" t="s">
        <v>207</v>
      </c>
      <c r="C181" s="39">
        <v>117257070.31999999</v>
      </c>
      <c r="D181" s="37">
        <v>187902734</v>
      </c>
      <c r="E181" s="39">
        <v>125811850.06999999</v>
      </c>
      <c r="F181" s="8">
        <f t="shared" si="58"/>
        <v>66.955837944327087</v>
      </c>
      <c r="G181" s="8">
        <f t="shared" si="59"/>
        <v>107.29574747744731</v>
      </c>
      <c r="H181" s="15"/>
    </row>
    <row r="182" spans="1:8" ht="31.5" hidden="1" x14ac:dyDescent="0.25">
      <c r="A182" s="20" t="s">
        <v>208</v>
      </c>
      <c r="B182" s="21" t="s">
        <v>209</v>
      </c>
      <c r="C182" s="39"/>
      <c r="D182" s="37"/>
      <c r="E182" s="39"/>
      <c r="F182" s="8" t="e">
        <f t="shared" si="58"/>
        <v>#DIV/0!</v>
      </c>
      <c r="G182" s="8" t="e">
        <f t="shared" si="59"/>
        <v>#DIV/0!</v>
      </c>
      <c r="H182" s="15"/>
    </row>
    <row r="183" spans="1:8" ht="79.5" customHeight="1" x14ac:dyDescent="0.25">
      <c r="A183" s="20" t="s">
        <v>210</v>
      </c>
      <c r="B183" s="21" t="s">
        <v>211</v>
      </c>
      <c r="C183" s="39">
        <f>C184</f>
        <v>539780.13</v>
      </c>
      <c r="D183" s="37">
        <f>D184</f>
        <v>1178278</v>
      </c>
      <c r="E183" s="39">
        <f>E184</f>
        <v>539354.81999999995</v>
      </c>
      <c r="F183" s="8">
        <f t="shared" si="58"/>
        <v>45.774835819730143</v>
      </c>
      <c r="G183" s="8">
        <f t="shared" si="59"/>
        <v>99.921206806927103</v>
      </c>
      <c r="H183" s="15"/>
    </row>
    <row r="184" spans="1:8" ht="79.5" customHeight="1" x14ac:dyDescent="0.25">
      <c r="A184" s="20" t="s">
        <v>212</v>
      </c>
      <c r="B184" s="21" t="s">
        <v>213</v>
      </c>
      <c r="C184" s="39">
        <v>539780.13</v>
      </c>
      <c r="D184" s="37">
        <v>1178278</v>
      </c>
      <c r="E184" s="39">
        <v>539354.81999999995</v>
      </c>
      <c r="F184" s="8">
        <f t="shared" si="58"/>
        <v>45.774835819730143</v>
      </c>
      <c r="G184" s="8">
        <f t="shared" si="59"/>
        <v>99.921206806927103</v>
      </c>
      <c r="H184" s="15"/>
    </row>
    <row r="185" spans="1:8" ht="64.5" customHeight="1" x14ac:dyDescent="0.25">
      <c r="A185" s="20" t="s">
        <v>214</v>
      </c>
      <c r="B185" s="21" t="s">
        <v>215</v>
      </c>
      <c r="C185" s="39">
        <f>C186</f>
        <v>2850012</v>
      </c>
      <c r="D185" s="37">
        <f>D186</f>
        <v>22377519.120000001</v>
      </c>
      <c r="E185" s="39">
        <f>E186</f>
        <v>3175000</v>
      </c>
      <c r="F185" s="8">
        <f t="shared" si="58"/>
        <v>14.188346719642977</v>
      </c>
      <c r="G185" s="8">
        <f t="shared" si="59"/>
        <v>111.40303970649947</v>
      </c>
      <c r="H185" s="15"/>
    </row>
    <row r="186" spans="1:8" ht="64.5" customHeight="1" x14ac:dyDescent="0.25">
      <c r="A186" s="20" t="s">
        <v>216</v>
      </c>
      <c r="B186" s="21" t="s">
        <v>217</v>
      </c>
      <c r="C186" s="39">
        <v>2850012</v>
      </c>
      <c r="D186" s="37">
        <v>22377519.120000001</v>
      </c>
      <c r="E186" s="39">
        <v>3175000</v>
      </c>
      <c r="F186" s="8">
        <f t="shared" si="58"/>
        <v>14.188346719642977</v>
      </c>
      <c r="G186" s="8">
        <f t="shared" si="59"/>
        <v>111.40303970649947</v>
      </c>
      <c r="H186" s="15"/>
    </row>
    <row r="187" spans="1:8" ht="33.75" hidden="1" customHeight="1" x14ac:dyDescent="0.25">
      <c r="A187" s="20" t="s">
        <v>218</v>
      </c>
      <c r="B187" s="21" t="s">
        <v>219</v>
      </c>
      <c r="C187" s="39">
        <f>C188</f>
        <v>0</v>
      </c>
      <c r="D187" s="37">
        <f>D188</f>
        <v>0</v>
      </c>
      <c r="E187" s="39">
        <f>E188</f>
        <v>0</v>
      </c>
      <c r="F187" s="8" t="e">
        <f t="shared" si="58"/>
        <v>#DIV/0!</v>
      </c>
      <c r="G187" s="8" t="e">
        <f t="shared" si="59"/>
        <v>#DIV/0!</v>
      </c>
      <c r="H187" s="15"/>
    </row>
    <row r="188" spans="1:8" ht="50.25" hidden="1" customHeight="1" x14ac:dyDescent="0.25">
      <c r="A188" s="20" t="s">
        <v>220</v>
      </c>
      <c r="B188" s="21" t="s">
        <v>221</v>
      </c>
      <c r="C188" s="39">
        <v>0</v>
      </c>
      <c r="D188" s="37">
        <v>0</v>
      </c>
      <c r="E188" s="39">
        <v>0</v>
      </c>
      <c r="F188" s="8" t="e">
        <f t="shared" si="58"/>
        <v>#DIV/0!</v>
      </c>
      <c r="G188" s="8" t="e">
        <f t="shared" si="59"/>
        <v>#DIV/0!</v>
      </c>
      <c r="H188" s="15"/>
    </row>
    <row r="189" spans="1:8" ht="45.75" hidden="1" customHeight="1" x14ac:dyDescent="0.25">
      <c r="A189" s="20" t="s">
        <v>222</v>
      </c>
      <c r="B189" s="21" t="s">
        <v>223</v>
      </c>
      <c r="C189" s="39"/>
      <c r="D189" s="37"/>
      <c r="E189" s="39"/>
      <c r="F189" s="8" t="e">
        <f t="shared" si="58"/>
        <v>#DIV/0!</v>
      </c>
      <c r="G189" s="8" t="e">
        <f t="shared" si="59"/>
        <v>#DIV/0!</v>
      </c>
      <c r="H189" s="15"/>
    </row>
    <row r="190" spans="1:8" ht="45.75" hidden="1" customHeight="1" x14ac:dyDescent="0.25">
      <c r="A190" s="20" t="s">
        <v>224</v>
      </c>
      <c r="B190" s="21" t="s">
        <v>225</v>
      </c>
      <c r="C190" s="39"/>
      <c r="D190" s="37"/>
      <c r="E190" s="39"/>
      <c r="F190" s="8" t="e">
        <f t="shared" si="58"/>
        <v>#DIV/0!</v>
      </c>
      <c r="G190" s="8" t="e">
        <f t="shared" si="59"/>
        <v>#DIV/0!</v>
      </c>
      <c r="H190" s="15"/>
    </row>
    <row r="191" spans="1:8" ht="63" customHeight="1" x14ac:dyDescent="0.25">
      <c r="A191" s="20" t="s">
        <v>226</v>
      </c>
      <c r="B191" s="21" t="s">
        <v>227</v>
      </c>
      <c r="C191" s="39">
        <f>C192</f>
        <v>4850</v>
      </c>
      <c r="D191" s="37">
        <f>D192</f>
        <v>43979</v>
      </c>
      <c r="E191" s="39">
        <f>E192</f>
        <v>43979</v>
      </c>
      <c r="F191" s="8">
        <f t="shared" si="58"/>
        <v>100</v>
      </c>
      <c r="G191" s="8">
        <f t="shared" si="59"/>
        <v>906.78350515463922</v>
      </c>
      <c r="H191" s="15"/>
    </row>
    <row r="192" spans="1:8" ht="68.25" customHeight="1" x14ac:dyDescent="0.25">
      <c r="A192" s="20" t="s">
        <v>228</v>
      </c>
      <c r="B192" s="21" t="s">
        <v>229</v>
      </c>
      <c r="C192" s="39">
        <v>4850</v>
      </c>
      <c r="D192" s="37">
        <v>43979</v>
      </c>
      <c r="E192" s="39">
        <v>43979</v>
      </c>
      <c r="F192" s="8">
        <f t="shared" si="58"/>
        <v>100</v>
      </c>
      <c r="G192" s="8">
        <f t="shared" si="59"/>
        <v>906.78350515463922</v>
      </c>
      <c r="H192" s="15"/>
    </row>
    <row r="193" spans="1:8" ht="48.75" hidden="1" customHeight="1" x14ac:dyDescent="0.25">
      <c r="A193" s="20" t="s">
        <v>230</v>
      </c>
      <c r="B193" s="21" t="s">
        <v>231</v>
      </c>
      <c r="C193" s="39">
        <f>C194</f>
        <v>0</v>
      </c>
      <c r="D193" s="37">
        <f>D194</f>
        <v>0</v>
      </c>
      <c r="E193" s="39">
        <f>E194</f>
        <v>0</v>
      </c>
      <c r="F193" s="8" t="e">
        <f t="shared" si="58"/>
        <v>#DIV/0!</v>
      </c>
      <c r="G193" s="8" t="e">
        <f t="shared" si="59"/>
        <v>#DIV/0!</v>
      </c>
      <c r="H193" s="15"/>
    </row>
    <row r="194" spans="1:8" ht="48.75" hidden="1" customHeight="1" x14ac:dyDescent="0.25">
      <c r="A194" s="20" t="s">
        <v>232</v>
      </c>
      <c r="B194" s="21" t="s">
        <v>233</v>
      </c>
      <c r="C194" s="39">
        <v>0</v>
      </c>
      <c r="D194" s="37">
        <v>0</v>
      </c>
      <c r="E194" s="39">
        <v>0</v>
      </c>
      <c r="F194" s="8" t="e">
        <f t="shared" si="58"/>
        <v>#DIV/0!</v>
      </c>
      <c r="G194" s="8" t="e">
        <f t="shared" si="59"/>
        <v>#DIV/0!</v>
      </c>
      <c r="H194" s="15"/>
    </row>
    <row r="195" spans="1:8" ht="31.5" hidden="1" x14ac:dyDescent="0.25">
      <c r="A195" s="35" t="s">
        <v>312</v>
      </c>
      <c r="B195" s="36" t="s">
        <v>313</v>
      </c>
      <c r="C195" s="39">
        <f>C196</f>
        <v>0</v>
      </c>
      <c r="D195" s="37">
        <f>D196</f>
        <v>0</v>
      </c>
      <c r="E195" s="39">
        <f>E196</f>
        <v>0</v>
      </c>
      <c r="F195" s="8" t="e">
        <f t="shared" si="58"/>
        <v>#DIV/0!</v>
      </c>
      <c r="G195" s="8" t="e">
        <f t="shared" si="59"/>
        <v>#DIV/0!</v>
      </c>
      <c r="H195" s="15"/>
    </row>
    <row r="196" spans="1:8" ht="31.5" hidden="1" x14ac:dyDescent="0.25">
      <c r="A196" s="35" t="s">
        <v>314</v>
      </c>
      <c r="B196" s="36" t="s">
        <v>315</v>
      </c>
      <c r="C196" s="39">
        <v>0</v>
      </c>
      <c r="D196" s="37">
        <v>0</v>
      </c>
      <c r="E196" s="39">
        <v>0</v>
      </c>
      <c r="F196" s="8" t="e">
        <f t="shared" si="58"/>
        <v>#DIV/0!</v>
      </c>
      <c r="G196" s="8" t="e">
        <f t="shared" si="59"/>
        <v>#DIV/0!</v>
      </c>
      <c r="H196" s="15"/>
    </row>
    <row r="197" spans="1:8" s="23" customFormat="1" ht="18.75" customHeight="1" x14ac:dyDescent="0.25">
      <c r="A197" s="16" t="s">
        <v>234</v>
      </c>
      <c r="B197" s="67" t="s">
        <v>235</v>
      </c>
      <c r="C197" s="43">
        <f t="shared" ref="C197" si="64">C198+C200+C206+C202</f>
        <v>14641386.730000002</v>
      </c>
      <c r="D197" s="43">
        <f t="shared" ref="D197:E197" si="65">D198+D200+D206+D202</f>
        <v>22327796.050000001</v>
      </c>
      <c r="E197" s="43">
        <f t="shared" si="65"/>
        <v>16505914.68</v>
      </c>
      <c r="F197" s="8">
        <f t="shared" si="58"/>
        <v>73.92540957933015</v>
      </c>
      <c r="G197" s="8">
        <f t="shared" si="59"/>
        <v>112.73464040246684</v>
      </c>
      <c r="H197" s="26"/>
    </row>
    <row r="198" spans="1:8" ht="67.5" customHeight="1" x14ac:dyDescent="0.25">
      <c r="A198" s="20" t="s">
        <v>236</v>
      </c>
      <c r="B198" s="21" t="s">
        <v>237</v>
      </c>
      <c r="C198" s="33">
        <f t="shared" ref="C198" si="66">C199+C205</f>
        <v>12394219.130000001</v>
      </c>
      <c r="D198" s="32">
        <f t="shared" ref="D198:E198" si="67">D199+D205</f>
        <v>19487680</v>
      </c>
      <c r="E198" s="33">
        <f t="shared" si="67"/>
        <v>13474025.9</v>
      </c>
      <c r="F198" s="8">
        <f t="shared" si="58"/>
        <v>69.141251806269395</v>
      </c>
      <c r="G198" s="8">
        <f t="shared" si="59"/>
        <v>108.71218072453104</v>
      </c>
      <c r="H198" s="15"/>
    </row>
    <row r="199" spans="1:8" ht="78.75" x14ac:dyDescent="0.25">
      <c r="A199" s="20" t="s">
        <v>238</v>
      </c>
      <c r="B199" s="21" t="s">
        <v>239</v>
      </c>
      <c r="C199" s="39">
        <v>3288565.15</v>
      </c>
      <c r="D199" s="37">
        <v>5894800</v>
      </c>
      <c r="E199" s="39">
        <v>3364102.81</v>
      </c>
      <c r="F199" s="8">
        <f t="shared" si="58"/>
        <v>57.068989787609411</v>
      </c>
      <c r="G199" s="8">
        <f t="shared" si="59"/>
        <v>102.29697927681318</v>
      </c>
      <c r="H199" s="15"/>
    </row>
    <row r="200" spans="1:8" ht="142.5" customHeight="1" x14ac:dyDescent="0.25">
      <c r="A200" s="20" t="s">
        <v>404</v>
      </c>
      <c r="B200" s="21" t="s">
        <v>402</v>
      </c>
      <c r="C200" s="39">
        <f t="shared" ref="C200:E200" si="68">C201</f>
        <v>350823.74</v>
      </c>
      <c r="D200" s="39">
        <f t="shared" si="68"/>
        <v>598920</v>
      </c>
      <c r="E200" s="39">
        <f t="shared" si="68"/>
        <v>362580.37</v>
      </c>
      <c r="F200" s="8">
        <f t="shared" si="58"/>
        <v>60.539031924130107</v>
      </c>
      <c r="G200" s="8">
        <f t="shared" si="59"/>
        <v>103.35115006755244</v>
      </c>
      <c r="H200" s="15"/>
    </row>
    <row r="201" spans="1:8" ht="156.75" customHeight="1" x14ac:dyDescent="0.25">
      <c r="A201" s="20" t="s">
        <v>405</v>
      </c>
      <c r="B201" s="21" t="s">
        <v>403</v>
      </c>
      <c r="C201" s="39">
        <v>350823.74</v>
      </c>
      <c r="D201" s="37">
        <v>598920</v>
      </c>
      <c r="E201" s="39">
        <v>362580.37</v>
      </c>
      <c r="F201" s="8">
        <f t="shared" si="58"/>
        <v>60.539031924130107</v>
      </c>
      <c r="G201" s="8">
        <f t="shared" si="59"/>
        <v>103.35115006755244</v>
      </c>
      <c r="H201" s="15"/>
    </row>
    <row r="202" spans="1:8" ht="78.75" x14ac:dyDescent="0.25">
      <c r="A202" s="55" t="s">
        <v>370</v>
      </c>
      <c r="B202" s="57" t="s">
        <v>373</v>
      </c>
      <c r="C202" s="37">
        <f>C203</f>
        <v>719616.65</v>
      </c>
      <c r="D202" s="37">
        <f>D203</f>
        <v>1121186.05</v>
      </c>
      <c r="E202" s="37">
        <f>E203</f>
        <v>700790.85</v>
      </c>
      <c r="F202" s="8">
        <f t="shared" si="58"/>
        <v>62.504421099424121</v>
      </c>
      <c r="G202" s="8">
        <f t="shared" si="59"/>
        <v>97.383912670725437</v>
      </c>
      <c r="H202" s="15"/>
    </row>
    <row r="203" spans="1:8" ht="78.75" x14ac:dyDescent="0.25">
      <c r="A203" s="56" t="s">
        <v>371</v>
      </c>
      <c r="B203" s="57" t="s">
        <v>372</v>
      </c>
      <c r="C203" s="39">
        <v>719616.65</v>
      </c>
      <c r="D203" s="37">
        <v>1121186.05</v>
      </c>
      <c r="E203" s="39">
        <v>700790.85</v>
      </c>
      <c r="F203" s="8">
        <f t="shared" si="58"/>
        <v>62.504421099424121</v>
      </c>
      <c r="G203" s="8">
        <f t="shared" si="59"/>
        <v>97.383912670725437</v>
      </c>
      <c r="H203" s="15"/>
    </row>
    <row r="204" spans="1:8" ht="63" customHeight="1" x14ac:dyDescent="0.25">
      <c r="A204" s="35" t="s">
        <v>350</v>
      </c>
      <c r="B204" s="36" t="s">
        <v>346</v>
      </c>
      <c r="C204" s="39">
        <f>C205</f>
        <v>9105653.9800000004</v>
      </c>
      <c r="D204" s="37">
        <f>D205</f>
        <v>13592880</v>
      </c>
      <c r="E204" s="39">
        <f>E205</f>
        <v>10109923.09</v>
      </c>
      <c r="F204" s="8">
        <f t="shared" si="58"/>
        <v>74.376608121310568</v>
      </c>
      <c r="G204" s="8">
        <f t="shared" si="59"/>
        <v>111.02907174164332</v>
      </c>
      <c r="H204" s="15"/>
    </row>
    <row r="205" spans="1:8" ht="80.25" customHeight="1" x14ac:dyDescent="0.25">
      <c r="A205" s="35" t="s">
        <v>351</v>
      </c>
      <c r="B205" s="36" t="s">
        <v>347</v>
      </c>
      <c r="C205" s="39">
        <v>9105653.9800000004</v>
      </c>
      <c r="D205" s="37">
        <v>13592880</v>
      </c>
      <c r="E205" s="39">
        <v>10109923.09</v>
      </c>
      <c r="F205" s="8">
        <f t="shared" si="58"/>
        <v>74.376608121310568</v>
      </c>
      <c r="G205" s="8">
        <f t="shared" si="59"/>
        <v>111.02907174164332</v>
      </c>
      <c r="H205" s="15"/>
    </row>
    <row r="206" spans="1:8" ht="17.25" customHeight="1" x14ac:dyDescent="0.25">
      <c r="A206" s="20" t="s">
        <v>240</v>
      </c>
      <c r="B206" s="21" t="s">
        <v>241</v>
      </c>
      <c r="C206" s="33">
        <f t="shared" ref="C206:E206" si="69">C207</f>
        <v>1176727.21</v>
      </c>
      <c r="D206" s="32">
        <f t="shared" si="69"/>
        <v>1120010</v>
      </c>
      <c r="E206" s="33">
        <f t="shared" si="69"/>
        <v>1968517.56</v>
      </c>
      <c r="F206" s="8">
        <f t="shared" si="58"/>
        <v>175.75892715243614</v>
      </c>
      <c r="G206" s="8">
        <f t="shared" si="59"/>
        <v>167.28750242802664</v>
      </c>
      <c r="H206" s="15"/>
    </row>
    <row r="207" spans="1:8" ht="32.25" customHeight="1" x14ac:dyDescent="0.25">
      <c r="A207" s="20" t="s">
        <v>242</v>
      </c>
      <c r="B207" s="21" t="s">
        <v>243</v>
      </c>
      <c r="C207" s="39">
        <v>1176727.21</v>
      </c>
      <c r="D207" s="37">
        <v>1120010</v>
      </c>
      <c r="E207" s="39">
        <v>1968517.56</v>
      </c>
      <c r="F207" s="8">
        <f t="shared" si="58"/>
        <v>175.75892715243614</v>
      </c>
      <c r="G207" s="8">
        <f t="shared" si="59"/>
        <v>167.28750242802664</v>
      </c>
      <c r="H207" s="15"/>
    </row>
    <row r="208" spans="1:8" s="23" customFormat="1" ht="18" customHeight="1" x14ac:dyDescent="0.25">
      <c r="A208" s="16" t="s">
        <v>244</v>
      </c>
      <c r="B208" s="67" t="s">
        <v>245</v>
      </c>
      <c r="C208" s="70">
        <f>C209</f>
        <v>0</v>
      </c>
      <c r="D208" s="70">
        <f t="shared" ref="D208:E208" si="70">D209</f>
        <v>17710435.190000001</v>
      </c>
      <c r="E208" s="70">
        <f t="shared" si="70"/>
        <v>17710435.190000001</v>
      </c>
      <c r="F208" s="8">
        <f t="shared" si="58"/>
        <v>100</v>
      </c>
      <c r="G208" s="8">
        <f t="shared" si="58"/>
        <v>5.6463886362580109E-4</v>
      </c>
      <c r="H208" s="26"/>
    </row>
    <row r="209" spans="1:9" ht="34.5" customHeight="1" x14ac:dyDescent="0.25">
      <c r="A209" s="20" t="s">
        <v>246</v>
      </c>
      <c r="B209" s="21" t="s">
        <v>247</v>
      </c>
      <c r="C209" s="39">
        <v>0</v>
      </c>
      <c r="D209" s="37">
        <v>17710435.190000001</v>
      </c>
      <c r="E209" s="39">
        <v>17710435.190000001</v>
      </c>
      <c r="F209" s="8">
        <f t="shared" si="58"/>
        <v>100</v>
      </c>
      <c r="G209" s="8">
        <f t="shared" si="58"/>
        <v>5.6463886362580109E-4</v>
      </c>
      <c r="H209" s="15"/>
    </row>
    <row r="210" spans="1:9" ht="34.5" hidden="1" customHeight="1" x14ac:dyDescent="0.25">
      <c r="A210" s="20" t="s">
        <v>248</v>
      </c>
      <c r="B210" s="21" t="s">
        <v>249</v>
      </c>
      <c r="C210" s="39"/>
      <c r="D210" s="37"/>
      <c r="E210" s="39"/>
      <c r="F210" s="8" t="e">
        <f t="shared" si="58"/>
        <v>#DIV/0!</v>
      </c>
      <c r="G210" s="8" t="e">
        <f t="shared" si="59"/>
        <v>#DIV/0!</v>
      </c>
      <c r="H210" s="15"/>
    </row>
    <row r="211" spans="1:9" ht="34.5" hidden="1" customHeight="1" x14ac:dyDescent="0.25">
      <c r="A211" s="20" t="s">
        <v>246</v>
      </c>
      <c r="B211" s="21" t="s">
        <v>250</v>
      </c>
      <c r="C211" s="39"/>
      <c r="D211" s="37">
        <v>0</v>
      </c>
      <c r="E211" s="39"/>
      <c r="F211" s="8" t="e">
        <f t="shared" si="58"/>
        <v>#DIV/0!</v>
      </c>
      <c r="G211" s="8" t="e">
        <f t="shared" si="59"/>
        <v>#DIV/0!</v>
      </c>
      <c r="H211" s="15"/>
    </row>
    <row r="212" spans="1:9" ht="34.5" hidden="1" customHeight="1" x14ac:dyDescent="0.25">
      <c r="A212" s="20" t="s">
        <v>248</v>
      </c>
      <c r="B212" s="21" t="s">
        <v>251</v>
      </c>
      <c r="C212" s="39"/>
      <c r="D212" s="37"/>
      <c r="E212" s="39"/>
      <c r="F212" s="8" t="e">
        <f t="shared" si="58"/>
        <v>#DIV/0!</v>
      </c>
      <c r="G212" s="8" t="e">
        <f t="shared" si="59"/>
        <v>#DIV/0!</v>
      </c>
      <c r="H212" s="15"/>
    </row>
    <row r="213" spans="1:9" ht="78.75" hidden="1" x14ac:dyDescent="0.25">
      <c r="A213" s="63" t="s">
        <v>384</v>
      </c>
      <c r="B213" s="64" t="s">
        <v>386</v>
      </c>
      <c r="C213" s="37">
        <f>C214</f>
        <v>0</v>
      </c>
      <c r="D213" s="37">
        <f>D214</f>
        <v>0</v>
      </c>
      <c r="E213" s="37">
        <f>E214</f>
        <v>0</v>
      </c>
      <c r="F213" s="8" t="e">
        <f t="shared" si="58"/>
        <v>#DIV/0!</v>
      </c>
      <c r="G213" s="8" t="e">
        <f t="shared" si="59"/>
        <v>#DIV/0!</v>
      </c>
      <c r="H213" s="15"/>
    </row>
    <row r="214" spans="1:9" ht="34.5" hidden="1" customHeight="1" x14ac:dyDescent="0.25">
      <c r="A214" s="4" t="s">
        <v>385</v>
      </c>
      <c r="B214" s="65" t="s">
        <v>387</v>
      </c>
      <c r="C214" s="66">
        <v>0</v>
      </c>
      <c r="D214" s="37">
        <v>0</v>
      </c>
      <c r="E214" s="66">
        <v>0</v>
      </c>
      <c r="F214" s="8" t="e">
        <f t="shared" ref="F214" si="71">E214/D214*100</f>
        <v>#DIV/0!</v>
      </c>
      <c r="G214" s="8" t="e">
        <f t="shared" ref="G214:G223" si="72">E214/C214*100</f>
        <v>#DIV/0!</v>
      </c>
      <c r="H214" s="15"/>
    </row>
    <row r="215" spans="1:9" ht="49.5" customHeight="1" x14ac:dyDescent="0.25">
      <c r="A215" s="73" t="s">
        <v>411</v>
      </c>
      <c r="B215" s="74" t="s">
        <v>408</v>
      </c>
      <c r="C215" s="70">
        <f t="shared" ref="C215:E215" si="73">C216</f>
        <v>66807</v>
      </c>
      <c r="D215" s="70">
        <f t="shared" si="73"/>
        <v>0</v>
      </c>
      <c r="E215" s="70">
        <f t="shared" si="73"/>
        <v>0</v>
      </c>
      <c r="F215" s="8">
        <v>0</v>
      </c>
      <c r="G215" s="8">
        <f t="shared" si="72"/>
        <v>0</v>
      </c>
      <c r="H215" s="15"/>
    </row>
    <row r="216" spans="1:9" ht="34.5" customHeight="1" x14ac:dyDescent="0.25">
      <c r="A216" s="4" t="s">
        <v>410</v>
      </c>
      <c r="B216" s="65" t="s">
        <v>407</v>
      </c>
      <c r="C216" s="39">
        <f t="shared" ref="C216:E216" si="74">C217</f>
        <v>66807</v>
      </c>
      <c r="D216" s="39">
        <f t="shared" si="74"/>
        <v>0</v>
      </c>
      <c r="E216" s="39">
        <f t="shared" si="74"/>
        <v>0</v>
      </c>
      <c r="F216" s="8">
        <v>0</v>
      </c>
      <c r="G216" s="8">
        <f t="shared" si="72"/>
        <v>0</v>
      </c>
      <c r="H216" s="15"/>
    </row>
    <row r="217" spans="1:9" ht="34.5" customHeight="1" x14ac:dyDescent="0.25">
      <c r="A217" s="4" t="s">
        <v>409</v>
      </c>
      <c r="B217" s="65" t="s">
        <v>406</v>
      </c>
      <c r="C217" s="66">
        <v>66807</v>
      </c>
      <c r="D217" s="37">
        <v>0</v>
      </c>
      <c r="E217" s="66">
        <v>0</v>
      </c>
      <c r="F217" s="8">
        <v>0</v>
      </c>
      <c r="G217" s="8">
        <f t="shared" si="72"/>
        <v>0</v>
      </c>
      <c r="H217" s="15"/>
    </row>
    <row r="218" spans="1:9" s="23" customFormat="1" ht="48" customHeight="1" x14ac:dyDescent="0.25">
      <c r="A218" s="16" t="s">
        <v>252</v>
      </c>
      <c r="B218" s="67" t="s">
        <v>253</v>
      </c>
      <c r="C218" s="70">
        <f>C219</f>
        <v>-106289.24</v>
      </c>
      <c r="D218" s="71">
        <f t="shared" ref="D218" si="75">D219</f>
        <v>-20486.93</v>
      </c>
      <c r="E218" s="70">
        <f>E219</f>
        <v>-20486.93</v>
      </c>
      <c r="F218" s="8">
        <f t="shared" ref="F218:F222" si="76">E218/D218*100</f>
        <v>100</v>
      </c>
      <c r="G218" s="8">
        <f t="shared" si="72"/>
        <v>19.274697984480838</v>
      </c>
      <c r="H218" s="26"/>
    </row>
    <row r="219" spans="1:9" ht="48.75" customHeight="1" x14ac:dyDescent="0.25">
      <c r="A219" s="20" t="s">
        <v>254</v>
      </c>
      <c r="B219" s="21" t="s">
        <v>255</v>
      </c>
      <c r="C219" s="39">
        <f>C220+C221</f>
        <v>-106289.24</v>
      </c>
      <c r="D219" s="37">
        <f t="shared" ref="D219" si="77">D220+D221</f>
        <v>-20486.93</v>
      </c>
      <c r="E219" s="39">
        <f>E220+E221</f>
        <v>-20486.93</v>
      </c>
      <c r="F219" s="8">
        <f t="shared" si="76"/>
        <v>100</v>
      </c>
      <c r="G219" s="8">
        <f t="shared" si="72"/>
        <v>19.274697984480838</v>
      </c>
      <c r="H219" s="15"/>
    </row>
    <row r="220" spans="1:9" ht="48.75" customHeight="1" x14ac:dyDescent="0.25">
      <c r="A220" s="20" t="s">
        <v>256</v>
      </c>
      <c r="B220" s="21" t="s">
        <v>257</v>
      </c>
      <c r="C220" s="39">
        <v>-106289.24</v>
      </c>
      <c r="D220" s="37">
        <v>-20486.93</v>
      </c>
      <c r="E220" s="39">
        <v>-20486.93</v>
      </c>
      <c r="F220" s="8">
        <f t="shared" si="76"/>
        <v>100</v>
      </c>
      <c r="G220" s="8">
        <f t="shared" si="72"/>
        <v>19.274697984480838</v>
      </c>
      <c r="H220" s="15"/>
    </row>
    <row r="221" spans="1:9" ht="48.75" hidden="1" customHeight="1" x14ac:dyDescent="0.25">
      <c r="A221" s="35" t="s">
        <v>348</v>
      </c>
      <c r="B221" s="36" t="s">
        <v>349</v>
      </c>
      <c r="C221" s="39">
        <v>0</v>
      </c>
      <c r="D221" s="37">
        <v>0</v>
      </c>
      <c r="E221" s="39">
        <v>0</v>
      </c>
      <c r="F221" s="8" t="e">
        <f t="shared" si="76"/>
        <v>#DIV/0!</v>
      </c>
      <c r="G221" s="8" t="e">
        <f t="shared" si="72"/>
        <v>#DIV/0!</v>
      </c>
      <c r="H221" s="15"/>
    </row>
    <row r="222" spans="1:9" s="5" customFormat="1" ht="21.75" customHeight="1" x14ac:dyDescent="0.25">
      <c r="A222" s="1" t="s">
        <v>3</v>
      </c>
      <c r="B222" s="2"/>
      <c r="C222" s="44">
        <f>C4+C141</f>
        <v>452674262.68000007</v>
      </c>
      <c r="D222" s="44">
        <f>D4+D141</f>
        <v>735057866.6500001</v>
      </c>
      <c r="E222" s="44">
        <f>E4+E141</f>
        <v>402990509.60000002</v>
      </c>
      <c r="F222" s="8">
        <f t="shared" si="76"/>
        <v>54.824324435382863</v>
      </c>
      <c r="G222" s="8">
        <f t="shared" si="72"/>
        <v>89.024391891455508</v>
      </c>
      <c r="H222" s="3"/>
      <c r="I222" s="3"/>
    </row>
    <row r="223" spans="1:9" ht="15.75" hidden="1" x14ac:dyDescent="0.25">
      <c r="A223" s="27"/>
      <c r="B223" s="28"/>
      <c r="C223" s="51"/>
      <c r="D223" s="29"/>
      <c r="E223" s="51"/>
      <c r="G223" s="8" t="e">
        <f t="shared" si="72"/>
        <v>#DIV/0!</v>
      </c>
    </row>
    <row r="225" spans="1:6" s="78" customFormat="1" ht="15.75" x14ac:dyDescent="0.25">
      <c r="A225" s="78" t="s">
        <v>432</v>
      </c>
      <c r="C225" s="79"/>
      <c r="E225" s="79"/>
      <c r="F225" s="78" t="s">
        <v>412</v>
      </c>
    </row>
    <row r="226" spans="1:6" s="13" customFormat="1" ht="26.25" customHeight="1" x14ac:dyDescent="0.25">
      <c r="A226" s="78" t="s">
        <v>434</v>
      </c>
      <c r="C226" s="52"/>
      <c r="E226" s="52"/>
    </row>
    <row r="227" spans="1:6" s="80" customFormat="1" ht="12.75" x14ac:dyDescent="0.25">
      <c r="A227" s="80" t="s">
        <v>413</v>
      </c>
      <c r="C227" s="81"/>
      <c r="E227" s="81"/>
    </row>
    <row r="228" spans="1:6" s="80" customFormat="1" ht="12.75" x14ac:dyDescent="0.25">
      <c r="A228" s="80" t="s">
        <v>414</v>
      </c>
      <c r="C228" s="81"/>
      <c r="E228" s="81"/>
    </row>
    <row r="229" spans="1:6" s="13" customFormat="1" x14ac:dyDescent="0.25">
      <c r="C229" s="52"/>
      <c r="E229" s="52"/>
    </row>
  </sheetData>
  <mergeCells count="1">
    <mergeCell ref="A1:G1"/>
  </mergeCells>
  <pageMargins left="0.11811023622047245" right="0.31496062992125984" top="0.55118110236220474" bottom="0.35433070866141736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2026-10-15T12:29:52Z</dcterms:modified>
</cp:coreProperties>
</file>