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3" activeTab="3"/>
  </bookViews>
  <sheets>
    <sheet name="3.ВС (2)" sheetId="64" state="hidden" r:id="rId1"/>
    <sheet name="3.ВС" sheetId="47" state="hidden" r:id="rId2"/>
    <sheet name="4.ФС" sheetId="50" state="hidden" r:id="rId3"/>
    <sheet name="5.ПС" sheetId="2" r:id="rId4"/>
    <sheet name="ОМ ПСР" sheetId="54" state="hidden" r:id="rId5"/>
    <sheet name="субс,субв" sheetId="62" state="hidden" r:id="rId6"/>
    <sheet name="Лист5" sheetId="63" state="hidden" r:id="rId7"/>
    <sheet name="Лист1" sheetId="65" r:id="rId8"/>
  </sheets>
  <externalReferences>
    <externalReference r:id="rId9"/>
  </externalReferences>
  <definedNames>
    <definedName name="_xlnm.Print_Titles" localSheetId="1">'3.ВС'!$A:$L,'3.ВС'!$8:$8</definedName>
    <definedName name="_xlnm.Print_Titles" localSheetId="0">'3.ВС (2)'!$A:$L,'3.ВС (2)'!$5:$5</definedName>
    <definedName name="_xlnm.Print_Titles" localSheetId="2">'4.ФС'!$5:$5</definedName>
    <definedName name="_xlnm.Print_Titles" localSheetId="3">'5.ПС'!$5:$5</definedName>
  </definedNames>
  <calcPr calcId="145621"/>
</workbook>
</file>

<file path=xl/calcChain.xml><?xml version="1.0" encoding="utf-8"?>
<calcChain xmlns="http://schemas.openxmlformats.org/spreadsheetml/2006/main">
  <c r="J258" i="47" l="1"/>
  <c r="J395" i="47"/>
  <c r="J377" i="47"/>
  <c r="J319" i="47"/>
  <c r="J307" i="47"/>
  <c r="J301" i="47"/>
  <c r="J276" i="47"/>
  <c r="J247" i="47" l="1"/>
  <c r="J239" i="47"/>
  <c r="J235" i="47" l="1"/>
  <c r="K285" i="50"/>
  <c r="L285" i="50"/>
  <c r="K209" i="2"/>
  <c r="L209" i="2"/>
  <c r="J209" i="2"/>
  <c r="L223" i="2"/>
  <c r="L222" i="2" s="1"/>
  <c r="K223" i="2"/>
  <c r="K222" i="2" s="1"/>
  <c r="J223" i="2"/>
  <c r="J222" i="2" s="1"/>
  <c r="L221" i="2"/>
  <c r="K221" i="2"/>
  <c r="J221" i="2"/>
  <c r="J285" i="50"/>
  <c r="K304" i="50"/>
  <c r="K303" i="50" s="1"/>
  <c r="K305" i="50"/>
  <c r="L305" i="50"/>
  <c r="L304" i="50" s="1"/>
  <c r="L303" i="50" s="1"/>
  <c r="J304" i="50"/>
  <c r="J303" i="50" s="1"/>
  <c r="J305" i="50"/>
  <c r="L201" i="47"/>
  <c r="K202" i="47"/>
  <c r="K201" i="47" s="1"/>
  <c r="K183" i="47" s="1"/>
  <c r="L202" i="47"/>
  <c r="L183" i="47"/>
  <c r="J183" i="47"/>
  <c r="J202" i="47"/>
  <c r="J201" i="47"/>
  <c r="J186" i="47" l="1"/>
  <c r="J149" i="47"/>
  <c r="J128" i="47"/>
  <c r="K121" i="47"/>
  <c r="J114" i="47"/>
  <c r="K41" i="47"/>
  <c r="K143" i="2" l="1"/>
  <c r="K142" i="2" s="1"/>
  <c r="L143" i="2"/>
  <c r="L142" i="2" s="1"/>
  <c r="J143" i="2"/>
  <c r="J142" i="2" s="1"/>
  <c r="K177" i="50"/>
  <c r="K176" i="50" s="1"/>
  <c r="L177" i="50"/>
  <c r="L176" i="50" s="1"/>
  <c r="J177" i="50"/>
  <c r="J176" i="50" s="1"/>
  <c r="K147" i="47"/>
  <c r="L147" i="47"/>
  <c r="J150" i="47"/>
  <c r="K412" i="2" l="1"/>
  <c r="K411" i="2" s="1"/>
  <c r="K410" i="2" s="1"/>
  <c r="K409" i="2" s="1"/>
  <c r="L412" i="2"/>
  <c r="L411" i="2" s="1"/>
  <c r="L410" i="2" s="1"/>
  <c r="L409" i="2" s="1"/>
  <c r="J412" i="2"/>
  <c r="J411" i="2" s="1"/>
  <c r="J410" i="2" s="1"/>
  <c r="J409" i="2" s="1"/>
  <c r="K358" i="50"/>
  <c r="K357" i="50" s="1"/>
  <c r="K356" i="50" s="1"/>
  <c r="L358" i="50"/>
  <c r="L357" i="50" s="1"/>
  <c r="L356" i="50" s="1"/>
  <c r="J358" i="50"/>
  <c r="J357" i="50" s="1"/>
  <c r="J356" i="50" s="1"/>
  <c r="L399" i="47"/>
  <c r="K399" i="47"/>
  <c r="L214" i="47"/>
  <c r="K214" i="47"/>
  <c r="K244" i="47"/>
  <c r="L310" i="47"/>
  <c r="K310" i="47"/>
  <c r="J310" i="47"/>
  <c r="J374" i="47"/>
  <c r="K363" i="2"/>
  <c r="K362" i="2" s="1"/>
  <c r="K361" i="2" s="1"/>
  <c r="K360" i="2" s="1"/>
  <c r="K359" i="2" s="1"/>
  <c r="L363" i="2"/>
  <c r="L362" i="2" s="1"/>
  <c r="L361" i="2" s="1"/>
  <c r="L360" i="2" s="1"/>
  <c r="L359" i="2" s="1"/>
  <c r="J363" i="2"/>
  <c r="J362" i="2" s="1"/>
  <c r="J361" i="2" s="1"/>
  <c r="J360" i="2" l="1"/>
  <c r="J359" i="2" s="1"/>
  <c r="K247" i="50"/>
  <c r="K246" i="50" s="1"/>
  <c r="K245" i="50" s="1"/>
  <c r="L247" i="50"/>
  <c r="L246" i="50" s="1"/>
  <c r="L245" i="50" s="1"/>
  <c r="J247" i="50"/>
  <c r="J246" i="50" s="1"/>
  <c r="J245" i="50" s="1"/>
  <c r="K318" i="47"/>
  <c r="K317" i="47" s="1"/>
  <c r="L318" i="47"/>
  <c r="L317" i="47" s="1"/>
  <c r="J318" i="47"/>
  <c r="J317" i="47" s="1"/>
  <c r="K336" i="2"/>
  <c r="L336" i="2"/>
  <c r="K204" i="50"/>
  <c r="K203" i="50" s="1"/>
  <c r="K202" i="50" s="1"/>
  <c r="L204" i="50"/>
  <c r="L203" i="50" s="1"/>
  <c r="L202" i="50" s="1"/>
  <c r="J204" i="50"/>
  <c r="J203" i="50" s="1"/>
  <c r="J202" i="50" s="1"/>
  <c r="K275" i="47"/>
  <c r="K274" i="47" s="1"/>
  <c r="L275" i="47"/>
  <c r="L274" i="47" s="1"/>
  <c r="J275" i="47"/>
  <c r="J274" i="47" s="1"/>
  <c r="J252" i="47"/>
  <c r="K251" i="2"/>
  <c r="K250" i="2" s="1"/>
  <c r="L251" i="2"/>
  <c r="L250" i="2" s="1"/>
  <c r="J251" i="2"/>
  <c r="J250" i="2" s="1"/>
  <c r="K369" i="50"/>
  <c r="K368" i="50" s="1"/>
  <c r="L369" i="50"/>
  <c r="L368" i="50" s="1"/>
  <c r="J369" i="50"/>
  <c r="J368" i="50" s="1"/>
  <c r="J249" i="47"/>
  <c r="K238" i="47"/>
  <c r="K237" i="47" s="1"/>
  <c r="K236" i="47" s="1"/>
  <c r="L238" i="47"/>
  <c r="L237" i="47" s="1"/>
  <c r="L236" i="47" s="1"/>
  <c r="J238" i="47"/>
  <c r="J237" i="47" s="1"/>
  <c r="J236" i="47" s="1"/>
  <c r="J230" i="47"/>
  <c r="J214" i="47"/>
  <c r="J200" i="47"/>
  <c r="J195" i="47"/>
  <c r="J192" i="47"/>
  <c r="J175" i="47"/>
  <c r="K141" i="2"/>
  <c r="K140" i="2" s="1"/>
  <c r="K139" i="2" s="1"/>
  <c r="L141" i="2"/>
  <c r="L140" i="2" s="1"/>
  <c r="L139" i="2" s="1"/>
  <c r="J141" i="2"/>
  <c r="J140" i="2" s="1"/>
  <c r="J139" i="2" s="1"/>
  <c r="K175" i="50"/>
  <c r="K174" i="50" s="1"/>
  <c r="K173" i="50" s="1"/>
  <c r="L175" i="50"/>
  <c r="L174" i="50" s="1"/>
  <c r="L173" i="50" s="1"/>
  <c r="J175" i="50"/>
  <c r="J174" i="50" s="1"/>
  <c r="J173" i="50" s="1"/>
  <c r="J158" i="47"/>
  <c r="J154" i="47"/>
  <c r="J148" i="47"/>
  <c r="J147" i="47" s="1"/>
  <c r="L148" i="47"/>
  <c r="K148" i="47"/>
  <c r="J336" i="2" l="1"/>
  <c r="J146" i="47"/>
  <c r="J134" i="47"/>
  <c r="J131" i="47"/>
  <c r="J118" i="47"/>
  <c r="J105" i="47"/>
  <c r="J100" i="47"/>
  <c r="J43" i="47"/>
  <c r="A5" i="47" l="1"/>
  <c r="K192" i="2" l="1"/>
  <c r="K191" i="2" s="1"/>
  <c r="K190" i="2" s="1"/>
  <c r="K189" i="2" s="1"/>
  <c r="K188" i="2" s="1"/>
  <c r="L192" i="2"/>
  <c r="L191" i="2" s="1"/>
  <c r="L190" i="2" s="1"/>
  <c r="L189" i="2" s="1"/>
  <c r="L188" i="2" s="1"/>
  <c r="J192" i="2"/>
  <c r="J191" i="2" s="1"/>
  <c r="J190" i="2" s="1"/>
  <c r="J189" i="2" s="1"/>
  <c r="J188" i="2" s="1"/>
  <c r="K187" i="2"/>
  <c r="L187" i="2"/>
  <c r="J187" i="2"/>
  <c r="K188" i="50"/>
  <c r="K187" i="50" s="1"/>
  <c r="K186" i="50" s="1"/>
  <c r="K185" i="50" s="1"/>
  <c r="L188" i="50"/>
  <c r="L187" i="50" s="1"/>
  <c r="L186" i="50" s="1"/>
  <c r="L185" i="50" s="1"/>
  <c r="J188" i="50"/>
  <c r="J187" i="50" s="1"/>
  <c r="J186" i="50" s="1"/>
  <c r="J185" i="50" s="1"/>
  <c r="K154" i="50"/>
  <c r="K153" i="50" s="1"/>
  <c r="K152" i="50" s="1"/>
  <c r="L154" i="50"/>
  <c r="L153" i="50" s="1"/>
  <c r="L152" i="50" s="1"/>
  <c r="J154" i="50"/>
  <c r="J153" i="50" s="1"/>
  <c r="J152" i="50" s="1"/>
  <c r="U15" i="47"/>
  <c r="U17" i="47"/>
  <c r="U20" i="47"/>
  <c r="U22" i="47"/>
  <c r="U25" i="47"/>
  <c r="U28" i="47"/>
  <c r="U30" i="47"/>
  <c r="U33" i="47"/>
  <c r="U35" i="47"/>
  <c r="U38" i="47"/>
  <c r="U41" i="47"/>
  <c r="U43" i="47"/>
  <c r="U45" i="47"/>
  <c r="U48" i="47"/>
  <c r="U51" i="47"/>
  <c r="U54" i="47"/>
  <c r="U57" i="47"/>
  <c r="U60" i="47"/>
  <c r="U63" i="47"/>
  <c r="U66" i="47"/>
  <c r="U69" i="47"/>
  <c r="U73" i="47"/>
  <c r="U77" i="47"/>
  <c r="U80" i="47"/>
  <c r="U83" i="47"/>
  <c r="U86" i="47"/>
  <c r="U91" i="47"/>
  <c r="U93" i="47"/>
  <c r="U98" i="47"/>
  <c r="U100" i="47"/>
  <c r="U102" i="47"/>
  <c r="U105" i="47"/>
  <c r="U110" i="47"/>
  <c r="U114" i="47"/>
  <c r="U118" i="47"/>
  <c r="U121" i="47"/>
  <c r="U124" i="47"/>
  <c r="U128" i="47"/>
  <c r="T128" i="47" s="1"/>
  <c r="U131" i="47"/>
  <c r="U134" i="47"/>
  <c r="U138" i="47"/>
  <c r="U141" i="47"/>
  <c r="U146" i="47"/>
  <c r="U154" i="47"/>
  <c r="U158" i="47"/>
  <c r="U162" i="47"/>
  <c r="T162" i="47" s="1"/>
  <c r="U167" i="47"/>
  <c r="U172" i="47"/>
  <c r="U175" i="47"/>
  <c r="U178" i="47"/>
  <c r="U181" i="47"/>
  <c r="U186" i="47"/>
  <c r="U189" i="47"/>
  <c r="U192" i="47"/>
  <c r="U195" i="47"/>
  <c r="U198" i="47"/>
  <c r="U200" i="47"/>
  <c r="U206" i="47"/>
  <c r="U208" i="47"/>
  <c r="U211" i="47"/>
  <c r="U214" i="47"/>
  <c r="U217" i="47"/>
  <c r="U221" i="47"/>
  <c r="U226" i="47"/>
  <c r="U230" i="47"/>
  <c r="U232" i="47"/>
  <c r="U235" i="47"/>
  <c r="U244" i="47"/>
  <c r="U247" i="47"/>
  <c r="U252" i="47"/>
  <c r="U255" i="47"/>
  <c r="U258" i="47"/>
  <c r="U261" i="47"/>
  <c r="U264" i="47"/>
  <c r="U270" i="47"/>
  <c r="U273" i="47"/>
  <c r="U279" i="47"/>
  <c r="U282" i="47"/>
  <c r="U286" i="47"/>
  <c r="U289" i="47"/>
  <c r="U292" i="47"/>
  <c r="U295" i="47"/>
  <c r="U298" i="47"/>
  <c r="U301" i="47"/>
  <c r="U304" i="47"/>
  <c r="U307" i="47"/>
  <c r="U310" i="47"/>
  <c r="U313" i="47"/>
  <c r="U316" i="47"/>
  <c r="U322" i="47"/>
  <c r="U326" i="47"/>
  <c r="U330" i="47"/>
  <c r="U332" i="47"/>
  <c r="U335" i="47"/>
  <c r="U338" i="47"/>
  <c r="U340" i="47"/>
  <c r="U342" i="47"/>
  <c r="U347" i="47"/>
  <c r="U351" i="47"/>
  <c r="U354" i="47"/>
  <c r="U357" i="47"/>
  <c r="U358" i="47"/>
  <c r="U362" i="47"/>
  <c r="U367" i="47"/>
  <c r="U371" i="47"/>
  <c r="U374" i="47"/>
  <c r="U377" i="47"/>
  <c r="U380" i="47"/>
  <c r="U386" i="47"/>
  <c r="U388" i="47"/>
  <c r="U391" i="47"/>
  <c r="U395" i="47"/>
  <c r="U399" i="47"/>
  <c r="U404" i="47"/>
  <c r="U408" i="47"/>
  <c r="U414" i="47"/>
  <c r="U416" i="47"/>
  <c r="U422" i="47"/>
  <c r="U425" i="47"/>
  <c r="U428" i="47"/>
  <c r="R15" i="47"/>
  <c r="R17" i="47"/>
  <c r="R20" i="47"/>
  <c r="R22" i="47"/>
  <c r="R25" i="47"/>
  <c r="R28" i="47"/>
  <c r="R30" i="47"/>
  <c r="R33" i="47"/>
  <c r="R35" i="47"/>
  <c r="R38" i="47"/>
  <c r="R41" i="47"/>
  <c r="R43" i="47"/>
  <c r="R45" i="47"/>
  <c r="R48" i="47"/>
  <c r="R51" i="47"/>
  <c r="R54" i="47"/>
  <c r="R57" i="47"/>
  <c r="R60" i="47"/>
  <c r="R63" i="47"/>
  <c r="R66" i="47"/>
  <c r="R69" i="47"/>
  <c r="R73" i="47"/>
  <c r="R77" i="47"/>
  <c r="R80" i="47"/>
  <c r="R83" i="47"/>
  <c r="R86" i="47"/>
  <c r="R91" i="47"/>
  <c r="R93" i="47"/>
  <c r="R98" i="47"/>
  <c r="R100" i="47"/>
  <c r="R102" i="47"/>
  <c r="R105" i="47"/>
  <c r="R110" i="47"/>
  <c r="R114" i="47"/>
  <c r="R118" i="47"/>
  <c r="R121" i="47"/>
  <c r="R124" i="47"/>
  <c r="R128" i="47"/>
  <c r="Q128" i="47" s="1"/>
  <c r="R131" i="47"/>
  <c r="R134" i="47"/>
  <c r="R138" i="47"/>
  <c r="R141" i="47"/>
  <c r="R146" i="47"/>
  <c r="R154" i="47"/>
  <c r="R158" i="47"/>
  <c r="R162" i="47"/>
  <c r="Q162" i="47" s="1"/>
  <c r="R167" i="47"/>
  <c r="R172" i="47"/>
  <c r="R175" i="47"/>
  <c r="R178" i="47"/>
  <c r="R181" i="47"/>
  <c r="R186" i="47"/>
  <c r="R189" i="47"/>
  <c r="R192" i="47"/>
  <c r="R195" i="47"/>
  <c r="R198" i="47"/>
  <c r="R200" i="47"/>
  <c r="R206" i="47"/>
  <c r="R208" i="47"/>
  <c r="R211" i="47"/>
  <c r="R214" i="47"/>
  <c r="R217" i="47"/>
  <c r="R221" i="47"/>
  <c r="R226" i="47"/>
  <c r="R230" i="47"/>
  <c r="R232" i="47"/>
  <c r="R235" i="47"/>
  <c r="R244" i="47"/>
  <c r="R247" i="47"/>
  <c r="R252" i="47"/>
  <c r="R255" i="47"/>
  <c r="R258" i="47"/>
  <c r="R261" i="47"/>
  <c r="R264" i="47"/>
  <c r="R270" i="47"/>
  <c r="R273" i="47"/>
  <c r="R279" i="47"/>
  <c r="R282" i="47"/>
  <c r="R286" i="47"/>
  <c r="R289" i="47"/>
  <c r="R292" i="47"/>
  <c r="R295" i="47"/>
  <c r="R298" i="47"/>
  <c r="R301" i="47"/>
  <c r="R304" i="47"/>
  <c r="R307" i="47"/>
  <c r="R310" i="47"/>
  <c r="R313" i="47"/>
  <c r="R316" i="47"/>
  <c r="R322" i="47"/>
  <c r="R326" i="47"/>
  <c r="R330" i="47"/>
  <c r="R332" i="47"/>
  <c r="R335" i="47"/>
  <c r="R338" i="47"/>
  <c r="R340" i="47"/>
  <c r="R342" i="47"/>
  <c r="R347" i="47"/>
  <c r="R351" i="47"/>
  <c r="R354" i="47"/>
  <c r="R357" i="47"/>
  <c r="R358" i="47"/>
  <c r="R362" i="47"/>
  <c r="R367" i="47"/>
  <c r="R371" i="47"/>
  <c r="R374" i="47"/>
  <c r="R377" i="47"/>
  <c r="R380" i="47"/>
  <c r="R386" i="47"/>
  <c r="R388" i="47"/>
  <c r="R391" i="47"/>
  <c r="R395" i="47"/>
  <c r="R399" i="47"/>
  <c r="R404" i="47"/>
  <c r="R408" i="47"/>
  <c r="R414" i="47"/>
  <c r="R416" i="47"/>
  <c r="R422" i="47"/>
  <c r="R425" i="47"/>
  <c r="R428" i="47"/>
  <c r="T430" i="47"/>
  <c r="Q430" i="47"/>
  <c r="N430" i="47"/>
  <c r="O15" i="47"/>
  <c r="O17" i="47"/>
  <c r="O20" i="47"/>
  <c r="O22" i="47"/>
  <c r="O25" i="47"/>
  <c r="O28" i="47"/>
  <c r="O30" i="47"/>
  <c r="O33" i="47"/>
  <c r="O35" i="47"/>
  <c r="O38" i="47"/>
  <c r="O41" i="47"/>
  <c r="O43" i="47"/>
  <c r="O45" i="47"/>
  <c r="O48" i="47"/>
  <c r="O51" i="47"/>
  <c r="O54" i="47"/>
  <c r="O57" i="47"/>
  <c r="O60" i="47"/>
  <c r="O63" i="47"/>
  <c r="O66" i="47"/>
  <c r="O69" i="47"/>
  <c r="O73" i="47"/>
  <c r="O77" i="47"/>
  <c r="O80" i="47"/>
  <c r="O83" i="47"/>
  <c r="O86" i="47"/>
  <c r="O91" i="47"/>
  <c r="O93" i="47"/>
  <c r="O98" i="47"/>
  <c r="O100" i="47"/>
  <c r="O102" i="47"/>
  <c r="O105" i="47"/>
  <c r="O110" i="47"/>
  <c r="O114" i="47"/>
  <c r="O118" i="47"/>
  <c r="O121" i="47"/>
  <c r="O124" i="47"/>
  <c r="O128" i="47"/>
  <c r="N128" i="47" s="1"/>
  <c r="O131" i="47"/>
  <c r="O134" i="47"/>
  <c r="O138" i="47"/>
  <c r="O141" i="47"/>
  <c r="O146" i="47"/>
  <c r="O154" i="47"/>
  <c r="O158" i="47"/>
  <c r="O162" i="47"/>
  <c r="N162" i="47" s="1"/>
  <c r="O167" i="47"/>
  <c r="O172" i="47"/>
  <c r="O175" i="47"/>
  <c r="O178" i="47"/>
  <c r="O181" i="47"/>
  <c r="O186" i="47"/>
  <c r="O189" i="47"/>
  <c r="O192" i="47"/>
  <c r="O195" i="47"/>
  <c r="O198" i="47"/>
  <c r="O200" i="47"/>
  <c r="O206" i="47"/>
  <c r="O208" i="47"/>
  <c r="O211" i="47"/>
  <c r="O214" i="47"/>
  <c r="O217" i="47"/>
  <c r="O221" i="47"/>
  <c r="O226" i="47"/>
  <c r="O230" i="47"/>
  <c r="O232" i="47"/>
  <c r="O235" i="47"/>
  <c r="O244" i="47"/>
  <c r="O247" i="47"/>
  <c r="O252" i="47"/>
  <c r="O255" i="47"/>
  <c r="O258" i="47"/>
  <c r="O261" i="47"/>
  <c r="O264" i="47"/>
  <c r="O270" i="47"/>
  <c r="O273" i="47"/>
  <c r="O279" i="47"/>
  <c r="O282" i="47"/>
  <c r="O286" i="47"/>
  <c r="O289" i="47"/>
  <c r="O292" i="47"/>
  <c r="O295" i="47"/>
  <c r="O298" i="47"/>
  <c r="O301" i="47"/>
  <c r="O304" i="47"/>
  <c r="O307" i="47"/>
  <c r="O310" i="47"/>
  <c r="O313" i="47"/>
  <c r="O316" i="47"/>
  <c r="O322" i="47"/>
  <c r="O326" i="47"/>
  <c r="O330" i="47"/>
  <c r="O332" i="47"/>
  <c r="O335" i="47"/>
  <c r="O338" i="47"/>
  <c r="O340" i="47"/>
  <c r="O342" i="47"/>
  <c r="O347" i="47"/>
  <c r="O351" i="47"/>
  <c r="O354" i="47"/>
  <c r="O357" i="47"/>
  <c r="O358" i="47"/>
  <c r="O362" i="47"/>
  <c r="O367" i="47"/>
  <c r="O371" i="47"/>
  <c r="O374" i="47"/>
  <c r="O377" i="47"/>
  <c r="O380" i="47"/>
  <c r="O386" i="47"/>
  <c r="O388" i="47"/>
  <c r="O391" i="47"/>
  <c r="O395" i="47"/>
  <c r="O399" i="47"/>
  <c r="O404" i="47"/>
  <c r="O408" i="47"/>
  <c r="O414" i="47"/>
  <c r="O416" i="47"/>
  <c r="O422" i="47"/>
  <c r="O425" i="47"/>
  <c r="O428" i="47"/>
  <c r="S164" i="47"/>
  <c r="S165" i="47"/>
  <c r="S166" i="47"/>
  <c r="S167" i="47"/>
  <c r="T167" i="47" s="1"/>
  <c r="S168" i="47"/>
  <c r="S169" i="47"/>
  <c r="S170" i="47"/>
  <c r="S171" i="47"/>
  <c r="S172" i="47"/>
  <c r="S173" i="47"/>
  <c r="S174" i="47"/>
  <c r="S175" i="47"/>
  <c r="T175" i="47" s="1"/>
  <c r="S176" i="47"/>
  <c r="S177" i="47"/>
  <c r="S178" i="47"/>
  <c r="S179" i="47"/>
  <c r="S180" i="47"/>
  <c r="S181" i="47"/>
  <c r="S182" i="47"/>
  <c r="S183" i="47"/>
  <c r="S184" i="47"/>
  <c r="S185" i="47"/>
  <c r="S186" i="47"/>
  <c r="S187" i="47"/>
  <c r="S188" i="47"/>
  <c r="S189" i="47"/>
  <c r="T189" i="47" s="1"/>
  <c r="S190" i="47"/>
  <c r="S191" i="47"/>
  <c r="S192" i="47"/>
  <c r="S193" i="47"/>
  <c r="S194" i="47"/>
  <c r="S195" i="47"/>
  <c r="T195" i="47" s="1"/>
  <c r="S196" i="47"/>
  <c r="S197" i="47"/>
  <c r="S198" i="47"/>
  <c r="S199" i="47"/>
  <c r="S200" i="47"/>
  <c r="S204" i="47"/>
  <c r="S205" i="47"/>
  <c r="S206" i="47"/>
  <c r="T206" i="47" s="1"/>
  <c r="S207" i="47"/>
  <c r="S208" i="47"/>
  <c r="S209" i="47"/>
  <c r="S210" i="47"/>
  <c r="S211" i="47"/>
  <c r="S212" i="47"/>
  <c r="S213" i="47"/>
  <c r="S214" i="47"/>
  <c r="T214" i="47" s="1"/>
  <c r="S215" i="47"/>
  <c r="S216" i="47"/>
  <c r="S217" i="47"/>
  <c r="S218" i="47"/>
  <c r="S219" i="47"/>
  <c r="S220" i="47"/>
  <c r="S221" i="47"/>
  <c r="S222" i="47"/>
  <c r="S223" i="47"/>
  <c r="S224" i="47"/>
  <c r="S225" i="47"/>
  <c r="S226" i="47"/>
  <c r="T226" i="47" s="1"/>
  <c r="S227" i="47"/>
  <c r="S228" i="47"/>
  <c r="S229" i="47"/>
  <c r="S230" i="47"/>
  <c r="T230" i="47" s="1"/>
  <c r="S231" i="47"/>
  <c r="S232" i="47"/>
  <c r="T232" i="47" s="1"/>
  <c r="S233" i="47"/>
  <c r="S234" i="47"/>
  <c r="S235" i="47"/>
  <c r="S240" i="47"/>
  <c r="S241" i="47"/>
  <c r="S242" i="47"/>
  <c r="S243" i="47"/>
  <c r="S244" i="47"/>
  <c r="S245" i="47"/>
  <c r="S246" i="47"/>
  <c r="S247" i="47"/>
  <c r="S248" i="47"/>
  <c r="S251" i="47"/>
  <c r="S252" i="47"/>
  <c r="T252" i="47" s="1"/>
  <c r="S253" i="47"/>
  <c r="S254" i="47"/>
  <c r="S255" i="47"/>
  <c r="S256" i="47"/>
  <c r="S257" i="47"/>
  <c r="S258" i="47"/>
  <c r="S259" i="47"/>
  <c r="S260" i="47"/>
  <c r="S261" i="47"/>
  <c r="S262" i="47"/>
  <c r="S263" i="47"/>
  <c r="S264" i="47"/>
  <c r="T264" i="47" s="1"/>
  <c r="S265" i="47"/>
  <c r="S266" i="47"/>
  <c r="S267" i="47"/>
  <c r="S268" i="47"/>
  <c r="S269" i="47"/>
  <c r="S270" i="47"/>
  <c r="S271" i="47"/>
  <c r="S272" i="47"/>
  <c r="S273" i="47"/>
  <c r="S277" i="47"/>
  <c r="S278" i="47"/>
  <c r="S279" i="47"/>
  <c r="T279" i="47" s="1"/>
  <c r="S280" i="47"/>
  <c r="S281" i="47"/>
  <c r="S282" i="47"/>
  <c r="S283" i="47"/>
  <c r="S284" i="47"/>
  <c r="S285" i="47"/>
  <c r="S286" i="47"/>
  <c r="S287" i="47"/>
  <c r="S288" i="47"/>
  <c r="S289" i="47"/>
  <c r="S290" i="47"/>
  <c r="S291" i="47"/>
  <c r="S292" i="47"/>
  <c r="S293" i="47"/>
  <c r="S294" i="47"/>
  <c r="S295" i="47"/>
  <c r="S296" i="47"/>
  <c r="S297" i="47"/>
  <c r="S298" i="47"/>
  <c r="S299" i="47"/>
  <c r="S300" i="47"/>
  <c r="S301" i="47"/>
  <c r="S302" i="47"/>
  <c r="S303" i="47"/>
  <c r="S304" i="47"/>
  <c r="S305" i="47"/>
  <c r="S306" i="47"/>
  <c r="S307" i="47"/>
  <c r="T307" i="47" s="1"/>
  <c r="S308" i="47"/>
  <c r="S309" i="47"/>
  <c r="S310" i="47"/>
  <c r="S311" i="47"/>
  <c r="S312" i="47"/>
  <c r="S313" i="47"/>
  <c r="S314" i="47"/>
  <c r="S315" i="47"/>
  <c r="S316" i="47"/>
  <c r="S320" i="47"/>
  <c r="S321" i="47"/>
  <c r="S322" i="47"/>
  <c r="S323" i="47"/>
  <c r="S324" i="47"/>
  <c r="S325" i="47"/>
  <c r="S326" i="47"/>
  <c r="T326" i="47" s="1"/>
  <c r="S327" i="47"/>
  <c r="S328" i="47"/>
  <c r="S329" i="47"/>
  <c r="S330" i="47"/>
  <c r="S331" i="47"/>
  <c r="S332" i="47"/>
  <c r="S333" i="47"/>
  <c r="S334" i="47"/>
  <c r="S335" i="47"/>
  <c r="S336" i="47"/>
  <c r="S337" i="47"/>
  <c r="S338" i="47"/>
  <c r="S339" i="47"/>
  <c r="S340" i="47"/>
  <c r="S341" i="47"/>
  <c r="S342" i="47"/>
  <c r="T342" i="47" s="1"/>
  <c r="S343" i="47"/>
  <c r="S344" i="47"/>
  <c r="S345" i="47"/>
  <c r="S346" i="47"/>
  <c r="S347" i="47"/>
  <c r="S348" i="47"/>
  <c r="S349" i="47"/>
  <c r="S350" i="47"/>
  <c r="S351" i="47"/>
  <c r="S352" i="47"/>
  <c r="S353" i="47"/>
  <c r="S354" i="47"/>
  <c r="S355" i="47"/>
  <c r="S356" i="47"/>
  <c r="S357" i="47"/>
  <c r="S358" i="47"/>
  <c r="T358" i="47" s="1"/>
  <c r="S359" i="47"/>
  <c r="S360" i="47"/>
  <c r="S361" i="47"/>
  <c r="S362" i="47"/>
  <c r="S363" i="47"/>
  <c r="S364" i="47"/>
  <c r="S365" i="47"/>
  <c r="S366" i="47"/>
  <c r="S367" i="47"/>
  <c r="S368" i="47"/>
  <c r="S369" i="47"/>
  <c r="S370" i="47"/>
  <c r="S371" i="47"/>
  <c r="S372" i="47"/>
  <c r="S373" i="47"/>
  <c r="S374" i="47"/>
  <c r="T374" i="47" s="1"/>
  <c r="S375" i="47"/>
  <c r="S376" i="47"/>
  <c r="S377" i="47"/>
  <c r="S378" i="47"/>
  <c r="S379" i="47"/>
  <c r="S380" i="47"/>
  <c r="T380" i="47" s="1"/>
  <c r="S381" i="47"/>
  <c r="S382" i="47"/>
  <c r="S383" i="47"/>
  <c r="S384" i="47"/>
  <c r="S385" i="47"/>
  <c r="S386" i="47"/>
  <c r="T386" i="47" s="1"/>
  <c r="S387" i="47"/>
  <c r="S388" i="47"/>
  <c r="T388" i="47" s="1"/>
  <c r="S389" i="47"/>
  <c r="S390" i="47"/>
  <c r="S391" i="47"/>
  <c r="S392" i="47"/>
  <c r="S393" i="47"/>
  <c r="S394" i="47"/>
  <c r="S395" i="47"/>
  <c r="S396" i="47"/>
  <c r="S397" i="47"/>
  <c r="S398" i="47"/>
  <c r="S399" i="47"/>
  <c r="S400" i="47"/>
  <c r="S401" i="47"/>
  <c r="S402" i="47"/>
  <c r="S403" i="47"/>
  <c r="S404" i="47"/>
  <c r="T404" i="47" s="1"/>
  <c r="S405" i="47"/>
  <c r="S406" i="47"/>
  <c r="S407" i="47"/>
  <c r="S408" i="47"/>
  <c r="T408" i="47" s="1"/>
  <c r="S409" i="47"/>
  <c r="S410" i="47"/>
  <c r="S411" i="47"/>
  <c r="S412" i="47"/>
  <c r="S413" i="47"/>
  <c r="S414" i="47"/>
  <c r="T414" i="47" s="1"/>
  <c r="S415" i="47"/>
  <c r="S416" i="47"/>
  <c r="T416" i="47" s="1"/>
  <c r="S417" i="47"/>
  <c r="S418" i="47"/>
  <c r="S419" i="47"/>
  <c r="S420" i="47"/>
  <c r="S421" i="47"/>
  <c r="S422" i="47"/>
  <c r="T422" i="47" s="1"/>
  <c r="S423" i="47"/>
  <c r="S424" i="47"/>
  <c r="S425" i="47"/>
  <c r="S426" i="47"/>
  <c r="S427" i="47"/>
  <c r="S428" i="47"/>
  <c r="T428" i="47" s="1"/>
  <c r="S429" i="47"/>
  <c r="S163" i="47"/>
  <c r="S130" i="47"/>
  <c r="S131" i="47"/>
  <c r="S132" i="47"/>
  <c r="S133" i="47"/>
  <c r="S134" i="47"/>
  <c r="S135" i="47"/>
  <c r="S136" i="47"/>
  <c r="S137" i="47"/>
  <c r="S138" i="47"/>
  <c r="T138" i="47" s="1"/>
  <c r="S139" i="47"/>
  <c r="S140" i="47"/>
  <c r="S141" i="47"/>
  <c r="S142" i="47"/>
  <c r="S143" i="47"/>
  <c r="S144" i="47"/>
  <c r="S145" i="47"/>
  <c r="S146" i="47"/>
  <c r="S152" i="47"/>
  <c r="S153" i="47"/>
  <c r="S154" i="47"/>
  <c r="S155" i="47"/>
  <c r="S156" i="47"/>
  <c r="S157" i="47"/>
  <c r="S158" i="47"/>
  <c r="S129" i="47"/>
  <c r="S11" i="47"/>
  <c r="S12" i="47"/>
  <c r="S13" i="47"/>
  <c r="S14" i="47"/>
  <c r="S15" i="47"/>
  <c r="S16" i="47"/>
  <c r="S17" i="47"/>
  <c r="S18" i="47"/>
  <c r="S19" i="47"/>
  <c r="S20" i="47"/>
  <c r="T20" i="47" s="1"/>
  <c r="S21" i="47"/>
  <c r="S22" i="47"/>
  <c r="S23" i="47"/>
  <c r="S24" i="47"/>
  <c r="S25" i="47"/>
  <c r="S26" i="47"/>
  <c r="S27" i="47"/>
  <c r="S28" i="47"/>
  <c r="T28" i="47" s="1"/>
  <c r="S29" i="47"/>
  <c r="S30" i="47"/>
  <c r="S31" i="47"/>
  <c r="S32" i="47"/>
  <c r="S33" i="47"/>
  <c r="S34" i="47"/>
  <c r="S35" i="47"/>
  <c r="S36" i="47"/>
  <c r="S37" i="47"/>
  <c r="S38" i="47"/>
  <c r="T38" i="47" s="1"/>
  <c r="S39" i="47"/>
  <c r="S40" i="47"/>
  <c r="S41" i="47"/>
  <c r="S42" i="47"/>
  <c r="S43" i="47"/>
  <c r="S44" i="47"/>
  <c r="S45" i="47"/>
  <c r="S46" i="47"/>
  <c r="S47" i="47"/>
  <c r="S48" i="47"/>
  <c r="T48" i="47" s="1"/>
  <c r="S49" i="47"/>
  <c r="S50" i="47"/>
  <c r="S51" i="47"/>
  <c r="S52" i="47"/>
  <c r="S53" i="47"/>
  <c r="S54" i="47"/>
  <c r="S55" i="47"/>
  <c r="S56" i="47"/>
  <c r="S57" i="47"/>
  <c r="S58" i="47"/>
  <c r="S59" i="47"/>
  <c r="S60" i="47"/>
  <c r="T60" i="47" s="1"/>
  <c r="S61" i="47"/>
  <c r="S62" i="47"/>
  <c r="S63" i="47"/>
  <c r="S64" i="47"/>
  <c r="S65" i="47"/>
  <c r="S66" i="47"/>
  <c r="S67" i="47"/>
  <c r="S68" i="47"/>
  <c r="S69" i="47"/>
  <c r="S70" i="47"/>
  <c r="S71" i="47"/>
  <c r="S72" i="47"/>
  <c r="S73" i="47"/>
  <c r="S74" i="47"/>
  <c r="S75" i="47"/>
  <c r="S76" i="47"/>
  <c r="S77" i="47"/>
  <c r="S78" i="47"/>
  <c r="S79" i="47"/>
  <c r="S80" i="47"/>
  <c r="S81" i="47"/>
  <c r="S82" i="47"/>
  <c r="S83" i="47"/>
  <c r="S84" i="47"/>
  <c r="S85" i="47"/>
  <c r="S86" i="47"/>
  <c r="T86" i="47" s="1"/>
  <c r="S87" i="47"/>
  <c r="S88" i="47"/>
  <c r="S89" i="47"/>
  <c r="S90" i="47"/>
  <c r="S91" i="47"/>
  <c r="S92" i="47"/>
  <c r="S93" i="47"/>
  <c r="S94" i="47"/>
  <c r="S95" i="47"/>
  <c r="S96" i="47"/>
  <c r="S97" i="47"/>
  <c r="S98" i="47"/>
  <c r="T98" i="47" s="1"/>
  <c r="S99" i="47"/>
  <c r="S100" i="47"/>
  <c r="T100" i="47" s="1"/>
  <c r="S101" i="47"/>
  <c r="S102" i="47"/>
  <c r="S103" i="47"/>
  <c r="S104" i="47"/>
  <c r="S105" i="47"/>
  <c r="S106" i="47"/>
  <c r="S107" i="47"/>
  <c r="S108" i="47"/>
  <c r="S109" i="47"/>
  <c r="S110" i="47"/>
  <c r="T110" i="47" s="1"/>
  <c r="S111" i="47"/>
  <c r="S112" i="47"/>
  <c r="S113" i="47"/>
  <c r="S114" i="47"/>
  <c r="T114" i="47" s="1"/>
  <c r="S115" i="47"/>
  <c r="S116" i="47"/>
  <c r="S117" i="47"/>
  <c r="S118" i="47"/>
  <c r="S119" i="47"/>
  <c r="S120" i="47"/>
  <c r="S121" i="47"/>
  <c r="S122" i="47"/>
  <c r="S123" i="47"/>
  <c r="S124" i="47"/>
  <c r="T124" i="47" s="1"/>
  <c r="S125" i="47"/>
  <c r="S10" i="47"/>
  <c r="P164" i="47"/>
  <c r="P165" i="47"/>
  <c r="P166" i="47"/>
  <c r="P167" i="47"/>
  <c r="P168" i="47"/>
  <c r="P169" i="47"/>
  <c r="P170" i="47"/>
  <c r="P171" i="47"/>
  <c r="P172" i="47"/>
  <c r="P173" i="47"/>
  <c r="P174" i="47"/>
  <c r="P175" i="47"/>
  <c r="Q175" i="47" s="1"/>
  <c r="P176" i="47"/>
  <c r="P177" i="47"/>
  <c r="P178" i="47"/>
  <c r="P179" i="47"/>
  <c r="P180" i="47"/>
  <c r="P181" i="47"/>
  <c r="Q181" i="47" s="1"/>
  <c r="P182" i="47"/>
  <c r="P183" i="47"/>
  <c r="P184" i="47"/>
  <c r="P185" i="47"/>
  <c r="P186" i="47"/>
  <c r="P187" i="47"/>
  <c r="P188" i="47"/>
  <c r="P189" i="47"/>
  <c r="P190" i="47"/>
  <c r="P191" i="47"/>
  <c r="P192" i="47"/>
  <c r="P193" i="47"/>
  <c r="P194" i="47"/>
  <c r="P195" i="47"/>
  <c r="P196" i="47"/>
  <c r="P197" i="47"/>
  <c r="P198" i="47"/>
  <c r="P199" i="47"/>
  <c r="P200" i="47"/>
  <c r="P204" i="47"/>
  <c r="P205" i="47"/>
  <c r="P206" i="47"/>
  <c r="Q206" i="47" s="1"/>
  <c r="P207" i="47"/>
  <c r="P208" i="47"/>
  <c r="Q208" i="47" s="1"/>
  <c r="P209" i="47"/>
  <c r="P210" i="47"/>
  <c r="P211" i="47"/>
  <c r="P212" i="47"/>
  <c r="P213" i="47"/>
  <c r="P214" i="47"/>
  <c r="Q214" i="47" s="1"/>
  <c r="P215" i="47"/>
  <c r="P216" i="47"/>
  <c r="P217" i="47"/>
  <c r="P218" i="47"/>
  <c r="P219" i="47"/>
  <c r="P220" i="47"/>
  <c r="P221" i="47"/>
  <c r="P222" i="47"/>
  <c r="P223" i="47"/>
  <c r="P224" i="47"/>
  <c r="P225" i="47"/>
  <c r="P226" i="47"/>
  <c r="P227" i="47"/>
  <c r="P228" i="47"/>
  <c r="P229" i="47"/>
  <c r="P230" i="47"/>
  <c r="Q230" i="47" s="1"/>
  <c r="P231" i="47"/>
  <c r="P232" i="47"/>
  <c r="Q232" i="47" s="1"/>
  <c r="P233" i="47"/>
  <c r="P234" i="47"/>
  <c r="P235" i="47"/>
  <c r="P240" i="47"/>
  <c r="P241" i="47"/>
  <c r="P242" i="47"/>
  <c r="P243" i="47"/>
  <c r="P244" i="47"/>
  <c r="P245" i="47"/>
  <c r="P246" i="47"/>
  <c r="P247" i="47"/>
  <c r="P248" i="47"/>
  <c r="P251" i="47"/>
  <c r="P252" i="47"/>
  <c r="Q252" i="47" s="1"/>
  <c r="P253" i="47"/>
  <c r="P254" i="47"/>
  <c r="P255" i="47"/>
  <c r="P256" i="47"/>
  <c r="P257" i="47"/>
  <c r="P258" i="47"/>
  <c r="P259" i="47"/>
  <c r="P260" i="47"/>
  <c r="P261" i="47"/>
  <c r="P262" i="47"/>
  <c r="P263" i="47"/>
  <c r="P264" i="47"/>
  <c r="Q264" i="47" s="1"/>
  <c r="P265" i="47"/>
  <c r="P266" i="47"/>
  <c r="P267" i="47"/>
  <c r="P268" i="47"/>
  <c r="P269" i="47"/>
  <c r="P270" i="47"/>
  <c r="Q270" i="47" s="1"/>
  <c r="P271" i="47"/>
  <c r="P272" i="47"/>
  <c r="P273" i="47"/>
  <c r="P277" i="47"/>
  <c r="P278" i="47"/>
  <c r="P279" i="47"/>
  <c r="Q279" i="47" s="1"/>
  <c r="P280" i="47"/>
  <c r="P281" i="47"/>
  <c r="P282" i="47"/>
  <c r="P283" i="47"/>
  <c r="P284" i="47"/>
  <c r="P285" i="47"/>
  <c r="P286" i="47"/>
  <c r="P287" i="47"/>
  <c r="P288" i="47"/>
  <c r="P289" i="47"/>
  <c r="P290" i="47"/>
  <c r="P291" i="47"/>
  <c r="P292" i="47"/>
  <c r="P293" i="47"/>
  <c r="P294" i="47"/>
  <c r="P295" i="47"/>
  <c r="Q295" i="47" s="1"/>
  <c r="P296" i="47"/>
  <c r="P297" i="47"/>
  <c r="P298" i="47"/>
  <c r="P299" i="47"/>
  <c r="P300" i="47"/>
  <c r="P301" i="47"/>
  <c r="P302" i="47"/>
  <c r="P303" i="47"/>
  <c r="P304" i="47"/>
  <c r="P305" i="47"/>
  <c r="P306" i="47"/>
  <c r="P307" i="47"/>
  <c r="Q307" i="47" s="1"/>
  <c r="P308" i="47"/>
  <c r="P309" i="47"/>
  <c r="P310" i="47"/>
  <c r="P311" i="47"/>
  <c r="P312" i="47"/>
  <c r="P313" i="47"/>
  <c r="P314" i="47"/>
  <c r="P315" i="47"/>
  <c r="P316" i="47"/>
  <c r="P320" i="47"/>
  <c r="P321" i="47"/>
  <c r="P322" i="47"/>
  <c r="Q322" i="47" s="1"/>
  <c r="P323" i="47"/>
  <c r="P324" i="47"/>
  <c r="P325" i="47"/>
  <c r="P326" i="47"/>
  <c r="Q326" i="47" s="1"/>
  <c r="P327" i="47"/>
  <c r="P328" i="47"/>
  <c r="P329" i="47"/>
  <c r="P330" i="47"/>
  <c r="P331" i="47"/>
  <c r="P332" i="47"/>
  <c r="Q332" i="47" s="1"/>
  <c r="P333" i="47"/>
  <c r="P334" i="47"/>
  <c r="P335" i="47"/>
  <c r="P336" i="47"/>
  <c r="P337" i="47"/>
  <c r="P338" i="47"/>
  <c r="Q338" i="47" s="1"/>
  <c r="P339" i="47"/>
  <c r="P340" i="47"/>
  <c r="P341" i="47"/>
  <c r="P342" i="47"/>
  <c r="Q342" i="47" s="1"/>
  <c r="P343" i="47"/>
  <c r="P344" i="47"/>
  <c r="P345" i="47"/>
  <c r="P346" i="47"/>
  <c r="P347" i="47"/>
  <c r="P348" i="47"/>
  <c r="P349" i="47"/>
  <c r="P350" i="47"/>
  <c r="P351" i="47"/>
  <c r="P352" i="47"/>
  <c r="P353" i="47"/>
  <c r="P354" i="47"/>
  <c r="Q354" i="47" s="1"/>
  <c r="P355" i="47"/>
  <c r="P356" i="47"/>
  <c r="P357" i="47"/>
  <c r="P358" i="47"/>
  <c r="Q358" i="47" s="1"/>
  <c r="P359" i="47"/>
  <c r="P360" i="47"/>
  <c r="P361" i="47"/>
  <c r="P362" i="47"/>
  <c r="Q362" i="47" s="1"/>
  <c r="P363" i="47"/>
  <c r="P364" i="47"/>
  <c r="P365" i="47"/>
  <c r="P366" i="47"/>
  <c r="P367" i="47"/>
  <c r="Q367" i="47" s="1"/>
  <c r="P368" i="47"/>
  <c r="P369" i="47"/>
  <c r="P370" i="47"/>
  <c r="P371" i="47"/>
  <c r="Q371" i="47" s="1"/>
  <c r="P372" i="47"/>
  <c r="P373" i="47"/>
  <c r="P374" i="47"/>
  <c r="Q374" i="47" s="1"/>
  <c r="P375" i="47"/>
  <c r="P376" i="47"/>
  <c r="P377" i="47"/>
  <c r="P378" i="47"/>
  <c r="P379" i="47"/>
  <c r="P380" i="47"/>
  <c r="Q380" i="47" s="1"/>
  <c r="P381" i="47"/>
  <c r="P382" i="47"/>
  <c r="P383" i="47"/>
  <c r="P384" i="47"/>
  <c r="P385" i="47"/>
  <c r="P386" i="47"/>
  <c r="Q386" i="47" s="1"/>
  <c r="P387" i="47"/>
  <c r="P388" i="47"/>
  <c r="Q388" i="47" s="1"/>
  <c r="P389" i="47"/>
  <c r="P390" i="47"/>
  <c r="P391" i="47"/>
  <c r="P392" i="47"/>
  <c r="P393" i="47"/>
  <c r="P394" i="47"/>
  <c r="P395" i="47"/>
  <c r="P396" i="47"/>
  <c r="P397" i="47"/>
  <c r="P398" i="47"/>
  <c r="P399" i="47"/>
  <c r="P400" i="47"/>
  <c r="P401" i="47"/>
  <c r="P402" i="47"/>
  <c r="P403" i="47"/>
  <c r="P404" i="47"/>
  <c r="Q404" i="47" s="1"/>
  <c r="P405" i="47"/>
  <c r="P406" i="47"/>
  <c r="P407" i="47"/>
  <c r="P408" i="47"/>
  <c r="Q408" i="47" s="1"/>
  <c r="P409" i="47"/>
  <c r="P410" i="47"/>
  <c r="P411" i="47"/>
  <c r="P412" i="47"/>
  <c r="P413" i="47"/>
  <c r="P414" i="47"/>
  <c r="Q414" i="47" s="1"/>
  <c r="P415" i="47"/>
  <c r="P416" i="47"/>
  <c r="Q416" i="47" s="1"/>
  <c r="P417" i="47"/>
  <c r="P418" i="47"/>
  <c r="P419" i="47"/>
  <c r="P420" i="47"/>
  <c r="P421" i="47"/>
  <c r="P422" i="47"/>
  <c r="Q422" i="47" s="1"/>
  <c r="P423" i="47"/>
  <c r="P424" i="47"/>
  <c r="P425" i="47"/>
  <c r="P426" i="47"/>
  <c r="P427" i="47"/>
  <c r="P428" i="47"/>
  <c r="Q428" i="47" s="1"/>
  <c r="P429" i="47"/>
  <c r="P163" i="47"/>
  <c r="P130" i="47"/>
  <c r="P131" i="47"/>
  <c r="P132" i="47"/>
  <c r="P133" i="47"/>
  <c r="P134" i="47"/>
  <c r="P135" i="47"/>
  <c r="P136" i="47"/>
  <c r="P137" i="47"/>
  <c r="P138" i="47"/>
  <c r="P139" i="47"/>
  <c r="P140" i="47"/>
  <c r="P141" i="47"/>
  <c r="P142" i="47"/>
  <c r="P143" i="47"/>
  <c r="P144" i="47"/>
  <c r="P145" i="47"/>
  <c r="P146" i="47"/>
  <c r="P152" i="47"/>
  <c r="P153" i="47"/>
  <c r="P154" i="47"/>
  <c r="P155" i="47"/>
  <c r="P156" i="47"/>
  <c r="P157" i="47"/>
  <c r="P158" i="47"/>
  <c r="P129" i="47"/>
  <c r="P11" i="47"/>
  <c r="P12" i="47"/>
  <c r="P13" i="47"/>
  <c r="P14" i="47"/>
  <c r="P15" i="47"/>
  <c r="P16" i="47"/>
  <c r="P17" i="47"/>
  <c r="P18" i="47"/>
  <c r="P19" i="47"/>
  <c r="P20" i="47"/>
  <c r="Q20" i="47" s="1"/>
  <c r="P21" i="47"/>
  <c r="P22" i="47"/>
  <c r="P23" i="47"/>
  <c r="P24" i="47"/>
  <c r="P25" i="47"/>
  <c r="P26" i="47"/>
  <c r="P27" i="47"/>
  <c r="P28" i="47"/>
  <c r="Q28" i="47" s="1"/>
  <c r="P29" i="47"/>
  <c r="P30" i="47"/>
  <c r="P31" i="47"/>
  <c r="P32" i="47"/>
  <c r="P33" i="47"/>
  <c r="P34" i="47"/>
  <c r="P35" i="47"/>
  <c r="P36" i="47"/>
  <c r="P37" i="47"/>
  <c r="P38" i="47"/>
  <c r="Q38" i="47" s="1"/>
  <c r="P39" i="47"/>
  <c r="P40" i="47"/>
  <c r="P41" i="47"/>
  <c r="P42" i="47"/>
  <c r="P43" i="47"/>
  <c r="P44" i="47"/>
  <c r="P45" i="47"/>
  <c r="P46" i="47"/>
  <c r="P47" i="47"/>
  <c r="P48" i="47"/>
  <c r="Q48" i="47" s="1"/>
  <c r="P49" i="47"/>
  <c r="P50" i="47"/>
  <c r="P51" i="47"/>
  <c r="P52" i="47"/>
  <c r="P53" i="47"/>
  <c r="P54" i="47"/>
  <c r="P55" i="47"/>
  <c r="P56" i="47"/>
  <c r="P57" i="47"/>
  <c r="P58" i="47"/>
  <c r="P59" i="47"/>
  <c r="P60" i="47"/>
  <c r="Q60" i="47" s="1"/>
  <c r="P61" i="47"/>
  <c r="P62" i="47"/>
  <c r="P63" i="47"/>
  <c r="P64" i="47"/>
  <c r="P65" i="47"/>
  <c r="P66" i="47"/>
  <c r="P67" i="47"/>
  <c r="P68" i="47"/>
  <c r="P69" i="47"/>
  <c r="P70" i="47"/>
  <c r="P71" i="47"/>
  <c r="P72" i="47"/>
  <c r="P73" i="47"/>
  <c r="P74" i="47"/>
  <c r="P75" i="47"/>
  <c r="P76" i="47"/>
  <c r="P77" i="47"/>
  <c r="P78" i="47"/>
  <c r="P79" i="47"/>
  <c r="P80" i="47"/>
  <c r="Q80" i="47" s="1"/>
  <c r="P81" i="47"/>
  <c r="P82" i="47"/>
  <c r="P83" i="47"/>
  <c r="P84" i="47"/>
  <c r="P85" i="47"/>
  <c r="P86" i="47"/>
  <c r="Q86" i="47" s="1"/>
  <c r="P87" i="47"/>
  <c r="P88" i="47"/>
  <c r="P89" i="47"/>
  <c r="P90" i="47"/>
  <c r="P91" i="47"/>
  <c r="P92" i="47"/>
  <c r="P93" i="47"/>
  <c r="P94" i="47"/>
  <c r="P95" i="47"/>
  <c r="P96" i="47"/>
  <c r="P97" i="47"/>
  <c r="P98" i="47"/>
  <c r="Q98" i="47" s="1"/>
  <c r="P99" i="47"/>
  <c r="P100" i="47"/>
  <c r="Q100" i="47" s="1"/>
  <c r="P101" i="47"/>
  <c r="P102" i="47"/>
  <c r="P103" i="47"/>
  <c r="P104" i="47"/>
  <c r="P105" i="47"/>
  <c r="P106" i="47"/>
  <c r="P107" i="47"/>
  <c r="P108" i="47"/>
  <c r="P109" i="47"/>
  <c r="P110" i="47"/>
  <c r="Q110" i="47" s="1"/>
  <c r="P111" i="47"/>
  <c r="P112" i="47"/>
  <c r="P113" i="47"/>
  <c r="P114" i="47"/>
  <c r="Q114" i="47" s="1"/>
  <c r="P115" i="47"/>
  <c r="P116" i="47"/>
  <c r="P117" i="47"/>
  <c r="P118" i="47"/>
  <c r="P119" i="47"/>
  <c r="P120" i="47"/>
  <c r="P121" i="47"/>
  <c r="P122" i="47"/>
  <c r="P123" i="47"/>
  <c r="P124" i="47"/>
  <c r="Q124" i="47" s="1"/>
  <c r="P125" i="47"/>
  <c r="P10" i="47"/>
  <c r="M164" i="47"/>
  <c r="M165" i="47"/>
  <c r="M166" i="47"/>
  <c r="M167" i="47"/>
  <c r="M168" i="47"/>
  <c r="M169" i="47"/>
  <c r="M170" i="47"/>
  <c r="M171" i="47"/>
  <c r="M172" i="47"/>
  <c r="M173" i="47"/>
  <c r="M174" i="47"/>
  <c r="M175" i="47"/>
  <c r="M176" i="47"/>
  <c r="M177" i="47"/>
  <c r="M178" i="47"/>
  <c r="N178" i="47" s="1"/>
  <c r="M179" i="47"/>
  <c r="M180" i="47"/>
  <c r="M181" i="47"/>
  <c r="N181" i="47" s="1"/>
  <c r="M182" i="47"/>
  <c r="M183" i="47"/>
  <c r="M184" i="47"/>
  <c r="M185" i="47"/>
  <c r="M186" i="47"/>
  <c r="M187" i="47"/>
  <c r="M188" i="47"/>
  <c r="M189" i="47"/>
  <c r="M190" i="47"/>
  <c r="M191" i="47"/>
  <c r="M192" i="47"/>
  <c r="N192" i="47" s="1"/>
  <c r="M193" i="47"/>
  <c r="M194" i="47"/>
  <c r="M195" i="47"/>
  <c r="M196" i="47"/>
  <c r="M197" i="47"/>
  <c r="M198" i="47"/>
  <c r="M199" i="47"/>
  <c r="M200" i="47"/>
  <c r="M204" i="47"/>
  <c r="M205" i="47"/>
  <c r="M206" i="47"/>
  <c r="N206" i="47" s="1"/>
  <c r="M207" i="47"/>
  <c r="M208" i="47"/>
  <c r="N208" i="47" s="1"/>
  <c r="M209" i="47"/>
  <c r="M210" i="47"/>
  <c r="M211" i="47"/>
  <c r="M212" i="47"/>
  <c r="M213" i="47"/>
  <c r="M214" i="47"/>
  <c r="M215" i="47"/>
  <c r="M216" i="47"/>
  <c r="M217" i="47"/>
  <c r="N217" i="47" s="1"/>
  <c r="M218" i="47"/>
  <c r="M219" i="47"/>
  <c r="M220" i="47"/>
  <c r="M221" i="47"/>
  <c r="M222" i="47"/>
  <c r="M223" i="47"/>
  <c r="M224" i="47"/>
  <c r="M225" i="47"/>
  <c r="M226" i="47"/>
  <c r="M227" i="47"/>
  <c r="M228" i="47"/>
  <c r="M229" i="47"/>
  <c r="M230" i="47"/>
  <c r="M231" i="47"/>
  <c r="M232" i="47"/>
  <c r="N232" i="47" s="1"/>
  <c r="M233" i="47"/>
  <c r="M234" i="47"/>
  <c r="M235" i="47"/>
  <c r="N235" i="47" s="1"/>
  <c r="M240" i="47"/>
  <c r="M241" i="47"/>
  <c r="M242" i="47"/>
  <c r="M243" i="47"/>
  <c r="M244" i="47"/>
  <c r="N244" i="47" s="1"/>
  <c r="M245" i="47"/>
  <c r="M246" i="47"/>
  <c r="M247" i="47"/>
  <c r="M248" i="47"/>
  <c r="M251" i="47"/>
  <c r="M252" i="47"/>
  <c r="N252" i="47" s="1"/>
  <c r="M253" i="47"/>
  <c r="M254" i="47"/>
  <c r="M255" i="47"/>
  <c r="M256" i="47"/>
  <c r="M257" i="47"/>
  <c r="M258" i="47"/>
  <c r="N258" i="47" s="1"/>
  <c r="M259" i="47"/>
  <c r="M260" i="47"/>
  <c r="M261" i="47"/>
  <c r="M262" i="47"/>
  <c r="M263" i="47"/>
  <c r="M264" i="47"/>
  <c r="N264" i="47" s="1"/>
  <c r="M265" i="47"/>
  <c r="M266" i="47"/>
  <c r="M267" i="47"/>
  <c r="M268" i="47"/>
  <c r="M269" i="47"/>
  <c r="M270" i="47"/>
  <c r="N270" i="47" s="1"/>
  <c r="M271" i="47"/>
  <c r="M272" i="47"/>
  <c r="M273" i="47"/>
  <c r="M277" i="47"/>
  <c r="M278" i="47"/>
  <c r="M279" i="47"/>
  <c r="M280" i="47"/>
  <c r="M281" i="47"/>
  <c r="M282" i="47"/>
  <c r="N282" i="47" s="1"/>
  <c r="M283" i="47"/>
  <c r="M284" i="47"/>
  <c r="M285" i="47"/>
  <c r="M286" i="47"/>
  <c r="N286" i="47" s="1"/>
  <c r="M287" i="47"/>
  <c r="M288" i="47"/>
  <c r="M289" i="47"/>
  <c r="N289" i="47" s="1"/>
  <c r="M290" i="47"/>
  <c r="M291" i="47"/>
  <c r="M292" i="47"/>
  <c r="N292" i="47" s="1"/>
  <c r="M293" i="47"/>
  <c r="M294" i="47"/>
  <c r="M295" i="47"/>
  <c r="N295" i="47" s="1"/>
  <c r="M296" i="47"/>
  <c r="M297" i="47"/>
  <c r="M298" i="47"/>
  <c r="N298" i="47" s="1"/>
  <c r="M299" i="47"/>
  <c r="M300" i="47"/>
  <c r="M301" i="47"/>
  <c r="N301" i="47" s="1"/>
  <c r="M302" i="47"/>
  <c r="M303" i="47"/>
  <c r="M304" i="47"/>
  <c r="N304" i="47" s="1"/>
  <c r="M305" i="47"/>
  <c r="M306" i="47"/>
  <c r="M307" i="47"/>
  <c r="N307" i="47" s="1"/>
  <c r="M308" i="47"/>
  <c r="M309" i="47"/>
  <c r="M310" i="47"/>
  <c r="N310" i="47" s="1"/>
  <c r="M311" i="47"/>
  <c r="M312" i="47"/>
  <c r="M313" i="47"/>
  <c r="N313" i="47" s="1"/>
  <c r="M314" i="47"/>
  <c r="M315" i="47"/>
  <c r="M316" i="47"/>
  <c r="N316" i="47" s="1"/>
  <c r="M320" i="47"/>
  <c r="M321" i="47"/>
  <c r="M322" i="47"/>
  <c r="N322" i="47" s="1"/>
  <c r="M323" i="47"/>
  <c r="M324" i="47"/>
  <c r="M325" i="47"/>
  <c r="M326" i="47"/>
  <c r="N326" i="47" s="1"/>
  <c r="M327" i="47"/>
  <c r="M328" i="47"/>
  <c r="M329" i="47"/>
  <c r="M330" i="47"/>
  <c r="M331" i="47"/>
  <c r="M332" i="47"/>
  <c r="N332" i="47" s="1"/>
  <c r="M333" i="47"/>
  <c r="M334" i="47"/>
  <c r="M335" i="47"/>
  <c r="N335" i="47" s="1"/>
  <c r="M336" i="47"/>
  <c r="M337" i="47"/>
  <c r="M338" i="47"/>
  <c r="N338" i="47" s="1"/>
  <c r="M339" i="47"/>
  <c r="M340" i="47"/>
  <c r="N340" i="47" s="1"/>
  <c r="M341" i="47"/>
  <c r="M342" i="47"/>
  <c r="N342" i="47" s="1"/>
  <c r="M343" i="47"/>
  <c r="M344" i="47"/>
  <c r="M345" i="47"/>
  <c r="M346" i="47"/>
  <c r="M347" i="47"/>
  <c r="N347" i="47" s="1"/>
  <c r="M348" i="47"/>
  <c r="M349" i="47"/>
  <c r="M350" i="47"/>
  <c r="M351" i="47"/>
  <c r="N351" i="47" s="1"/>
  <c r="M352" i="47"/>
  <c r="M353" i="47"/>
  <c r="M354" i="47"/>
  <c r="N354" i="47" s="1"/>
  <c r="M355" i="47"/>
  <c r="M356" i="47"/>
  <c r="M357" i="47"/>
  <c r="N357" i="47" s="1"/>
  <c r="M358" i="47"/>
  <c r="N358" i="47" s="1"/>
  <c r="M359" i="47"/>
  <c r="M360" i="47"/>
  <c r="M361" i="47"/>
  <c r="M362" i="47"/>
  <c r="N362" i="47" s="1"/>
  <c r="M363" i="47"/>
  <c r="M364" i="47"/>
  <c r="M365" i="47"/>
  <c r="M366" i="47"/>
  <c r="M367" i="47"/>
  <c r="N367" i="47" s="1"/>
  <c r="M368" i="47"/>
  <c r="M369" i="47"/>
  <c r="M370" i="47"/>
  <c r="M371" i="47"/>
  <c r="N371" i="47" s="1"/>
  <c r="M372" i="47"/>
  <c r="M373" i="47"/>
  <c r="M374" i="47"/>
  <c r="N374" i="47" s="1"/>
  <c r="M375" i="47"/>
  <c r="M376" i="47"/>
  <c r="M377" i="47"/>
  <c r="N377" i="47" s="1"/>
  <c r="M378" i="47"/>
  <c r="M379" i="47"/>
  <c r="M380" i="47"/>
  <c r="N380" i="47" s="1"/>
  <c r="M381" i="47"/>
  <c r="M382" i="47"/>
  <c r="M383" i="47"/>
  <c r="M384" i="47"/>
  <c r="M385" i="47"/>
  <c r="M386" i="47"/>
  <c r="N386" i="47" s="1"/>
  <c r="M387" i="47"/>
  <c r="M388" i="47"/>
  <c r="N388" i="47" s="1"/>
  <c r="M389" i="47"/>
  <c r="M390" i="47"/>
  <c r="M391" i="47"/>
  <c r="N391" i="47" s="1"/>
  <c r="M392" i="47"/>
  <c r="M393" i="47"/>
  <c r="M394" i="47"/>
  <c r="M395" i="47"/>
  <c r="M396" i="47"/>
  <c r="M397" i="47"/>
  <c r="M398" i="47"/>
  <c r="M399" i="47"/>
  <c r="N399" i="47" s="1"/>
  <c r="M400" i="47"/>
  <c r="M401" i="47"/>
  <c r="M402" i="47"/>
  <c r="M403" i="47"/>
  <c r="M404" i="47"/>
  <c r="N404" i="47" s="1"/>
  <c r="M405" i="47"/>
  <c r="M406" i="47"/>
  <c r="M407" i="47"/>
  <c r="M408" i="47"/>
  <c r="N408" i="47" s="1"/>
  <c r="M409" i="47"/>
  <c r="M410" i="47"/>
  <c r="M411" i="47"/>
  <c r="M412" i="47"/>
  <c r="M413" i="47"/>
  <c r="M414" i="47"/>
  <c r="N414" i="47" s="1"/>
  <c r="M415" i="47"/>
  <c r="M416" i="47"/>
  <c r="N416" i="47" s="1"/>
  <c r="M417" i="47"/>
  <c r="M418" i="47"/>
  <c r="M419" i="47"/>
  <c r="M420" i="47"/>
  <c r="M421" i="47"/>
  <c r="M422" i="47"/>
  <c r="N422" i="47" s="1"/>
  <c r="M423" i="47"/>
  <c r="M424" i="47"/>
  <c r="M425" i="47"/>
  <c r="N425" i="47" s="1"/>
  <c r="M426" i="47"/>
  <c r="M427" i="47"/>
  <c r="M428" i="47"/>
  <c r="N428" i="47" s="1"/>
  <c r="M429" i="47"/>
  <c r="M163" i="47"/>
  <c r="M130" i="47"/>
  <c r="M131" i="47"/>
  <c r="N131" i="47" s="1"/>
  <c r="M132" i="47"/>
  <c r="M133" i="47"/>
  <c r="M134" i="47"/>
  <c r="N134" i="47" s="1"/>
  <c r="M135" i="47"/>
  <c r="M136" i="47"/>
  <c r="M137" i="47"/>
  <c r="M138" i="47"/>
  <c r="M139" i="47"/>
  <c r="M140" i="47"/>
  <c r="M141" i="47"/>
  <c r="M142" i="47"/>
  <c r="M143" i="47"/>
  <c r="M144" i="47"/>
  <c r="M145" i="47"/>
  <c r="M146" i="47"/>
  <c r="N146" i="47" s="1"/>
  <c r="M152" i="47"/>
  <c r="M153" i="47"/>
  <c r="M154" i="47"/>
  <c r="M155" i="47"/>
  <c r="M156" i="47"/>
  <c r="M157" i="47"/>
  <c r="M158" i="47"/>
  <c r="M129" i="47"/>
  <c r="M11" i="47"/>
  <c r="M12" i="47"/>
  <c r="M13" i="47"/>
  <c r="M14" i="47"/>
  <c r="M15" i="47"/>
  <c r="M16" i="47"/>
  <c r="M17" i="47"/>
  <c r="M18" i="47"/>
  <c r="M19" i="47"/>
  <c r="M20" i="47"/>
  <c r="N20" i="47" s="1"/>
  <c r="M21" i="47"/>
  <c r="M22" i="47"/>
  <c r="N22" i="47" s="1"/>
  <c r="M23" i="47"/>
  <c r="M24" i="47"/>
  <c r="M25" i="47"/>
  <c r="M26" i="47"/>
  <c r="M27" i="47"/>
  <c r="M28" i="47"/>
  <c r="N28" i="47" s="1"/>
  <c r="M29" i="47"/>
  <c r="M30" i="47"/>
  <c r="N30" i="47" s="1"/>
  <c r="M31" i="47"/>
  <c r="M32" i="47"/>
  <c r="M33" i="47"/>
  <c r="M34" i="47"/>
  <c r="M35" i="47"/>
  <c r="M36" i="47"/>
  <c r="M37" i="47"/>
  <c r="M38" i="47"/>
  <c r="M39" i="47"/>
  <c r="M40" i="47"/>
  <c r="M41" i="47"/>
  <c r="M42" i="47"/>
  <c r="M43" i="47"/>
  <c r="M44" i="47"/>
  <c r="M45" i="47"/>
  <c r="M46" i="47"/>
  <c r="M47" i="47"/>
  <c r="M48" i="47"/>
  <c r="N48" i="47" s="1"/>
  <c r="M49" i="47"/>
  <c r="M50" i="47"/>
  <c r="M51" i="47"/>
  <c r="M52" i="47"/>
  <c r="M53" i="47"/>
  <c r="M54" i="47"/>
  <c r="N54" i="47" s="1"/>
  <c r="M55" i="47"/>
  <c r="M56" i="47"/>
  <c r="M57" i="47"/>
  <c r="M58" i="47"/>
  <c r="M59" i="47"/>
  <c r="M60" i="47"/>
  <c r="N60" i="47" s="1"/>
  <c r="M61" i="47"/>
  <c r="M62" i="47"/>
  <c r="M63" i="47"/>
  <c r="M64" i="47"/>
  <c r="M65" i="47"/>
  <c r="M66" i="47"/>
  <c r="N66" i="47" s="1"/>
  <c r="M67" i="47"/>
  <c r="M68" i="47"/>
  <c r="M69" i="47"/>
  <c r="M70" i="47"/>
  <c r="M71" i="47"/>
  <c r="M72" i="47"/>
  <c r="M73" i="47"/>
  <c r="M74" i="47"/>
  <c r="M75" i="47"/>
  <c r="M76" i="47"/>
  <c r="M77" i="47"/>
  <c r="M78" i="47"/>
  <c r="M79" i="47"/>
  <c r="M80" i="47"/>
  <c r="M81" i="47"/>
  <c r="M82" i="47"/>
  <c r="M83" i="47"/>
  <c r="M84" i="47"/>
  <c r="M85" i="47"/>
  <c r="M86" i="47"/>
  <c r="M87" i="47"/>
  <c r="M88" i="47"/>
  <c r="M89" i="47"/>
  <c r="M90" i="47"/>
  <c r="M91" i="47"/>
  <c r="M92" i="47"/>
  <c r="M93" i="47"/>
  <c r="M94" i="47"/>
  <c r="M95" i="47"/>
  <c r="M96" i="47"/>
  <c r="M97" i="47"/>
  <c r="M98" i="47"/>
  <c r="M99" i="47"/>
  <c r="M100" i="47"/>
  <c r="N100" i="47" s="1"/>
  <c r="M101" i="47"/>
  <c r="M102" i="47"/>
  <c r="N102" i="47" s="1"/>
  <c r="M103" i="47"/>
  <c r="M104" i="47"/>
  <c r="M105" i="47"/>
  <c r="M106" i="47"/>
  <c r="M107" i="47"/>
  <c r="M108" i="47"/>
  <c r="M109" i="47"/>
  <c r="M110" i="47"/>
  <c r="M111" i="47"/>
  <c r="M112" i="47"/>
  <c r="M113" i="47"/>
  <c r="M114" i="47"/>
  <c r="M115" i="47"/>
  <c r="M116" i="47"/>
  <c r="M117" i="47"/>
  <c r="M118" i="47"/>
  <c r="N118" i="47" s="1"/>
  <c r="M119" i="47"/>
  <c r="M120" i="47"/>
  <c r="M121" i="47"/>
  <c r="M122" i="47"/>
  <c r="M123" i="47"/>
  <c r="M124" i="47"/>
  <c r="M125" i="47"/>
  <c r="M10"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N395" i="47" l="1"/>
  <c r="Q340" i="47"/>
  <c r="Q313" i="47"/>
  <c r="Q301" i="47"/>
  <c r="Q289" i="47"/>
  <c r="N330" i="47"/>
  <c r="T301" i="47"/>
  <c r="Q330" i="47"/>
  <c r="N98" i="47"/>
  <c r="N121" i="47"/>
  <c r="N105" i="47"/>
  <c r="N154" i="47"/>
  <c r="N195" i="47"/>
  <c r="N167" i="47"/>
  <c r="Q118" i="47"/>
  <c r="Q102" i="47"/>
  <c r="Q30" i="47"/>
  <c r="Q146" i="47"/>
  <c r="T270" i="47"/>
  <c r="T208" i="47"/>
  <c r="T181" i="47"/>
  <c r="N110" i="47"/>
  <c r="N138" i="47"/>
  <c r="N124" i="47"/>
  <c r="N80" i="47"/>
  <c r="N255" i="47"/>
  <c r="N221" i="47"/>
  <c r="N198" i="47"/>
  <c r="N186" i="47"/>
  <c r="Q226" i="47"/>
  <c r="Q195" i="47"/>
  <c r="Q167" i="47"/>
  <c r="T118" i="47"/>
  <c r="T102" i="47"/>
  <c r="T66" i="47"/>
  <c r="T54" i="47"/>
  <c r="T30" i="47"/>
  <c r="T22" i="47"/>
  <c r="T146" i="47"/>
  <c r="T134" i="47"/>
  <c r="N114" i="47"/>
  <c r="N86" i="47"/>
  <c r="N38" i="47"/>
  <c r="N273" i="47"/>
  <c r="N261" i="47"/>
  <c r="N247" i="47"/>
  <c r="N211" i="47"/>
  <c r="N200" i="47"/>
  <c r="N172" i="47"/>
  <c r="Q258" i="47"/>
  <c r="Q244" i="47"/>
  <c r="Q189" i="47"/>
  <c r="T80" i="47"/>
  <c r="N189" i="47"/>
  <c r="N141" i="47"/>
  <c r="N279" i="47"/>
  <c r="N230" i="47"/>
  <c r="N226" i="47"/>
  <c r="N214" i="47"/>
  <c r="Q66" i="47"/>
  <c r="Q54" i="47"/>
  <c r="Q22" i="47"/>
  <c r="Q138" i="47"/>
  <c r="Q134" i="47"/>
  <c r="T258" i="47"/>
  <c r="T244" i="47"/>
  <c r="N175" i="47"/>
  <c r="N158" i="47"/>
  <c r="N63" i="47"/>
  <c r="N15" i="47"/>
  <c r="Q399" i="47"/>
  <c r="Q391" i="47"/>
  <c r="Q310" i="47"/>
  <c r="Q261" i="47"/>
  <c r="Q247" i="47"/>
  <c r="N73" i="47"/>
  <c r="N57" i="47"/>
  <c r="N41" i="47"/>
  <c r="N33" i="47"/>
  <c r="N25" i="47"/>
  <c r="N17" i="47"/>
  <c r="Q425" i="47"/>
  <c r="Q377" i="47"/>
  <c r="Q347" i="47"/>
  <c r="Q298" i="47"/>
  <c r="N91" i="47"/>
  <c r="N83" i="47"/>
  <c r="N51" i="47"/>
  <c r="N43" i="47"/>
  <c r="N35" i="47"/>
  <c r="Q395" i="47"/>
  <c r="Q357" i="47"/>
  <c r="Q292" i="47"/>
  <c r="Q286" i="47"/>
  <c r="Q282" i="47"/>
  <c r="N93" i="47"/>
  <c r="N77" i="47"/>
  <c r="N69" i="47"/>
  <c r="N45" i="47"/>
  <c r="Q351" i="47"/>
  <c r="Q335" i="47"/>
  <c r="Q316" i="47"/>
  <c r="Q235" i="47"/>
  <c r="Q304" i="47"/>
  <c r="Q273" i="47"/>
  <c r="Q255" i="47"/>
  <c r="Q217" i="47"/>
  <c r="Q198" i="47"/>
  <c r="Q158" i="47"/>
  <c r="Q121" i="47"/>
  <c r="Q105" i="47"/>
  <c r="Q73" i="47"/>
  <c r="Q57" i="47"/>
  <c r="Q41" i="47"/>
  <c r="Q33" i="47"/>
  <c r="Q25" i="47"/>
  <c r="Q17" i="47"/>
  <c r="Q211" i="47"/>
  <c r="Q200" i="47"/>
  <c r="Q192" i="47"/>
  <c r="Q131" i="47"/>
  <c r="Q91" i="47"/>
  <c r="Q83" i="47"/>
  <c r="Q51" i="47"/>
  <c r="Q43" i="47"/>
  <c r="Q35" i="47"/>
  <c r="T399" i="47"/>
  <c r="T391" i="47"/>
  <c r="T367" i="47"/>
  <c r="Q221" i="47"/>
  <c r="Q186" i="47"/>
  <c r="Q178" i="47"/>
  <c r="Q154" i="47"/>
  <c r="Q141" i="47"/>
  <c r="Q93" i="47"/>
  <c r="Q77" i="47"/>
  <c r="Q69" i="47"/>
  <c r="Q45" i="47"/>
  <c r="T425" i="47"/>
  <c r="T377" i="47"/>
  <c r="Q172" i="47"/>
  <c r="Q63" i="47"/>
  <c r="Q15" i="47"/>
  <c r="T395" i="47"/>
  <c r="T371" i="47"/>
  <c r="T357" i="47"/>
  <c r="T347" i="47"/>
  <c r="T286" i="47"/>
  <c r="T221" i="47"/>
  <c r="T186" i="47"/>
  <c r="T178" i="47"/>
  <c r="T154" i="47"/>
  <c r="T141" i="47"/>
  <c r="T93" i="47"/>
  <c r="T77" i="47"/>
  <c r="T69" i="47"/>
  <c r="T45" i="47"/>
  <c r="T362" i="47"/>
  <c r="T340" i="47"/>
  <c r="T330" i="47"/>
  <c r="T295" i="47"/>
  <c r="T292" i="47"/>
  <c r="T289" i="47"/>
  <c r="T261" i="47"/>
  <c r="T172" i="47"/>
  <c r="T63" i="47"/>
  <c r="T15" i="47"/>
  <c r="T310" i="47"/>
  <c r="T304" i="47"/>
  <c r="T298" i="47"/>
  <c r="T282" i="47"/>
  <c r="T255" i="47"/>
  <c r="T217" i="47"/>
  <c r="T198" i="47"/>
  <c r="T158" i="47"/>
  <c r="T121" i="47"/>
  <c r="T105" i="47"/>
  <c r="T73" i="47"/>
  <c r="T57" i="47"/>
  <c r="T41" i="47"/>
  <c r="T33" i="47"/>
  <c r="T25" i="47"/>
  <c r="T17" i="47"/>
  <c r="T354" i="47"/>
  <c r="T351" i="47"/>
  <c r="T338" i="47"/>
  <c r="T335" i="47"/>
  <c r="T332" i="47"/>
  <c r="T322" i="47"/>
  <c r="T316" i="47"/>
  <c r="T313" i="47"/>
  <c r="T273" i="47"/>
  <c r="T247" i="47"/>
  <c r="T235" i="47"/>
  <c r="T211" i="47"/>
  <c r="T200" i="47"/>
  <c r="T192" i="47"/>
  <c r="T131" i="47"/>
  <c r="T91" i="47"/>
  <c r="T83" i="47"/>
  <c r="T51" i="47"/>
  <c r="T43" i="47"/>
  <c r="T35"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1" i="47" l="1"/>
  <c r="L161" i="47"/>
  <c r="U161" i="47" s="1"/>
  <c r="T161" i="47" s="1"/>
  <c r="J161" i="47"/>
  <c r="J127" i="47"/>
  <c r="O127" i="47" s="1"/>
  <c r="N127" i="47" s="1"/>
  <c r="K127" i="47"/>
  <c r="L127" i="47"/>
  <c r="U127" i="47" s="1"/>
  <c r="T127" i="47" s="1"/>
  <c r="J126" i="47" l="1"/>
  <c r="O126" i="47" s="1"/>
  <c r="N126" i="47" s="1"/>
  <c r="J160" i="47"/>
  <c r="O161" i="47"/>
  <c r="N161" i="47" s="1"/>
  <c r="K126" i="47"/>
  <c r="R126" i="47" s="1"/>
  <c r="Q126" i="47" s="1"/>
  <c r="R127" i="47"/>
  <c r="Q127" i="47" s="1"/>
  <c r="L126" i="47"/>
  <c r="U126" i="47" s="1"/>
  <c r="T126" i="47" s="1"/>
  <c r="K160" i="47"/>
  <c r="R161" i="47"/>
  <c r="Q161" i="47" s="1"/>
  <c r="L160" i="47"/>
  <c r="L253" i="2"/>
  <c r="L252" i="2" s="1"/>
  <c r="L249" i="2" s="1"/>
  <c r="K253" i="2"/>
  <c r="K252" i="2" s="1"/>
  <c r="K249" i="2" s="1"/>
  <c r="J253" i="2"/>
  <c r="J252" i="2" s="1"/>
  <c r="J249" i="2" s="1"/>
  <c r="L371" i="50"/>
  <c r="L370" i="50" s="1"/>
  <c r="L367" i="50" s="1"/>
  <c r="K371" i="50"/>
  <c r="K370" i="50" s="1"/>
  <c r="K367" i="50" s="1"/>
  <c r="J371" i="50"/>
  <c r="J370" i="50" s="1"/>
  <c r="J367" i="50" s="1"/>
  <c r="L251" i="47"/>
  <c r="L248" i="47" s="1"/>
  <c r="K251" i="47"/>
  <c r="K248" i="47" s="1"/>
  <c r="J251" i="47"/>
  <c r="J248" i="47" s="1"/>
  <c r="O248" i="47" l="1"/>
  <c r="N248" i="47" s="1"/>
  <c r="O251" i="47"/>
  <c r="N251" i="47" s="1"/>
  <c r="R248" i="47"/>
  <c r="Q248" i="47" s="1"/>
  <c r="R251" i="47"/>
  <c r="Q251" i="47" s="1"/>
  <c r="K159" i="47"/>
  <c r="R159" i="47" s="1"/>
  <c r="Q159" i="47" s="1"/>
  <c r="R160" i="47"/>
  <c r="Q160" i="47" s="1"/>
  <c r="U248" i="47"/>
  <c r="T248" i="47" s="1"/>
  <c r="U251" i="47"/>
  <c r="T251" i="47" s="1"/>
  <c r="J159" i="47"/>
  <c r="O159" i="47" s="1"/>
  <c r="N159" i="47" s="1"/>
  <c r="O160" i="47"/>
  <c r="N160" i="47" s="1"/>
  <c r="L159" i="47"/>
  <c r="U159" i="47" s="1"/>
  <c r="T159" i="47" s="1"/>
  <c r="U160" i="47"/>
  <c r="T160" i="47" s="1"/>
  <c r="K201" i="2"/>
  <c r="K200" i="2" s="1"/>
  <c r="K199" i="2" s="1"/>
  <c r="K198" i="2" s="1"/>
  <c r="L201" i="2"/>
  <c r="L200" i="2" s="1"/>
  <c r="L199" i="2" s="1"/>
  <c r="L198" i="2" s="1"/>
  <c r="J201" i="2"/>
  <c r="J200" i="2" s="1"/>
  <c r="J199" i="2" s="1"/>
  <c r="J198" i="2" s="1"/>
  <c r="K103" i="50"/>
  <c r="K102" i="50" s="1"/>
  <c r="K101" i="50" s="1"/>
  <c r="L103" i="50"/>
  <c r="L102" i="50" s="1"/>
  <c r="L101" i="50" s="1"/>
  <c r="J103" i="50"/>
  <c r="J102" i="50" s="1"/>
  <c r="J101" i="50" s="1"/>
  <c r="K100" i="50"/>
  <c r="K99" i="50" s="1"/>
  <c r="K98" i="50" s="1"/>
  <c r="L100" i="50"/>
  <c r="L99" i="50" s="1"/>
  <c r="L98" i="50" s="1"/>
  <c r="J100" i="50"/>
  <c r="J99" i="50" s="1"/>
  <c r="J98" i="50" s="1"/>
  <c r="B21" i="62" l="1"/>
  <c r="C25" i="62"/>
  <c r="D25" i="62"/>
  <c r="B25" i="62"/>
  <c r="K358" i="2" l="1"/>
  <c r="L358" i="2"/>
  <c r="J358" i="2"/>
  <c r="K332" i="50"/>
  <c r="K331" i="50" s="1"/>
  <c r="K330" i="50" s="1"/>
  <c r="K329" i="50" s="1"/>
  <c r="L332" i="50"/>
  <c r="L331" i="50" s="1"/>
  <c r="L330" i="50" s="1"/>
  <c r="L329" i="50" s="1"/>
  <c r="J332" i="50"/>
  <c r="J331" i="50" s="1"/>
  <c r="J330" i="50" s="1"/>
  <c r="J329" i="50" s="1"/>
  <c r="L346" i="47"/>
  <c r="K346" i="47"/>
  <c r="J346" i="47"/>
  <c r="K243" i="47"/>
  <c r="J210" i="47"/>
  <c r="O210" i="47" s="1"/>
  <c r="N210" i="47" s="1"/>
  <c r="K130" i="2"/>
  <c r="K129" i="2" s="1"/>
  <c r="K128" i="2" s="1"/>
  <c r="L130" i="2"/>
  <c r="L129" i="2" s="1"/>
  <c r="L128" i="2" s="1"/>
  <c r="J130" i="2"/>
  <c r="J129" i="2" s="1"/>
  <c r="J128" i="2" s="1"/>
  <c r="K113" i="47"/>
  <c r="L113" i="47"/>
  <c r="J345" i="47" l="1"/>
  <c r="O346" i="47"/>
  <c r="N346" i="47" s="1"/>
  <c r="K345" i="47"/>
  <c r="R346" i="47"/>
  <c r="Q346" i="47" s="1"/>
  <c r="K242" i="47"/>
  <c r="R242" i="47" s="1"/>
  <c r="Q242" i="47" s="1"/>
  <c r="R243" i="47"/>
  <c r="Q243" i="47" s="1"/>
  <c r="L112" i="47"/>
  <c r="U113" i="47"/>
  <c r="T113" i="47" s="1"/>
  <c r="K112" i="47"/>
  <c r="R113" i="47"/>
  <c r="Q113" i="47" s="1"/>
  <c r="L345" i="47"/>
  <c r="U346" i="47"/>
  <c r="T346" i="47" s="1"/>
  <c r="L344" i="47" l="1"/>
  <c r="U344" i="47" s="1"/>
  <c r="T344" i="47" s="1"/>
  <c r="U345" i="47"/>
  <c r="T345" i="47" s="1"/>
  <c r="L111" i="47"/>
  <c r="U111" i="47" s="1"/>
  <c r="T111" i="47" s="1"/>
  <c r="U112" i="47"/>
  <c r="T112" i="47" s="1"/>
  <c r="K344" i="47"/>
  <c r="R344" i="47" s="1"/>
  <c r="Q344" i="47" s="1"/>
  <c r="R345" i="47"/>
  <c r="Q345" i="47" s="1"/>
  <c r="K111" i="47"/>
  <c r="R111" i="47" s="1"/>
  <c r="Q111" i="47" s="1"/>
  <c r="R112" i="47"/>
  <c r="Q112" i="47" s="1"/>
  <c r="J344" i="47"/>
  <c r="O344" i="47" s="1"/>
  <c r="N344" i="47" s="1"/>
  <c r="O345" i="47"/>
  <c r="N345" i="47" s="1"/>
  <c r="K342" i="2"/>
  <c r="L342" i="2"/>
  <c r="K179" i="2"/>
  <c r="K178" i="2" s="1"/>
  <c r="K177" i="2" s="1"/>
  <c r="J179" i="2"/>
  <c r="J178" i="2" s="1"/>
  <c r="J177" i="2" s="1"/>
  <c r="K197" i="2"/>
  <c r="K196" i="2" s="1"/>
  <c r="K195" i="2" s="1"/>
  <c r="K194" i="2" s="1"/>
  <c r="K193" i="2" s="1"/>
  <c r="J197" i="2"/>
  <c r="J196" i="2" s="1"/>
  <c r="K254" i="50"/>
  <c r="K253" i="50" s="1"/>
  <c r="K252" i="50" s="1"/>
  <c r="J254" i="50"/>
  <c r="J253" i="50" s="1"/>
  <c r="J252" i="50" s="1"/>
  <c r="K363" i="50"/>
  <c r="K362" i="50" s="1"/>
  <c r="K361" i="50" s="1"/>
  <c r="J363" i="50"/>
  <c r="J362" i="50" s="1"/>
  <c r="J361" i="50" s="1"/>
  <c r="J195" i="2" l="1"/>
  <c r="J194" i="2" l="1"/>
  <c r="J193" i="2" s="1"/>
  <c r="J243" i="47" l="1"/>
  <c r="J242" i="47" l="1"/>
  <c r="O242" i="47" s="1"/>
  <c r="N242" i="47" s="1"/>
  <c r="O243" i="47"/>
  <c r="N243" i="47" s="1"/>
  <c r="L179" i="2"/>
  <c r="L178" i="2" s="1"/>
  <c r="L177" i="2" s="1"/>
  <c r="L363" i="50"/>
  <c r="L362" i="50" s="1"/>
  <c r="L361" i="50" s="1"/>
  <c r="L243" i="47"/>
  <c r="L242" i="47" l="1"/>
  <c r="U242" i="47" s="1"/>
  <c r="T242" i="47" s="1"/>
  <c r="U243" i="47"/>
  <c r="T243" i="47" s="1"/>
  <c r="J342" i="2"/>
  <c r="K171" i="47" l="1"/>
  <c r="J171" i="47"/>
  <c r="J170" i="47" l="1"/>
  <c r="O171" i="47"/>
  <c r="N171" i="47" s="1"/>
  <c r="K170" i="47"/>
  <c r="R171" i="47"/>
  <c r="Q171" i="47" s="1"/>
  <c r="L254" i="50"/>
  <c r="L253" i="50" s="1"/>
  <c r="L252" i="50" s="1"/>
  <c r="L197" i="2"/>
  <c r="L196" i="2" s="1"/>
  <c r="L195" i="2" s="1"/>
  <c r="L194" i="2" s="1"/>
  <c r="L193" i="2" s="1"/>
  <c r="L171" i="47"/>
  <c r="L170" i="47" l="1"/>
  <c r="U171" i="47"/>
  <c r="T171" i="47" s="1"/>
  <c r="R170" i="47"/>
  <c r="Q170" i="47" s="1"/>
  <c r="O170" i="47"/>
  <c r="N170" i="47" s="1"/>
  <c r="K182" i="2"/>
  <c r="K181" i="2" s="1"/>
  <c r="K180" i="2" s="1"/>
  <c r="L182" i="2"/>
  <c r="L181" i="2" s="1"/>
  <c r="L180" i="2" s="1"/>
  <c r="J182" i="2"/>
  <c r="U170" i="47" l="1"/>
  <c r="T170" i="47" s="1"/>
  <c r="L176" i="2"/>
  <c r="L175" i="2" s="1"/>
  <c r="K176" i="2"/>
  <c r="K175" i="2" s="1"/>
  <c r="J181" i="2"/>
  <c r="J180" i="2" s="1"/>
  <c r="J176" i="2" s="1"/>
  <c r="L186" i="2"/>
  <c r="L185" i="2" s="1"/>
  <c r="L184" i="2" s="1"/>
  <c r="L183" i="2" s="1"/>
  <c r="K186" i="2"/>
  <c r="K185" i="2" s="1"/>
  <c r="K184" i="2" s="1"/>
  <c r="K183" i="2" s="1"/>
  <c r="J186" i="2" l="1"/>
  <c r="J175" i="2" l="1"/>
  <c r="J185" i="2"/>
  <c r="J184" i="2" l="1"/>
  <c r="J183" i="2" l="1"/>
  <c r="K348" i="2" l="1"/>
  <c r="L348" i="2"/>
  <c r="J348" i="2"/>
  <c r="L347" i="2" l="1"/>
  <c r="L346" i="2" s="1"/>
  <c r="K347" i="2"/>
  <c r="K346" i="2" s="1"/>
  <c r="J347" i="2"/>
  <c r="J346" i="2" l="1"/>
  <c r="K339" i="2"/>
  <c r="K338" i="2" s="1"/>
  <c r="K337" i="2" s="1"/>
  <c r="L339" i="2"/>
  <c r="L338" i="2" s="1"/>
  <c r="L337" i="2" s="1"/>
  <c r="J339" i="2"/>
  <c r="K232" i="50"/>
  <c r="K231" i="50" s="1"/>
  <c r="K230" i="50" s="1"/>
  <c r="L232" i="50"/>
  <c r="L231" i="50" s="1"/>
  <c r="L230" i="50" s="1"/>
  <c r="J232" i="50"/>
  <c r="J338" i="2" l="1"/>
  <c r="J337" i="2" s="1"/>
  <c r="J231" i="50"/>
  <c r="J230" i="50" s="1"/>
  <c r="L303" i="47" l="1"/>
  <c r="K303" i="47"/>
  <c r="J303" i="47"/>
  <c r="J302" i="47" l="1"/>
  <c r="O302" i="47" s="1"/>
  <c r="N302" i="47" s="1"/>
  <c r="O303" i="47"/>
  <c r="N303" i="47" s="1"/>
  <c r="L302" i="47"/>
  <c r="U302" i="47" s="1"/>
  <c r="T302" i="47" s="1"/>
  <c r="U303" i="47"/>
  <c r="T303" i="47" s="1"/>
  <c r="K302" i="47"/>
  <c r="R302" i="47" s="1"/>
  <c r="Q302" i="47" s="1"/>
  <c r="R303" i="47"/>
  <c r="Q303"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4" i="2" l="1"/>
  <c r="K173" i="2" s="1"/>
  <c r="K172" i="2" s="1"/>
  <c r="K171" i="2" s="1"/>
  <c r="K170" i="2" s="1"/>
  <c r="L174" i="2"/>
  <c r="L173" i="2" s="1"/>
  <c r="L172" i="2" s="1"/>
  <c r="L171" i="2" s="1"/>
  <c r="L170" i="2" s="1"/>
  <c r="J174" i="2"/>
  <c r="L169" i="2"/>
  <c r="L168" i="2" s="1"/>
  <c r="L167" i="2" s="1"/>
  <c r="L166" i="2" s="1"/>
  <c r="K169" i="2"/>
  <c r="K168" i="2" s="1"/>
  <c r="K167" i="2" s="1"/>
  <c r="K166" i="2" s="1"/>
  <c r="J169" i="2"/>
  <c r="J168" i="2" s="1"/>
  <c r="J167" i="2" s="1"/>
  <c r="J166" i="2" s="1"/>
  <c r="K157" i="50"/>
  <c r="K156" i="50" s="1"/>
  <c r="K155" i="50" s="1"/>
  <c r="L157" i="50"/>
  <c r="L156" i="50" s="1"/>
  <c r="L155" i="50" s="1"/>
  <c r="J157" i="50"/>
  <c r="K167" i="50"/>
  <c r="K166" i="50" s="1"/>
  <c r="K165" i="50" s="1"/>
  <c r="L167" i="50"/>
  <c r="L166" i="50" s="1"/>
  <c r="L165" i="50" s="1"/>
  <c r="J167" i="50"/>
  <c r="K140" i="50"/>
  <c r="L140" i="50"/>
  <c r="J140" i="50"/>
  <c r="K241" i="50"/>
  <c r="K240" i="50" s="1"/>
  <c r="K239" i="50" s="1"/>
  <c r="L241" i="50"/>
  <c r="L240" i="50" s="1"/>
  <c r="L239" i="50" s="1"/>
  <c r="J241" i="50"/>
  <c r="J156" i="50" l="1"/>
  <c r="J166" i="50"/>
  <c r="J240" i="50"/>
  <c r="J155" i="50" l="1"/>
  <c r="J165" i="50"/>
  <c r="J239" i="50"/>
  <c r="L427" i="47" l="1"/>
  <c r="K427" i="47"/>
  <c r="R427" i="47" s="1"/>
  <c r="Q427" i="47" s="1"/>
  <c r="L390" i="47"/>
  <c r="L387" i="47"/>
  <c r="U387" i="47" s="1"/>
  <c r="T387" i="47" s="1"/>
  <c r="K390" i="47"/>
  <c r="R390" i="47" s="1"/>
  <c r="Q390" i="47" s="1"/>
  <c r="K387" i="47"/>
  <c r="R387" i="47" s="1"/>
  <c r="Q387" i="47" s="1"/>
  <c r="L312" i="47"/>
  <c r="K312" i="47"/>
  <c r="J312" i="47"/>
  <c r="O312" i="47" s="1"/>
  <c r="N312" i="47" s="1"/>
  <c r="L272" i="47"/>
  <c r="K272" i="47"/>
  <c r="R272" i="47" s="1"/>
  <c r="Q272" i="47" s="1"/>
  <c r="L194" i="47"/>
  <c r="K194" i="47"/>
  <c r="R194" i="47" s="1"/>
  <c r="Q194" i="47" s="1"/>
  <c r="L193" i="47" l="1"/>
  <c r="U193" i="47" s="1"/>
  <c r="T193" i="47" s="1"/>
  <c r="U194" i="47"/>
  <c r="T194" i="47" s="1"/>
  <c r="K311" i="47"/>
  <c r="R311" i="47" s="1"/>
  <c r="Q311" i="47" s="1"/>
  <c r="R312" i="47"/>
  <c r="Q312" i="47" s="1"/>
  <c r="L311" i="47"/>
  <c r="U311" i="47" s="1"/>
  <c r="T311" i="47" s="1"/>
  <c r="U312" i="47"/>
  <c r="T312" i="47" s="1"/>
  <c r="L389" i="47"/>
  <c r="U389" i="47" s="1"/>
  <c r="T389" i="47" s="1"/>
  <c r="U390" i="47"/>
  <c r="T390" i="47" s="1"/>
  <c r="L271" i="47"/>
  <c r="U271" i="47" s="1"/>
  <c r="T271" i="47" s="1"/>
  <c r="U272" i="47"/>
  <c r="T272" i="47" s="1"/>
  <c r="L426" i="47"/>
  <c r="U426" i="47" s="1"/>
  <c r="T426" i="47" s="1"/>
  <c r="U427" i="47"/>
  <c r="T427" i="47" s="1"/>
  <c r="J311" i="47"/>
  <c r="O311" i="47" s="1"/>
  <c r="N311" i="47" s="1"/>
  <c r="K193" i="47"/>
  <c r="R193" i="47" s="1"/>
  <c r="Q193" i="47" s="1"/>
  <c r="K389" i="47"/>
  <c r="R389" i="47" s="1"/>
  <c r="Q389" i="47" s="1"/>
  <c r="K426" i="47"/>
  <c r="R426" i="47" s="1"/>
  <c r="Q426" i="47" s="1"/>
  <c r="K271" i="47"/>
  <c r="R271" i="47" s="1"/>
  <c r="Q271" i="47" s="1"/>
  <c r="L140" i="47"/>
  <c r="K140" i="47"/>
  <c r="R140" i="47" s="1"/>
  <c r="Q140" i="47" s="1"/>
  <c r="J140" i="47"/>
  <c r="O140" i="47" s="1"/>
  <c r="N140" i="47" s="1"/>
  <c r="L130" i="47"/>
  <c r="K130" i="47"/>
  <c r="R130" i="47" s="1"/>
  <c r="Q130" i="47" s="1"/>
  <c r="J130" i="47"/>
  <c r="O130" i="47" s="1"/>
  <c r="N130" i="47" s="1"/>
  <c r="L104" i="47"/>
  <c r="L101" i="47"/>
  <c r="U101" i="47" s="1"/>
  <c r="T101" i="47" s="1"/>
  <c r="K104" i="47"/>
  <c r="R104" i="47" s="1"/>
  <c r="Q104" i="47" s="1"/>
  <c r="K101" i="47"/>
  <c r="R101" i="47" s="1"/>
  <c r="Q101" i="47" s="1"/>
  <c r="L68" i="47"/>
  <c r="L65" i="47"/>
  <c r="L62" i="47"/>
  <c r="L59" i="47"/>
  <c r="K68" i="47"/>
  <c r="R68" i="47" s="1"/>
  <c r="Q68" i="47" s="1"/>
  <c r="K65" i="47"/>
  <c r="R65" i="47" s="1"/>
  <c r="Q65" i="47" s="1"/>
  <c r="K62" i="47"/>
  <c r="R62" i="47" s="1"/>
  <c r="Q62" i="47" s="1"/>
  <c r="K59" i="47"/>
  <c r="R59" i="47" s="1"/>
  <c r="Q59" i="47" s="1"/>
  <c r="L44" i="47"/>
  <c r="U44" i="47" s="1"/>
  <c r="T44" i="47" s="1"/>
  <c r="L42" i="47"/>
  <c r="U42" i="47" s="1"/>
  <c r="T42" i="47" s="1"/>
  <c r="K44" i="47"/>
  <c r="R44" i="47" s="1"/>
  <c r="Q44" i="47" s="1"/>
  <c r="K42" i="47"/>
  <c r="R42" i="47" s="1"/>
  <c r="Q42" i="47" s="1"/>
  <c r="L58" i="47" l="1"/>
  <c r="U58" i="47" s="1"/>
  <c r="T58" i="47" s="1"/>
  <c r="U59" i="47"/>
  <c r="T59" i="47" s="1"/>
  <c r="L67" i="47"/>
  <c r="U67" i="47" s="1"/>
  <c r="T67" i="47" s="1"/>
  <c r="U68" i="47"/>
  <c r="T68" i="47" s="1"/>
  <c r="L103" i="47"/>
  <c r="U103" i="47" s="1"/>
  <c r="T103" i="47" s="1"/>
  <c r="U104" i="47"/>
  <c r="T104" i="47" s="1"/>
  <c r="L61" i="47"/>
  <c r="U61" i="47" s="1"/>
  <c r="T61" i="47" s="1"/>
  <c r="U62" i="47"/>
  <c r="T62" i="47" s="1"/>
  <c r="L139" i="47"/>
  <c r="U139" i="47" s="1"/>
  <c r="T139" i="47" s="1"/>
  <c r="U140" i="47"/>
  <c r="T140" i="47" s="1"/>
  <c r="L64" i="47"/>
  <c r="U64" i="47" s="1"/>
  <c r="T64" i="47" s="1"/>
  <c r="U65" i="47"/>
  <c r="T65" i="47" s="1"/>
  <c r="L129" i="47"/>
  <c r="U129" i="47" s="1"/>
  <c r="T129" i="47" s="1"/>
  <c r="U130" i="47"/>
  <c r="T130" i="47" s="1"/>
  <c r="J139" i="47"/>
  <c r="O139" i="47" s="1"/>
  <c r="N139" i="47" s="1"/>
  <c r="K61" i="47"/>
  <c r="R61" i="47" s="1"/>
  <c r="Q61" i="47" s="1"/>
  <c r="K64" i="47"/>
  <c r="R64" i="47" s="1"/>
  <c r="Q64" i="47" s="1"/>
  <c r="K139" i="47"/>
  <c r="R139" i="47" s="1"/>
  <c r="Q139" i="47" s="1"/>
  <c r="K58" i="47"/>
  <c r="R58" i="47" s="1"/>
  <c r="Q58" i="47" s="1"/>
  <c r="K103" i="47"/>
  <c r="R103" i="47" s="1"/>
  <c r="Q103" i="47" s="1"/>
  <c r="K67" i="47"/>
  <c r="R67" i="47" s="1"/>
  <c r="Q67" i="47" s="1"/>
  <c r="K129" i="47"/>
  <c r="R129" i="47" s="1"/>
  <c r="Q129" i="47" s="1"/>
  <c r="J129" i="47"/>
  <c r="O129" i="47" s="1"/>
  <c r="N129" i="47" s="1"/>
  <c r="J173" i="2" l="1"/>
  <c r="J11" i="2"/>
  <c r="K11" i="2"/>
  <c r="K10" i="2" s="1"/>
  <c r="L11" i="2"/>
  <c r="L10" i="2" s="1"/>
  <c r="J13" i="2"/>
  <c r="K13" i="2"/>
  <c r="K12" i="2" s="1"/>
  <c r="L13" i="2"/>
  <c r="L12" i="2" s="1"/>
  <c r="J16" i="2"/>
  <c r="K16" i="2"/>
  <c r="K15" i="2" s="1"/>
  <c r="L16" i="2"/>
  <c r="L15" i="2" s="1"/>
  <c r="J18" i="2"/>
  <c r="K18" i="2"/>
  <c r="K17" i="2" s="1"/>
  <c r="L18" i="2"/>
  <c r="L17" i="2" s="1"/>
  <c r="J21" i="2"/>
  <c r="K21" i="2"/>
  <c r="K20" i="2" s="1"/>
  <c r="K19" i="2" s="1"/>
  <c r="L21" i="2"/>
  <c r="L20" i="2" s="1"/>
  <c r="L19" i="2" s="1"/>
  <c r="J24" i="2"/>
  <c r="K24" i="2"/>
  <c r="K23" i="2" s="1"/>
  <c r="L24" i="2"/>
  <c r="L23" i="2" s="1"/>
  <c r="J26" i="2"/>
  <c r="K26" i="2"/>
  <c r="K25" i="2" s="1"/>
  <c r="L26" i="2"/>
  <c r="L25" i="2" s="1"/>
  <c r="J29" i="2"/>
  <c r="K29" i="2"/>
  <c r="K28" i="2" s="1"/>
  <c r="L29" i="2"/>
  <c r="L28" i="2" s="1"/>
  <c r="J31" i="2"/>
  <c r="K31" i="2"/>
  <c r="K30" i="2" s="1"/>
  <c r="L31" i="2"/>
  <c r="L30" i="2" s="1"/>
  <c r="J34" i="2"/>
  <c r="K34" i="2"/>
  <c r="K33" i="2" s="1"/>
  <c r="K32" i="2" s="1"/>
  <c r="L34" i="2"/>
  <c r="L33" i="2" s="1"/>
  <c r="L32" i="2" s="1"/>
  <c r="J37" i="2"/>
  <c r="K37" i="2"/>
  <c r="K36" i="2" s="1"/>
  <c r="L37" i="2"/>
  <c r="L36" i="2" s="1"/>
  <c r="J39" i="2"/>
  <c r="K39" i="2"/>
  <c r="K38" i="2" s="1"/>
  <c r="L39" i="2"/>
  <c r="L38" i="2" s="1"/>
  <c r="J41" i="2"/>
  <c r="K41" i="2"/>
  <c r="K40" i="2" s="1"/>
  <c r="L41" i="2"/>
  <c r="L40" i="2" s="1"/>
  <c r="J44" i="2"/>
  <c r="K44" i="2"/>
  <c r="K43" i="2" s="1"/>
  <c r="K42" i="2" s="1"/>
  <c r="L44" i="2"/>
  <c r="L43" i="2" s="1"/>
  <c r="L42" i="2" s="1"/>
  <c r="J47" i="2"/>
  <c r="K47" i="2"/>
  <c r="K46" i="2" s="1"/>
  <c r="K45" i="2" s="1"/>
  <c r="L47" i="2"/>
  <c r="L46" i="2" s="1"/>
  <c r="L45" i="2" s="1"/>
  <c r="J50" i="2"/>
  <c r="K50" i="2"/>
  <c r="K49" i="2" s="1"/>
  <c r="K48" i="2" s="1"/>
  <c r="L50" i="2"/>
  <c r="L49" i="2" s="1"/>
  <c r="L48" i="2" s="1"/>
  <c r="J53" i="2"/>
  <c r="K53" i="2"/>
  <c r="K52" i="2" s="1"/>
  <c r="K51" i="2" s="1"/>
  <c r="L53" i="2"/>
  <c r="L52" i="2" s="1"/>
  <c r="L51" i="2" s="1"/>
  <c r="J56" i="2"/>
  <c r="K56" i="2"/>
  <c r="K55" i="2" s="1"/>
  <c r="K54" i="2" s="1"/>
  <c r="L56" i="2"/>
  <c r="L55" i="2" s="1"/>
  <c r="L54" i="2" s="1"/>
  <c r="J59" i="2"/>
  <c r="K59" i="2"/>
  <c r="K58" i="2" s="1"/>
  <c r="K57" i="2" s="1"/>
  <c r="L59" i="2"/>
  <c r="L58" i="2" s="1"/>
  <c r="L57" i="2" s="1"/>
  <c r="J62" i="2"/>
  <c r="K62" i="2"/>
  <c r="K61" i="2" s="1"/>
  <c r="K60" i="2" s="1"/>
  <c r="L62" i="2"/>
  <c r="L61" i="2" s="1"/>
  <c r="L60" i="2" s="1"/>
  <c r="J65" i="2"/>
  <c r="K65" i="2"/>
  <c r="K64" i="2" s="1"/>
  <c r="K63" i="2" s="1"/>
  <c r="L65" i="2"/>
  <c r="L64" i="2" s="1"/>
  <c r="L63" i="2" s="1"/>
  <c r="J68" i="2"/>
  <c r="K68" i="2"/>
  <c r="K67" i="2" s="1"/>
  <c r="K66" i="2" s="1"/>
  <c r="L68" i="2"/>
  <c r="L67" i="2" s="1"/>
  <c r="L66" i="2" s="1"/>
  <c r="J73" i="2"/>
  <c r="K73" i="2"/>
  <c r="K72" i="2" s="1"/>
  <c r="K71" i="2" s="1"/>
  <c r="L73" i="2"/>
  <c r="L72" i="2" s="1"/>
  <c r="L71" i="2" s="1"/>
  <c r="J76" i="2"/>
  <c r="K76" i="2"/>
  <c r="K75" i="2" s="1"/>
  <c r="K74" i="2" s="1"/>
  <c r="L76" i="2"/>
  <c r="L75" i="2" s="1"/>
  <c r="L74" i="2" s="1"/>
  <c r="J79" i="2"/>
  <c r="K79" i="2"/>
  <c r="K78" i="2" s="1"/>
  <c r="K77" i="2" s="1"/>
  <c r="L79" i="2"/>
  <c r="L78" i="2" s="1"/>
  <c r="L77" i="2" s="1"/>
  <c r="J82" i="2"/>
  <c r="K82" i="2"/>
  <c r="K81" i="2" s="1"/>
  <c r="K80" i="2" s="1"/>
  <c r="L82" i="2"/>
  <c r="L81" i="2" s="1"/>
  <c r="L80" i="2" s="1"/>
  <c r="J87" i="2"/>
  <c r="K87" i="2"/>
  <c r="K86" i="2" s="1"/>
  <c r="K85" i="2" s="1"/>
  <c r="K84" i="2" s="1"/>
  <c r="K83" i="2" s="1"/>
  <c r="L87" i="2"/>
  <c r="L86" i="2" s="1"/>
  <c r="L85" i="2" s="1"/>
  <c r="L84" i="2" s="1"/>
  <c r="L83" i="2" s="1"/>
  <c r="J92" i="2"/>
  <c r="K92" i="2"/>
  <c r="K91" i="2" s="1"/>
  <c r="L92" i="2"/>
  <c r="L91" i="2" s="1"/>
  <c r="J94" i="2"/>
  <c r="K94" i="2"/>
  <c r="K93" i="2" s="1"/>
  <c r="L94" i="2"/>
  <c r="L93" i="2" s="1"/>
  <c r="J97" i="2"/>
  <c r="K97" i="2"/>
  <c r="K96" i="2" s="1"/>
  <c r="K95" i="2" s="1"/>
  <c r="L97" i="2"/>
  <c r="L96" i="2" s="1"/>
  <c r="L95" i="2" s="1"/>
  <c r="J102" i="2"/>
  <c r="K102" i="2"/>
  <c r="K101" i="2" s="1"/>
  <c r="L102" i="2"/>
  <c r="L101" i="2" s="1"/>
  <c r="J104" i="2"/>
  <c r="K104" i="2"/>
  <c r="K103" i="2" s="1"/>
  <c r="L104" i="2"/>
  <c r="L103" i="2" s="1"/>
  <c r="J106" i="2"/>
  <c r="K106" i="2"/>
  <c r="K105" i="2" s="1"/>
  <c r="L106" i="2"/>
  <c r="L105" i="2" s="1"/>
  <c r="J109" i="2"/>
  <c r="K109" i="2"/>
  <c r="K108" i="2" s="1"/>
  <c r="K107" i="2" s="1"/>
  <c r="L109" i="2"/>
  <c r="L108" i="2" s="1"/>
  <c r="L107" i="2" s="1"/>
  <c r="J114" i="2"/>
  <c r="K114" i="2"/>
  <c r="K113" i="2" s="1"/>
  <c r="K112" i="2" s="1"/>
  <c r="K111" i="2" s="1"/>
  <c r="K110" i="2" s="1"/>
  <c r="L114" i="2"/>
  <c r="L113" i="2" s="1"/>
  <c r="L112" i="2" s="1"/>
  <c r="L111" i="2" s="1"/>
  <c r="L110" i="2" s="1"/>
  <c r="J119" i="2"/>
  <c r="K119" i="2"/>
  <c r="K118" i="2" s="1"/>
  <c r="K117" i="2" s="1"/>
  <c r="L119" i="2"/>
  <c r="L118" i="2" s="1"/>
  <c r="L117" i="2" s="1"/>
  <c r="J122" i="2"/>
  <c r="K122" i="2"/>
  <c r="K121" i="2" s="1"/>
  <c r="K120" i="2" s="1"/>
  <c r="L122" i="2"/>
  <c r="L121" i="2" s="1"/>
  <c r="L120" i="2" s="1"/>
  <c r="J125" i="2"/>
  <c r="K125" i="2"/>
  <c r="K124" i="2" s="1"/>
  <c r="K123" i="2" s="1"/>
  <c r="L125" i="2"/>
  <c r="L124" i="2" s="1"/>
  <c r="L123" i="2" s="1"/>
  <c r="J133" i="2"/>
  <c r="K133" i="2"/>
  <c r="K132" i="2" s="1"/>
  <c r="K131" i="2" s="1"/>
  <c r="L133" i="2"/>
  <c r="L132" i="2" s="1"/>
  <c r="L131" i="2" s="1"/>
  <c r="J138" i="2"/>
  <c r="K138" i="2"/>
  <c r="K137" i="2" s="1"/>
  <c r="K136" i="2" s="1"/>
  <c r="L138" i="2"/>
  <c r="L137" i="2" s="1"/>
  <c r="L136" i="2" s="1"/>
  <c r="J146" i="2"/>
  <c r="K146" i="2"/>
  <c r="K145" i="2" s="1"/>
  <c r="K144" i="2" s="1"/>
  <c r="L146" i="2"/>
  <c r="L145" i="2" s="1"/>
  <c r="L144" i="2" s="1"/>
  <c r="J151" i="2"/>
  <c r="K151" i="2"/>
  <c r="K150" i="2" s="1"/>
  <c r="K149" i="2" s="1"/>
  <c r="L151" i="2"/>
  <c r="L150" i="2" s="1"/>
  <c r="L149" i="2" s="1"/>
  <c r="J154" i="2"/>
  <c r="K154" i="2"/>
  <c r="K153" i="2" s="1"/>
  <c r="K152" i="2" s="1"/>
  <c r="L154" i="2"/>
  <c r="L153" i="2" s="1"/>
  <c r="L152" i="2" s="1"/>
  <c r="J159" i="2"/>
  <c r="K159" i="2"/>
  <c r="K158" i="2" s="1"/>
  <c r="K157" i="2" s="1"/>
  <c r="K156" i="2" s="1"/>
  <c r="K155" i="2" s="1"/>
  <c r="L159" i="2"/>
  <c r="L158" i="2" s="1"/>
  <c r="L157" i="2" s="1"/>
  <c r="L156" i="2" s="1"/>
  <c r="L155" i="2" s="1"/>
  <c r="J164" i="2"/>
  <c r="K164" i="2"/>
  <c r="K163" i="2" s="1"/>
  <c r="K162" i="2" s="1"/>
  <c r="K161" i="2" s="1"/>
  <c r="K160" i="2" s="1"/>
  <c r="L164" i="2"/>
  <c r="L163" i="2" s="1"/>
  <c r="L162" i="2" s="1"/>
  <c r="L161" i="2" s="1"/>
  <c r="L160" i="2" s="1"/>
  <c r="J207" i="2"/>
  <c r="K207" i="2"/>
  <c r="K206" i="2" s="1"/>
  <c r="K205" i="2" s="1"/>
  <c r="K204" i="2" s="1"/>
  <c r="K203" i="2" s="1"/>
  <c r="L207" i="2"/>
  <c r="L206" i="2" s="1"/>
  <c r="L205" i="2" s="1"/>
  <c r="L204" i="2" s="1"/>
  <c r="L203" i="2" s="1"/>
  <c r="J212" i="2"/>
  <c r="K212" i="2"/>
  <c r="K211" i="2" s="1"/>
  <c r="K210" i="2" s="1"/>
  <c r="L212" i="2"/>
  <c r="L211" i="2" s="1"/>
  <c r="L210" i="2" s="1"/>
  <c r="J215" i="2"/>
  <c r="K215" i="2"/>
  <c r="K214" i="2" s="1"/>
  <c r="K213" i="2" s="1"/>
  <c r="L215" i="2"/>
  <c r="L214" i="2" s="1"/>
  <c r="L213" i="2" s="1"/>
  <c r="J218" i="2"/>
  <c r="K218" i="2"/>
  <c r="K217" i="2" s="1"/>
  <c r="L218" i="2"/>
  <c r="L217" i="2" s="1"/>
  <c r="J220" i="2"/>
  <c r="K220" i="2"/>
  <c r="K219" i="2" s="1"/>
  <c r="L220" i="2"/>
  <c r="L219" i="2" s="1"/>
  <c r="J226" i="2"/>
  <c r="K226" i="2"/>
  <c r="K225" i="2" s="1"/>
  <c r="L226" i="2"/>
  <c r="L225" i="2" s="1"/>
  <c r="J228" i="2"/>
  <c r="K228" i="2"/>
  <c r="K227" i="2" s="1"/>
  <c r="L228" i="2"/>
  <c r="L227" i="2" s="1"/>
  <c r="J231" i="2"/>
  <c r="K231" i="2"/>
  <c r="K230" i="2" s="1"/>
  <c r="K229" i="2" s="1"/>
  <c r="L231" i="2"/>
  <c r="L230" i="2" s="1"/>
  <c r="L229" i="2" s="1"/>
  <c r="J234" i="2"/>
  <c r="K234" i="2"/>
  <c r="K233" i="2" s="1"/>
  <c r="K232" i="2" s="1"/>
  <c r="L234" i="2"/>
  <c r="L233" i="2" s="1"/>
  <c r="L232" i="2" s="1"/>
  <c r="J239" i="2"/>
  <c r="K239" i="2"/>
  <c r="K238" i="2" s="1"/>
  <c r="K237" i="2" s="1"/>
  <c r="K236" i="2" s="1"/>
  <c r="K235" i="2" s="1"/>
  <c r="L239" i="2"/>
  <c r="L238" i="2" s="1"/>
  <c r="L237" i="2" s="1"/>
  <c r="L236" i="2" s="1"/>
  <c r="L235" i="2" s="1"/>
  <c r="J245" i="2"/>
  <c r="K245" i="2"/>
  <c r="K244" i="2" s="1"/>
  <c r="K243" i="2" s="1"/>
  <c r="K242" i="2" s="1"/>
  <c r="L245" i="2"/>
  <c r="L244" i="2" s="1"/>
  <c r="L243" i="2" s="1"/>
  <c r="L242" i="2" s="1"/>
  <c r="J256" i="2"/>
  <c r="K256" i="2"/>
  <c r="K255" i="2" s="1"/>
  <c r="K254" i="2" s="1"/>
  <c r="L256" i="2"/>
  <c r="L255" i="2" s="1"/>
  <c r="L254" i="2" s="1"/>
  <c r="J259" i="2"/>
  <c r="K259" i="2"/>
  <c r="K258" i="2" s="1"/>
  <c r="K257" i="2" s="1"/>
  <c r="L259" i="2"/>
  <c r="L258" i="2" s="1"/>
  <c r="L257" i="2" s="1"/>
  <c r="J262" i="2"/>
  <c r="K262" i="2"/>
  <c r="K261" i="2" s="1"/>
  <c r="K260" i="2" s="1"/>
  <c r="L262" i="2"/>
  <c r="L261" i="2" s="1"/>
  <c r="L260" i="2" s="1"/>
  <c r="J265" i="2"/>
  <c r="K265" i="2"/>
  <c r="K264" i="2" s="1"/>
  <c r="K263" i="2" s="1"/>
  <c r="L265" i="2"/>
  <c r="L264" i="2" s="1"/>
  <c r="L263" i="2" s="1"/>
  <c r="J271" i="2"/>
  <c r="K271" i="2"/>
  <c r="K270" i="2" s="1"/>
  <c r="K269" i="2" s="1"/>
  <c r="K268" i="2" s="1"/>
  <c r="K267" i="2" s="1"/>
  <c r="L271" i="2"/>
  <c r="L270" i="2" s="1"/>
  <c r="L269" i="2" s="1"/>
  <c r="L268" i="2" s="1"/>
  <c r="L267" i="2" s="1"/>
  <c r="J276" i="2"/>
  <c r="K276" i="2"/>
  <c r="K275" i="2" s="1"/>
  <c r="L276" i="2"/>
  <c r="L275" i="2" s="1"/>
  <c r="J278" i="2"/>
  <c r="K278" i="2"/>
  <c r="K277" i="2" s="1"/>
  <c r="L278" i="2"/>
  <c r="L277" i="2" s="1"/>
  <c r="J284" i="2"/>
  <c r="K284" i="2"/>
  <c r="K283" i="2" s="1"/>
  <c r="K282" i="2" s="1"/>
  <c r="K281" i="2" s="1"/>
  <c r="L284" i="2"/>
  <c r="L283" i="2" s="1"/>
  <c r="L282" i="2" s="1"/>
  <c r="L281" i="2" s="1"/>
  <c r="J290" i="2"/>
  <c r="K290" i="2"/>
  <c r="K289" i="2" s="1"/>
  <c r="K288" i="2" s="1"/>
  <c r="L290" i="2"/>
  <c r="L289" i="2" s="1"/>
  <c r="L288" i="2" s="1"/>
  <c r="J293" i="2"/>
  <c r="K293" i="2"/>
  <c r="K292" i="2" s="1"/>
  <c r="K291" i="2" s="1"/>
  <c r="L293" i="2"/>
  <c r="L292" i="2" s="1"/>
  <c r="L291" i="2" s="1"/>
  <c r="J296" i="2"/>
  <c r="K296" i="2"/>
  <c r="K295" i="2" s="1"/>
  <c r="K294" i="2" s="1"/>
  <c r="L296" i="2"/>
  <c r="L295" i="2" s="1"/>
  <c r="L294" i="2" s="1"/>
  <c r="J301" i="2"/>
  <c r="K301" i="2"/>
  <c r="K300" i="2" s="1"/>
  <c r="L301" i="2"/>
  <c r="L300" i="2" s="1"/>
  <c r="J303" i="2"/>
  <c r="K303" i="2"/>
  <c r="K302" i="2" s="1"/>
  <c r="L303" i="2"/>
  <c r="L302" i="2" s="1"/>
  <c r="J306" i="2"/>
  <c r="K306" i="2"/>
  <c r="K305" i="2" s="1"/>
  <c r="K304" i="2" s="1"/>
  <c r="L306" i="2"/>
  <c r="L305" i="2" s="1"/>
  <c r="L304" i="2" s="1"/>
  <c r="J309" i="2"/>
  <c r="K309" i="2"/>
  <c r="K308" i="2" s="1"/>
  <c r="L309" i="2"/>
  <c r="L308" i="2" s="1"/>
  <c r="J311" i="2"/>
  <c r="K311" i="2"/>
  <c r="K310" i="2" s="1"/>
  <c r="L311" i="2"/>
  <c r="L310" i="2" s="1"/>
  <c r="J313" i="2"/>
  <c r="K313" i="2"/>
  <c r="K312" i="2" s="1"/>
  <c r="L313" i="2"/>
  <c r="L312" i="2" s="1"/>
  <c r="J318" i="2"/>
  <c r="K318" i="2"/>
  <c r="K317" i="2" s="1"/>
  <c r="K316" i="2" s="1"/>
  <c r="L318" i="2"/>
  <c r="L317" i="2" s="1"/>
  <c r="L316" i="2" s="1"/>
  <c r="J321" i="2"/>
  <c r="K321" i="2"/>
  <c r="K320" i="2" s="1"/>
  <c r="K319" i="2" s="1"/>
  <c r="L321" i="2"/>
  <c r="L320" i="2" s="1"/>
  <c r="L319" i="2" s="1"/>
  <c r="J324" i="2"/>
  <c r="K324" i="2"/>
  <c r="L324" i="2"/>
  <c r="J327" i="2"/>
  <c r="K327" i="2"/>
  <c r="K326" i="2" s="1"/>
  <c r="K325" i="2" s="1"/>
  <c r="L327" i="2"/>
  <c r="L326" i="2" s="1"/>
  <c r="L325" i="2" s="1"/>
  <c r="J330" i="2"/>
  <c r="K330" i="2"/>
  <c r="K329" i="2" s="1"/>
  <c r="K328" i="2" s="1"/>
  <c r="L330" i="2"/>
  <c r="L329" i="2" s="1"/>
  <c r="L328" i="2" s="1"/>
  <c r="J333" i="2"/>
  <c r="K333" i="2"/>
  <c r="K332" i="2" s="1"/>
  <c r="K331" i="2" s="1"/>
  <c r="L333" i="2"/>
  <c r="L332" i="2" s="1"/>
  <c r="L331" i="2" s="1"/>
  <c r="K335" i="2"/>
  <c r="K334" i="2" s="1"/>
  <c r="L335" i="2"/>
  <c r="L334" i="2" s="1"/>
  <c r="K341" i="2"/>
  <c r="K340" i="2" s="1"/>
  <c r="L341" i="2"/>
  <c r="L340" i="2" s="1"/>
  <c r="J345" i="2"/>
  <c r="K345" i="2"/>
  <c r="K344" i="2" s="1"/>
  <c r="K343" i="2" s="1"/>
  <c r="L345" i="2"/>
  <c r="L344" i="2" s="1"/>
  <c r="L343" i="2" s="1"/>
  <c r="J351" i="2"/>
  <c r="K351" i="2"/>
  <c r="K350" i="2" s="1"/>
  <c r="K349" i="2" s="1"/>
  <c r="L351" i="2"/>
  <c r="L350" i="2" s="1"/>
  <c r="L349" i="2" s="1"/>
  <c r="J356" i="2"/>
  <c r="K356" i="2"/>
  <c r="K355" i="2" s="1"/>
  <c r="L356" i="2"/>
  <c r="L355" i="2" s="1"/>
  <c r="J368" i="2"/>
  <c r="K368" i="2"/>
  <c r="K367" i="2" s="1"/>
  <c r="K366" i="2" s="1"/>
  <c r="K365" i="2" s="1"/>
  <c r="K364" i="2" s="1"/>
  <c r="L368" i="2"/>
  <c r="L367" i="2" s="1"/>
  <c r="L366" i="2" s="1"/>
  <c r="L365" i="2" s="1"/>
  <c r="L364" i="2" s="1"/>
  <c r="J373" i="2"/>
  <c r="K373" i="2"/>
  <c r="K372" i="2" s="1"/>
  <c r="K371" i="2" s="1"/>
  <c r="L373" i="2"/>
  <c r="L372" i="2" s="1"/>
  <c r="L371" i="2" s="1"/>
  <c r="J376" i="2"/>
  <c r="K376" i="2"/>
  <c r="K375" i="2" s="1"/>
  <c r="K374" i="2" s="1"/>
  <c r="L376" i="2"/>
  <c r="L375" i="2" s="1"/>
  <c r="L374" i="2" s="1"/>
  <c r="J381" i="2"/>
  <c r="K381" i="2"/>
  <c r="L381" i="2"/>
  <c r="J384" i="2"/>
  <c r="K384" i="2"/>
  <c r="K383" i="2" s="1"/>
  <c r="K382" i="2" s="1"/>
  <c r="L384" i="2"/>
  <c r="L383" i="2" s="1"/>
  <c r="L382" i="2" s="1"/>
  <c r="J387" i="2"/>
  <c r="K387" i="2"/>
  <c r="L387" i="2"/>
  <c r="J388" i="2"/>
  <c r="K388" i="2"/>
  <c r="L388" i="2"/>
  <c r="J394" i="2"/>
  <c r="K394" i="2"/>
  <c r="K393" i="2" s="1"/>
  <c r="L394" i="2"/>
  <c r="L393" i="2" s="1"/>
  <c r="J396" i="2"/>
  <c r="K396" i="2"/>
  <c r="K395" i="2" s="1"/>
  <c r="L396" i="2"/>
  <c r="L395" i="2" s="1"/>
  <c r="J399" i="2"/>
  <c r="K399" i="2"/>
  <c r="K398" i="2" s="1"/>
  <c r="K397" i="2" s="1"/>
  <c r="L399" i="2"/>
  <c r="L398" i="2" s="1"/>
  <c r="L397" i="2" s="1"/>
  <c r="J404" i="2"/>
  <c r="K404" i="2"/>
  <c r="K403" i="2" s="1"/>
  <c r="K402" i="2" s="1"/>
  <c r="L404" i="2"/>
  <c r="L403" i="2" s="1"/>
  <c r="L402" i="2" s="1"/>
  <c r="J407" i="2"/>
  <c r="K407" i="2"/>
  <c r="K406" i="2" s="1"/>
  <c r="K405" i="2" s="1"/>
  <c r="L407" i="2"/>
  <c r="L406" i="2" s="1"/>
  <c r="L405" i="2" s="1"/>
  <c r="J415" i="2"/>
  <c r="K415" i="2"/>
  <c r="K414" i="2" s="1"/>
  <c r="L415" i="2"/>
  <c r="L414" i="2" s="1"/>
  <c r="J418" i="2"/>
  <c r="K418" i="2"/>
  <c r="K417" i="2" s="1"/>
  <c r="K416" i="2" s="1"/>
  <c r="L418" i="2"/>
  <c r="L417" i="2" s="1"/>
  <c r="L416" i="2" s="1"/>
  <c r="J422" i="2"/>
  <c r="K422" i="2"/>
  <c r="K421" i="2" s="1"/>
  <c r="L422" i="2"/>
  <c r="L421" i="2" s="1"/>
  <c r="J424" i="2"/>
  <c r="K424" i="2"/>
  <c r="K423" i="2" s="1"/>
  <c r="L424" i="2"/>
  <c r="L423" i="2" s="1"/>
  <c r="J428" i="2"/>
  <c r="K428" i="2"/>
  <c r="K427" i="2" s="1"/>
  <c r="K426" i="2" s="1"/>
  <c r="L428" i="2"/>
  <c r="L427" i="2" s="1"/>
  <c r="L426" i="2" s="1"/>
  <c r="J431" i="2"/>
  <c r="K431" i="2"/>
  <c r="K430" i="2" s="1"/>
  <c r="K429" i="2" s="1"/>
  <c r="L431" i="2"/>
  <c r="L430" i="2" s="1"/>
  <c r="L429" i="2" s="1"/>
  <c r="J434" i="2"/>
  <c r="K434" i="2"/>
  <c r="K433" i="2" s="1"/>
  <c r="K432" i="2" s="1"/>
  <c r="L434" i="2"/>
  <c r="L433" i="2" s="1"/>
  <c r="L432" i="2" s="1"/>
  <c r="J10" i="50"/>
  <c r="K10" i="50"/>
  <c r="K9" i="50" s="1"/>
  <c r="L10" i="50"/>
  <c r="L9" i="50" s="1"/>
  <c r="J12" i="50"/>
  <c r="K12" i="50"/>
  <c r="K11" i="50" s="1"/>
  <c r="L12" i="50"/>
  <c r="L11" i="50" s="1"/>
  <c r="J16" i="50"/>
  <c r="K16" i="50"/>
  <c r="K15" i="50" s="1"/>
  <c r="L16" i="50"/>
  <c r="L15" i="50" s="1"/>
  <c r="J18" i="50"/>
  <c r="K18" i="50"/>
  <c r="K17" i="50" s="1"/>
  <c r="L18" i="50"/>
  <c r="L17" i="50" s="1"/>
  <c r="J21" i="50"/>
  <c r="K21" i="50"/>
  <c r="K20" i="50" s="1"/>
  <c r="L21" i="50"/>
  <c r="L20" i="50" s="1"/>
  <c r="J23" i="50"/>
  <c r="K23" i="50"/>
  <c r="K22" i="50" s="1"/>
  <c r="L23" i="50"/>
  <c r="L22" i="50" s="1"/>
  <c r="J26" i="50"/>
  <c r="K26" i="50"/>
  <c r="K25" i="50" s="1"/>
  <c r="K24" i="50" s="1"/>
  <c r="L26" i="50"/>
  <c r="L25" i="50" s="1"/>
  <c r="L24" i="50" s="1"/>
  <c r="J29" i="50"/>
  <c r="K29" i="50"/>
  <c r="K28" i="50" s="1"/>
  <c r="L29" i="50"/>
  <c r="L28" i="50" s="1"/>
  <c r="J31" i="50"/>
  <c r="K31" i="50"/>
  <c r="K30" i="50" s="1"/>
  <c r="L31" i="50"/>
  <c r="L30" i="50" s="1"/>
  <c r="J34" i="50"/>
  <c r="K34" i="50"/>
  <c r="K33" i="50" s="1"/>
  <c r="L34" i="50"/>
  <c r="L33" i="50" s="1"/>
  <c r="J36" i="50"/>
  <c r="K36" i="50"/>
  <c r="K35" i="50" s="1"/>
  <c r="L36" i="50"/>
  <c r="L35" i="50" s="1"/>
  <c r="J39" i="50"/>
  <c r="K39" i="50"/>
  <c r="K38" i="50" s="1"/>
  <c r="K37" i="50" s="1"/>
  <c r="L39" i="50"/>
  <c r="L38" i="50" s="1"/>
  <c r="L37" i="50" s="1"/>
  <c r="J42" i="50"/>
  <c r="K42" i="50"/>
  <c r="K41" i="50" s="1"/>
  <c r="L42" i="50"/>
  <c r="L41" i="50" s="1"/>
  <c r="J44" i="50"/>
  <c r="K44" i="50"/>
  <c r="K43" i="50" s="1"/>
  <c r="L44" i="50"/>
  <c r="L43" i="50" s="1"/>
  <c r="J46" i="50"/>
  <c r="K46" i="50"/>
  <c r="K45" i="50" s="1"/>
  <c r="L46" i="50"/>
  <c r="L45" i="50" s="1"/>
  <c r="J49" i="50"/>
  <c r="K49" i="50"/>
  <c r="K48" i="50" s="1"/>
  <c r="K47" i="50" s="1"/>
  <c r="L49" i="50"/>
  <c r="L48" i="50" s="1"/>
  <c r="L47" i="50" s="1"/>
  <c r="J52" i="50"/>
  <c r="K52" i="50"/>
  <c r="K51" i="50" s="1"/>
  <c r="K50" i="50" s="1"/>
  <c r="L52" i="50"/>
  <c r="L51" i="50" s="1"/>
  <c r="L50" i="50" s="1"/>
  <c r="J55" i="50"/>
  <c r="K55" i="50"/>
  <c r="K54" i="50" s="1"/>
  <c r="K53" i="50" s="1"/>
  <c r="L55" i="50"/>
  <c r="L54" i="50" s="1"/>
  <c r="L53" i="50" s="1"/>
  <c r="J58" i="50"/>
  <c r="K58" i="50"/>
  <c r="K57" i="50" s="1"/>
  <c r="K56" i="50" s="1"/>
  <c r="L58" i="50"/>
  <c r="L57" i="50" s="1"/>
  <c r="L56" i="50" s="1"/>
  <c r="J61" i="50"/>
  <c r="K61" i="50"/>
  <c r="K60" i="50" s="1"/>
  <c r="K59" i="50" s="1"/>
  <c r="L61" i="50"/>
  <c r="L60" i="50" s="1"/>
  <c r="L59" i="50" s="1"/>
  <c r="J64" i="50"/>
  <c r="K64" i="50"/>
  <c r="K63" i="50" s="1"/>
  <c r="K62" i="50" s="1"/>
  <c r="L64" i="50"/>
  <c r="L63" i="50" s="1"/>
  <c r="L62" i="50" s="1"/>
  <c r="J67" i="50"/>
  <c r="K67" i="50"/>
  <c r="K66" i="50" s="1"/>
  <c r="K65" i="50" s="1"/>
  <c r="L67" i="50"/>
  <c r="L66" i="50" s="1"/>
  <c r="L65" i="50" s="1"/>
  <c r="J70" i="50"/>
  <c r="K70" i="50"/>
  <c r="K69" i="50" s="1"/>
  <c r="K68" i="50" s="1"/>
  <c r="L70" i="50"/>
  <c r="L69" i="50" s="1"/>
  <c r="L68" i="50" s="1"/>
  <c r="J74" i="50"/>
  <c r="K74" i="50"/>
  <c r="K73" i="50" s="1"/>
  <c r="K72" i="50" s="1"/>
  <c r="K71" i="50" s="1"/>
  <c r="L74" i="50"/>
  <c r="L73" i="50" s="1"/>
  <c r="L72" i="50" s="1"/>
  <c r="L71" i="50" s="1"/>
  <c r="J78" i="50"/>
  <c r="K78" i="50"/>
  <c r="K77" i="50" s="1"/>
  <c r="L78" i="50"/>
  <c r="L77" i="50" s="1"/>
  <c r="J80" i="50"/>
  <c r="K80" i="50"/>
  <c r="K79" i="50" s="1"/>
  <c r="L80" i="50"/>
  <c r="L79" i="50" s="1"/>
  <c r="J83" i="50"/>
  <c r="K83" i="50"/>
  <c r="K82" i="50" s="1"/>
  <c r="K81" i="50" s="1"/>
  <c r="L83" i="50"/>
  <c r="L82" i="50" s="1"/>
  <c r="L81" i="50" s="1"/>
  <c r="J86" i="50"/>
  <c r="K86" i="50"/>
  <c r="K85" i="50" s="1"/>
  <c r="K84" i="50" s="1"/>
  <c r="L86" i="50"/>
  <c r="L85" i="50" s="1"/>
  <c r="L84" i="50" s="1"/>
  <c r="J89" i="50"/>
  <c r="K89" i="50"/>
  <c r="K88" i="50" s="1"/>
  <c r="K87" i="50" s="1"/>
  <c r="L89" i="50"/>
  <c r="L88" i="50" s="1"/>
  <c r="L87" i="50" s="1"/>
  <c r="J92" i="50"/>
  <c r="K92" i="50"/>
  <c r="K91" i="50" s="1"/>
  <c r="K90" i="50" s="1"/>
  <c r="L92" i="50"/>
  <c r="L91" i="50" s="1"/>
  <c r="L90" i="50" s="1"/>
  <c r="J96" i="50"/>
  <c r="K96" i="50"/>
  <c r="K95" i="50" s="1"/>
  <c r="K94" i="50" s="1"/>
  <c r="K93" i="50" s="1"/>
  <c r="L96" i="50"/>
  <c r="L95" i="50" s="1"/>
  <c r="L94" i="50" s="1"/>
  <c r="L93" i="50" s="1"/>
  <c r="J106" i="50"/>
  <c r="K106" i="50"/>
  <c r="K105" i="50" s="1"/>
  <c r="K104" i="50" s="1"/>
  <c r="L106" i="50"/>
  <c r="L105" i="50" s="1"/>
  <c r="L104" i="50" s="1"/>
  <c r="J109" i="50"/>
  <c r="K109" i="50"/>
  <c r="K108" i="50" s="1"/>
  <c r="K107" i="50" s="1"/>
  <c r="L109" i="50"/>
  <c r="L108" i="50" s="1"/>
  <c r="L107" i="50" s="1"/>
  <c r="J112" i="50"/>
  <c r="K112" i="50"/>
  <c r="K110" i="50" s="1"/>
  <c r="L112" i="50"/>
  <c r="L110" i="50" s="1"/>
  <c r="J117" i="50"/>
  <c r="K117" i="50"/>
  <c r="K116" i="50" s="1"/>
  <c r="L117" i="50"/>
  <c r="L116" i="50" s="1"/>
  <c r="J119" i="50"/>
  <c r="K119" i="50"/>
  <c r="K118" i="50" s="1"/>
  <c r="L119" i="50"/>
  <c r="L118" i="50" s="1"/>
  <c r="J124" i="50"/>
  <c r="K124" i="50"/>
  <c r="K123" i="50" s="1"/>
  <c r="L124" i="50"/>
  <c r="L123" i="50" s="1"/>
  <c r="J126" i="50"/>
  <c r="K126" i="50"/>
  <c r="K125" i="50" s="1"/>
  <c r="L126" i="50"/>
  <c r="L125" i="50" s="1"/>
  <c r="J128" i="50"/>
  <c r="K128" i="50"/>
  <c r="K127" i="50" s="1"/>
  <c r="L128" i="50"/>
  <c r="L127" i="50" s="1"/>
  <c r="J131" i="50"/>
  <c r="K131" i="50"/>
  <c r="K130" i="50" s="1"/>
  <c r="K129" i="50" s="1"/>
  <c r="L131" i="50"/>
  <c r="L130" i="50" s="1"/>
  <c r="L129" i="50" s="1"/>
  <c r="J136" i="50"/>
  <c r="K136" i="50"/>
  <c r="K135" i="50" s="1"/>
  <c r="K134" i="50" s="1"/>
  <c r="K133" i="50" s="1"/>
  <c r="L136" i="50"/>
  <c r="L135" i="50" s="1"/>
  <c r="L134" i="50" s="1"/>
  <c r="L133" i="50" s="1"/>
  <c r="J139" i="50"/>
  <c r="K139" i="50"/>
  <c r="K138" i="50" s="1"/>
  <c r="K137" i="50" s="1"/>
  <c r="L139" i="50"/>
  <c r="L138" i="50" s="1"/>
  <c r="L137" i="50" s="1"/>
  <c r="J144" i="50"/>
  <c r="K144" i="50"/>
  <c r="K143" i="50" s="1"/>
  <c r="K142" i="50" s="1"/>
  <c r="L144" i="50"/>
  <c r="L143" i="50" s="1"/>
  <c r="L142" i="50" s="1"/>
  <c r="J147" i="50"/>
  <c r="K147" i="50"/>
  <c r="K146" i="50" s="1"/>
  <c r="K145" i="50" s="1"/>
  <c r="L147" i="50"/>
  <c r="L146" i="50" s="1"/>
  <c r="L145" i="50" s="1"/>
  <c r="J150" i="50"/>
  <c r="K150" i="50"/>
  <c r="K149" i="50" s="1"/>
  <c r="K148" i="50" s="1"/>
  <c r="L150" i="50"/>
  <c r="L149" i="50" s="1"/>
  <c r="L148" i="50" s="1"/>
  <c r="J160" i="50"/>
  <c r="K160" i="50"/>
  <c r="K159" i="50" s="1"/>
  <c r="K158" i="50" s="1"/>
  <c r="K151" i="50" s="1"/>
  <c r="L160" i="50"/>
  <c r="L159" i="50" s="1"/>
  <c r="L158" i="50" s="1"/>
  <c r="L151" i="50" s="1"/>
  <c r="J164" i="50"/>
  <c r="K164" i="50"/>
  <c r="K163" i="50" s="1"/>
  <c r="K162" i="50" s="1"/>
  <c r="K161" i="50" s="1"/>
  <c r="L164" i="50"/>
  <c r="L163" i="50" s="1"/>
  <c r="L162" i="50" s="1"/>
  <c r="L161" i="50" s="1"/>
  <c r="J172" i="50"/>
  <c r="K172" i="50"/>
  <c r="K171" i="50" s="1"/>
  <c r="K170" i="50" s="1"/>
  <c r="L172" i="50"/>
  <c r="L171" i="50" s="1"/>
  <c r="L170" i="50" s="1"/>
  <c r="J180" i="50"/>
  <c r="K180" i="50"/>
  <c r="K179" i="50" s="1"/>
  <c r="K178" i="50" s="1"/>
  <c r="L180" i="50"/>
  <c r="L179" i="50" s="1"/>
  <c r="L178" i="50" s="1"/>
  <c r="J184" i="50"/>
  <c r="K184" i="50"/>
  <c r="K183" i="50" s="1"/>
  <c r="K182" i="50" s="1"/>
  <c r="K181" i="50" s="1"/>
  <c r="L184" i="50"/>
  <c r="L183" i="50" s="1"/>
  <c r="L182" i="50" s="1"/>
  <c r="L181" i="50" s="1"/>
  <c r="J193" i="50"/>
  <c r="K193" i="50"/>
  <c r="K192" i="50" s="1"/>
  <c r="K191" i="50" s="1"/>
  <c r="K190" i="50" s="1"/>
  <c r="K189" i="50" s="1"/>
  <c r="L193" i="50"/>
  <c r="L192" i="50" s="1"/>
  <c r="L191" i="50" s="1"/>
  <c r="L190" i="50" s="1"/>
  <c r="L189" i="50" s="1"/>
  <c r="J198" i="50"/>
  <c r="K198" i="50"/>
  <c r="K197" i="50" s="1"/>
  <c r="K196" i="50" s="1"/>
  <c r="L198" i="50"/>
  <c r="L197" i="50" s="1"/>
  <c r="L196" i="50" s="1"/>
  <c r="J201" i="50"/>
  <c r="K201" i="50"/>
  <c r="K200" i="50" s="1"/>
  <c r="K199" i="50" s="1"/>
  <c r="L201" i="50"/>
  <c r="L200" i="50" s="1"/>
  <c r="L199" i="50" s="1"/>
  <c r="J207" i="50"/>
  <c r="K207" i="50"/>
  <c r="K206" i="50" s="1"/>
  <c r="K205" i="50" s="1"/>
  <c r="L207" i="50"/>
  <c r="L206" i="50" s="1"/>
  <c r="L205" i="50" s="1"/>
  <c r="J210" i="50"/>
  <c r="K210" i="50"/>
  <c r="K209" i="50" s="1"/>
  <c r="K208" i="50" s="1"/>
  <c r="L210" i="50"/>
  <c r="L209" i="50" s="1"/>
  <c r="L208" i="50" s="1"/>
  <c r="J214" i="50"/>
  <c r="K214" i="50"/>
  <c r="K213" i="50" s="1"/>
  <c r="K212" i="50" s="1"/>
  <c r="L214" i="50"/>
  <c r="L213" i="50" s="1"/>
  <c r="L212" i="50" s="1"/>
  <c r="J217" i="50"/>
  <c r="K217" i="50"/>
  <c r="K216" i="50" s="1"/>
  <c r="K215" i="50" s="1"/>
  <c r="L217" i="50"/>
  <c r="L216" i="50" s="1"/>
  <c r="L215" i="50" s="1"/>
  <c r="J220" i="50"/>
  <c r="K220" i="50"/>
  <c r="K219" i="50" s="1"/>
  <c r="K218" i="50" s="1"/>
  <c r="L220" i="50"/>
  <c r="L219" i="50" s="1"/>
  <c r="L218" i="50" s="1"/>
  <c r="J223" i="50"/>
  <c r="K223" i="50"/>
  <c r="K222" i="50" s="1"/>
  <c r="K221" i="50" s="1"/>
  <c r="L223" i="50"/>
  <c r="L222" i="50" s="1"/>
  <c r="L221" i="50" s="1"/>
  <c r="J226" i="50"/>
  <c r="K226" i="50"/>
  <c r="K225" i="50" s="1"/>
  <c r="K224" i="50" s="1"/>
  <c r="L226" i="50"/>
  <c r="L225" i="50" s="1"/>
  <c r="L224" i="50" s="1"/>
  <c r="J229" i="50"/>
  <c r="K229" i="50"/>
  <c r="K228" i="50" s="1"/>
  <c r="K227" i="50" s="1"/>
  <c r="L229" i="50"/>
  <c r="L228" i="50" s="1"/>
  <c r="L227" i="50" s="1"/>
  <c r="J235" i="50"/>
  <c r="K235" i="50"/>
  <c r="K234" i="50" s="1"/>
  <c r="K233" i="50" s="1"/>
  <c r="L235" i="50"/>
  <c r="L234" i="50" s="1"/>
  <c r="L233" i="50" s="1"/>
  <c r="J238" i="50"/>
  <c r="K238" i="50"/>
  <c r="K237" i="50" s="1"/>
  <c r="K236" i="50" s="1"/>
  <c r="L238" i="50"/>
  <c r="L237" i="50" s="1"/>
  <c r="L236" i="50" s="1"/>
  <c r="J244" i="50"/>
  <c r="K244" i="50"/>
  <c r="K243" i="50" s="1"/>
  <c r="K242" i="50" s="1"/>
  <c r="L244" i="50"/>
  <c r="L243" i="50" s="1"/>
  <c r="L242" i="50" s="1"/>
  <c r="J250" i="50"/>
  <c r="K250" i="50"/>
  <c r="K249" i="50" s="1"/>
  <c r="K248" i="50" s="1"/>
  <c r="L250" i="50"/>
  <c r="L249" i="50" s="1"/>
  <c r="L248" i="50" s="1"/>
  <c r="J257" i="50"/>
  <c r="K257" i="50"/>
  <c r="K256" i="50" s="1"/>
  <c r="K255" i="50" s="1"/>
  <c r="L257" i="50"/>
  <c r="L256" i="50" s="1"/>
  <c r="L255" i="50" s="1"/>
  <c r="J260" i="50"/>
  <c r="K260" i="50"/>
  <c r="K259" i="50" s="1"/>
  <c r="K258" i="50" s="1"/>
  <c r="L260" i="50"/>
  <c r="L259" i="50" s="1"/>
  <c r="L258" i="50" s="1"/>
  <c r="J263" i="50"/>
  <c r="K263" i="50"/>
  <c r="K262" i="50" s="1"/>
  <c r="K261" i="50" s="1"/>
  <c r="L263" i="50"/>
  <c r="L262" i="50" s="1"/>
  <c r="L261" i="50" s="1"/>
  <c r="J267" i="50"/>
  <c r="K267" i="50"/>
  <c r="K266" i="50" s="1"/>
  <c r="K265" i="50" s="1"/>
  <c r="L267" i="50"/>
  <c r="L266" i="50" s="1"/>
  <c r="L265" i="50" s="1"/>
  <c r="J271" i="50"/>
  <c r="K271" i="50"/>
  <c r="K270" i="50" s="1"/>
  <c r="L271" i="50"/>
  <c r="L270" i="50" s="1"/>
  <c r="J273" i="50"/>
  <c r="K273" i="50"/>
  <c r="K272" i="50" s="1"/>
  <c r="L273" i="50"/>
  <c r="L272" i="50" s="1"/>
  <c r="J276" i="50"/>
  <c r="K276" i="50"/>
  <c r="K275" i="50" s="1"/>
  <c r="K274" i="50" s="1"/>
  <c r="L276" i="50"/>
  <c r="L275" i="50" s="1"/>
  <c r="L274" i="50" s="1"/>
  <c r="J279" i="50"/>
  <c r="K279" i="50"/>
  <c r="K278" i="50" s="1"/>
  <c r="L279" i="50"/>
  <c r="L278" i="50" s="1"/>
  <c r="J281" i="50"/>
  <c r="K281" i="50"/>
  <c r="K280" i="50" s="1"/>
  <c r="L281" i="50"/>
  <c r="L280" i="50" s="1"/>
  <c r="J283" i="50"/>
  <c r="K283" i="50"/>
  <c r="K282" i="50" s="1"/>
  <c r="L283" i="50"/>
  <c r="L282" i="50" s="1"/>
  <c r="J288" i="50"/>
  <c r="K288" i="50"/>
  <c r="K287" i="50" s="1"/>
  <c r="K286" i="50" s="1"/>
  <c r="L288" i="50"/>
  <c r="L287" i="50" s="1"/>
  <c r="L286" i="50" s="1"/>
  <c r="J291" i="50"/>
  <c r="K291" i="50"/>
  <c r="K290" i="50" s="1"/>
  <c r="K289" i="50" s="1"/>
  <c r="L291" i="50"/>
  <c r="L290" i="50" s="1"/>
  <c r="L289" i="50" s="1"/>
  <c r="J294" i="50"/>
  <c r="K294" i="50"/>
  <c r="K293" i="50" s="1"/>
  <c r="K292" i="50" s="1"/>
  <c r="L294" i="50"/>
  <c r="L293" i="50" s="1"/>
  <c r="L292" i="50" s="1"/>
  <c r="J297" i="50"/>
  <c r="K297" i="50"/>
  <c r="K296" i="50" s="1"/>
  <c r="K295" i="50" s="1"/>
  <c r="L297" i="50"/>
  <c r="L296" i="50" s="1"/>
  <c r="L295" i="50" s="1"/>
  <c r="J300" i="50"/>
  <c r="K300" i="50"/>
  <c r="K299" i="50" s="1"/>
  <c r="L300" i="50"/>
  <c r="L299" i="50" s="1"/>
  <c r="J302" i="50"/>
  <c r="K302" i="50"/>
  <c r="K301" i="50" s="1"/>
  <c r="L302" i="50"/>
  <c r="L301" i="50" s="1"/>
  <c r="J308" i="50"/>
  <c r="K308" i="50"/>
  <c r="K307" i="50" s="1"/>
  <c r="L308" i="50"/>
  <c r="L307" i="50" s="1"/>
  <c r="J310" i="50"/>
  <c r="K310" i="50"/>
  <c r="K309" i="50" s="1"/>
  <c r="L310" i="50"/>
  <c r="L309" i="50" s="1"/>
  <c r="J313" i="50"/>
  <c r="K313" i="50"/>
  <c r="K312" i="50" s="1"/>
  <c r="K311" i="50" s="1"/>
  <c r="L313" i="50"/>
  <c r="L312" i="50" s="1"/>
  <c r="L311" i="50" s="1"/>
  <c r="J316" i="50"/>
  <c r="K316" i="50"/>
  <c r="K315" i="50" s="1"/>
  <c r="K314" i="50" s="1"/>
  <c r="L316" i="50"/>
  <c r="L315" i="50" s="1"/>
  <c r="L314" i="50" s="1"/>
  <c r="J319" i="50"/>
  <c r="K319" i="50"/>
  <c r="K318" i="50" s="1"/>
  <c r="K317" i="50" s="1"/>
  <c r="L319" i="50"/>
  <c r="L318" i="50" s="1"/>
  <c r="L317" i="50" s="1"/>
  <c r="J323" i="50"/>
  <c r="K323" i="50"/>
  <c r="K322" i="50" s="1"/>
  <c r="K321" i="50" s="1"/>
  <c r="K320" i="50" s="1"/>
  <c r="L323" i="50"/>
  <c r="L322" i="50" s="1"/>
  <c r="L321" i="50" s="1"/>
  <c r="L320" i="50" s="1"/>
  <c r="J328" i="50"/>
  <c r="K328" i="50"/>
  <c r="K327" i="50" s="1"/>
  <c r="K326" i="50" s="1"/>
  <c r="K325" i="50" s="1"/>
  <c r="L328" i="50"/>
  <c r="L327" i="50" s="1"/>
  <c r="L326" i="50" s="1"/>
  <c r="L325" i="50" s="1"/>
  <c r="J336" i="50"/>
  <c r="K336" i="50"/>
  <c r="K335" i="50" s="1"/>
  <c r="L336" i="50"/>
  <c r="L335" i="50" s="1"/>
  <c r="J338" i="50"/>
  <c r="K338" i="50"/>
  <c r="K337" i="50" s="1"/>
  <c r="L338" i="50"/>
  <c r="L337" i="50" s="1"/>
  <c r="J341" i="50"/>
  <c r="K341" i="50"/>
  <c r="K340" i="50" s="1"/>
  <c r="K339" i="50" s="1"/>
  <c r="L341" i="50"/>
  <c r="L340" i="50" s="1"/>
  <c r="L339" i="50" s="1"/>
  <c r="J344" i="50"/>
  <c r="K344" i="50"/>
  <c r="K343" i="50" s="1"/>
  <c r="K342" i="50" s="1"/>
  <c r="L344" i="50"/>
  <c r="L343" i="50" s="1"/>
  <c r="L342" i="50" s="1"/>
  <c r="J347" i="50"/>
  <c r="K347" i="50"/>
  <c r="K346" i="50" s="1"/>
  <c r="K345" i="50" s="1"/>
  <c r="L347" i="50"/>
  <c r="L346" i="50" s="1"/>
  <c r="L345" i="50" s="1"/>
  <c r="J350" i="50"/>
  <c r="K350" i="50"/>
  <c r="L350" i="50"/>
  <c r="J351" i="50"/>
  <c r="K351" i="50"/>
  <c r="L351" i="50"/>
  <c r="J355" i="50"/>
  <c r="K355" i="50"/>
  <c r="K354" i="50" s="1"/>
  <c r="K353" i="50" s="1"/>
  <c r="K352" i="50" s="1"/>
  <c r="L355" i="50"/>
  <c r="L354" i="50" s="1"/>
  <c r="L353" i="50" s="1"/>
  <c r="L352" i="50" s="1"/>
  <c r="J366" i="50"/>
  <c r="K366" i="50"/>
  <c r="K365" i="50" s="1"/>
  <c r="K364" i="50" s="1"/>
  <c r="L366" i="50"/>
  <c r="L365" i="50" s="1"/>
  <c r="L364" i="50" s="1"/>
  <c r="J374" i="50"/>
  <c r="K374" i="50"/>
  <c r="K373" i="50" s="1"/>
  <c r="K372" i="50" s="1"/>
  <c r="L374" i="50"/>
  <c r="L373" i="50" s="1"/>
  <c r="L372" i="50" s="1"/>
  <c r="J377" i="50"/>
  <c r="K377" i="50"/>
  <c r="K376" i="50" s="1"/>
  <c r="K375" i="50" s="1"/>
  <c r="L377" i="50"/>
  <c r="L376" i="50" s="1"/>
  <c r="L375" i="50" s="1"/>
  <c r="J380" i="50"/>
  <c r="K380" i="50"/>
  <c r="K379" i="50" s="1"/>
  <c r="K378" i="50" s="1"/>
  <c r="L380" i="50"/>
  <c r="L379" i="50" s="1"/>
  <c r="L378" i="50" s="1"/>
  <c r="J383" i="50"/>
  <c r="K383" i="50"/>
  <c r="K382" i="50" s="1"/>
  <c r="K381" i="50" s="1"/>
  <c r="L383" i="50"/>
  <c r="L382" i="50" s="1"/>
  <c r="L381" i="50" s="1"/>
  <c r="J386" i="50"/>
  <c r="K386" i="50"/>
  <c r="K385" i="50" s="1"/>
  <c r="K384" i="50" s="1"/>
  <c r="L386" i="50"/>
  <c r="L385" i="50" s="1"/>
  <c r="L384" i="50" s="1"/>
  <c r="J390" i="50"/>
  <c r="K390" i="50"/>
  <c r="K389" i="50" s="1"/>
  <c r="K388" i="50" s="1"/>
  <c r="L390" i="50"/>
  <c r="L389" i="50" s="1"/>
  <c r="L388" i="50" s="1"/>
  <c r="J393" i="50"/>
  <c r="K393" i="50"/>
  <c r="K392" i="50" s="1"/>
  <c r="K391" i="50" s="1"/>
  <c r="L393" i="50"/>
  <c r="L392" i="50" s="1"/>
  <c r="L391" i="50" s="1"/>
  <c r="J396" i="50"/>
  <c r="K396" i="50"/>
  <c r="K395" i="50" s="1"/>
  <c r="K394" i="50" s="1"/>
  <c r="L396" i="50"/>
  <c r="L395" i="50" s="1"/>
  <c r="L394" i="50" s="1"/>
  <c r="J399" i="50"/>
  <c r="K399" i="50"/>
  <c r="K398" i="50" s="1"/>
  <c r="K397" i="50" s="1"/>
  <c r="L399" i="50"/>
  <c r="L398" i="50" s="1"/>
  <c r="L397" i="50" s="1"/>
  <c r="J404" i="50"/>
  <c r="K404" i="50"/>
  <c r="K403" i="50" s="1"/>
  <c r="K402" i="50" s="1"/>
  <c r="K401" i="50" s="1"/>
  <c r="L404" i="50"/>
  <c r="L403" i="50" s="1"/>
  <c r="L402" i="50" s="1"/>
  <c r="L401" i="50" s="1"/>
  <c r="J408" i="50"/>
  <c r="K408" i="50"/>
  <c r="K407" i="50" s="1"/>
  <c r="K406" i="50" s="1"/>
  <c r="K405" i="50" s="1"/>
  <c r="L408" i="50"/>
  <c r="L407" i="50" s="1"/>
  <c r="L406" i="50" s="1"/>
  <c r="L405" i="50" s="1"/>
  <c r="J113" i="47"/>
  <c r="O113" i="47" s="1"/>
  <c r="N113" i="47" s="1"/>
  <c r="L424" i="47"/>
  <c r="L421" i="47"/>
  <c r="L415" i="47"/>
  <c r="U415" i="47" s="1"/>
  <c r="T415" i="47" s="1"/>
  <c r="L413" i="47"/>
  <c r="U413" i="47" s="1"/>
  <c r="T413" i="47" s="1"/>
  <c r="L407" i="47"/>
  <c r="L403" i="47"/>
  <c r="L398" i="47"/>
  <c r="U398" i="47" s="1"/>
  <c r="T398" i="47" s="1"/>
  <c r="L397" i="47"/>
  <c r="L394" i="47"/>
  <c r="L385" i="47"/>
  <c r="L379" i="47"/>
  <c r="L376" i="47"/>
  <c r="L373" i="47"/>
  <c r="L370" i="47"/>
  <c r="L366" i="47"/>
  <c r="L361" i="47"/>
  <c r="L356" i="47"/>
  <c r="L353" i="47"/>
  <c r="L350" i="47"/>
  <c r="L341" i="47"/>
  <c r="U341" i="47" s="1"/>
  <c r="T341" i="47" s="1"/>
  <c r="L339" i="47"/>
  <c r="U339" i="47" s="1"/>
  <c r="T339" i="47" s="1"/>
  <c r="L337" i="47"/>
  <c r="U337" i="47" s="1"/>
  <c r="T337" i="47" s="1"/>
  <c r="L334" i="47"/>
  <c r="L331" i="47"/>
  <c r="U331" i="47" s="1"/>
  <c r="T331" i="47" s="1"/>
  <c r="L329" i="47"/>
  <c r="U329" i="47" s="1"/>
  <c r="T329" i="47" s="1"/>
  <c r="L325" i="47"/>
  <c r="L321" i="47"/>
  <c r="L315" i="47"/>
  <c r="L309" i="47"/>
  <c r="L306" i="47"/>
  <c r="L300" i="47"/>
  <c r="L297" i="47"/>
  <c r="L294" i="47"/>
  <c r="L291" i="47"/>
  <c r="L288" i="47"/>
  <c r="L285" i="47"/>
  <c r="L281" i="47"/>
  <c r="L278" i="47"/>
  <c r="L269" i="47"/>
  <c r="L263" i="47"/>
  <c r="L260" i="47"/>
  <c r="L257" i="47"/>
  <c r="L254" i="47"/>
  <c r="L246" i="47"/>
  <c r="L234" i="47"/>
  <c r="L231" i="47"/>
  <c r="U231" i="47" s="1"/>
  <c r="T231" i="47" s="1"/>
  <c r="L229" i="47"/>
  <c r="U229" i="47" s="1"/>
  <c r="T229" i="47" s="1"/>
  <c r="L225" i="47"/>
  <c r="L220" i="47"/>
  <c r="L216" i="47"/>
  <c r="L213" i="47"/>
  <c r="L210" i="47"/>
  <c r="L207" i="47"/>
  <c r="U207" i="47" s="1"/>
  <c r="T207" i="47" s="1"/>
  <c r="L205" i="47"/>
  <c r="U205" i="47" s="1"/>
  <c r="T205" i="47" s="1"/>
  <c r="L199" i="47"/>
  <c r="U199" i="47" s="1"/>
  <c r="T199" i="47" s="1"/>
  <c r="L197" i="47"/>
  <c r="U197" i="47" s="1"/>
  <c r="T197" i="47" s="1"/>
  <c r="L191" i="47"/>
  <c r="L188" i="47"/>
  <c r="L185" i="47"/>
  <c r="L180" i="47"/>
  <c r="L177" i="47"/>
  <c r="L174" i="47"/>
  <c r="L166" i="47"/>
  <c r="L157" i="47"/>
  <c r="L153" i="47"/>
  <c r="L145" i="47"/>
  <c r="L137" i="47"/>
  <c r="L133" i="47"/>
  <c r="L123" i="47"/>
  <c r="L120" i="47"/>
  <c r="L117" i="47"/>
  <c r="L109" i="47"/>
  <c r="L99" i="47"/>
  <c r="U99" i="47" s="1"/>
  <c r="T99" i="47" s="1"/>
  <c r="L97" i="47"/>
  <c r="U97" i="47" s="1"/>
  <c r="T97" i="47" s="1"/>
  <c r="L92" i="47"/>
  <c r="U92" i="47" s="1"/>
  <c r="T92" i="47" s="1"/>
  <c r="L90" i="47"/>
  <c r="U90" i="47" s="1"/>
  <c r="T90" i="47" s="1"/>
  <c r="L85" i="47"/>
  <c r="L82" i="47"/>
  <c r="L79" i="47"/>
  <c r="L76" i="47"/>
  <c r="L72" i="47"/>
  <c r="L56" i="47"/>
  <c r="L53" i="47"/>
  <c r="L50" i="47"/>
  <c r="L47" i="47"/>
  <c r="L40" i="47"/>
  <c r="L37" i="47"/>
  <c r="L34" i="47"/>
  <c r="U34" i="47" s="1"/>
  <c r="T34" i="47" s="1"/>
  <c r="L32" i="47"/>
  <c r="U32" i="47" s="1"/>
  <c r="T32" i="47" s="1"/>
  <c r="L29" i="47"/>
  <c r="U29" i="47" s="1"/>
  <c r="T29" i="47" s="1"/>
  <c r="L27" i="47"/>
  <c r="U27" i="47" s="1"/>
  <c r="T27" i="47" s="1"/>
  <c r="L24" i="47"/>
  <c r="L21" i="47"/>
  <c r="U21" i="47" s="1"/>
  <c r="T21" i="47" s="1"/>
  <c r="L19" i="47"/>
  <c r="U19" i="47" s="1"/>
  <c r="T19" i="47" s="1"/>
  <c r="L16" i="47"/>
  <c r="U16" i="47" s="1"/>
  <c r="T16" i="47" s="1"/>
  <c r="L14" i="47"/>
  <c r="U14" i="47" s="1"/>
  <c r="T14" i="47" s="1"/>
  <c r="K424" i="47"/>
  <c r="R424" i="47" s="1"/>
  <c r="Q424" i="47" s="1"/>
  <c r="K421" i="47"/>
  <c r="R421" i="47" s="1"/>
  <c r="Q421" i="47" s="1"/>
  <c r="K415" i="47"/>
  <c r="R415" i="47" s="1"/>
  <c r="Q415" i="47" s="1"/>
  <c r="K413" i="47"/>
  <c r="R413" i="47" s="1"/>
  <c r="Q413" i="47" s="1"/>
  <c r="K407" i="47"/>
  <c r="R407" i="47" s="1"/>
  <c r="Q407" i="47" s="1"/>
  <c r="K403" i="47"/>
  <c r="R403" i="47" s="1"/>
  <c r="Q403" i="47" s="1"/>
  <c r="K398" i="47"/>
  <c r="R398" i="47" s="1"/>
  <c r="Q398" i="47" s="1"/>
  <c r="K397" i="47"/>
  <c r="R397" i="47" s="1"/>
  <c r="Q397" i="47" s="1"/>
  <c r="K394" i="47"/>
  <c r="R394" i="47" s="1"/>
  <c r="Q394" i="47" s="1"/>
  <c r="K385" i="47"/>
  <c r="R385" i="47" s="1"/>
  <c r="Q385" i="47" s="1"/>
  <c r="K379" i="47"/>
  <c r="K376" i="47"/>
  <c r="R376" i="47" s="1"/>
  <c r="Q376" i="47" s="1"/>
  <c r="K373" i="47"/>
  <c r="R373" i="47" s="1"/>
  <c r="Q373" i="47" s="1"/>
  <c r="K370" i="47"/>
  <c r="R370" i="47" s="1"/>
  <c r="Q370" i="47" s="1"/>
  <c r="K366" i="47"/>
  <c r="R366" i="47" s="1"/>
  <c r="Q366" i="47" s="1"/>
  <c r="K361" i="47"/>
  <c r="R361" i="47" s="1"/>
  <c r="Q361" i="47" s="1"/>
  <c r="K356" i="47"/>
  <c r="R356" i="47" s="1"/>
  <c r="Q356" i="47" s="1"/>
  <c r="K353" i="47"/>
  <c r="R353" i="47" s="1"/>
  <c r="Q353" i="47" s="1"/>
  <c r="K350" i="47"/>
  <c r="R350" i="47" s="1"/>
  <c r="Q350" i="47" s="1"/>
  <c r="K341" i="47"/>
  <c r="R341" i="47" s="1"/>
  <c r="Q341" i="47" s="1"/>
  <c r="K339" i="47"/>
  <c r="R339" i="47" s="1"/>
  <c r="Q339" i="47" s="1"/>
  <c r="K337" i="47"/>
  <c r="R337" i="47" s="1"/>
  <c r="Q337" i="47" s="1"/>
  <c r="K334" i="47"/>
  <c r="R334" i="47" s="1"/>
  <c r="Q334" i="47" s="1"/>
  <c r="K331" i="47"/>
  <c r="R331" i="47" s="1"/>
  <c r="Q331" i="47" s="1"/>
  <c r="K329" i="47"/>
  <c r="R329" i="47" s="1"/>
  <c r="Q329" i="47" s="1"/>
  <c r="K325" i="47"/>
  <c r="R325" i="47" s="1"/>
  <c r="Q325" i="47" s="1"/>
  <c r="K321" i="47"/>
  <c r="K315" i="47"/>
  <c r="R315" i="47" s="1"/>
  <c r="Q315" i="47" s="1"/>
  <c r="K309" i="47"/>
  <c r="R309" i="47" s="1"/>
  <c r="Q309" i="47" s="1"/>
  <c r="K306" i="47"/>
  <c r="R306" i="47" s="1"/>
  <c r="Q306" i="47" s="1"/>
  <c r="K300" i="47"/>
  <c r="R300" i="47" s="1"/>
  <c r="Q300" i="47" s="1"/>
  <c r="K297" i="47"/>
  <c r="R297" i="47" s="1"/>
  <c r="Q297" i="47" s="1"/>
  <c r="K294" i="47"/>
  <c r="R294" i="47" s="1"/>
  <c r="Q294" i="47" s="1"/>
  <c r="K291" i="47"/>
  <c r="R291" i="47" s="1"/>
  <c r="Q291" i="47" s="1"/>
  <c r="K288" i="47"/>
  <c r="R288" i="47" s="1"/>
  <c r="Q288" i="47" s="1"/>
  <c r="K285" i="47"/>
  <c r="R285" i="47" s="1"/>
  <c r="Q285" i="47" s="1"/>
  <c r="K281" i="47"/>
  <c r="R281" i="47" s="1"/>
  <c r="Q281" i="47" s="1"/>
  <c r="K278" i="47"/>
  <c r="R278" i="47" s="1"/>
  <c r="Q278" i="47" s="1"/>
  <c r="K269" i="47"/>
  <c r="R269" i="47" s="1"/>
  <c r="Q269" i="47" s="1"/>
  <c r="K263" i="47"/>
  <c r="R263" i="47" s="1"/>
  <c r="Q263" i="47" s="1"/>
  <c r="K260" i="47"/>
  <c r="R260" i="47" s="1"/>
  <c r="Q260" i="47" s="1"/>
  <c r="K257" i="47"/>
  <c r="R257" i="47" s="1"/>
  <c r="Q257" i="47" s="1"/>
  <c r="K254" i="47"/>
  <c r="R254" i="47" s="1"/>
  <c r="Q254" i="47" s="1"/>
  <c r="K246" i="47"/>
  <c r="R246" i="47" s="1"/>
  <c r="Q246" i="47" s="1"/>
  <c r="K234" i="47"/>
  <c r="R234" i="47" s="1"/>
  <c r="Q234" i="47" s="1"/>
  <c r="K231" i="47"/>
  <c r="R231" i="47" s="1"/>
  <c r="Q231" i="47" s="1"/>
  <c r="K229" i="47"/>
  <c r="R229" i="47" s="1"/>
  <c r="Q229" i="47" s="1"/>
  <c r="K225" i="47"/>
  <c r="R225" i="47" s="1"/>
  <c r="Q225" i="47" s="1"/>
  <c r="K220" i="47"/>
  <c r="R220" i="47" s="1"/>
  <c r="Q220" i="47" s="1"/>
  <c r="K216" i="47"/>
  <c r="R216" i="47" s="1"/>
  <c r="Q216" i="47" s="1"/>
  <c r="K213" i="47"/>
  <c r="R213" i="47" s="1"/>
  <c r="Q213" i="47" s="1"/>
  <c r="K210" i="47"/>
  <c r="R210" i="47" s="1"/>
  <c r="Q210" i="47" s="1"/>
  <c r="K207" i="47"/>
  <c r="R207" i="47" s="1"/>
  <c r="Q207" i="47" s="1"/>
  <c r="K205" i="47"/>
  <c r="R205" i="47" s="1"/>
  <c r="Q205" i="47" s="1"/>
  <c r="K199" i="47"/>
  <c r="R199" i="47" s="1"/>
  <c r="Q199" i="47" s="1"/>
  <c r="K197" i="47"/>
  <c r="R197" i="47" s="1"/>
  <c r="Q197" i="47" s="1"/>
  <c r="K191" i="47"/>
  <c r="R191" i="47" s="1"/>
  <c r="Q191" i="47" s="1"/>
  <c r="K188" i="47"/>
  <c r="R188" i="47" s="1"/>
  <c r="Q188" i="47" s="1"/>
  <c r="K185" i="47"/>
  <c r="R185" i="47" s="1"/>
  <c r="Q185" i="47" s="1"/>
  <c r="K180" i="47"/>
  <c r="R180" i="47" s="1"/>
  <c r="Q180" i="47" s="1"/>
  <c r="K177" i="47"/>
  <c r="R177" i="47" s="1"/>
  <c r="Q177" i="47" s="1"/>
  <c r="K174" i="47"/>
  <c r="R174" i="47" s="1"/>
  <c r="Q174" i="47" s="1"/>
  <c r="K166" i="47"/>
  <c r="R166" i="47" s="1"/>
  <c r="Q166" i="47" s="1"/>
  <c r="K157" i="47"/>
  <c r="R157" i="47" s="1"/>
  <c r="Q157" i="47" s="1"/>
  <c r="K153" i="47"/>
  <c r="R153" i="47" s="1"/>
  <c r="Q153" i="47" s="1"/>
  <c r="K145" i="47"/>
  <c r="R145" i="47" s="1"/>
  <c r="Q145" i="47" s="1"/>
  <c r="K137" i="47"/>
  <c r="R137" i="47" s="1"/>
  <c r="Q137" i="47" s="1"/>
  <c r="K133" i="47"/>
  <c r="R133" i="47" s="1"/>
  <c r="Q133" i="47" s="1"/>
  <c r="K123" i="47"/>
  <c r="R123" i="47" s="1"/>
  <c r="Q123" i="47" s="1"/>
  <c r="K120" i="47"/>
  <c r="R120" i="47" s="1"/>
  <c r="Q120" i="47" s="1"/>
  <c r="K117" i="47"/>
  <c r="R117" i="47" s="1"/>
  <c r="Q117" i="47" s="1"/>
  <c r="K109" i="47"/>
  <c r="R109" i="47" s="1"/>
  <c r="Q109" i="47" s="1"/>
  <c r="K99" i="47"/>
  <c r="R99" i="47" s="1"/>
  <c r="Q99" i="47" s="1"/>
  <c r="K97" i="47"/>
  <c r="R97" i="47" s="1"/>
  <c r="Q97" i="47" s="1"/>
  <c r="K92" i="47"/>
  <c r="R92" i="47" s="1"/>
  <c r="Q92" i="47" s="1"/>
  <c r="K90" i="47"/>
  <c r="R90" i="47" s="1"/>
  <c r="Q90" i="47" s="1"/>
  <c r="K85" i="47"/>
  <c r="R85" i="47" s="1"/>
  <c r="Q85" i="47" s="1"/>
  <c r="K82" i="47"/>
  <c r="R82" i="47" s="1"/>
  <c r="Q82" i="47" s="1"/>
  <c r="K79" i="47"/>
  <c r="R79" i="47" s="1"/>
  <c r="Q79" i="47" s="1"/>
  <c r="K76" i="47"/>
  <c r="R76" i="47" s="1"/>
  <c r="Q76" i="47" s="1"/>
  <c r="K72" i="47"/>
  <c r="R72" i="47" s="1"/>
  <c r="Q72" i="47" s="1"/>
  <c r="K56" i="47"/>
  <c r="R56" i="47" s="1"/>
  <c r="Q56" i="47" s="1"/>
  <c r="K53" i="47"/>
  <c r="R53" i="47" s="1"/>
  <c r="Q53" i="47" s="1"/>
  <c r="K50" i="47"/>
  <c r="R50" i="47" s="1"/>
  <c r="Q50" i="47" s="1"/>
  <c r="K47" i="47"/>
  <c r="R47" i="47" s="1"/>
  <c r="Q47" i="47" s="1"/>
  <c r="K40" i="47"/>
  <c r="R40" i="47" s="1"/>
  <c r="Q40" i="47" s="1"/>
  <c r="K37" i="47"/>
  <c r="R37" i="47" s="1"/>
  <c r="Q37" i="47" s="1"/>
  <c r="K34" i="47"/>
  <c r="R34" i="47" s="1"/>
  <c r="Q34" i="47" s="1"/>
  <c r="K32" i="47"/>
  <c r="R32" i="47" s="1"/>
  <c r="Q32" i="47" s="1"/>
  <c r="K29" i="47"/>
  <c r="R29" i="47" s="1"/>
  <c r="Q29" i="47" s="1"/>
  <c r="K27" i="47"/>
  <c r="R27" i="47" s="1"/>
  <c r="Q27" i="47" s="1"/>
  <c r="K24" i="47"/>
  <c r="R24" i="47" s="1"/>
  <c r="Q24" i="47" s="1"/>
  <c r="K21" i="47"/>
  <c r="R21" i="47" s="1"/>
  <c r="Q21" i="47" s="1"/>
  <c r="K19" i="47"/>
  <c r="R19" i="47" s="1"/>
  <c r="Q19" i="47" s="1"/>
  <c r="K16" i="47"/>
  <c r="R16" i="47" s="1"/>
  <c r="Q16" i="47" s="1"/>
  <c r="K14" i="47"/>
  <c r="R14" i="47" s="1"/>
  <c r="Q14" i="47" s="1"/>
  <c r="J427" i="47"/>
  <c r="J424" i="47"/>
  <c r="O424" i="47" s="1"/>
  <c r="N424" i="47" s="1"/>
  <c r="J421" i="47"/>
  <c r="O421" i="47" s="1"/>
  <c r="N421" i="47" s="1"/>
  <c r="J415" i="47"/>
  <c r="O415" i="47" s="1"/>
  <c r="N415" i="47" s="1"/>
  <c r="J413" i="47"/>
  <c r="O413" i="47" s="1"/>
  <c r="N413" i="47" s="1"/>
  <c r="J407" i="47"/>
  <c r="O407" i="47" s="1"/>
  <c r="N407" i="47" s="1"/>
  <c r="J403" i="47"/>
  <c r="O403" i="47" s="1"/>
  <c r="N403" i="47" s="1"/>
  <c r="J398" i="47"/>
  <c r="O398" i="47" s="1"/>
  <c r="N398" i="47" s="1"/>
  <c r="J397" i="47"/>
  <c r="O397" i="47" s="1"/>
  <c r="N397" i="47" s="1"/>
  <c r="J394" i="47"/>
  <c r="O394" i="47" s="1"/>
  <c r="N394" i="47" s="1"/>
  <c r="J390" i="47"/>
  <c r="O390" i="47" s="1"/>
  <c r="N390" i="47" s="1"/>
  <c r="J387" i="47"/>
  <c r="O387" i="47" s="1"/>
  <c r="N387" i="47" s="1"/>
  <c r="J385" i="47"/>
  <c r="O385" i="47" s="1"/>
  <c r="N385" i="47" s="1"/>
  <c r="J379" i="47"/>
  <c r="O379" i="47" s="1"/>
  <c r="N379" i="47" s="1"/>
  <c r="J376" i="47"/>
  <c r="O376" i="47" s="1"/>
  <c r="N376" i="47" s="1"/>
  <c r="J373" i="47"/>
  <c r="O373" i="47" s="1"/>
  <c r="N373" i="47" s="1"/>
  <c r="J370" i="47"/>
  <c r="O370" i="47" s="1"/>
  <c r="N370" i="47" s="1"/>
  <c r="J366" i="47"/>
  <c r="O366" i="47" s="1"/>
  <c r="N366" i="47" s="1"/>
  <c r="J361" i="47"/>
  <c r="O361" i="47" s="1"/>
  <c r="N361" i="47" s="1"/>
  <c r="J356" i="47"/>
  <c r="O356" i="47" s="1"/>
  <c r="N356" i="47" s="1"/>
  <c r="J353" i="47"/>
  <c r="O353" i="47" s="1"/>
  <c r="N353" i="47" s="1"/>
  <c r="J350" i="47"/>
  <c r="O350" i="47" s="1"/>
  <c r="N350" i="47" s="1"/>
  <c r="J341" i="47"/>
  <c r="O341" i="47" s="1"/>
  <c r="N341" i="47" s="1"/>
  <c r="J339" i="47"/>
  <c r="O339" i="47" s="1"/>
  <c r="N339" i="47" s="1"/>
  <c r="J337" i="47"/>
  <c r="O337" i="47" s="1"/>
  <c r="N337" i="47" s="1"/>
  <c r="J334" i="47"/>
  <c r="O334" i="47" s="1"/>
  <c r="N334" i="47" s="1"/>
  <c r="J331" i="47"/>
  <c r="O331" i="47" s="1"/>
  <c r="N331" i="47" s="1"/>
  <c r="J329" i="47"/>
  <c r="O329" i="47" s="1"/>
  <c r="N329" i="47" s="1"/>
  <c r="J325" i="47"/>
  <c r="O325" i="47" s="1"/>
  <c r="N325" i="47" s="1"/>
  <c r="J321" i="47"/>
  <c r="O321" i="47" s="1"/>
  <c r="N321" i="47" s="1"/>
  <c r="J315" i="47"/>
  <c r="O315" i="47" s="1"/>
  <c r="N315" i="47" s="1"/>
  <c r="J309" i="47"/>
  <c r="O309" i="47" s="1"/>
  <c r="N309" i="47" s="1"/>
  <c r="J306" i="47"/>
  <c r="O306" i="47" s="1"/>
  <c r="N306" i="47" s="1"/>
  <c r="J300" i="47"/>
  <c r="O300" i="47" s="1"/>
  <c r="N300" i="47" s="1"/>
  <c r="J297" i="47"/>
  <c r="O297" i="47" s="1"/>
  <c r="N297" i="47" s="1"/>
  <c r="J294" i="47"/>
  <c r="O294" i="47" s="1"/>
  <c r="N294" i="47" s="1"/>
  <c r="J291" i="47"/>
  <c r="O291" i="47" s="1"/>
  <c r="N291" i="47" s="1"/>
  <c r="J288" i="47"/>
  <c r="O288" i="47" s="1"/>
  <c r="N288" i="47" s="1"/>
  <c r="J285" i="47"/>
  <c r="O285" i="47" s="1"/>
  <c r="N285" i="47" s="1"/>
  <c r="J281" i="47"/>
  <c r="O281" i="47" s="1"/>
  <c r="N281" i="47" s="1"/>
  <c r="J278" i="47"/>
  <c r="O278" i="47" s="1"/>
  <c r="N278" i="47" s="1"/>
  <c r="J272" i="47"/>
  <c r="O272" i="47" s="1"/>
  <c r="N272" i="47" s="1"/>
  <c r="J269" i="47"/>
  <c r="O269" i="47" s="1"/>
  <c r="N269" i="47" s="1"/>
  <c r="J263" i="47"/>
  <c r="O263" i="47" s="1"/>
  <c r="N263" i="47" s="1"/>
  <c r="J260" i="47"/>
  <c r="O260" i="47" s="1"/>
  <c r="N260" i="47" s="1"/>
  <c r="J257" i="47"/>
  <c r="O257" i="47" s="1"/>
  <c r="N257" i="47" s="1"/>
  <c r="J254" i="47"/>
  <c r="O254" i="47" s="1"/>
  <c r="N254" i="47" s="1"/>
  <c r="J246" i="47"/>
  <c r="O246" i="47" s="1"/>
  <c r="N246" i="47" s="1"/>
  <c r="J234" i="47"/>
  <c r="O234" i="47" s="1"/>
  <c r="N234" i="47" s="1"/>
  <c r="J231" i="47"/>
  <c r="O231" i="47" s="1"/>
  <c r="N231" i="47" s="1"/>
  <c r="J229" i="47"/>
  <c r="O229" i="47" s="1"/>
  <c r="N229" i="47" s="1"/>
  <c r="J225" i="47"/>
  <c r="O225" i="47" s="1"/>
  <c r="N225" i="47" s="1"/>
  <c r="J220" i="47"/>
  <c r="O220" i="47" s="1"/>
  <c r="N220" i="47" s="1"/>
  <c r="J216" i="47"/>
  <c r="O216" i="47" s="1"/>
  <c r="N216" i="47" s="1"/>
  <c r="J213" i="47"/>
  <c r="O213" i="47" s="1"/>
  <c r="N213" i="47" s="1"/>
  <c r="J207" i="47"/>
  <c r="O207" i="47" s="1"/>
  <c r="N207" i="47" s="1"/>
  <c r="J205" i="47"/>
  <c r="O205" i="47" s="1"/>
  <c r="N205" i="47" s="1"/>
  <c r="J199" i="47"/>
  <c r="O199" i="47" s="1"/>
  <c r="N199" i="47" s="1"/>
  <c r="J197" i="47"/>
  <c r="O197" i="47" s="1"/>
  <c r="N197" i="47" s="1"/>
  <c r="J194" i="47"/>
  <c r="O194" i="47" s="1"/>
  <c r="N194" i="47" s="1"/>
  <c r="J191" i="47"/>
  <c r="O191" i="47" s="1"/>
  <c r="N191" i="47" s="1"/>
  <c r="J188" i="47"/>
  <c r="O188" i="47" s="1"/>
  <c r="N188" i="47" s="1"/>
  <c r="J185" i="47"/>
  <c r="O185" i="47" s="1"/>
  <c r="N185" i="47" s="1"/>
  <c r="J180" i="47"/>
  <c r="O180" i="47" s="1"/>
  <c r="N180" i="47" s="1"/>
  <c r="J177" i="47"/>
  <c r="O177" i="47" s="1"/>
  <c r="N177" i="47" s="1"/>
  <c r="J174" i="47"/>
  <c r="O174" i="47" s="1"/>
  <c r="N174" i="47" s="1"/>
  <c r="J166" i="47"/>
  <c r="O166" i="47" s="1"/>
  <c r="N166" i="47" s="1"/>
  <c r="J157" i="47"/>
  <c r="O157" i="47" s="1"/>
  <c r="N157" i="47" s="1"/>
  <c r="J153" i="47"/>
  <c r="O153" i="47" s="1"/>
  <c r="N153" i="47" s="1"/>
  <c r="J145" i="47"/>
  <c r="O145" i="47" s="1"/>
  <c r="N145" i="47" s="1"/>
  <c r="J137" i="47"/>
  <c r="O137" i="47" s="1"/>
  <c r="N137" i="47" s="1"/>
  <c r="J133" i="47"/>
  <c r="O133" i="47" s="1"/>
  <c r="N133" i="47" s="1"/>
  <c r="J123" i="47"/>
  <c r="O123" i="47" s="1"/>
  <c r="N123" i="47" s="1"/>
  <c r="J120" i="47"/>
  <c r="O120" i="47" s="1"/>
  <c r="N120" i="47" s="1"/>
  <c r="J117" i="47"/>
  <c r="O117" i="47" s="1"/>
  <c r="N117" i="47" s="1"/>
  <c r="J109" i="47"/>
  <c r="O109" i="47" s="1"/>
  <c r="N109" i="47" s="1"/>
  <c r="J104" i="47"/>
  <c r="O104" i="47" s="1"/>
  <c r="N104" i="47" s="1"/>
  <c r="J101" i="47"/>
  <c r="O101" i="47" s="1"/>
  <c r="N101" i="47" s="1"/>
  <c r="J99" i="47"/>
  <c r="O99" i="47" s="1"/>
  <c r="N99" i="47" s="1"/>
  <c r="J97" i="47"/>
  <c r="O97" i="47" s="1"/>
  <c r="N97" i="47" s="1"/>
  <c r="J92" i="47"/>
  <c r="O92" i="47" s="1"/>
  <c r="N92" i="47" s="1"/>
  <c r="J90" i="47"/>
  <c r="O90" i="47" s="1"/>
  <c r="N90" i="47" s="1"/>
  <c r="J85" i="47"/>
  <c r="O85" i="47" s="1"/>
  <c r="N85" i="47" s="1"/>
  <c r="J82" i="47"/>
  <c r="O82" i="47" s="1"/>
  <c r="N82" i="47" s="1"/>
  <c r="J79" i="47"/>
  <c r="O79" i="47" s="1"/>
  <c r="N79" i="47" s="1"/>
  <c r="J76" i="47"/>
  <c r="O76" i="47" s="1"/>
  <c r="N76" i="47" s="1"/>
  <c r="J72" i="47"/>
  <c r="O72" i="47" s="1"/>
  <c r="N72" i="47" s="1"/>
  <c r="J68" i="47"/>
  <c r="O68" i="47" s="1"/>
  <c r="N68" i="47" s="1"/>
  <c r="J65" i="47"/>
  <c r="O65" i="47" s="1"/>
  <c r="N65" i="47" s="1"/>
  <c r="J62" i="47"/>
  <c r="O62" i="47" s="1"/>
  <c r="N62" i="47" s="1"/>
  <c r="J59" i="47"/>
  <c r="O59" i="47" s="1"/>
  <c r="N59" i="47" s="1"/>
  <c r="J56" i="47"/>
  <c r="O56" i="47" s="1"/>
  <c r="N56" i="47" s="1"/>
  <c r="J53" i="47"/>
  <c r="O53" i="47" s="1"/>
  <c r="N53" i="47" s="1"/>
  <c r="J50" i="47"/>
  <c r="O50" i="47" s="1"/>
  <c r="N50" i="47" s="1"/>
  <c r="J47" i="47"/>
  <c r="O47" i="47" s="1"/>
  <c r="N47" i="47" s="1"/>
  <c r="J44" i="47"/>
  <c r="O44" i="47" s="1"/>
  <c r="N44" i="47" s="1"/>
  <c r="J42" i="47"/>
  <c r="O42" i="47" s="1"/>
  <c r="N42" i="47" s="1"/>
  <c r="J40" i="47"/>
  <c r="O40" i="47" s="1"/>
  <c r="N40" i="47" s="1"/>
  <c r="J37" i="47"/>
  <c r="O37" i="47" s="1"/>
  <c r="N37" i="47" s="1"/>
  <c r="J34" i="47"/>
  <c r="O34" i="47" s="1"/>
  <c r="N34" i="47" s="1"/>
  <c r="J32" i="47"/>
  <c r="O32" i="47" s="1"/>
  <c r="N32" i="47" s="1"/>
  <c r="J29" i="47"/>
  <c r="O29" i="47" s="1"/>
  <c r="N29" i="47" s="1"/>
  <c r="J27" i="47"/>
  <c r="O27" i="47" s="1"/>
  <c r="N27" i="47" s="1"/>
  <c r="J24" i="47"/>
  <c r="O24" i="47" s="1"/>
  <c r="N24" i="47" s="1"/>
  <c r="J21" i="47"/>
  <c r="O21" i="47" s="1"/>
  <c r="N21" i="47" s="1"/>
  <c r="J19" i="47"/>
  <c r="O19" i="47" s="1"/>
  <c r="N19" i="47" s="1"/>
  <c r="J16" i="47"/>
  <c r="O16" i="47" s="1"/>
  <c r="N16" i="47" s="1"/>
  <c r="J14" i="47"/>
  <c r="O14" i="47" s="1"/>
  <c r="N14" i="47" s="1"/>
  <c r="K211" i="50" l="1"/>
  <c r="L195" i="50"/>
  <c r="L211" i="50"/>
  <c r="K195" i="50"/>
  <c r="L169" i="50"/>
  <c r="L168" i="50" s="1"/>
  <c r="K135" i="2"/>
  <c r="K134" i="2" s="1"/>
  <c r="K169" i="50"/>
  <c r="K168" i="50" s="1"/>
  <c r="L135" i="2"/>
  <c r="K320" i="47"/>
  <c r="R320" i="47" s="1"/>
  <c r="Q320" i="47" s="1"/>
  <c r="R321" i="47"/>
  <c r="Q321" i="47" s="1"/>
  <c r="K378" i="47"/>
  <c r="R378" i="47" s="1"/>
  <c r="Q378" i="47" s="1"/>
  <c r="R379" i="47"/>
  <c r="Q379" i="47" s="1"/>
  <c r="L36" i="47"/>
  <c r="U36" i="47" s="1"/>
  <c r="T36" i="47" s="1"/>
  <c r="U37" i="47"/>
  <c r="T37" i="47" s="1"/>
  <c r="L52" i="47"/>
  <c r="U52" i="47" s="1"/>
  <c r="T52" i="47" s="1"/>
  <c r="U53" i="47"/>
  <c r="T53" i="47" s="1"/>
  <c r="L78" i="47"/>
  <c r="U78" i="47" s="1"/>
  <c r="T78" i="47" s="1"/>
  <c r="U79" i="47"/>
  <c r="T79" i="47" s="1"/>
  <c r="L116" i="47"/>
  <c r="U116" i="47" s="1"/>
  <c r="T116" i="47" s="1"/>
  <c r="U117" i="47"/>
  <c r="T117" i="47" s="1"/>
  <c r="L136" i="47"/>
  <c r="U137" i="47"/>
  <c r="T137" i="47" s="1"/>
  <c r="L165" i="47"/>
  <c r="U166" i="47"/>
  <c r="T166" i="47" s="1"/>
  <c r="L184" i="47"/>
  <c r="U185" i="47"/>
  <c r="T185" i="47" s="1"/>
  <c r="L212" i="47"/>
  <c r="U213" i="47"/>
  <c r="T213" i="47" s="1"/>
  <c r="L253" i="47"/>
  <c r="U253" i="47" s="1"/>
  <c r="T253" i="47" s="1"/>
  <c r="U254" i="47"/>
  <c r="T254" i="47" s="1"/>
  <c r="L268" i="47"/>
  <c r="U269" i="47"/>
  <c r="T269" i="47" s="1"/>
  <c r="L287" i="47"/>
  <c r="U288" i="47"/>
  <c r="T288" i="47" s="1"/>
  <c r="L299" i="47"/>
  <c r="U299" i="47" s="1"/>
  <c r="T299" i="47" s="1"/>
  <c r="U300" i="47"/>
  <c r="T300" i="47" s="1"/>
  <c r="L320" i="47"/>
  <c r="U320" i="47" s="1"/>
  <c r="T320" i="47" s="1"/>
  <c r="U321" i="47"/>
  <c r="T321" i="47" s="1"/>
  <c r="L333" i="47"/>
  <c r="U334" i="47"/>
  <c r="T334" i="47" s="1"/>
  <c r="L349" i="47"/>
  <c r="U349" i="47" s="1"/>
  <c r="T349" i="47" s="1"/>
  <c r="U350" i="47"/>
  <c r="T350" i="47" s="1"/>
  <c r="L365" i="47"/>
  <c r="U366" i="47"/>
  <c r="T366" i="47" s="1"/>
  <c r="L378" i="47"/>
  <c r="U378" i="47" s="1"/>
  <c r="T378" i="47" s="1"/>
  <c r="U379" i="47"/>
  <c r="T379" i="47" s="1"/>
  <c r="L39" i="47"/>
  <c r="U39" i="47" s="1"/>
  <c r="T39" i="47" s="1"/>
  <c r="U40" i="47"/>
  <c r="T40" i="47" s="1"/>
  <c r="L55" i="47"/>
  <c r="U55" i="47" s="1"/>
  <c r="T55" i="47" s="1"/>
  <c r="U56" i="47"/>
  <c r="T56" i="47" s="1"/>
  <c r="L81" i="47"/>
  <c r="U81" i="47" s="1"/>
  <c r="T81" i="47" s="1"/>
  <c r="U82" i="47"/>
  <c r="T82" i="47" s="1"/>
  <c r="L119" i="47"/>
  <c r="U119" i="47" s="1"/>
  <c r="T119" i="47" s="1"/>
  <c r="U120" i="47"/>
  <c r="T120" i="47" s="1"/>
  <c r="L144" i="47"/>
  <c r="U145" i="47"/>
  <c r="T145" i="47" s="1"/>
  <c r="L173" i="47"/>
  <c r="U173" i="47" s="1"/>
  <c r="T173" i="47" s="1"/>
  <c r="U174" i="47"/>
  <c r="T174" i="47" s="1"/>
  <c r="L187" i="47"/>
  <c r="U187" i="47" s="1"/>
  <c r="T187" i="47" s="1"/>
  <c r="U188" i="47"/>
  <c r="T188" i="47" s="1"/>
  <c r="L215" i="47"/>
  <c r="U215" i="47" s="1"/>
  <c r="T215" i="47" s="1"/>
  <c r="U216" i="47"/>
  <c r="T216" i="47" s="1"/>
  <c r="L256" i="47"/>
  <c r="U256" i="47" s="1"/>
  <c r="T256" i="47" s="1"/>
  <c r="U257" i="47"/>
  <c r="T257" i="47" s="1"/>
  <c r="L277" i="47"/>
  <c r="U277" i="47" s="1"/>
  <c r="T277" i="47" s="1"/>
  <c r="U278" i="47"/>
  <c r="T278" i="47" s="1"/>
  <c r="L290" i="47"/>
  <c r="U291" i="47"/>
  <c r="T291" i="47" s="1"/>
  <c r="L305" i="47"/>
  <c r="U305" i="47" s="1"/>
  <c r="T305" i="47" s="1"/>
  <c r="U306" i="47"/>
  <c r="T306" i="47" s="1"/>
  <c r="L324" i="47"/>
  <c r="U325" i="47"/>
  <c r="T325" i="47" s="1"/>
  <c r="L352" i="47"/>
  <c r="U353" i="47"/>
  <c r="T353" i="47" s="1"/>
  <c r="L369" i="47"/>
  <c r="U369" i="47" s="1"/>
  <c r="T369" i="47" s="1"/>
  <c r="U370" i="47"/>
  <c r="T370" i="47" s="1"/>
  <c r="L384" i="47"/>
  <c r="U385" i="47"/>
  <c r="T385" i="47" s="1"/>
  <c r="L402" i="47"/>
  <c r="U403" i="47"/>
  <c r="T403" i="47" s="1"/>
  <c r="L420" i="47"/>
  <c r="U420" i="47" s="1"/>
  <c r="T420" i="47" s="1"/>
  <c r="U421" i="47"/>
  <c r="T421" i="47" s="1"/>
  <c r="J426" i="47"/>
  <c r="O426" i="47" s="1"/>
  <c r="N426" i="47" s="1"/>
  <c r="O427" i="47"/>
  <c r="N427" i="47" s="1"/>
  <c r="L46" i="47"/>
  <c r="U46" i="47" s="1"/>
  <c r="T46" i="47" s="1"/>
  <c r="U47" i="47"/>
  <c r="T47" i="47" s="1"/>
  <c r="L71" i="47"/>
  <c r="U72" i="47"/>
  <c r="T72" i="47" s="1"/>
  <c r="L84" i="47"/>
  <c r="U84" i="47" s="1"/>
  <c r="T84" i="47" s="1"/>
  <c r="U85" i="47"/>
  <c r="T85" i="47" s="1"/>
  <c r="L122" i="47"/>
  <c r="U122" i="47" s="1"/>
  <c r="T122" i="47" s="1"/>
  <c r="U123" i="47"/>
  <c r="T123" i="47" s="1"/>
  <c r="L152" i="47"/>
  <c r="U152" i="47" s="1"/>
  <c r="T152" i="47" s="1"/>
  <c r="U153" i="47"/>
  <c r="T153" i="47" s="1"/>
  <c r="L176" i="47"/>
  <c r="U176" i="47" s="1"/>
  <c r="T176" i="47" s="1"/>
  <c r="U177" i="47"/>
  <c r="T177" i="47" s="1"/>
  <c r="L190" i="47"/>
  <c r="U190" i="47" s="1"/>
  <c r="T190" i="47" s="1"/>
  <c r="U191" i="47"/>
  <c r="T191" i="47" s="1"/>
  <c r="L219" i="47"/>
  <c r="U220" i="47"/>
  <c r="T220" i="47" s="1"/>
  <c r="L233" i="47"/>
  <c r="U233" i="47" s="1"/>
  <c r="T233" i="47" s="1"/>
  <c r="U234" i="47"/>
  <c r="T234" i="47" s="1"/>
  <c r="L259" i="47"/>
  <c r="U259" i="47" s="1"/>
  <c r="T259" i="47" s="1"/>
  <c r="U260" i="47"/>
  <c r="T260" i="47" s="1"/>
  <c r="L280" i="47"/>
  <c r="U280" i="47" s="1"/>
  <c r="T280" i="47" s="1"/>
  <c r="U281" i="47"/>
  <c r="T281" i="47" s="1"/>
  <c r="L293" i="47"/>
  <c r="U293" i="47" s="1"/>
  <c r="T293" i="47" s="1"/>
  <c r="U294" i="47"/>
  <c r="T294" i="47" s="1"/>
  <c r="L308" i="47"/>
  <c r="U309" i="47"/>
  <c r="T309" i="47" s="1"/>
  <c r="L355" i="47"/>
  <c r="U355" i="47" s="1"/>
  <c r="T355" i="47" s="1"/>
  <c r="U356" i="47"/>
  <c r="T356" i="47" s="1"/>
  <c r="L372" i="47"/>
  <c r="U372" i="47" s="1"/>
  <c r="T372" i="47" s="1"/>
  <c r="U373" i="47"/>
  <c r="T373" i="47" s="1"/>
  <c r="L393" i="47"/>
  <c r="U394" i="47"/>
  <c r="T394" i="47" s="1"/>
  <c r="L406" i="47"/>
  <c r="U407" i="47"/>
  <c r="T407" i="47" s="1"/>
  <c r="L423" i="47"/>
  <c r="U423" i="47" s="1"/>
  <c r="T423" i="47" s="1"/>
  <c r="U424" i="47"/>
  <c r="T424" i="47" s="1"/>
  <c r="L23" i="47"/>
  <c r="U23" i="47" s="1"/>
  <c r="T23" i="47" s="1"/>
  <c r="U24" i="47"/>
  <c r="T24" i="47" s="1"/>
  <c r="L49" i="47"/>
  <c r="U49" i="47" s="1"/>
  <c r="T49" i="47" s="1"/>
  <c r="U50" i="47"/>
  <c r="T50" i="47" s="1"/>
  <c r="L75" i="47"/>
  <c r="U75" i="47" s="1"/>
  <c r="T75" i="47" s="1"/>
  <c r="U76" i="47"/>
  <c r="T76" i="47" s="1"/>
  <c r="L108" i="47"/>
  <c r="U109" i="47"/>
  <c r="T109" i="47" s="1"/>
  <c r="L132" i="47"/>
  <c r="U133" i="47"/>
  <c r="T133" i="47" s="1"/>
  <c r="L156" i="47"/>
  <c r="U157" i="47"/>
  <c r="T157" i="47" s="1"/>
  <c r="L179" i="47"/>
  <c r="U179" i="47" s="1"/>
  <c r="T179" i="47" s="1"/>
  <c r="U180" i="47"/>
  <c r="T180" i="47" s="1"/>
  <c r="L209" i="47"/>
  <c r="U210" i="47"/>
  <c r="T210" i="47" s="1"/>
  <c r="L224" i="47"/>
  <c r="U225" i="47"/>
  <c r="T225" i="47" s="1"/>
  <c r="L245" i="47"/>
  <c r="U246" i="47"/>
  <c r="T246" i="47" s="1"/>
  <c r="L262" i="47"/>
  <c r="U262" i="47" s="1"/>
  <c r="T262" i="47" s="1"/>
  <c r="U263" i="47"/>
  <c r="T263" i="47" s="1"/>
  <c r="L284" i="47"/>
  <c r="U284" i="47" s="1"/>
  <c r="T284" i="47" s="1"/>
  <c r="U285" i="47"/>
  <c r="T285" i="47" s="1"/>
  <c r="L296" i="47"/>
  <c r="U296" i="47" s="1"/>
  <c r="T296" i="47" s="1"/>
  <c r="U297" i="47"/>
  <c r="T297" i="47" s="1"/>
  <c r="L314" i="47"/>
  <c r="U314" i="47" s="1"/>
  <c r="T314" i="47" s="1"/>
  <c r="U315" i="47"/>
  <c r="T315" i="47" s="1"/>
  <c r="L360" i="47"/>
  <c r="U361" i="47"/>
  <c r="T361" i="47" s="1"/>
  <c r="L375" i="47"/>
  <c r="U375" i="47" s="1"/>
  <c r="T375" i="47" s="1"/>
  <c r="U376" i="47"/>
  <c r="T376" i="47" s="1"/>
  <c r="L396" i="47"/>
  <c r="U396" i="47" s="1"/>
  <c r="T396" i="47" s="1"/>
  <c r="U397" i="47"/>
  <c r="T397" i="47" s="1"/>
  <c r="L248" i="2"/>
  <c r="L247" i="2" s="1"/>
  <c r="L246" i="2" s="1"/>
  <c r="K248" i="2"/>
  <c r="K247" i="2" s="1"/>
  <c r="K246" i="2" s="1"/>
  <c r="L97" i="50"/>
  <c r="K97" i="50"/>
  <c r="L127" i="2"/>
  <c r="L126" i="2" s="1"/>
  <c r="K127" i="2"/>
  <c r="K126" i="2" s="1"/>
  <c r="J31" i="47"/>
  <c r="O31" i="47" s="1"/>
  <c r="N31" i="47" s="1"/>
  <c r="L413" i="2"/>
  <c r="K413" i="2"/>
  <c r="L134" i="2"/>
  <c r="L70" i="2"/>
  <c r="L69" i="2" s="1"/>
  <c r="K70" i="2"/>
  <c r="K69" i="2" s="1"/>
  <c r="K387" i="50"/>
  <c r="L387" i="50"/>
  <c r="L13" i="47"/>
  <c r="U13" i="47" s="1"/>
  <c r="T13" i="47" s="1"/>
  <c r="L368" i="47"/>
  <c r="L228" i="47"/>
  <c r="K251" i="50"/>
  <c r="L251" i="50"/>
  <c r="L287" i="2"/>
  <c r="L286" i="2" s="1"/>
  <c r="K287" i="2"/>
  <c r="K286" i="2" s="1"/>
  <c r="L360" i="50"/>
  <c r="K360" i="50"/>
  <c r="L196" i="47"/>
  <c r="U196" i="47" s="1"/>
  <c r="T196" i="47" s="1"/>
  <c r="L96" i="47"/>
  <c r="L169" i="47"/>
  <c r="L357" i="2"/>
  <c r="L354" i="2" s="1"/>
  <c r="L353" i="2" s="1"/>
  <c r="L352" i="2" s="1"/>
  <c r="K357" i="2"/>
  <c r="K354" i="2" s="1"/>
  <c r="K353" i="2" s="1"/>
  <c r="K352" i="2" s="1"/>
  <c r="L380" i="2"/>
  <c r="L379" i="2" s="1"/>
  <c r="K380" i="2"/>
  <c r="K379" i="2" s="1"/>
  <c r="L323" i="2"/>
  <c r="L322" i="2" s="1"/>
  <c r="L315" i="2" s="1"/>
  <c r="K323" i="2"/>
  <c r="K322" i="2" s="1"/>
  <c r="K315" i="2" s="1"/>
  <c r="L18" i="47"/>
  <c r="U18" i="47" s="1"/>
  <c r="T18" i="47" s="1"/>
  <c r="L204" i="47"/>
  <c r="U204" i="47" s="1"/>
  <c r="T204" i="47" s="1"/>
  <c r="J138" i="50"/>
  <c r="J329" i="2"/>
  <c r="J328" i="2" s="1"/>
  <c r="J258" i="2"/>
  <c r="J257" i="2" s="1"/>
  <c r="J172" i="2"/>
  <c r="J344" i="2"/>
  <c r="J343" i="2" s="1"/>
  <c r="J150" i="2"/>
  <c r="J149" i="2" s="1"/>
  <c r="J375" i="2"/>
  <c r="J255" i="2"/>
  <c r="J254" i="2" s="1"/>
  <c r="J414" i="2"/>
  <c r="K165" i="2"/>
  <c r="L165" i="2"/>
  <c r="L90" i="2"/>
  <c r="L89" i="2" s="1"/>
  <c r="L88" i="2" s="1"/>
  <c r="K90" i="2"/>
  <c r="K89" i="2" s="1"/>
  <c r="K88" i="2" s="1"/>
  <c r="J355" i="47"/>
  <c r="O355" i="47" s="1"/>
  <c r="N355" i="47" s="1"/>
  <c r="J52" i="47"/>
  <c r="O52" i="47" s="1"/>
  <c r="N52" i="47" s="1"/>
  <c r="J55" i="47"/>
  <c r="O55" i="47" s="1"/>
  <c r="N55" i="47" s="1"/>
  <c r="J78" i="47"/>
  <c r="O78" i="47" s="1"/>
  <c r="N78" i="47" s="1"/>
  <c r="J116" i="47"/>
  <c r="O116" i="47" s="1"/>
  <c r="N116" i="47" s="1"/>
  <c r="J352" i="47"/>
  <c r="J58" i="47"/>
  <c r="O58" i="47" s="1"/>
  <c r="N58" i="47" s="1"/>
  <c r="J61" i="47"/>
  <c r="O61" i="47" s="1"/>
  <c r="N61" i="47" s="1"/>
  <c r="J64" i="47"/>
  <c r="O64" i="47" s="1"/>
  <c r="N64" i="47" s="1"/>
  <c r="J81" i="47"/>
  <c r="O81" i="47" s="1"/>
  <c r="N81" i="47" s="1"/>
  <c r="J89" i="47"/>
  <c r="J119" i="47"/>
  <c r="J122" i="47"/>
  <c r="O122" i="47" s="1"/>
  <c r="N122" i="47" s="1"/>
  <c r="J136" i="47"/>
  <c r="J179" i="47"/>
  <c r="O179" i="47" s="1"/>
  <c r="N179" i="47" s="1"/>
  <c r="J219" i="47"/>
  <c r="O219" i="47" s="1"/>
  <c r="N219" i="47" s="1"/>
  <c r="J233" i="47"/>
  <c r="O233" i="47" s="1"/>
  <c r="N233" i="47" s="1"/>
  <c r="J245" i="47"/>
  <c r="O245" i="47" s="1"/>
  <c r="N245" i="47" s="1"/>
  <c r="J268" i="47"/>
  <c r="J365" i="47"/>
  <c r="J372" i="47"/>
  <c r="O372" i="47" s="1"/>
  <c r="N372" i="47" s="1"/>
  <c r="J375" i="47"/>
  <c r="O375" i="47" s="1"/>
  <c r="N375" i="47" s="1"/>
  <c r="J112" i="47"/>
  <c r="O112" i="47" s="1"/>
  <c r="N112" i="47" s="1"/>
  <c r="J23" i="47"/>
  <c r="O23" i="47" s="1"/>
  <c r="N23" i="47" s="1"/>
  <c r="J67" i="47"/>
  <c r="O67" i="47" s="1"/>
  <c r="N67" i="47" s="1"/>
  <c r="J71" i="47"/>
  <c r="O71" i="47" s="1"/>
  <c r="N71" i="47" s="1"/>
  <c r="J75" i="47"/>
  <c r="O75" i="47" s="1"/>
  <c r="N75" i="47" s="1"/>
  <c r="J187" i="47"/>
  <c r="O187" i="47" s="1"/>
  <c r="N187" i="47" s="1"/>
  <c r="J271" i="47"/>
  <c r="O271" i="47" s="1"/>
  <c r="N271" i="47" s="1"/>
  <c r="J277" i="47"/>
  <c r="O277" i="47" s="1"/>
  <c r="N277" i="47" s="1"/>
  <c r="J296" i="47"/>
  <c r="O296" i="47" s="1"/>
  <c r="N296" i="47" s="1"/>
  <c r="J314" i="47"/>
  <c r="O314" i="47" s="1"/>
  <c r="N314" i="47" s="1"/>
  <c r="J378" i="47"/>
  <c r="O378" i="47" s="1"/>
  <c r="N378" i="47" s="1"/>
  <c r="J389" i="47"/>
  <c r="O389" i="47" s="1"/>
  <c r="N389" i="47" s="1"/>
  <c r="J402" i="47"/>
  <c r="O402" i="47" s="1"/>
  <c r="N402" i="47" s="1"/>
  <c r="J46" i="47"/>
  <c r="O46" i="47" s="1"/>
  <c r="N46" i="47" s="1"/>
  <c r="J49" i="47"/>
  <c r="O49" i="47" s="1"/>
  <c r="N49" i="47" s="1"/>
  <c r="J103" i="47"/>
  <c r="O103" i="47" s="1"/>
  <c r="N103" i="47" s="1"/>
  <c r="J108" i="47"/>
  <c r="O108" i="47" s="1"/>
  <c r="N108" i="47" s="1"/>
  <c r="J324" i="47"/>
  <c r="J349" i="47"/>
  <c r="O349" i="47" s="1"/>
  <c r="N349" i="47" s="1"/>
  <c r="J420" i="47"/>
  <c r="O420" i="47" s="1"/>
  <c r="N420" i="47" s="1"/>
  <c r="L148" i="2"/>
  <c r="L147" i="2" s="1"/>
  <c r="K148" i="2"/>
  <c r="K147" i="2" s="1"/>
  <c r="L115" i="50"/>
  <c r="L114" i="50" s="1"/>
  <c r="L113" i="50" s="1"/>
  <c r="K115" i="50"/>
  <c r="K114" i="50" s="1"/>
  <c r="K113" i="50" s="1"/>
  <c r="K18" i="47"/>
  <c r="R18" i="47" s="1"/>
  <c r="Q18" i="47" s="1"/>
  <c r="K23" i="47"/>
  <c r="R23" i="47" s="1"/>
  <c r="Q23" i="47" s="1"/>
  <c r="K31" i="47"/>
  <c r="R31" i="47" s="1"/>
  <c r="Q31" i="47" s="1"/>
  <c r="K52" i="47"/>
  <c r="R52" i="47" s="1"/>
  <c r="Q52" i="47" s="1"/>
  <c r="K81" i="47"/>
  <c r="R81" i="47" s="1"/>
  <c r="Q81" i="47" s="1"/>
  <c r="K116" i="47"/>
  <c r="R116" i="47" s="1"/>
  <c r="Q116" i="47" s="1"/>
  <c r="K179" i="47"/>
  <c r="R179" i="47" s="1"/>
  <c r="Q179" i="47" s="1"/>
  <c r="K190" i="47"/>
  <c r="R190" i="47" s="1"/>
  <c r="Q190" i="47" s="1"/>
  <c r="K212" i="47"/>
  <c r="K224" i="47"/>
  <c r="R224" i="47" s="1"/>
  <c r="Q224" i="47" s="1"/>
  <c r="K233" i="47"/>
  <c r="R233" i="47" s="1"/>
  <c r="Q233" i="47" s="1"/>
  <c r="K253" i="47"/>
  <c r="R253" i="47" s="1"/>
  <c r="Q253" i="47" s="1"/>
  <c r="K262" i="47"/>
  <c r="R262" i="47" s="1"/>
  <c r="Q262" i="47" s="1"/>
  <c r="K277" i="47"/>
  <c r="R277" i="47" s="1"/>
  <c r="Q277" i="47" s="1"/>
  <c r="K290" i="47"/>
  <c r="K336" i="47"/>
  <c r="R336" i="47" s="1"/>
  <c r="Q336" i="47" s="1"/>
  <c r="K352" i="47"/>
  <c r="K369" i="47"/>
  <c r="R369" i="47" s="1"/>
  <c r="Q369" i="47" s="1"/>
  <c r="K406" i="47"/>
  <c r="R406" i="47" s="1"/>
  <c r="Q406" i="47" s="1"/>
  <c r="K420" i="47"/>
  <c r="R420" i="47" s="1"/>
  <c r="Q420" i="47" s="1"/>
  <c r="K55" i="47"/>
  <c r="R55" i="47" s="1"/>
  <c r="Q55" i="47" s="1"/>
  <c r="K75" i="47"/>
  <c r="R75" i="47" s="1"/>
  <c r="Q75" i="47" s="1"/>
  <c r="K84" i="47"/>
  <c r="R84" i="47" s="1"/>
  <c r="Q84" i="47" s="1"/>
  <c r="K96" i="47"/>
  <c r="K119" i="47"/>
  <c r="R119" i="47" s="1"/>
  <c r="Q119" i="47" s="1"/>
  <c r="K136" i="47"/>
  <c r="K152" i="47"/>
  <c r="R152" i="47" s="1"/>
  <c r="Q152" i="47" s="1"/>
  <c r="K165" i="47"/>
  <c r="R165" i="47" s="1"/>
  <c r="Q165" i="47" s="1"/>
  <c r="K176" i="47"/>
  <c r="R176" i="47" s="1"/>
  <c r="Q176" i="47" s="1"/>
  <c r="K204" i="47"/>
  <c r="R204" i="47" s="1"/>
  <c r="Q204" i="47" s="1"/>
  <c r="K215" i="47"/>
  <c r="R215" i="47" s="1"/>
  <c r="Q215" i="47" s="1"/>
  <c r="K280" i="47"/>
  <c r="R280" i="47" s="1"/>
  <c r="Q280" i="47" s="1"/>
  <c r="K293" i="47"/>
  <c r="R293" i="47" s="1"/>
  <c r="Q293" i="47" s="1"/>
  <c r="K305" i="47"/>
  <c r="R305" i="47" s="1"/>
  <c r="Q305" i="47" s="1"/>
  <c r="K314" i="47"/>
  <c r="R314" i="47" s="1"/>
  <c r="Q314" i="47" s="1"/>
  <c r="K324" i="47"/>
  <c r="R324" i="47" s="1"/>
  <c r="Q324" i="47" s="1"/>
  <c r="K355" i="47"/>
  <c r="R355" i="47" s="1"/>
  <c r="Q355" i="47" s="1"/>
  <c r="K375" i="47"/>
  <c r="R375" i="47" s="1"/>
  <c r="Q375" i="47" s="1"/>
  <c r="K384" i="47"/>
  <c r="K396" i="47"/>
  <c r="R396" i="47" s="1"/>
  <c r="Q396" i="47" s="1"/>
  <c r="K13" i="47"/>
  <c r="R13" i="47" s="1"/>
  <c r="Q13" i="47" s="1"/>
  <c r="K46" i="47"/>
  <c r="R46" i="47" s="1"/>
  <c r="Q46" i="47" s="1"/>
  <c r="K122" i="47"/>
  <c r="R122" i="47" s="1"/>
  <c r="Q122" i="47" s="1"/>
  <c r="K144" i="47"/>
  <c r="K156" i="47"/>
  <c r="R156" i="47" s="1"/>
  <c r="Q156" i="47" s="1"/>
  <c r="K184" i="47"/>
  <c r="K228" i="47"/>
  <c r="R228" i="47" s="1"/>
  <c r="Q228" i="47" s="1"/>
  <c r="K259" i="47"/>
  <c r="R259" i="47" s="1"/>
  <c r="Q259" i="47" s="1"/>
  <c r="K268" i="47"/>
  <c r="K284" i="47"/>
  <c r="R284" i="47" s="1"/>
  <c r="Q284" i="47" s="1"/>
  <c r="K296" i="47"/>
  <c r="R296" i="47" s="1"/>
  <c r="Q296" i="47" s="1"/>
  <c r="K308" i="47"/>
  <c r="K328" i="47"/>
  <c r="R328" i="47" s="1"/>
  <c r="Q328" i="47" s="1"/>
  <c r="K333" i="47"/>
  <c r="K360" i="47"/>
  <c r="R360" i="47" s="1"/>
  <c r="Q360" i="47" s="1"/>
  <c r="K372" i="47"/>
  <c r="R372" i="47" s="1"/>
  <c r="Q372" i="47" s="1"/>
  <c r="K412" i="47"/>
  <c r="R412" i="47" s="1"/>
  <c r="Q412" i="47" s="1"/>
  <c r="K423" i="47"/>
  <c r="R423" i="47" s="1"/>
  <c r="Q423" i="47" s="1"/>
  <c r="K36" i="47"/>
  <c r="R36" i="47" s="1"/>
  <c r="Q36" i="47" s="1"/>
  <c r="K49" i="47"/>
  <c r="R49" i="47" s="1"/>
  <c r="Q49" i="47" s="1"/>
  <c r="K71" i="47"/>
  <c r="R71" i="47" s="1"/>
  <c r="Q71" i="47" s="1"/>
  <c r="K78" i="47"/>
  <c r="R78" i="47" s="1"/>
  <c r="Q78" i="47" s="1"/>
  <c r="K89" i="47"/>
  <c r="K108" i="47"/>
  <c r="R108" i="47" s="1"/>
  <c r="Q108" i="47" s="1"/>
  <c r="K132" i="47"/>
  <c r="R132" i="47" s="1"/>
  <c r="Q132" i="47" s="1"/>
  <c r="K173" i="47"/>
  <c r="R173" i="47" s="1"/>
  <c r="Q173" i="47" s="1"/>
  <c r="K187" i="47"/>
  <c r="R187" i="47" s="1"/>
  <c r="Q187" i="47" s="1"/>
  <c r="K209" i="47"/>
  <c r="K219" i="47"/>
  <c r="R219" i="47" s="1"/>
  <c r="Q219" i="47" s="1"/>
  <c r="K245" i="47"/>
  <c r="K256" i="47"/>
  <c r="R256" i="47" s="1"/>
  <c r="Q256" i="47" s="1"/>
  <c r="K287" i="47"/>
  <c r="K299" i="47"/>
  <c r="R299" i="47" s="1"/>
  <c r="Q299" i="47" s="1"/>
  <c r="K349" i="47"/>
  <c r="R349" i="47" s="1"/>
  <c r="Q349" i="47" s="1"/>
  <c r="K365" i="47"/>
  <c r="K393" i="47"/>
  <c r="R393" i="47" s="1"/>
  <c r="Q393" i="47" s="1"/>
  <c r="K402" i="47"/>
  <c r="R402" i="47" s="1"/>
  <c r="Q402" i="47" s="1"/>
  <c r="J290" i="47"/>
  <c r="J209" i="47"/>
  <c r="J212" i="47"/>
  <c r="J393" i="47"/>
  <c r="J396" i="47"/>
  <c r="O396" i="47" s="1"/>
  <c r="N396" i="47" s="1"/>
  <c r="J184" i="47"/>
  <c r="J190" i="47"/>
  <c r="O190" i="47" s="1"/>
  <c r="N190" i="47" s="1"/>
  <c r="J224" i="47"/>
  <c r="J36" i="47"/>
  <c r="O36" i="47" s="1"/>
  <c r="N36" i="47" s="1"/>
  <c r="J132" i="47"/>
  <c r="J156" i="47"/>
  <c r="O156" i="47" s="1"/>
  <c r="N156" i="47" s="1"/>
  <c r="J284" i="47"/>
  <c r="O284" i="47" s="1"/>
  <c r="N284" i="47" s="1"/>
  <c r="J423" i="47"/>
  <c r="O423" i="47" s="1"/>
  <c r="N423" i="47" s="1"/>
  <c r="J144" i="47"/>
  <c r="O144" i="47" s="1"/>
  <c r="N144" i="47" s="1"/>
  <c r="L89" i="47"/>
  <c r="L31" i="47"/>
  <c r="U31" i="47" s="1"/>
  <c r="T31" i="47" s="1"/>
  <c r="L348" i="47"/>
  <c r="K26" i="47"/>
  <c r="R26" i="47" s="1"/>
  <c r="Q26" i="47" s="1"/>
  <c r="K196" i="47"/>
  <c r="R196" i="47" s="1"/>
  <c r="Q196" i="47" s="1"/>
  <c r="L26" i="47"/>
  <c r="U26" i="47" s="1"/>
  <c r="T26" i="47" s="1"/>
  <c r="L412" i="47"/>
  <c r="J204" i="47"/>
  <c r="O204" i="47" s="1"/>
  <c r="N204" i="47" s="1"/>
  <c r="L32" i="50"/>
  <c r="L264" i="50"/>
  <c r="K264" i="50"/>
  <c r="L111" i="50"/>
  <c r="L400" i="50"/>
  <c r="J39" i="47"/>
  <c r="O39" i="47" s="1"/>
  <c r="N39" i="47" s="1"/>
  <c r="K32" i="50"/>
  <c r="L14" i="50"/>
  <c r="K14" i="50"/>
  <c r="J385" i="50"/>
  <c r="J346" i="50"/>
  <c r="J337" i="50"/>
  <c r="J327" i="50"/>
  <c r="J318" i="50"/>
  <c r="J312" i="50"/>
  <c r="L277" i="50"/>
  <c r="J407" i="50"/>
  <c r="J403" i="50"/>
  <c r="J398" i="50"/>
  <c r="J395" i="50"/>
  <c r="J392" i="50"/>
  <c r="J389" i="50"/>
  <c r="J365" i="50"/>
  <c r="L349" i="50"/>
  <c r="L348" i="50" s="1"/>
  <c r="K349" i="50"/>
  <c r="K348" i="50" s="1"/>
  <c r="J349" i="50"/>
  <c r="J307" i="50"/>
  <c r="L269" i="50"/>
  <c r="L268" i="50" s="1"/>
  <c r="K269" i="50"/>
  <c r="J379" i="50"/>
  <c r="J373" i="50"/>
  <c r="J340" i="50"/>
  <c r="J335" i="50"/>
  <c r="J322" i="50"/>
  <c r="J315" i="50"/>
  <c r="J309" i="50"/>
  <c r="J382" i="50"/>
  <c r="J376" i="50"/>
  <c r="J354" i="50"/>
  <c r="J343" i="50"/>
  <c r="J301" i="50"/>
  <c r="J266" i="50"/>
  <c r="J259" i="50"/>
  <c r="J243" i="50"/>
  <c r="J219" i="50"/>
  <c r="J197" i="50"/>
  <c r="J179" i="50"/>
  <c r="J171" i="50"/>
  <c r="J130" i="50"/>
  <c r="J118" i="50"/>
  <c r="J116" i="50"/>
  <c r="J110" i="50"/>
  <c r="J296" i="50"/>
  <c r="J280" i="50"/>
  <c r="J275" i="50"/>
  <c r="J270" i="50"/>
  <c r="J249" i="50"/>
  <c r="J192" i="50"/>
  <c r="J135" i="50"/>
  <c r="J123" i="50"/>
  <c r="J108" i="50"/>
  <c r="J105" i="50"/>
  <c r="J95" i="50"/>
  <c r="J287" i="50"/>
  <c r="J282" i="50"/>
  <c r="J262" i="50"/>
  <c r="J237" i="50"/>
  <c r="J234" i="50"/>
  <c r="J228" i="50"/>
  <c r="J225" i="50"/>
  <c r="J222" i="50"/>
  <c r="J216" i="50"/>
  <c r="J213" i="50"/>
  <c r="J209" i="50"/>
  <c r="J206" i="50"/>
  <c r="J183" i="50"/>
  <c r="J125" i="50"/>
  <c r="L76" i="50"/>
  <c r="L75" i="50" s="1"/>
  <c r="J299" i="50"/>
  <c r="J293" i="50"/>
  <c r="J290" i="50"/>
  <c r="J278" i="50"/>
  <c r="J272" i="50"/>
  <c r="J256" i="50"/>
  <c r="J200" i="50"/>
  <c r="J163" i="50"/>
  <c r="J159" i="50"/>
  <c r="J149" i="50"/>
  <c r="J146" i="50"/>
  <c r="J143" i="50"/>
  <c r="J127" i="50"/>
  <c r="J79" i="50"/>
  <c r="J54" i="50"/>
  <c r="J41" i="50"/>
  <c r="J30" i="50"/>
  <c r="J22" i="50"/>
  <c r="J9" i="50"/>
  <c r="J66" i="50"/>
  <c r="J60" i="50"/>
  <c r="J51" i="50"/>
  <c r="J43" i="50"/>
  <c r="J28" i="50"/>
  <c r="J20" i="50"/>
  <c r="J11" i="50"/>
  <c r="J73" i="50"/>
  <c r="J48" i="50"/>
  <c r="J45" i="50"/>
  <c r="J35" i="50"/>
  <c r="J17" i="50"/>
  <c r="J91" i="50"/>
  <c r="J88" i="50"/>
  <c r="J85" i="50"/>
  <c r="J82" i="50"/>
  <c r="J77" i="50"/>
  <c r="J69" i="50"/>
  <c r="J63" i="50"/>
  <c r="J57" i="50"/>
  <c r="J38" i="50"/>
  <c r="J33" i="50"/>
  <c r="J25" i="50"/>
  <c r="J15" i="50"/>
  <c r="L401" i="2"/>
  <c r="L400" i="2" s="1"/>
  <c r="K401" i="2"/>
  <c r="K400" i="2" s="1"/>
  <c r="L274" i="2"/>
  <c r="L273" i="2" s="1"/>
  <c r="K274" i="2"/>
  <c r="K273" i="2" s="1"/>
  <c r="L420" i="2"/>
  <c r="L419" i="2" s="1"/>
  <c r="K420" i="2"/>
  <c r="K419" i="2" s="1"/>
  <c r="J417" i="2"/>
  <c r="J398" i="2"/>
  <c r="J323" i="2"/>
  <c r="J421" i="2"/>
  <c r="J403" i="2"/>
  <c r="J335" i="2"/>
  <c r="J332" i="2"/>
  <c r="J137" i="2"/>
  <c r="J406" i="2"/>
  <c r="J393" i="2"/>
  <c r="J380" i="2"/>
  <c r="J367" i="2"/>
  <c r="J357" i="2"/>
  <c r="J310" i="2"/>
  <c r="J300" i="2"/>
  <c r="J163" i="2"/>
  <c r="J430" i="2"/>
  <c r="J217" i="2"/>
  <c r="J105" i="2"/>
  <c r="J433" i="2"/>
  <c r="J275" i="2"/>
  <c r="J395" i="2"/>
  <c r="J383" i="2"/>
  <c r="J372" i="2"/>
  <c r="J283" i="2"/>
  <c r="J233" i="2"/>
  <c r="J238" i="2"/>
  <c r="J225" i="2"/>
  <c r="J214" i="2"/>
  <c r="J153" i="2"/>
  <c r="J145" i="2"/>
  <c r="J46" i="2"/>
  <c r="J36" i="2"/>
  <c r="J320" i="2"/>
  <c r="J302" i="2"/>
  <c r="J289" i="2"/>
  <c r="J261" i="2"/>
  <c r="J423" i="2"/>
  <c r="L386" i="2"/>
  <c r="L385" i="2" s="1"/>
  <c r="K386" i="2"/>
  <c r="K385" i="2" s="1"/>
  <c r="J386" i="2"/>
  <c r="J350" i="2"/>
  <c r="J341" i="2"/>
  <c r="J317" i="2"/>
  <c r="J305" i="2"/>
  <c r="J292" i="2"/>
  <c r="J264" i="2"/>
  <c r="J244" i="2"/>
  <c r="J227" i="2"/>
  <c r="J211" i="2"/>
  <c r="J121" i="2"/>
  <c r="J72" i="2"/>
  <c r="J58" i="2"/>
  <c r="J277" i="2"/>
  <c r="J427" i="2"/>
  <c r="J355" i="2"/>
  <c r="J326" i="2"/>
  <c r="J312" i="2"/>
  <c r="J308" i="2"/>
  <c r="J295" i="2"/>
  <c r="J270" i="2"/>
  <c r="J230" i="2"/>
  <c r="J219" i="2"/>
  <c r="J206" i="2"/>
  <c r="J158" i="2"/>
  <c r="L100" i="2"/>
  <c r="L99" i="2" s="1"/>
  <c r="L98" i="2" s="1"/>
  <c r="K100" i="2"/>
  <c r="K99" i="2" s="1"/>
  <c r="K98" i="2" s="1"/>
  <c r="J75" i="2"/>
  <c r="J28" i="2"/>
  <c r="J132" i="2"/>
  <c r="J118" i="2"/>
  <c r="J103" i="2"/>
  <c r="J93" i="2"/>
  <c r="J78" i="2"/>
  <c r="J61" i="2"/>
  <c r="J49" i="2"/>
  <c r="J38" i="2"/>
  <c r="J20" i="2"/>
  <c r="K14" i="2"/>
  <c r="J15" i="2"/>
  <c r="J10" i="2"/>
  <c r="J124" i="2"/>
  <c r="J113" i="2"/>
  <c r="J101" i="2"/>
  <c r="J91" i="2"/>
  <c r="J64" i="2"/>
  <c r="J52" i="2"/>
  <c r="J40" i="2"/>
  <c r="J30" i="2"/>
  <c r="J23" i="2"/>
  <c r="J108" i="2"/>
  <c r="J96" i="2"/>
  <c r="J86" i="2"/>
  <c r="J81" i="2"/>
  <c r="J67" i="2"/>
  <c r="J55" i="2"/>
  <c r="J43" i="2"/>
  <c r="J33" i="2"/>
  <c r="J25" i="2"/>
  <c r="J17" i="2"/>
  <c r="L14" i="2"/>
  <c r="J12" i="2"/>
  <c r="L425" i="2"/>
  <c r="K425" i="2"/>
  <c r="L392" i="2"/>
  <c r="L391" i="2" s="1"/>
  <c r="L390" i="2" s="1"/>
  <c r="K392" i="2"/>
  <c r="K391" i="2" s="1"/>
  <c r="K390" i="2" s="1"/>
  <c r="L370" i="2"/>
  <c r="L369" i="2" s="1"/>
  <c r="K370" i="2"/>
  <c r="K369" i="2" s="1"/>
  <c r="L307" i="2"/>
  <c r="K307" i="2"/>
  <c r="L299" i="2"/>
  <c r="K299" i="2"/>
  <c r="L279" i="2"/>
  <c r="L280" i="2"/>
  <c r="K279" i="2"/>
  <c r="K280" i="2"/>
  <c r="L240" i="2"/>
  <c r="L241" i="2"/>
  <c r="K240" i="2"/>
  <c r="K241" i="2"/>
  <c r="L224" i="2"/>
  <c r="K224" i="2"/>
  <c r="L116" i="2"/>
  <c r="L115" i="2" s="1"/>
  <c r="K116" i="2"/>
  <c r="K115" i="2" s="1"/>
  <c r="L216" i="2"/>
  <c r="K216" i="2"/>
  <c r="L35" i="2"/>
  <c r="K35" i="2"/>
  <c r="L9" i="2"/>
  <c r="L27" i="2"/>
  <c r="K27" i="2"/>
  <c r="L22" i="2"/>
  <c r="K22" i="2"/>
  <c r="K9" i="2"/>
  <c r="K400" i="50"/>
  <c r="L334" i="50"/>
  <c r="K334" i="50"/>
  <c r="K333" i="50" s="1"/>
  <c r="K324" i="50" s="1"/>
  <c r="L306" i="50"/>
  <c r="K306" i="50"/>
  <c r="L298" i="50"/>
  <c r="K298" i="50"/>
  <c r="K277" i="50"/>
  <c r="L141" i="50"/>
  <c r="K141" i="50"/>
  <c r="L122" i="50"/>
  <c r="L121" i="50" s="1"/>
  <c r="L120" i="50" s="1"/>
  <c r="K122" i="50"/>
  <c r="K121" i="50" s="1"/>
  <c r="K120" i="50" s="1"/>
  <c r="K111" i="50"/>
  <c r="J111" i="50"/>
  <c r="K76" i="50"/>
  <c r="K75" i="50" s="1"/>
  <c r="L40" i="50"/>
  <c r="K40" i="50"/>
  <c r="L27" i="50"/>
  <c r="K27" i="50"/>
  <c r="L19" i="50"/>
  <c r="K19" i="50"/>
  <c r="L8" i="50"/>
  <c r="L7" i="50" s="1"/>
  <c r="K8" i="50"/>
  <c r="K7" i="50" s="1"/>
  <c r="L336" i="47"/>
  <c r="U336" i="47" s="1"/>
  <c r="T336" i="47" s="1"/>
  <c r="K39" i="47"/>
  <c r="R39" i="47" s="1"/>
  <c r="Q39" i="47" s="1"/>
  <c r="L328" i="47"/>
  <c r="U328" i="47" s="1"/>
  <c r="T328" i="47" s="1"/>
  <c r="L419" i="47"/>
  <c r="J320" i="47"/>
  <c r="O320" i="47" s="1"/>
  <c r="N320" i="47" s="1"/>
  <c r="J196" i="47"/>
  <c r="O196" i="47" s="1"/>
  <c r="N196" i="47" s="1"/>
  <c r="J253" i="47"/>
  <c r="O253" i="47" s="1"/>
  <c r="N253" i="47" s="1"/>
  <c r="J152" i="47"/>
  <c r="J280" i="47"/>
  <c r="O280" i="47" s="1"/>
  <c r="N280" i="47" s="1"/>
  <c r="J305" i="47"/>
  <c r="O305" i="47" s="1"/>
  <c r="N305" i="47" s="1"/>
  <c r="J18" i="47"/>
  <c r="O18" i="47" s="1"/>
  <c r="N18" i="47" s="1"/>
  <c r="J259" i="47"/>
  <c r="O259" i="47" s="1"/>
  <c r="N259" i="47" s="1"/>
  <c r="J228" i="47"/>
  <c r="J262" i="47"/>
  <c r="O262" i="47" s="1"/>
  <c r="N262" i="47" s="1"/>
  <c r="J287" i="47"/>
  <c r="J360" i="47"/>
  <c r="O360" i="47" s="1"/>
  <c r="N360" i="47" s="1"/>
  <c r="J369" i="47"/>
  <c r="O369" i="47" s="1"/>
  <c r="N369" i="47" s="1"/>
  <c r="J406" i="47"/>
  <c r="O406" i="47" s="1"/>
  <c r="N406" i="47" s="1"/>
  <c r="J13" i="47"/>
  <c r="O13" i="47" s="1"/>
  <c r="N13" i="47" s="1"/>
  <c r="J26" i="47"/>
  <c r="O26" i="47" s="1"/>
  <c r="N26" i="47" s="1"/>
  <c r="J165" i="47"/>
  <c r="O165" i="47" s="1"/>
  <c r="N165" i="47" s="1"/>
  <c r="J173" i="47"/>
  <c r="O173" i="47" s="1"/>
  <c r="N173" i="47" s="1"/>
  <c r="J256" i="47"/>
  <c r="J293" i="47"/>
  <c r="O293" i="47" s="1"/>
  <c r="N293" i="47" s="1"/>
  <c r="J333" i="47"/>
  <c r="J384" i="47"/>
  <c r="J412" i="47"/>
  <c r="O412" i="47" s="1"/>
  <c r="N412" i="47" s="1"/>
  <c r="J96" i="47"/>
  <c r="O96" i="47" s="1"/>
  <c r="N96" i="47" s="1"/>
  <c r="J176" i="47"/>
  <c r="O176" i="47" s="1"/>
  <c r="N176" i="47" s="1"/>
  <c r="J193" i="47"/>
  <c r="O193" i="47" s="1"/>
  <c r="N193" i="47" s="1"/>
  <c r="J215" i="47"/>
  <c r="O215" i="47" s="1"/>
  <c r="N215" i="47" s="1"/>
  <c r="J299" i="47"/>
  <c r="O299" i="47" s="1"/>
  <c r="N299" i="47" s="1"/>
  <c r="J308" i="47"/>
  <c r="J84" i="47"/>
  <c r="O84" i="47" s="1"/>
  <c r="N84" i="47" s="1"/>
  <c r="J336" i="47"/>
  <c r="O336" i="47" s="1"/>
  <c r="N336" i="47" s="1"/>
  <c r="J328" i="47"/>
  <c r="O328" i="47" s="1"/>
  <c r="N328" i="47" s="1"/>
  <c r="J419" i="47"/>
  <c r="O419" i="47" s="1"/>
  <c r="N419" i="47" s="1"/>
  <c r="L333" i="50" l="1"/>
  <c r="L324" i="50" s="1"/>
  <c r="L74" i="47"/>
  <c r="U74" i="47" s="1"/>
  <c r="T74" i="47" s="1"/>
  <c r="L283" i="47"/>
  <c r="J283" i="47"/>
  <c r="O283" i="47" s="1"/>
  <c r="N283" i="47" s="1"/>
  <c r="K283" i="47"/>
  <c r="K408" i="2"/>
  <c r="L408" i="2"/>
  <c r="K359" i="50"/>
  <c r="U268" i="47"/>
  <c r="T268" i="47" s="1"/>
  <c r="L267" i="47"/>
  <c r="U267" i="47" s="1"/>
  <c r="T267" i="47" s="1"/>
  <c r="R268" i="47"/>
  <c r="Q268" i="47" s="1"/>
  <c r="K267" i="47"/>
  <c r="R267" i="47" s="1"/>
  <c r="Q267" i="47" s="1"/>
  <c r="O268" i="47"/>
  <c r="N268" i="47" s="1"/>
  <c r="J267" i="47"/>
  <c r="O267" i="47" s="1"/>
  <c r="N267" i="47" s="1"/>
  <c r="L115" i="47"/>
  <c r="U115" i="47" s="1"/>
  <c r="T115" i="47" s="1"/>
  <c r="U283" i="47"/>
  <c r="T283" i="47" s="1"/>
  <c r="R144" i="47"/>
  <c r="Q144" i="47" s="1"/>
  <c r="K143" i="47"/>
  <c r="U144" i="47"/>
  <c r="T144" i="47" s="1"/>
  <c r="L143" i="47"/>
  <c r="U143" i="47" s="1"/>
  <c r="T143" i="47" s="1"/>
  <c r="O152" i="47"/>
  <c r="N152" i="47" s="1"/>
  <c r="J143" i="47"/>
  <c r="J383" i="47"/>
  <c r="O383" i="47" s="1"/>
  <c r="N383" i="47" s="1"/>
  <c r="O384" i="47"/>
  <c r="N384" i="47" s="1"/>
  <c r="J223" i="47"/>
  <c r="O224" i="47"/>
  <c r="N224" i="47" s="1"/>
  <c r="J392" i="47"/>
  <c r="O392" i="47" s="1"/>
  <c r="N392" i="47" s="1"/>
  <c r="O393" i="47"/>
  <c r="N393" i="47" s="1"/>
  <c r="C24" i="62"/>
  <c r="C26" i="62" s="1"/>
  <c r="R352" i="47"/>
  <c r="Q352" i="47" s="1"/>
  <c r="R212" i="47"/>
  <c r="Q212" i="47" s="1"/>
  <c r="J323" i="47"/>
  <c r="O323" i="47" s="1"/>
  <c r="N323" i="47" s="1"/>
  <c r="O324" i="47"/>
  <c r="N324" i="47" s="1"/>
  <c r="O365" i="47"/>
  <c r="N365" i="47" s="1"/>
  <c r="J364" i="47"/>
  <c r="O119" i="47"/>
  <c r="N119" i="47" s="1"/>
  <c r="L227" i="47"/>
  <c r="U228" i="47"/>
  <c r="T228" i="47" s="1"/>
  <c r="O308" i="47"/>
  <c r="N308" i="47" s="1"/>
  <c r="J327" i="47"/>
  <c r="O327" i="47" s="1"/>
  <c r="N327" i="47" s="1"/>
  <c r="O333" i="47"/>
  <c r="N333" i="47" s="1"/>
  <c r="J227" i="47"/>
  <c r="O227" i="47" s="1"/>
  <c r="N227" i="47" s="1"/>
  <c r="O228" i="47"/>
  <c r="N228" i="47" s="1"/>
  <c r="L88" i="47"/>
  <c r="U89" i="47"/>
  <c r="T89" i="47" s="1"/>
  <c r="O212" i="47"/>
  <c r="N212" i="47" s="1"/>
  <c r="R287" i="47"/>
  <c r="Q287" i="47" s="1"/>
  <c r="R209" i="47"/>
  <c r="Q209" i="47" s="1"/>
  <c r="K95" i="47"/>
  <c r="R95" i="47" s="1"/>
  <c r="Q95" i="47" s="1"/>
  <c r="R96" i="47"/>
  <c r="Q96" i="47" s="1"/>
  <c r="J88" i="47"/>
  <c r="O88" i="47" s="1"/>
  <c r="N88" i="47" s="1"/>
  <c r="O89" i="47"/>
  <c r="N89" i="47" s="1"/>
  <c r="L168" i="47"/>
  <c r="U168" i="47" s="1"/>
  <c r="T168" i="47" s="1"/>
  <c r="U169" i="47"/>
  <c r="T169" i="47" s="1"/>
  <c r="U245" i="47"/>
  <c r="T245" i="47" s="1"/>
  <c r="L241" i="47"/>
  <c r="U209" i="47"/>
  <c r="T209" i="47" s="1"/>
  <c r="L155" i="47"/>
  <c r="U155" i="47" s="1"/>
  <c r="T155" i="47" s="1"/>
  <c r="U156" i="47"/>
  <c r="T156" i="47" s="1"/>
  <c r="L107" i="47"/>
  <c r="U107" i="47" s="1"/>
  <c r="T107" i="47" s="1"/>
  <c r="U108" i="47"/>
  <c r="T108" i="47" s="1"/>
  <c r="L392" i="47"/>
  <c r="U392" i="47" s="1"/>
  <c r="T392" i="47" s="1"/>
  <c r="U393" i="47"/>
  <c r="T393" i="47" s="1"/>
  <c r="L218" i="47"/>
  <c r="U218" i="47" s="1"/>
  <c r="T218" i="47" s="1"/>
  <c r="U219" i="47"/>
  <c r="T219" i="47" s="1"/>
  <c r="L70" i="47"/>
  <c r="U70" i="47" s="1"/>
  <c r="T70" i="47" s="1"/>
  <c r="U71" i="47"/>
  <c r="T71" i="47" s="1"/>
  <c r="L401" i="47"/>
  <c r="U402" i="47"/>
  <c r="T402" i="47" s="1"/>
  <c r="L323" i="47"/>
  <c r="U323" i="47" s="1"/>
  <c r="T323" i="47" s="1"/>
  <c r="U324" i="47"/>
  <c r="T324" i="47" s="1"/>
  <c r="U290" i="47"/>
  <c r="T290" i="47" s="1"/>
  <c r="U365" i="47"/>
  <c r="T365" i="47" s="1"/>
  <c r="L364" i="47"/>
  <c r="U364" i="47" s="1"/>
  <c r="T364" i="47" s="1"/>
  <c r="L327" i="47"/>
  <c r="U327" i="47" s="1"/>
  <c r="T327" i="47" s="1"/>
  <c r="U333" i="47"/>
  <c r="T333" i="47" s="1"/>
  <c r="U212" i="47"/>
  <c r="T212" i="47" s="1"/>
  <c r="L164" i="47"/>
  <c r="U165" i="47"/>
  <c r="T165" i="47" s="1"/>
  <c r="L418" i="47"/>
  <c r="U419" i="47"/>
  <c r="T419" i="47" s="1"/>
  <c r="L411" i="47"/>
  <c r="U412" i="47"/>
  <c r="T412" i="47" s="1"/>
  <c r="J125" i="47"/>
  <c r="O125" i="47" s="1"/>
  <c r="N125" i="47" s="1"/>
  <c r="O132" i="47"/>
  <c r="N132" i="47" s="1"/>
  <c r="O184" i="47"/>
  <c r="N184" i="47" s="1"/>
  <c r="O209" i="47"/>
  <c r="N209" i="47" s="1"/>
  <c r="R365" i="47"/>
  <c r="Q365" i="47" s="1"/>
  <c r="K364" i="47"/>
  <c r="R364" i="47" s="1"/>
  <c r="Q364" i="47" s="1"/>
  <c r="K88" i="47"/>
  <c r="R88" i="47" s="1"/>
  <c r="Q88" i="47" s="1"/>
  <c r="R89" i="47"/>
  <c r="Q89" i="47" s="1"/>
  <c r="K383" i="47"/>
  <c r="R383" i="47" s="1"/>
  <c r="Q383" i="47" s="1"/>
  <c r="R384" i="47"/>
  <c r="Q384" i="47" s="1"/>
  <c r="R290" i="47"/>
  <c r="Q290" i="47" s="1"/>
  <c r="J135" i="47"/>
  <c r="O135" i="47" s="1"/>
  <c r="N135" i="47" s="1"/>
  <c r="O136" i="47"/>
  <c r="N136" i="47" s="1"/>
  <c r="B24" i="62"/>
  <c r="B26" i="62" s="1"/>
  <c r="O352" i="47"/>
  <c r="N352" i="47" s="1"/>
  <c r="L95" i="47"/>
  <c r="U96" i="47"/>
  <c r="T96" i="47" s="1"/>
  <c r="J241" i="47"/>
  <c r="O241" i="47" s="1"/>
  <c r="N241" i="47" s="1"/>
  <c r="O256" i="47"/>
  <c r="N256" i="47" s="1"/>
  <c r="O287" i="47"/>
  <c r="N287" i="47" s="1"/>
  <c r="U348" i="47"/>
  <c r="T348" i="47" s="1"/>
  <c r="O290" i="47"/>
  <c r="N290" i="47" s="1"/>
  <c r="R245" i="47"/>
  <c r="Q245" i="47" s="1"/>
  <c r="K241" i="47"/>
  <c r="R241" i="47" s="1"/>
  <c r="Q241" i="47" s="1"/>
  <c r="K327" i="47"/>
  <c r="R327" i="47" s="1"/>
  <c r="Q327" i="47" s="1"/>
  <c r="R333" i="47"/>
  <c r="Q333" i="47" s="1"/>
  <c r="R184" i="47"/>
  <c r="Q184" i="47" s="1"/>
  <c r="K135" i="47"/>
  <c r="R135" i="47" s="1"/>
  <c r="Q135" i="47" s="1"/>
  <c r="R136" i="47"/>
  <c r="Q136" i="47" s="1"/>
  <c r="L363" i="47"/>
  <c r="U363" i="47" s="1"/>
  <c r="T363" i="47" s="1"/>
  <c r="U368" i="47"/>
  <c r="T368" i="47" s="1"/>
  <c r="L359" i="47"/>
  <c r="U359" i="47" s="1"/>
  <c r="T359" i="47" s="1"/>
  <c r="U360" i="47"/>
  <c r="T360" i="47" s="1"/>
  <c r="L223" i="47"/>
  <c r="U224" i="47"/>
  <c r="T224" i="47" s="1"/>
  <c r="L125" i="47"/>
  <c r="U125" i="47" s="1"/>
  <c r="T125" i="47" s="1"/>
  <c r="U132" i="47"/>
  <c r="T132" i="47" s="1"/>
  <c r="L405" i="47"/>
  <c r="U405" i="47" s="1"/>
  <c r="T405" i="47" s="1"/>
  <c r="U406" i="47"/>
  <c r="T406" i="47" s="1"/>
  <c r="U308" i="47"/>
  <c r="T308" i="47" s="1"/>
  <c r="L383" i="47"/>
  <c r="U384" i="47"/>
  <c r="T384" i="47" s="1"/>
  <c r="D24" i="62"/>
  <c r="D26" i="62" s="1"/>
  <c r="U352" i="47"/>
  <c r="T352" i="47" s="1"/>
  <c r="U287" i="47"/>
  <c r="T287" i="47" s="1"/>
  <c r="U184" i="47"/>
  <c r="T184" i="47" s="1"/>
  <c r="L135" i="47"/>
  <c r="U135" i="47" s="1"/>
  <c r="T135" i="47" s="1"/>
  <c r="U136" i="47"/>
  <c r="T136" i="47" s="1"/>
  <c r="R308" i="47"/>
  <c r="Q308" i="47" s="1"/>
  <c r="L359" i="50"/>
  <c r="K268" i="50"/>
  <c r="K194" i="50" s="1"/>
  <c r="K227" i="47"/>
  <c r="R227" i="47" s="1"/>
  <c r="Q227" i="47" s="1"/>
  <c r="J12" i="47"/>
  <c r="O12" i="47" s="1"/>
  <c r="N12" i="47" s="1"/>
  <c r="L12" i="47"/>
  <c r="K12" i="47"/>
  <c r="R12" i="47" s="1"/>
  <c r="Q12" i="47" s="1"/>
  <c r="L13" i="50"/>
  <c r="K13" i="50"/>
  <c r="K115" i="47"/>
  <c r="R115" i="47" s="1"/>
  <c r="Q115" i="47" s="1"/>
  <c r="L284" i="50"/>
  <c r="L208" i="2"/>
  <c r="L202" i="2" s="1"/>
  <c r="K208" i="2"/>
  <c r="K202" i="2" s="1"/>
  <c r="K284" i="50"/>
  <c r="K348" i="47"/>
  <c r="R348" i="47" s="1"/>
  <c r="Q348" i="47" s="1"/>
  <c r="O183" i="47"/>
  <c r="N183" i="47" s="1"/>
  <c r="R183" i="47"/>
  <c r="Q183" i="47" s="1"/>
  <c r="J368" i="47"/>
  <c r="O368" i="47" s="1"/>
  <c r="N368" i="47" s="1"/>
  <c r="L378" i="2"/>
  <c r="L377" i="2" s="1"/>
  <c r="R283" i="47"/>
  <c r="Q283" i="47" s="1"/>
  <c r="K419" i="47"/>
  <c r="K368" i="47"/>
  <c r="R368" i="47" s="1"/>
  <c r="Q368" i="47" s="1"/>
  <c r="K74" i="47"/>
  <c r="R74" i="47" s="1"/>
  <c r="Q74" i="47" s="1"/>
  <c r="J348" i="47"/>
  <c r="O348" i="47" s="1"/>
  <c r="N348" i="47" s="1"/>
  <c r="K378" i="2"/>
  <c r="K377" i="2" s="1"/>
  <c r="J115" i="47"/>
  <c r="O115" i="47" s="1"/>
  <c r="N115" i="47" s="1"/>
  <c r="K169" i="47"/>
  <c r="R169" i="47" s="1"/>
  <c r="Q169" i="47" s="1"/>
  <c r="J169" i="47"/>
  <c r="L314" i="2"/>
  <c r="K314" i="2"/>
  <c r="J265" i="50"/>
  <c r="J24" i="50"/>
  <c r="J137" i="50"/>
  <c r="J374" i="2"/>
  <c r="J19" i="2"/>
  <c r="J171" i="2"/>
  <c r="J90" i="2"/>
  <c r="J76" i="50"/>
  <c r="J107" i="47"/>
  <c r="O107" i="47" s="1"/>
  <c r="N107" i="47" s="1"/>
  <c r="J111" i="47"/>
  <c r="O111" i="47" s="1"/>
  <c r="N111" i="47" s="1"/>
  <c r="J70" i="47"/>
  <c r="O70" i="47" s="1"/>
  <c r="N70" i="47" s="1"/>
  <c r="J218" i="47"/>
  <c r="O218" i="47" s="1"/>
  <c r="N218" i="47" s="1"/>
  <c r="J401" i="47"/>
  <c r="O401" i="47" s="1"/>
  <c r="N401" i="47" s="1"/>
  <c r="J19" i="50"/>
  <c r="J115" i="50"/>
  <c r="K401" i="47"/>
  <c r="R401" i="47" s="1"/>
  <c r="Q401" i="47" s="1"/>
  <c r="K107" i="47"/>
  <c r="R107" i="47" s="1"/>
  <c r="Q107" i="47" s="1"/>
  <c r="K359" i="47"/>
  <c r="R359" i="47" s="1"/>
  <c r="Q359" i="47" s="1"/>
  <c r="K155" i="47"/>
  <c r="R155" i="47" s="1"/>
  <c r="Q155" i="47" s="1"/>
  <c r="K405" i="47"/>
  <c r="R405" i="47" s="1"/>
  <c r="Q405" i="47" s="1"/>
  <c r="K392" i="47"/>
  <c r="R392" i="47" s="1"/>
  <c r="Q392" i="47" s="1"/>
  <c r="K218" i="47"/>
  <c r="R218" i="47" s="1"/>
  <c r="Q218" i="47" s="1"/>
  <c r="K125" i="47"/>
  <c r="R125" i="47" s="1"/>
  <c r="Q125" i="47" s="1"/>
  <c r="K70" i="47"/>
  <c r="R70" i="47" s="1"/>
  <c r="Q70" i="47" s="1"/>
  <c r="K411" i="47"/>
  <c r="R411" i="47" s="1"/>
  <c r="Q411" i="47" s="1"/>
  <c r="K323" i="47"/>
  <c r="R323" i="47" s="1"/>
  <c r="Q323" i="47" s="1"/>
  <c r="K164" i="47"/>
  <c r="R164" i="47" s="1"/>
  <c r="Q164" i="47" s="1"/>
  <c r="K223" i="47"/>
  <c r="J155" i="47"/>
  <c r="O155" i="47" s="1"/>
  <c r="N155" i="47" s="1"/>
  <c r="J298" i="50"/>
  <c r="J22" i="2"/>
  <c r="L194" i="50"/>
  <c r="K132" i="50"/>
  <c r="J14" i="50"/>
  <c r="J269" i="50"/>
  <c r="J8" i="50"/>
  <c r="J122" i="50"/>
  <c r="J100" i="2"/>
  <c r="J277" i="50"/>
  <c r="J9" i="2"/>
  <c r="L132" i="50"/>
  <c r="J224" i="2"/>
  <c r="J334" i="50"/>
  <c r="L272" i="2"/>
  <c r="L266" i="2" s="1"/>
  <c r="J306" i="50"/>
  <c r="K298" i="2"/>
  <c r="K297" i="2" s="1"/>
  <c r="J299" i="2"/>
  <c r="J40" i="50"/>
  <c r="L298" i="2"/>
  <c r="L297" i="2" s="1"/>
  <c r="J27" i="50"/>
  <c r="J392" i="2"/>
  <c r="J216" i="2"/>
  <c r="J307" i="2"/>
  <c r="J35" i="2"/>
  <c r="J32" i="50"/>
  <c r="J56" i="50"/>
  <c r="J68" i="50"/>
  <c r="J81" i="50"/>
  <c r="J84" i="50"/>
  <c r="J90" i="50"/>
  <c r="J50" i="50"/>
  <c r="J65" i="50"/>
  <c r="J145" i="50"/>
  <c r="J158" i="50"/>
  <c r="J151" i="50" s="1"/>
  <c r="J162" i="50"/>
  <c r="J161" i="50" s="1"/>
  <c r="J107" i="50"/>
  <c r="J353" i="50"/>
  <c r="J352" i="50" s="1"/>
  <c r="J321" i="50"/>
  <c r="J364" i="50"/>
  <c r="J391" i="50"/>
  <c r="J394" i="50"/>
  <c r="J402" i="50"/>
  <c r="J311" i="50"/>
  <c r="J326" i="50"/>
  <c r="J27" i="2"/>
  <c r="J47" i="50"/>
  <c r="J199" i="50"/>
  <c r="J289" i="50"/>
  <c r="J205" i="50"/>
  <c r="J212" i="50"/>
  <c r="J221" i="50"/>
  <c r="J227" i="50"/>
  <c r="J236" i="50"/>
  <c r="J104" i="50"/>
  <c r="J274" i="50"/>
  <c r="J178" i="50"/>
  <c r="J196" i="50"/>
  <c r="J242" i="50"/>
  <c r="J372" i="50"/>
  <c r="J37" i="50"/>
  <c r="J62" i="50"/>
  <c r="J87" i="50"/>
  <c r="J59" i="50"/>
  <c r="J53" i="50"/>
  <c r="J142" i="50"/>
  <c r="J148" i="50"/>
  <c r="J134" i="50"/>
  <c r="J129" i="50"/>
  <c r="J342" i="50"/>
  <c r="J375" i="50"/>
  <c r="J381" i="50"/>
  <c r="J314" i="50"/>
  <c r="J339" i="50"/>
  <c r="J388" i="50"/>
  <c r="J397" i="50"/>
  <c r="J406" i="50"/>
  <c r="J317" i="50"/>
  <c r="J345" i="50"/>
  <c r="J384" i="50"/>
  <c r="K389" i="2"/>
  <c r="J72" i="50"/>
  <c r="J255" i="50"/>
  <c r="J292" i="50"/>
  <c r="J182" i="50"/>
  <c r="J208" i="50"/>
  <c r="J215" i="50"/>
  <c r="J224" i="50"/>
  <c r="J233" i="50"/>
  <c r="J261" i="50"/>
  <c r="J286" i="50"/>
  <c r="J94" i="50"/>
  <c r="J191" i="50"/>
  <c r="J248" i="50"/>
  <c r="J295" i="50"/>
  <c r="J170" i="50"/>
  <c r="J218" i="50"/>
  <c r="J258" i="50"/>
  <c r="J378" i="50"/>
  <c r="J348" i="50"/>
  <c r="K8" i="2"/>
  <c r="K7" i="2" s="1"/>
  <c r="L389" i="2"/>
  <c r="K272" i="2"/>
  <c r="K266" i="2" s="1"/>
  <c r="J95" i="2"/>
  <c r="J294" i="2"/>
  <c r="J210" i="2"/>
  <c r="J316" i="2"/>
  <c r="J385" i="2"/>
  <c r="J319" i="2"/>
  <c r="J144" i="2"/>
  <c r="J282" i="2"/>
  <c r="J405" i="2"/>
  <c r="J32" i="2"/>
  <c r="J54" i="2"/>
  <c r="J112" i="2"/>
  <c r="J48" i="2"/>
  <c r="J77" i="2"/>
  <c r="J131" i="2"/>
  <c r="J127" i="2" s="1"/>
  <c r="J157" i="2"/>
  <c r="J229" i="2"/>
  <c r="J243" i="2"/>
  <c r="J260" i="2"/>
  <c r="J429" i="2"/>
  <c r="J331" i="2"/>
  <c r="J402" i="2"/>
  <c r="J397" i="2"/>
  <c r="J51" i="2"/>
  <c r="J288" i="2"/>
  <c r="J45" i="2"/>
  <c r="J382" i="2"/>
  <c r="J432" i="2"/>
  <c r="J379" i="2"/>
  <c r="J354" i="2"/>
  <c r="J80" i="2"/>
  <c r="J85" i="2"/>
  <c r="J107" i="2"/>
  <c r="J63" i="2"/>
  <c r="J325" i="2"/>
  <c r="J71" i="2"/>
  <c r="J120" i="2"/>
  <c r="J304" i="2"/>
  <c r="J349" i="2"/>
  <c r="J152" i="2"/>
  <c r="J213" i="2"/>
  <c r="J232" i="2"/>
  <c r="J371" i="2"/>
  <c r="J162" i="2"/>
  <c r="J366" i="2"/>
  <c r="J136" i="2"/>
  <c r="J205" i="2"/>
  <c r="J269" i="2"/>
  <c r="J57" i="2"/>
  <c r="J291" i="2"/>
  <c r="J340" i="2"/>
  <c r="J274" i="2"/>
  <c r="J273" i="2" s="1"/>
  <c r="J42" i="2"/>
  <c r="J66" i="2"/>
  <c r="J123" i="2"/>
  <c r="J14" i="2"/>
  <c r="J60" i="2"/>
  <c r="J117" i="2"/>
  <c r="J74" i="2"/>
  <c r="J426" i="2"/>
  <c r="J263" i="2"/>
  <c r="J237" i="2"/>
  <c r="J334" i="2"/>
  <c r="J420" i="2"/>
  <c r="J322" i="2"/>
  <c r="J416" i="2"/>
  <c r="J413" i="2" s="1"/>
  <c r="L8" i="2"/>
  <c r="L7" i="2" s="1"/>
  <c r="J405" i="47"/>
  <c r="O405" i="47" s="1"/>
  <c r="N405" i="47" s="1"/>
  <c r="J164" i="47"/>
  <c r="O164" i="47" s="1"/>
  <c r="N164" i="47" s="1"/>
  <c r="J359" i="47"/>
  <c r="O359" i="47" s="1"/>
  <c r="N359" i="47" s="1"/>
  <c r="J95" i="47"/>
  <c r="O95" i="47" s="1"/>
  <c r="N95" i="47" s="1"/>
  <c r="J411" i="47"/>
  <c r="O411" i="47" s="1"/>
  <c r="N411" i="47" s="1"/>
  <c r="J418" i="47"/>
  <c r="O418" i="47" s="1"/>
  <c r="N418" i="47" s="1"/>
  <c r="J74" i="47"/>
  <c r="O74" i="47" s="1"/>
  <c r="N74" i="47" s="1"/>
  <c r="J87" i="47" l="1"/>
  <c r="O87" i="47" s="1"/>
  <c r="N87" i="47" s="1"/>
  <c r="K285" i="2"/>
  <c r="L285" i="2"/>
  <c r="J211" i="50"/>
  <c r="K94" i="47"/>
  <c r="R94" i="47" s="1"/>
  <c r="Q94" i="47" s="1"/>
  <c r="J195" i="50"/>
  <c r="L266" i="47"/>
  <c r="U266" i="47" s="1"/>
  <c r="T266" i="47" s="1"/>
  <c r="L106" i="47"/>
  <c r="U106" i="47" s="1"/>
  <c r="T106" i="47" s="1"/>
  <c r="K222" i="47"/>
  <c r="R222" i="47" s="1"/>
  <c r="Q222" i="47" s="1"/>
  <c r="U223" i="47"/>
  <c r="T223" i="47" s="1"/>
  <c r="L222" i="47"/>
  <c r="U222" i="47" s="1"/>
  <c r="T222" i="47" s="1"/>
  <c r="O223" i="47"/>
  <c r="N223" i="47" s="1"/>
  <c r="J222" i="47"/>
  <c r="O222" i="47" s="1"/>
  <c r="N222" i="47" s="1"/>
  <c r="O364" i="47"/>
  <c r="N364" i="47" s="1"/>
  <c r="J363" i="47"/>
  <c r="O363" i="47" s="1"/>
  <c r="N363" i="47" s="1"/>
  <c r="J135" i="2"/>
  <c r="J169" i="50"/>
  <c r="K6" i="2"/>
  <c r="L6" i="2"/>
  <c r="K87" i="47"/>
  <c r="R87" i="47" s="1"/>
  <c r="Q87" i="47" s="1"/>
  <c r="K418" i="47"/>
  <c r="R418" i="47" s="1"/>
  <c r="Q418" i="47" s="1"/>
  <c r="R419" i="47"/>
  <c r="Q419" i="47" s="1"/>
  <c r="L182" i="47"/>
  <c r="U182" i="47" s="1"/>
  <c r="T182" i="47" s="1"/>
  <c r="U183" i="47"/>
  <c r="T183" i="47" s="1"/>
  <c r="O143" i="47"/>
  <c r="N143" i="47" s="1"/>
  <c r="J142" i="47"/>
  <c r="O142" i="47" s="1"/>
  <c r="N142" i="47" s="1"/>
  <c r="L142" i="47"/>
  <c r="U142" i="47" s="1"/>
  <c r="T142" i="47" s="1"/>
  <c r="L11" i="47"/>
  <c r="U11" i="47" s="1"/>
  <c r="T11" i="47" s="1"/>
  <c r="U12" i="47"/>
  <c r="T12" i="47" s="1"/>
  <c r="L94" i="47"/>
  <c r="U94" i="47" s="1"/>
  <c r="T94" i="47" s="1"/>
  <c r="U95" i="47"/>
  <c r="T95" i="47" s="1"/>
  <c r="L410" i="47"/>
  <c r="U411" i="47"/>
  <c r="T411" i="47" s="1"/>
  <c r="L163" i="47"/>
  <c r="U163" i="47" s="1"/>
  <c r="T163" i="47" s="1"/>
  <c r="U164" i="47"/>
  <c r="T164" i="47" s="1"/>
  <c r="U401" i="47"/>
  <c r="T401" i="47" s="1"/>
  <c r="L400" i="47"/>
  <c r="U400" i="47" s="1"/>
  <c r="T400" i="47" s="1"/>
  <c r="R223" i="47"/>
  <c r="Q223" i="47" s="1"/>
  <c r="R143" i="47"/>
  <c r="Q143" i="47" s="1"/>
  <c r="K142" i="47"/>
  <c r="R142" i="47" s="1"/>
  <c r="Q142" i="47" s="1"/>
  <c r="U241" i="47"/>
  <c r="T241" i="47" s="1"/>
  <c r="L240" i="47"/>
  <c r="U240" i="47" s="1"/>
  <c r="T240" i="47" s="1"/>
  <c r="J168" i="47"/>
  <c r="O168" i="47" s="1"/>
  <c r="N168" i="47" s="1"/>
  <c r="O169" i="47"/>
  <c r="N169" i="47" s="1"/>
  <c r="U383" i="47"/>
  <c r="T383" i="47" s="1"/>
  <c r="L382" i="47"/>
  <c r="L343" i="47"/>
  <c r="U343" i="47" s="1"/>
  <c r="T343" i="47" s="1"/>
  <c r="L417" i="47"/>
  <c r="U417" i="47" s="1"/>
  <c r="T417" i="47" s="1"/>
  <c r="U418" i="47"/>
  <c r="T418" i="47" s="1"/>
  <c r="L87" i="47"/>
  <c r="U87" i="47" s="1"/>
  <c r="T87" i="47" s="1"/>
  <c r="U88" i="47"/>
  <c r="T88" i="47" s="1"/>
  <c r="U227" i="47"/>
  <c r="T227" i="47" s="1"/>
  <c r="J248" i="2"/>
  <c r="J360" i="50"/>
  <c r="J97" i="50"/>
  <c r="J268" i="50"/>
  <c r="K343" i="47"/>
  <c r="R343" i="47" s="1"/>
  <c r="Q343" i="47" s="1"/>
  <c r="J343" i="47"/>
  <c r="O343" i="47" s="1"/>
  <c r="N343" i="47" s="1"/>
  <c r="J266" i="47"/>
  <c r="O266" i="47" s="1"/>
  <c r="N266" i="47" s="1"/>
  <c r="J333" i="50"/>
  <c r="K182" i="47"/>
  <c r="R182" i="47" s="1"/>
  <c r="Q182" i="47" s="1"/>
  <c r="J13" i="50"/>
  <c r="K11" i="47"/>
  <c r="R11" i="47" s="1"/>
  <c r="Q11" i="47" s="1"/>
  <c r="J75" i="50"/>
  <c r="L6" i="50"/>
  <c r="K382" i="47"/>
  <c r="R382" i="47" s="1"/>
  <c r="Q382" i="47" s="1"/>
  <c r="J11" i="47"/>
  <c r="O11" i="47" s="1"/>
  <c r="N11" i="47" s="1"/>
  <c r="K6" i="50"/>
  <c r="K409" i="50" s="1"/>
  <c r="J70" i="2"/>
  <c r="J315" i="2"/>
  <c r="J387" i="50"/>
  <c r="J287" i="2"/>
  <c r="J286" i="2" s="1"/>
  <c r="J251" i="50"/>
  <c r="J8" i="2"/>
  <c r="J7" i="2" s="1"/>
  <c r="J7" i="50"/>
  <c r="J181" i="50"/>
  <c r="J114" i="50"/>
  <c r="J113" i="50" s="1"/>
  <c r="J370" i="2"/>
  <c r="J369" i="2" s="1"/>
  <c r="J148" i="2"/>
  <c r="J170" i="2"/>
  <c r="J94" i="47"/>
  <c r="O94" i="47" s="1"/>
  <c r="N94" i="47" s="1"/>
  <c r="J182" i="47"/>
  <c r="O182" i="47" s="1"/>
  <c r="N182" i="47" s="1"/>
  <c r="J382" i="47"/>
  <c r="O382" i="47" s="1"/>
  <c r="N382" i="47" s="1"/>
  <c r="J240" i="47"/>
  <c r="O240" i="47" s="1"/>
  <c r="N240" i="47" s="1"/>
  <c r="K240" i="47"/>
  <c r="R240" i="47" s="1"/>
  <c r="Q240" i="47" s="1"/>
  <c r="K410" i="47"/>
  <c r="R410" i="47" s="1"/>
  <c r="Q410" i="47" s="1"/>
  <c r="K363" i="47"/>
  <c r="R363" i="47" s="1"/>
  <c r="Q363" i="47" s="1"/>
  <c r="K400" i="47"/>
  <c r="R400" i="47" s="1"/>
  <c r="Q400" i="47" s="1"/>
  <c r="K163" i="47"/>
  <c r="R163" i="47" s="1"/>
  <c r="Q163" i="47" s="1"/>
  <c r="K106" i="47"/>
  <c r="R106" i="47" s="1"/>
  <c r="Q106" i="47" s="1"/>
  <c r="K168" i="47"/>
  <c r="R168" i="47" s="1"/>
  <c r="Q168" i="47" s="1"/>
  <c r="K417" i="47"/>
  <c r="R417" i="47" s="1"/>
  <c r="Q417" i="47" s="1"/>
  <c r="J106" i="47"/>
  <c r="O106" i="47" s="1"/>
  <c r="N106" i="47" s="1"/>
  <c r="J121" i="50"/>
  <c r="J298" i="2"/>
  <c r="J190" i="50"/>
  <c r="J93" i="50"/>
  <c r="J133" i="50"/>
  <c r="J264" i="50"/>
  <c r="J320" i="50"/>
  <c r="J405" i="50"/>
  <c r="J141" i="50"/>
  <c r="J71" i="50"/>
  <c r="J325" i="50"/>
  <c r="J401" i="50"/>
  <c r="J161" i="2"/>
  <c r="J156" i="2"/>
  <c r="J419" i="2"/>
  <c r="J425" i="2"/>
  <c r="J116" i="2"/>
  <c r="J204" i="2"/>
  <c r="J378" i="2"/>
  <c r="J89" i="2"/>
  <c r="J99" i="2"/>
  <c r="J84" i="2"/>
  <c r="J353" i="2"/>
  <c r="J401" i="2"/>
  <c r="J281" i="2"/>
  <c r="J236" i="2"/>
  <c r="J268" i="2"/>
  <c r="J365" i="2"/>
  <c r="J391" i="2"/>
  <c r="J242" i="2"/>
  <c r="J111" i="2"/>
  <c r="J410" i="47"/>
  <c r="O410" i="47" s="1"/>
  <c r="N410" i="47" s="1"/>
  <c r="J400" i="47"/>
  <c r="O400" i="47" s="1"/>
  <c r="N400" i="47" s="1"/>
  <c r="J417" i="47"/>
  <c r="O417" i="47" s="1"/>
  <c r="N417" i="47" s="1"/>
  <c r="J163" i="47"/>
  <c r="O163" i="47" s="1"/>
  <c r="N163" i="47" s="1"/>
  <c r="J408" i="2" l="1"/>
  <c r="L10" i="47"/>
  <c r="U10" i="47" s="1"/>
  <c r="T10" i="47" s="1"/>
  <c r="L409" i="47"/>
  <c r="U409" i="47" s="1"/>
  <c r="T409" i="47" s="1"/>
  <c r="U410" i="47"/>
  <c r="T410" i="47" s="1"/>
  <c r="L265" i="47"/>
  <c r="U265" i="47" s="1"/>
  <c r="T265" i="47" s="1"/>
  <c r="U382" i="47"/>
  <c r="T382" i="47" s="1"/>
  <c r="L381" i="47"/>
  <c r="U381" i="47" s="1"/>
  <c r="T381" i="47" s="1"/>
  <c r="J168" i="50"/>
  <c r="J359" i="50"/>
  <c r="J194" i="50"/>
  <c r="J324" i="50"/>
  <c r="L409" i="50"/>
  <c r="J6" i="50"/>
  <c r="L435" i="2"/>
  <c r="K435" i="2"/>
  <c r="J120" i="50"/>
  <c r="J297" i="2"/>
  <c r="J247" i="2"/>
  <c r="J409" i="47"/>
  <c r="O409" i="47" s="1"/>
  <c r="N409" i="47" s="1"/>
  <c r="K381" i="47"/>
  <c r="R381" i="47" s="1"/>
  <c r="Q381" i="47" s="1"/>
  <c r="K409" i="47"/>
  <c r="R409" i="47" s="1"/>
  <c r="Q409" i="47" s="1"/>
  <c r="K10" i="47"/>
  <c r="R10" i="47" s="1"/>
  <c r="Q10" i="47" s="1"/>
  <c r="K266" i="47"/>
  <c r="R266" i="47" s="1"/>
  <c r="Q266" i="47" s="1"/>
  <c r="J10" i="47"/>
  <c r="O10" i="47" s="1"/>
  <c r="N10" i="47" s="1"/>
  <c r="J265" i="47"/>
  <c r="O265" i="47" s="1"/>
  <c r="N265" i="47" s="1"/>
  <c r="J132" i="50"/>
  <c r="J189" i="50"/>
  <c r="J400" i="50"/>
  <c r="J284" i="50"/>
  <c r="J364" i="2"/>
  <c r="J279" i="2"/>
  <c r="J280" i="2"/>
  <c r="J400" i="2"/>
  <c r="J352" i="2"/>
  <c r="J155" i="2"/>
  <c r="J126" i="2"/>
  <c r="J134" i="2"/>
  <c r="J88" i="2"/>
  <c r="J115" i="2"/>
  <c r="J208" i="2"/>
  <c r="J235" i="2"/>
  <c r="J390" i="2"/>
  <c r="J147" i="2"/>
  <c r="J267" i="2"/>
  <c r="J83" i="2"/>
  <c r="J98" i="2"/>
  <c r="J203" i="2"/>
  <c r="J160" i="2"/>
  <c r="J272" i="2"/>
  <c r="J110" i="2"/>
  <c r="J241" i="2"/>
  <c r="J240" i="2"/>
  <c r="J69" i="2"/>
  <c r="J314" i="2"/>
  <c r="J377" i="2"/>
  <c r="J165" i="2"/>
  <c r="J381" i="47"/>
  <c r="O381" i="47" s="1"/>
  <c r="N381" i="47" s="1"/>
  <c r="J285" i="2" l="1"/>
  <c r="L429" i="47"/>
  <c r="L436" i="2" s="1"/>
  <c r="J202" i="2"/>
  <c r="J246" i="2"/>
  <c r="K265" i="47"/>
  <c r="R265" i="47" s="1"/>
  <c r="Q265" i="47" s="1"/>
  <c r="J409" i="50"/>
  <c r="J389" i="2"/>
  <c r="J266" i="2"/>
  <c r="J429" i="47"/>
  <c r="J411" i="50" l="1"/>
  <c r="J413" i="50" s="1"/>
  <c r="O429" i="47"/>
  <c r="N429" i="47" s="1"/>
  <c r="N431" i="47" s="1"/>
  <c r="U429" i="47"/>
  <c r="T429" i="47" s="1"/>
  <c r="T431" i="47" s="1"/>
  <c r="L411" i="50"/>
  <c r="J6" i="2"/>
  <c r="K429" i="47"/>
  <c r="R429" i="47" l="1"/>
  <c r="Q429" i="47" s="1"/>
  <c r="Q431" i="47" s="1"/>
  <c r="K411" i="50"/>
  <c r="K436" i="2"/>
  <c r="J435" i="2"/>
  <c r="J436" i="2" l="1"/>
</calcChain>
</file>

<file path=xl/sharedStrings.xml><?xml version="1.0" encoding="utf-8"?>
<sst xmlns="http://schemas.openxmlformats.org/spreadsheetml/2006/main" count="9073" uniqueCount="772">
  <si>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</si>
  <si>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</si>
  <si>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</si>
  <si>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</si>
  <si>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</si>
  <si>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</si>
  <si>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</si>
  <si>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</si>
  <si>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</si>
  <si>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</si>
  <si>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</si>
  <si>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</si>
  <si>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</si>
  <si>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</si>
  <si>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</si>
  <si>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</si>
  <si>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</si>
  <si>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</si>
  <si>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</si>
  <si>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</si>
  <si>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</si>
  <si>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</si>
  <si>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</si>
  <si>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</si>
  <si>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</si>
  <si>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</si>
  <si>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</si>
  <si>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</si>
  <si>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</si>
  <si>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</si>
  <si>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</si>
  <si>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</si>
  <si>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</si>
  <si>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</si>
  <si>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</si>
  <si>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</si>
  <si>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</si>
  <si>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</si>
  <si>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</si>
  <si>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</si>
  <si>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</si>
  <si>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</si>
  <si>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</si>
  <si>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</si>
  <si>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</si>
  <si>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</si>
  <si>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</si>
  <si>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</si>
  <si>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</si>
  <si>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</si>
  <si>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</si>
  <si>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</si>
  <si>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</si>
  <si>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</si>
  <si>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</si>
  <si>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</si>
  <si>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</si>
  <si>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</si>
  <si>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</si>
  <si>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</si>
  <si>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</si>
  <si>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</si>
  <si>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</si>
  <si>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</si>
  <si>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</si>
  <si>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</si>
  <si>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</si>
  <si>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</si>
  <si>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</si>
  <si>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</si>
  <si>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</si>
  <si>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</si>
  <si>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</si>
  <si>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</si>
  <si>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</si>
  <si>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</si>
  <si>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</si>
  <si>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</si>
  <si>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</si>
  <si>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</si>
  <si>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</si>
  <si>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</si>
  <si>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</si>
  <si>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</si>
  <si>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</si>
  <si>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</si>
  <si>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</si>
  <si>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</si>
  <si>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</si>
  <si>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</si>
  <si>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</si>
  <si>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</si>
  <si>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</si>
  <si>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</si>
  <si>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</si>
  <si>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</si>
  <si>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</si>
  <si>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</si>
  <si>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</si>
  <si>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</si>
  <si>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</si>
  <si>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</si>
  <si>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</si>
  <si>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</si>
  <si>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</si>
  <si>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</si>
  <si>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</si>
  <si>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</si>
  <si>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</si>
  <si>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</si>
  <si>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</si>
  <si>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</si>
  <si>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</si>
  <si>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</si>
  <si>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</si>
  <si>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</si>
  <si>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</si>
  <si>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</si>
  <si>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</si>
  <si>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</si>
  <si>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</si>
  <si>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</si>
  <si>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</si>
  <si>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</si>
  <si>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</si>
  <si>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</si>
  <si>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</si>
  <si>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</si>
  <si>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</si>
  <si>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</si>
  <si>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</si>
  <si>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</si>
  <si>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</si>
  <si>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</si>
  <si>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</si>
  <si>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</si>
  <si>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</si>
  <si>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</si>
  <si>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</si>
  <si>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</si>
  <si>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</si>
  <si>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</si>
  <si>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</si>
  <si>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</si>
  <si>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</si>
  <si>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</si>
  <si>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</si>
  <si>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</si>
  <si>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</si>
  <si>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</si>
  <si>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</si>
  <si>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</si>
  <si>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</si>
  <si>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</si>
  <si>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</si>
  <si>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</si>
  <si>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</si>
  <si>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</si>
  <si>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</si>
  <si>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</si>
  <si>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</si>
  <si>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</si>
  <si>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</si>
  <si>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</si>
  <si>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</si>
  <si>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</si>
  <si>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</si>
  <si>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</si>
  <si>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</si>
  <si>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</si>
  <si>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</si>
  <si>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</si>
  <si>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</si>
  <si>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</si>
  <si>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</si>
  <si>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</si>
  <si>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</si>
  <si>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</si>
  <si>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</si>
  <si>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</si>
  <si>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</si>
  <si>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</si>
  <si>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</si>
  <si>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</si>
  <si>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</si>
  <si>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</si>
  <si>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</si>
  <si>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</si>
  <si>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</si>
  <si>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</si>
  <si>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</si>
  <si>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</si>
  <si>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</si>
  <si>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</si>
  <si>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</si>
  <si>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</si>
  <si>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</si>
  <si>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</si>
  <si>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</si>
  <si>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</si>
  <si>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</si>
  <si>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</si>
  <si>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</si>
  <si>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</si>
  <si>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</si>
  <si>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</si>
  <si>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</si>
  <si>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</si>
  <si>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</si>
  <si>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</si>
  <si>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</si>
  <si>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</si>
  <si>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</si>
  <si>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</si>
  <si>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</si>
  <si>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</si>
  <si>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</si>
  <si>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</si>
  <si>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</si>
  <si>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</si>
  <si>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</si>
  <si>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</si>
  <si>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</si>
  <si>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</si>
  <si>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</si>
  <si>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</si>
  <si>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</si>
  <si>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</si>
  <si>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</si>
  <si>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</si>
  <si>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</si>
  <si>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</si>
  <si>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</si>
  <si>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</si>
  <si>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</si>
  <si>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</si>
  <si>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</si>
  <si>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</si>
  <si>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</si>
  <si>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</si>
  <si>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</si>
  <si>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</si>
  <si>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</si>
  <si>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</si>
  <si>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</si>
  <si>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</si>
  <si>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</si>
  <si>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</si>
  <si>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</si>
  <si>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</si>
  <si>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</si>
  <si>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</si>
  <si>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</si>
  <si>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</si>
  <si>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</si>
  <si>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</si>
  <si>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</si>
  <si>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</si>
  <si>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</si>
  <si>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</si>
  <si>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</si>
  <si>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</si>
  <si>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</si>
  <si>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</si>
  <si>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</si>
  <si>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</si>
  <si>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</si>
  <si>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</si>
  <si>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</si>
  <si>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</si>
  <si>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</si>
  <si>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</si>
  <si>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</si>
  <si>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</si>
  <si>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</si>
  <si>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</si>
  <si>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</si>
  <si>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</si>
  <si>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</si>
  <si>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</si>
  <si>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</si>
  <si>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</si>
  <si>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</si>
  <si>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</si>
  <si>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</si>
  <si>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</si>
  <si>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</si>
  <si>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</si>
  <si>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</si>
  <si>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</si>
  <si>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</si>
  <si>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</si>
  <si>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</si>
  <si>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</si>
  <si>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</si>
  <si>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</si>
  <si>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</si>
  <si>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</si>
  <si>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</si>
  <si>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</si>
  <si>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</si>
  <si>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</si>
  <si>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</si>
  <si>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</si>
  <si>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</si>
  <si>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</si>
  <si>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</si>
  <si>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</si>
  <si>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</si>
  <si>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</si>
  <si>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</si>
  <si>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</si>
  <si>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</si>
  <si>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</si>
  <si>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</si>
  <si>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</si>
  <si>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</si>
  <si>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</si>
  <si>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</si>
  <si>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</si>
  <si>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</si>
  <si>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</si>
  <si>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</si>
  <si>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</si>
  <si>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</si>
  <si>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</si>
  <si>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</si>
  <si>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</si>
  <si>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</si>
  <si>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</si>
  <si>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</si>
  <si>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</si>
  <si>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</si>
  <si>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</si>
  <si>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</si>
  <si>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</si>
  <si>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</si>
  <si>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</si>
  <si>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</si>
  <si>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</si>
  <si>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</si>
  <si>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</si>
  <si>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</si>
  <si>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</si>
  <si>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</si>
  <si>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</si>
  <si>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</si>
  <si>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</si>
  <si>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</si>
  <si>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</si>
  <si>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</si>
  <si>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</si>
  <si>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</si>
  <si>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</si>
  <si>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</si>
  <si>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</si>
  <si>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</si>
  <si>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</si>
  <si>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</si>
  <si>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</si>
  <si>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</si>
  <si>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</si>
  <si>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</si>
  <si>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</si>
  <si>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</si>
  <si>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</si>
  <si>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</si>
  <si>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</si>
  <si>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</si>
  <si>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</si>
  <si>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</si>
  <si>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</si>
  <si>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</si>
  <si>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</si>
  <si>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</si>
  <si>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</si>
  <si>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</si>
  <si>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</si>
  <si>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</si>
  <si>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</si>
  <si>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</si>
  <si>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</si>
  <si>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</si>
  <si>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</si>
  <si>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</si>
  <si>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</si>
  <si>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</si>
  <si>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</si>
  <si>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</si>
  <si>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</si>
  <si>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</si>
  <si>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</si>
  <si>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</si>
  <si>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</si>
  <si>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</si>
  <si>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</si>
  <si>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</si>
  <si>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</si>
  <si>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</si>
  <si>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</si>
  <si>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</si>
  <si>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</si>
  <si>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</si>
  <si>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</si>
  <si>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</si>
  <si>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</si>
  <si>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</si>
  <si>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</si>
  <si>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</si>
  <si>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</si>
  <si>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</si>
  <si>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</si>
  <si>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</si>
  <si>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</si>
  <si>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</si>
  <si>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</si>
  <si>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</si>
  <si>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</si>
  <si>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</si>
  <si>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</si>
  <si>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</si>
  <si>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</si>
  <si>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</si>
  <si>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</si>
  <si>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</si>
  <si>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</si>
  <si>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</si>
  <si>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</si>
  <si>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</si>
  <si>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</si>
  <si>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</si>
  <si>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</si>
  <si>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</si>
  <si>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</si>
  <si>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</si>
  <si>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</si>
  <si>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</si>
  <si>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</si>
  <si>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</si>
  <si>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</si>
  <si>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</si>
  <si>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</si>
  <si>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</si>
  <si>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</si>
  <si>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</si>
  <si>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</si>
  <si>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</si>
  <si>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</si>
  <si>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</si>
  <si>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</si>
  <si>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</si>
  <si>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</si>
  <si>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</si>
  <si>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</si>
  <si>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</si>
  <si>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</si>
  <si>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</si>
  <si>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</si>
  <si>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</si>
  <si>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</si>
  <si>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</si>
  <si>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</si>
  <si>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</si>
  <si>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</si>
  <si>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</si>
  <si>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</si>
  <si>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</si>
  <si>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</si>
  <si>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</si>
  <si>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</si>
  <si>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</si>
  <si>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</si>
  <si>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</si>
  <si>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</si>
  <si>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</si>
  <si>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</si>
  <si>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</si>
  <si>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</si>
  <si>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</si>
  <si>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</si>
  <si>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</si>
  <si>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</si>
  <si>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</si>
  <si>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</si>
  <si>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</si>
  <si>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</si>
  <si>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</si>
  <si>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</si>
  <si>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</si>
  <si>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</si>
  <si>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</si>
  <si>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</si>
  <si>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</si>
  <si>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</si>
  <si>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</si>
  <si>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</si>
  <si>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</si>
  <si>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</si>
  <si>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</si>
  <si>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</si>
  <si>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</si>
  <si>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</si>
  <si>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</si>
  <si>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</si>
  <si>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</si>
  <si>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</si>
  <si>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</si>
  <si>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</si>
  <si>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</si>
  <si>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</si>
  <si>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</si>
  <si>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</si>
  <si>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</si>
  <si>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</si>
  <si>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</si>
  <si>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</si>
  <si>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</si>
  <si>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</si>
  <si>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</si>
  <si>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</si>
  <si>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</si>
  <si>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</si>
  <si>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</si>
  <si>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</si>
  <si>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</si>
  <si>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</si>
  <si>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</si>
  <si>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</si>
  <si>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</si>
  <si>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</si>
  <si>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</si>
  <si>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</si>
  <si>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</si>
  <si>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</si>
  <si>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</si>
  <si>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</si>
  <si>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</si>
  <si>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</si>
  <si>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</si>
  <si>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</si>
  <si>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</si>
  <si>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</si>
  <si>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</si>
  <si>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</si>
  <si>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</si>
  <si>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</si>
  <si>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</si>
  <si>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</si>
  <si>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</si>
  <si>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</si>
  <si>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</si>
  <si>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</si>
  <si>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</si>
  <si>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</si>
  <si>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</si>
  <si>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</si>
  <si>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</si>
  <si>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</si>
  <si>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</si>
  <si>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</si>
  <si>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</si>
  <si>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</si>
  <si>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</si>
  <si>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</si>
  <si>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</si>
  <si>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</si>
  <si>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</si>
  <si>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</si>
  <si>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</si>
  <si>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</si>
  <si>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</si>
  <si>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</si>
  <si>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</si>
  <si>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</si>
  <si>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</si>
  <si>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</si>
  <si>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</si>
  <si>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</si>
  <si>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</si>
  <si>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</si>
  <si>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</si>
  <si>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</si>
  <si>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</si>
  <si>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</si>
  <si>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</si>
  <si>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</si>
  <si>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</si>
  <si>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</si>
  <si>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</si>
  <si>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</si>
  <si>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</si>
  <si>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</si>
  <si>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</si>
  <si>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</si>
  <si>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</si>
  <si>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</si>
  <si>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</si>
  <si>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</si>
  <si>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</si>
  <si>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</si>
  <si>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</si>
  <si>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</si>
  <si>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</si>
  <si>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</si>
  <si>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</si>
  <si>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</si>
  <si>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</si>
  <si>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</si>
  <si>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</si>
  <si>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</si>
  <si>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</si>
  <si>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</si>
  <si>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</si>
  <si>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</si>
  <si>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</si>
  <si>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</si>
  <si>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</si>
  <si>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</si>
  <si>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</si>
  <si>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</si>
  <si>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</si>
  <si>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</si>
  <si>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</si>
  <si>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</si>
  <si>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</si>
  <si>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</si>
  <si>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</si>
  <si>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</si>
  <si>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</si>
  <si>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</si>
  <si>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</si>
  <si>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</si>
  <si>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</si>
  <si>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</si>
  <si>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</si>
  <si>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</si>
  <si>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</si>
  <si>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</si>
  <si>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</si>
  <si>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</si>
  <si>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</si>
  <si>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</si>
  <si>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</si>
  <si>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</si>
  <si>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</si>
  <si>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</si>
  <si>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</si>
  <si>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</si>
  <si>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</si>
  <si>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</si>
  <si>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</si>
  <si>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</si>
  <si>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</si>
  <si>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</si>
  <si>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</si>
  <si>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</si>
  <si>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</si>
  <si>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</si>
  <si>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</si>
  <si>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</si>
  <si>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</si>
  <si>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</si>
  <si>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</si>
  <si>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</si>
  <si>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</si>
  <si>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</si>
  <si>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</si>
  <si>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</si>
  <si>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</si>
  <si>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</si>
  <si>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</si>
  <si>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</si>
  <si>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</si>
  <si>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</si>
  <si>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</si>
  <si>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</si>
  <si>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</si>
  <si>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</si>
  <si>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</si>
  <si>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</si>
  <si>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</si>
  <si>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</si>
  <si>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</si>
  <si>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</si>
  <si>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</si>
  <si>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</si>
  <si>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</si>
  <si>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</si>
  <si>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</si>
  <si>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</si>
  <si>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</si>
  <si>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</si>
  <si>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</si>
  <si>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</si>
  <si>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</si>
  <si>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</si>
  <si>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</si>
  <si>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</si>
  <si>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</si>
  <si>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Приложение 5</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</si>
  <si>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</si>
  <si>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</si>
  <si>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</si>
  <si>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</si>
  <si>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</si>
  <si>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</si>
  <si>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</si>
  <si>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</si>
  <si>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</si>
  <si>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</si>
  <si>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</si>
  <si>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</si>
  <si>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</si>
  <si>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</si>
  <si>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</si>
  <si>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</si>
  <si>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</si>
  <si>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</si>
  <si>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</si>
  <si>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</si>
  <si>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</si>
  <si>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</si>
  <si>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</si>
  <si>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</si>
  <si>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</si>
  <si>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</si>
  <si>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</si>
  <si>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</si>
  <si>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</si>
  <si>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</si>
  <si>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</si>
  <si>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</si>
  <si>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</si>
  <si>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</si>
  <si>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</si>
  <si>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</si>
  <si>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</si>
  <si>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</si>
  <si>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</si>
  <si>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</si>
  <si>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</si>
  <si>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</si>
  <si>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</si>
  <si>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</si>
  <si>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</si>
  <si>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</si>
  <si>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</si>
  <si>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</si>
  <si>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</si>
  <si>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</si>
  <si>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</si>
  <si>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</si>
  <si>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</si>
  <si>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</si>
  <si>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</si>
  <si>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</si>
  <si>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</si>
  <si>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</si>
  <si>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</si>
  <si>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</si>
  <si>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</si>
  <si>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</si>
  <si>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</si>
  <si>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Модернизация региональных и (или) муниципальных учреждений культуры </t>
  </si>
  <si>
    <t>51 4 09 81750</t>
  </si>
  <si>
    <t>Отдельные мероприятия по развитию образования</t>
  </si>
  <si>
    <t>52 4 05 S4820</t>
  </si>
  <si>
    <t>S4820</t>
  </si>
  <si>
    <t>52 4 01 16721</t>
  </si>
  <si>
    <t>Исполнение судебных актов</t>
  </si>
  <si>
    <t>830</t>
  </si>
  <si>
    <t>51 4 14 82430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</si>
</sst>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3"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sz val="10"/>
      <name val="Arial"/>
      <family val="2"/>
      <charset val="204"/>
    </font>
    <font>
      <b/>
      <u/>
      <sz val="10"/>
      <name val="Arial"/>
      <family val="2"/>
      <charset val="204"/>
    </font>
    <font>
      <b/>
      <sz val="10"/>
      <name val="Arial"/>
      <family val="2"/>
      <charset val="204"/>
    </font>
    <font>
      <sz val="10"/>
      <color rgb="FF000000"/>
      <name val="Arial"/>
      <family val="2"/>
      <charset val="204"/>
    </font>
    <font>
      <b/>
      <sz val="10"/>
      <color rgb="FF000000"/>
      <name val="Arial"/>
      <family val="2"/>
      <charset val="204"/>
    </font>
    <font>
      <sz val="11"/>
      <name val="Arial"/>
      <family val="2"/>
      <charset val="204"/>
    </font>
    <font>
      <b/>
      <sz val="12"/>
      <name val="Arial"/>
      <family val="2"/>
      <charset val="204"/>
    </font>
    <font>
      <sz val="10"/>
      <color theme="0"/>
      <name val="Times New Roman"/>
      <family val="1"/>
      <charset val="204"/>
    </font>
    <font>
      <sz val="11"/>
      <color theme="0"/>
      <name val="Times New Roman"/>
      <family val="1"/>
      <charset val="204"/>
    </font>
  </fonts>
  <fills count="13">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6">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22" fillId="0" borderId="6">
      <alignment vertical="top" wrapText="1"/>
    </xf>
  </cellStyleXfs>
  <cellXfs count="440">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0" fontId="33" fillId="0" borderId="0" xfId="0"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0" fontId="33" fillId="0" borderId="2" xfId="0" applyFont="1" applyFill="1" applyBorder="1" applyAlignment="1">
      <alignment horizontal="left" vertical="top" wrapText="1"/>
    </xf>
    <xf numFmtId="4" fontId="33" fillId="0" borderId="2" xfId="0" applyNumberFormat="1" applyFont="1" applyFill="1" applyBorder="1" applyAlignment="1">
      <alignment vertical="top"/>
    </xf>
    <xf numFmtId="0" fontId="33" fillId="0" borderId="2" xfId="0" applyFont="1" applyFill="1" applyBorder="1" applyAlignment="1">
      <alignment vertical="top" wrapText="1"/>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2" xfId="0" applyFont="1" applyFill="1" applyBorder="1" applyAlignment="1">
      <alignment horizontal="left" vertical="center" wrapText="1"/>
    </xf>
    <xf numFmtId="0" fontId="33" fillId="0" borderId="6" xfId="5" applyNumberFormat="1" applyFont="1" applyFill="1" applyProtection="1">
      <alignment vertical="top" wrapText="1"/>
    </xf>
    <xf numFmtId="0" fontId="33" fillId="0" borderId="0" xfId="0" applyFont="1" applyFill="1" applyAlignment="1">
      <alignment horizontal="center" vertical="top" wrapText="1"/>
    </xf>
    <xf numFmtId="49" fontId="33" fillId="0" borderId="2" xfId="0" applyNumberFormat="1" applyFont="1" applyFill="1" applyBorder="1" applyAlignment="1">
      <alignment vertical="center"/>
    </xf>
    <xf numFmtId="0" fontId="33" fillId="0" borderId="6" xfId="0" applyFont="1" applyFill="1" applyBorder="1" applyAlignment="1">
      <alignment horizontal="left" vertical="top" wrapText="1"/>
    </xf>
    <xf numFmtId="0" fontId="33" fillId="0" borderId="3" xfId="0" applyFont="1" applyFill="1" applyBorder="1" applyAlignment="1">
      <alignment vertical="top" wrapText="1"/>
    </xf>
    <xf numFmtId="49" fontId="33" fillId="0" borderId="2" xfId="0" applyNumberFormat="1" applyFont="1" applyFill="1" applyBorder="1" applyAlignment="1">
      <alignment horizontal="left" vertical="top"/>
    </xf>
    <xf numFmtId="49" fontId="33" fillId="0" borderId="2" xfId="0" applyNumberFormat="1" applyFont="1" applyFill="1" applyBorder="1" applyAlignment="1">
      <alignment horizontal="left" vertical="top" wrapText="1"/>
    </xf>
    <xf numFmtId="0" fontId="33" fillId="0" borderId="6" xfId="0" applyFont="1" applyFill="1" applyBorder="1" applyAlignment="1">
      <alignment vertical="top" wrapText="1"/>
    </xf>
    <xf numFmtId="0" fontId="33" fillId="0" borderId="2" xfId="3" applyFont="1" applyFill="1" applyBorder="1" applyAlignment="1">
      <alignment vertical="top" wrapText="1"/>
    </xf>
    <xf numFmtId="49" fontId="33" fillId="0" borderId="2" xfId="3" applyNumberFormat="1" applyFont="1" applyFill="1" applyBorder="1" applyAlignment="1">
      <alignment horizontal="left" vertical="top" wrapText="1"/>
    </xf>
    <xf numFmtId="49" fontId="33" fillId="0" borderId="2" xfId="3" applyNumberFormat="1" applyFont="1" applyFill="1" applyBorder="1" applyAlignment="1">
      <alignment horizontal="left" vertical="top"/>
    </xf>
    <xf numFmtId="0" fontId="34" fillId="0" borderId="2" xfId="3" applyFont="1" applyFill="1" applyBorder="1" applyAlignment="1">
      <alignment vertical="top" wrapText="1"/>
    </xf>
    <xf numFmtId="49" fontId="34" fillId="0" borderId="2" xfId="3" applyNumberFormat="1" applyFont="1" applyFill="1" applyBorder="1" applyAlignment="1">
      <alignment horizontal="left" vertical="top"/>
    </xf>
    <xf numFmtId="49" fontId="34" fillId="0" borderId="2" xfId="3" applyNumberFormat="1" applyFont="1" applyFill="1" applyBorder="1" applyAlignment="1">
      <alignment horizontal="left" vertical="top" wrapText="1"/>
    </xf>
    <xf numFmtId="0" fontId="34" fillId="0" borderId="2" xfId="0" applyFont="1" applyFill="1" applyBorder="1" applyAlignment="1">
      <alignment vertical="top" wrapText="1"/>
    </xf>
    <xf numFmtId="49" fontId="34" fillId="0" borderId="2" xfId="0" applyNumberFormat="1" applyFont="1" applyFill="1" applyBorder="1" applyAlignment="1">
      <alignment horizontal="left" vertical="top"/>
    </xf>
    <xf numFmtId="49" fontId="34" fillId="0" borderId="2" xfId="0" applyNumberFormat="1" applyFont="1" applyFill="1" applyBorder="1" applyAlignment="1">
      <alignment horizontal="left" vertical="top" wrapText="1"/>
    </xf>
    <xf numFmtId="0" fontId="34" fillId="0" borderId="6" xfId="0" applyFont="1" applyFill="1" applyBorder="1" applyAlignment="1">
      <alignment horizontal="left" vertical="top" wrapText="1"/>
    </xf>
    <xf numFmtId="0" fontId="34" fillId="0" borderId="3" xfId="0" applyFont="1" applyFill="1" applyBorder="1" applyAlignment="1">
      <alignment vertical="top" wrapText="1"/>
    </xf>
    <xf numFmtId="0" fontId="34" fillId="0" borderId="6" xfId="0" applyFont="1" applyFill="1" applyBorder="1" applyAlignment="1">
      <alignment vertical="top" wrapText="1"/>
    </xf>
    <xf numFmtId="0" fontId="33" fillId="0" borderId="0" xfId="0" applyFont="1" applyFill="1" applyAlignment="1">
      <alignment horizontal="center" vertical="top" wrapText="1"/>
    </xf>
    <xf numFmtId="0" fontId="34" fillId="0" borderId="0" xfId="0" applyFont="1" applyFill="1" applyAlignment="1">
      <alignment vertical="top"/>
    </xf>
    <xf numFmtId="49" fontId="34" fillId="0" borderId="1" xfId="0" applyNumberFormat="1" applyFont="1" applyFill="1" applyBorder="1" applyAlignment="1">
      <alignment vertical="top"/>
    </xf>
    <xf numFmtId="0" fontId="34" fillId="0" borderId="2" xfId="0" applyFont="1" applyFill="1" applyBorder="1" applyAlignment="1">
      <alignment horizontal="center" vertical="top" wrapText="1"/>
    </xf>
    <xf numFmtId="0" fontId="35" fillId="0" borderId="2" xfId="0" applyFont="1" applyFill="1" applyBorder="1" applyAlignment="1">
      <alignment vertical="top" wrapText="1"/>
    </xf>
    <xf numFmtId="0" fontId="34" fillId="0" borderId="2" xfId="0" applyFont="1" applyFill="1" applyBorder="1" applyAlignment="1">
      <alignment horizontal="left" vertical="top" wrapText="1"/>
    </xf>
    <xf numFmtId="49" fontId="34" fillId="0" borderId="2" xfId="0" applyNumberFormat="1" applyFont="1" applyFill="1" applyBorder="1" applyAlignment="1">
      <alignment horizontal="center" vertical="top" wrapText="1"/>
    </xf>
    <xf numFmtId="0" fontId="36" fillId="0" borderId="2" xfId="0" applyFont="1" applyFill="1" applyBorder="1" applyAlignment="1">
      <alignment horizontal="left" vertical="top" wrapText="1"/>
    </xf>
    <xf numFmtId="49" fontId="36" fillId="0" borderId="2" xfId="0" applyNumberFormat="1" applyFont="1" applyFill="1" applyBorder="1" applyAlignment="1">
      <alignment horizontal="center" vertical="top" wrapText="1"/>
    </xf>
    <xf numFmtId="4" fontId="34" fillId="0" borderId="2" xfId="0" applyNumberFormat="1" applyFont="1" applyFill="1" applyBorder="1" applyAlignment="1">
      <alignment vertical="top"/>
    </xf>
    <xf numFmtId="0" fontId="34" fillId="0" borderId="2" xfId="0" applyFont="1" applyFill="1" applyBorder="1" applyAlignment="1">
      <alignment vertical="top"/>
    </xf>
    <xf numFmtId="49" fontId="34" fillId="0" borderId="2" xfId="0" applyNumberFormat="1" applyFont="1" applyFill="1" applyBorder="1" applyAlignment="1">
      <alignment horizontal="center" vertical="top"/>
    </xf>
    <xf numFmtId="49" fontId="34" fillId="0" borderId="2" xfId="0" applyNumberFormat="1" applyFont="1" applyFill="1" applyBorder="1" applyAlignment="1">
      <alignment vertical="center"/>
    </xf>
    <xf numFmtId="0" fontId="35" fillId="0" borderId="2" xfId="0" applyFont="1" applyFill="1" applyBorder="1" applyAlignment="1">
      <alignment horizontal="left" vertical="center" wrapText="1"/>
    </xf>
    <xf numFmtId="0" fontId="34" fillId="0" borderId="2" xfId="0" applyFont="1" applyFill="1" applyBorder="1" applyAlignment="1">
      <alignment horizontal="left" vertical="center" wrapText="1"/>
    </xf>
    <xf numFmtId="0" fontId="36" fillId="0" borderId="2" xfId="0" applyFont="1" applyFill="1" applyBorder="1" applyAlignment="1">
      <alignment vertical="top" wrapText="1"/>
    </xf>
    <xf numFmtId="49" fontId="34" fillId="0" borderId="1" xfId="0" applyNumberFormat="1" applyFont="1" applyFill="1" applyBorder="1" applyAlignment="1">
      <alignment horizontal="center" vertical="top"/>
    </xf>
    <xf numFmtId="49" fontId="34" fillId="0" borderId="1" xfId="0" applyNumberFormat="1" applyFont="1" applyFill="1" applyBorder="1" applyAlignment="1">
      <alignment vertical="top" wrapText="1"/>
    </xf>
    <xf numFmtId="4" fontId="34" fillId="0" borderId="0" xfId="0" applyNumberFormat="1" applyFont="1" applyFill="1" applyBorder="1" applyAlignment="1">
      <alignment vertical="top"/>
    </xf>
    <xf numFmtId="0" fontId="36" fillId="0" borderId="2" xfId="0" applyFont="1" applyFill="1" applyBorder="1" applyAlignment="1">
      <alignment horizontal="center" vertical="top" wrapText="1"/>
    </xf>
    <xf numFmtId="0" fontId="35" fillId="0" borderId="2" xfId="0" applyFont="1" applyFill="1" applyBorder="1" applyAlignment="1">
      <alignment horizontal="left" vertical="top" wrapText="1"/>
    </xf>
    <xf numFmtId="0" fontId="35" fillId="0" borderId="2" xfId="0" applyFont="1" applyFill="1" applyBorder="1" applyAlignment="1">
      <alignment horizontal="center" vertical="top" wrapText="1"/>
    </xf>
    <xf numFmtId="49" fontId="35" fillId="0" borderId="2" xfId="0" applyNumberFormat="1" applyFont="1" applyFill="1" applyBorder="1" applyAlignment="1">
      <alignment horizontal="center" vertical="top"/>
    </xf>
    <xf numFmtId="49" fontId="35" fillId="0" borderId="2" xfId="0" applyNumberFormat="1" applyFont="1" applyFill="1" applyBorder="1" applyAlignment="1">
      <alignment horizontal="center" vertical="top" wrapText="1"/>
    </xf>
    <xf numFmtId="4" fontId="35" fillId="0" borderId="2" xfId="0" applyNumberFormat="1" applyFont="1" applyFill="1" applyBorder="1" applyAlignment="1">
      <alignment vertical="top"/>
    </xf>
    <xf numFmtId="0" fontId="34" fillId="0" borderId="2" xfId="0" applyFont="1" applyFill="1" applyBorder="1" applyAlignment="1">
      <alignment horizontal="center" vertical="top"/>
    </xf>
    <xf numFmtId="0" fontId="35" fillId="0" borderId="2" xfId="0" applyFont="1" applyFill="1" applyBorder="1" applyAlignment="1">
      <alignment horizontal="center" vertical="top"/>
    </xf>
    <xf numFmtId="49" fontId="36" fillId="0" borderId="2" xfId="0" applyNumberFormat="1" applyFont="1" applyFill="1" applyBorder="1" applyAlignment="1">
      <alignment horizontal="center" vertical="top"/>
    </xf>
    <xf numFmtId="4" fontId="36" fillId="0" borderId="2" xfId="0" applyNumberFormat="1" applyFont="1" applyFill="1" applyBorder="1" applyAlignment="1">
      <alignment vertical="top"/>
    </xf>
    <xf numFmtId="4" fontId="34" fillId="0" borderId="2" xfId="0" applyNumberFormat="1" applyFont="1" applyFill="1" applyBorder="1" applyAlignment="1">
      <alignment horizontal="right" vertical="top" wrapText="1"/>
    </xf>
    <xf numFmtId="0" fontId="35" fillId="0" borderId="2" xfId="0" applyFont="1" applyFill="1" applyBorder="1" applyAlignment="1">
      <alignment vertical="top"/>
    </xf>
    <xf numFmtId="0" fontId="36" fillId="0" borderId="2" xfId="0" applyFont="1" applyFill="1" applyBorder="1" applyAlignment="1">
      <alignment vertical="top"/>
    </xf>
    <xf numFmtId="4" fontId="35" fillId="0" borderId="2" xfId="0" applyNumberFormat="1" applyFont="1" applyFill="1" applyBorder="1" applyAlignment="1">
      <alignment horizontal="right" vertical="top" wrapText="1"/>
    </xf>
    <xf numFmtId="4" fontId="34" fillId="0" borderId="2" xfId="0" applyNumberFormat="1" applyFont="1" applyFill="1" applyBorder="1" applyAlignment="1">
      <alignment horizontal="right" vertical="top"/>
    </xf>
    <xf numFmtId="4" fontId="35" fillId="0" borderId="2" xfId="0" applyNumberFormat="1" applyFont="1" applyFill="1" applyBorder="1" applyAlignment="1">
      <alignment vertical="top" wrapText="1"/>
    </xf>
    <xf numFmtId="0" fontId="34" fillId="0" borderId="2" xfId="0" applyFont="1" applyFill="1" applyBorder="1" applyAlignment="1">
      <alignment horizontal="left" vertical="top"/>
    </xf>
    <xf numFmtId="0" fontId="36" fillId="0" borderId="2" xfId="0" applyFont="1" applyFill="1" applyBorder="1" applyAlignment="1">
      <alignment vertical="center" wrapText="1"/>
    </xf>
    <xf numFmtId="0" fontId="36" fillId="0" borderId="2" xfId="0" applyFont="1" applyFill="1" applyBorder="1" applyAlignment="1">
      <alignment horizontal="center" vertical="center" wrapText="1"/>
    </xf>
    <xf numFmtId="49" fontId="36" fillId="0" borderId="2" xfId="0" applyNumberFormat="1" applyFont="1" applyFill="1" applyBorder="1" applyAlignment="1">
      <alignment horizontal="center" vertical="center"/>
    </xf>
    <xf numFmtId="49" fontId="36" fillId="0" borderId="2" xfId="0" applyNumberFormat="1" applyFont="1" applyFill="1" applyBorder="1" applyAlignment="1">
      <alignment horizontal="center" vertical="center" wrapText="1"/>
    </xf>
    <xf numFmtId="4" fontId="36" fillId="0" borderId="2" xfId="0" applyNumberFormat="1" applyFont="1" applyFill="1" applyBorder="1" applyAlignment="1">
      <alignment vertical="center"/>
    </xf>
    <xf numFmtId="0" fontId="33" fillId="0" borderId="0" xfId="0" applyFont="1" applyFill="1"/>
    <xf numFmtId="0" fontId="33" fillId="0" borderId="0" xfId="0" applyFont="1" applyFill="1" applyAlignment="1">
      <alignment horizontal="center"/>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center" vertical="top" wrapText="1"/>
    </xf>
    <xf numFmtId="0" fontId="34" fillId="0" borderId="0" xfId="0" applyFont="1" applyFill="1" applyBorder="1" applyAlignment="1">
      <alignment horizontal="center" vertical="top" wrapText="1"/>
    </xf>
    <xf numFmtId="0" fontId="34" fillId="0" borderId="3" xfId="0" applyFont="1" applyFill="1" applyBorder="1" applyAlignment="1">
      <alignment horizontal="center" vertical="top" wrapText="1"/>
    </xf>
    <xf numFmtId="0" fontId="36" fillId="0" borderId="3" xfId="0" applyFont="1" applyFill="1" applyBorder="1" applyAlignment="1">
      <alignment vertical="top" wrapText="1"/>
    </xf>
    <xf numFmtId="4" fontId="36" fillId="0" borderId="2" xfId="0" applyNumberFormat="1" applyFont="1" applyFill="1" applyBorder="1" applyAlignment="1">
      <alignment horizontal="right" vertical="top" wrapText="1"/>
    </xf>
    <xf numFmtId="0" fontId="34" fillId="0" borderId="10" xfId="0" applyFont="1" applyFill="1" applyBorder="1" applyAlignment="1">
      <alignment horizontal="left" vertical="top" wrapText="1"/>
    </xf>
    <xf numFmtId="4" fontId="34" fillId="0" borderId="2" xfId="0" applyNumberFormat="1" applyFont="1" applyFill="1" applyBorder="1" applyAlignment="1">
      <alignment vertical="top" wrapText="1"/>
    </xf>
    <xf numFmtId="0" fontId="34" fillId="0" borderId="3" xfId="0" applyFont="1" applyFill="1" applyBorder="1" applyAlignment="1">
      <alignment horizontal="left" vertical="top" wrapText="1"/>
    </xf>
    <xf numFmtId="49" fontId="34" fillId="0" borderId="4" xfId="0" applyNumberFormat="1" applyFont="1" applyFill="1" applyBorder="1" applyAlignment="1">
      <alignment horizontal="center" vertical="top" wrapText="1"/>
    </xf>
    <xf numFmtId="0" fontId="36" fillId="0" borderId="0" xfId="0" applyFont="1" applyFill="1" applyAlignment="1">
      <alignment vertical="top" wrapText="1"/>
    </xf>
    <xf numFmtId="4" fontId="36" fillId="0" borderId="2" xfId="0" applyNumberFormat="1" applyFont="1" applyFill="1" applyBorder="1" applyAlignment="1">
      <alignment vertical="top" wrapText="1"/>
    </xf>
    <xf numFmtId="0" fontId="36" fillId="0" borderId="3" xfId="0" applyFont="1" applyFill="1" applyBorder="1" applyAlignment="1">
      <alignment horizontal="left" vertical="top" wrapText="1"/>
    </xf>
    <xf numFmtId="0" fontId="36" fillId="0" borderId="2" xfId="0" applyFont="1" applyFill="1" applyBorder="1" applyAlignment="1">
      <alignment horizontal="center" vertical="top"/>
    </xf>
    <xf numFmtId="0" fontId="37" fillId="0" borderId="6" xfId="0" applyFont="1" applyFill="1" applyBorder="1" applyAlignment="1">
      <alignment horizontal="left" vertical="top" wrapText="1"/>
    </xf>
    <xf numFmtId="0" fontId="38" fillId="0" borderId="18" xfId="0" applyFont="1" applyFill="1" applyBorder="1" applyAlignment="1">
      <alignment vertical="center" wrapText="1"/>
    </xf>
    <xf numFmtId="0" fontId="36" fillId="0" borderId="0" xfId="0" applyFont="1" applyFill="1" applyBorder="1" applyAlignment="1">
      <alignment horizontal="left" vertical="top" wrapText="1"/>
    </xf>
    <xf numFmtId="0" fontId="37" fillId="0" borderId="6" xfId="0" applyFont="1" applyFill="1" applyBorder="1" applyAlignment="1">
      <alignment horizontal="left" vertical="center" wrapText="1"/>
    </xf>
    <xf numFmtId="0" fontId="34" fillId="0" borderId="5" xfId="0" applyFont="1" applyFill="1" applyBorder="1" applyAlignment="1">
      <alignment vertical="top" wrapText="1"/>
    </xf>
    <xf numFmtId="4" fontId="34" fillId="0" borderId="2" xfId="0" applyNumberFormat="1" applyFont="1" applyFill="1" applyBorder="1" applyAlignment="1">
      <alignment horizontal="center" vertical="top"/>
    </xf>
    <xf numFmtId="0" fontId="33" fillId="0" borderId="0" xfId="0" applyFont="1" applyFill="1" applyAlignment="1">
      <alignment horizontal="center" vertical="top"/>
    </xf>
    <xf numFmtId="0" fontId="39" fillId="0" borderId="0" xfId="0" applyFont="1" applyFill="1" applyAlignment="1">
      <alignment vertical="top"/>
    </xf>
    <xf numFmtId="49" fontId="39" fillId="0" borderId="0" xfId="0" applyNumberFormat="1" applyFont="1" applyFill="1" applyAlignment="1">
      <alignment vertical="top"/>
    </xf>
    <xf numFmtId="49" fontId="39" fillId="0" borderId="0" xfId="0" applyNumberFormat="1" applyFont="1" applyFill="1" applyAlignment="1">
      <alignment vertical="top" wrapText="1"/>
    </xf>
    <xf numFmtId="2" fontId="39" fillId="0" borderId="0" xfId="0" applyNumberFormat="1" applyFont="1" applyFill="1" applyAlignment="1">
      <alignment vertical="top"/>
    </xf>
    <xf numFmtId="0" fontId="39" fillId="0" borderId="0" xfId="0" applyFont="1" applyFill="1" applyAlignment="1">
      <alignment vertical="top" wrapText="1"/>
    </xf>
    <xf numFmtId="49" fontId="39" fillId="0" borderId="0" xfId="0" applyNumberFormat="1" applyFont="1" applyFill="1" applyAlignment="1">
      <alignment horizontal="center" vertical="top"/>
    </xf>
    <xf numFmtId="0" fontId="33" fillId="0" borderId="2" xfId="0" applyFont="1" applyFill="1" applyBorder="1" applyAlignment="1">
      <alignment horizontal="center" vertical="top"/>
    </xf>
    <xf numFmtId="49" fontId="33" fillId="0" borderId="2" xfId="0" applyNumberFormat="1" applyFont="1" applyFill="1" applyBorder="1" applyAlignment="1">
      <alignment vertical="top" wrapText="1"/>
    </xf>
    <xf numFmtId="4" fontId="33" fillId="0" borderId="2" xfId="0" applyNumberFormat="1" applyFont="1" applyFill="1" applyBorder="1" applyAlignment="1">
      <alignment horizontal="right" vertical="top"/>
    </xf>
    <xf numFmtId="4" fontId="33" fillId="0" borderId="2" xfId="0" applyNumberFormat="1" applyFont="1" applyFill="1" applyBorder="1" applyAlignment="1">
      <alignment vertical="top" wrapText="1"/>
    </xf>
    <xf numFmtId="0" fontId="33" fillId="0" borderId="2" xfId="0" applyFont="1" applyFill="1" applyBorder="1" applyAlignment="1">
      <alignment horizontal="left" vertical="top"/>
    </xf>
    <xf numFmtId="0" fontId="40" fillId="0" borderId="2" xfId="0" applyFont="1" applyFill="1" applyBorder="1" applyAlignment="1">
      <alignment horizontal="left" vertical="top" wrapText="1"/>
    </xf>
    <xf numFmtId="0" fontId="40" fillId="0" borderId="2" xfId="0" applyFont="1" applyFill="1" applyBorder="1" applyAlignment="1">
      <alignment vertical="top"/>
    </xf>
    <xf numFmtId="0" fontId="41" fillId="0" borderId="0" xfId="0" applyFont="1" applyFill="1" applyAlignment="1">
      <alignment vertical="top"/>
    </xf>
    <xf numFmtId="0" fontId="42" fillId="0" borderId="0" xfId="0" applyFont="1" applyFill="1" applyAlignment="1">
      <alignment vertical="top"/>
    </xf>
    <xf numFmtId="0" fontId="42" fillId="0" borderId="0" xfId="0" applyFont="1" applyFill="1" applyAlignment="1">
      <alignment horizontal="center" vertical="top"/>
    </xf>
    <xf numFmtId="0" fontId="42" fillId="0" borderId="0" xfId="0" applyFont="1" applyFill="1" applyAlignment="1">
      <alignment vertical="top" wrapText="1"/>
    </xf>
    <xf numFmtId="4" fontId="42" fillId="0" borderId="0" xfId="0" applyNumberFormat="1" applyFont="1" applyFill="1" applyAlignment="1">
      <alignment vertical="top"/>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 fillId="0" borderId="0" xfId="0" applyFont="1" applyFill="1" applyAlignment="1">
      <alignment horizontal="center" vertical="top"/>
    </xf>
    <xf numFmtId="49" fontId="33" fillId="0" borderId="0" xfId="0" applyNumberFormat="1" applyFont="1" applyFill="1" applyAlignment="1">
      <alignment horizontal="center" vertical="center" wrapText="1"/>
    </xf>
    <xf numFmtId="0" fontId="33" fillId="0" borderId="0" xfId="0" applyFont="1" applyFill="1" applyAlignment="1">
      <alignment horizontal="center" vertical="top" wrapText="1"/>
    </xf>
    <xf numFmtId="0" fontId="33" fillId="0" borderId="0" xfId="0" applyFont="1" applyFill="1" applyBorder="1" applyAlignment="1">
      <alignment horizontal="center" vertical="center" wrapText="1"/>
    </xf>
    <xf numFmtId="49" fontId="33" fillId="0" borderId="0" xfId="0" applyNumberFormat="1" applyFont="1" applyFill="1" applyAlignment="1">
      <alignment horizontal="left" vertical="top" wrapText="1"/>
    </xf>
    <xf numFmtId="0" fontId="33" fillId="0" borderId="0" xfId="0"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6">
    <cellStyle name="xl31" xfId="1"/>
    <cellStyle name="xl32" xfId="4"/>
    <cellStyle name="xl34" xfId="5"/>
    <cellStyle name="xl43" xfId="2"/>
    <cellStyle name="Обычный" xfId="0" builtinId="0"/>
    <cellStyle name="Обычный 2" xfId="3"/>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206"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29" t="s">
        <v>400</v>
      </c>
      <c r="I1" s="429"/>
      <c r="J1" s="429"/>
      <c r="K1" s="429"/>
      <c r="L1" s="429"/>
    </row>
    <row r="2" spans="1:12" ht="51" customHeight="1" x14ac:dyDescent="0.25">
      <c r="E2" s="25"/>
      <c r="F2" s="10"/>
      <c r="G2" s="10"/>
      <c r="H2" s="429" t="s">
        <v>727</v>
      </c>
      <c r="I2" s="429"/>
      <c r="J2" s="429"/>
      <c r="K2" s="429"/>
      <c r="L2" s="429"/>
    </row>
    <row r="3" spans="1:12" ht="38.25" customHeight="1" x14ac:dyDescent="0.25">
      <c r="A3" s="430" t="s">
        <v>729</v>
      </c>
      <c r="B3" s="430"/>
      <c r="C3" s="430"/>
      <c r="D3" s="430"/>
      <c r="E3" s="430"/>
      <c r="F3" s="430"/>
      <c r="G3" s="430"/>
      <c r="H3" s="430"/>
      <c r="I3" s="430"/>
      <c r="J3" s="430"/>
      <c r="K3" s="430"/>
      <c r="L3" s="430"/>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71.2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40"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25"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270"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90"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45"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50"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45"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45"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45"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50"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45"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736</v>
      </c>
      <c r="B169" s="306"/>
      <c r="C169" s="306"/>
      <c r="D169" s="306"/>
      <c r="E169" s="3">
        <v>851</v>
      </c>
      <c r="F169" s="2" t="s">
        <v>52</v>
      </c>
      <c r="G169" s="2" t="s">
        <v>11</v>
      </c>
      <c r="H169" s="3" t="s">
        <v>737</v>
      </c>
      <c r="I169" s="2"/>
      <c r="J169" s="15">
        <f t="shared" ref="J169:L170" si="66">J170</f>
        <v>4000079</v>
      </c>
      <c r="K169" s="15">
        <f t="shared" si="66"/>
        <v>9199377</v>
      </c>
      <c r="L169" s="15">
        <f t="shared" si="66"/>
        <v>0</v>
      </c>
    </row>
    <row r="170" spans="1:12" ht="45" x14ac:dyDescent="0.25">
      <c r="A170" s="306" t="s">
        <v>37</v>
      </c>
      <c r="B170" s="306"/>
      <c r="C170" s="306"/>
      <c r="D170" s="306"/>
      <c r="E170" s="3">
        <v>851</v>
      </c>
      <c r="F170" s="2" t="s">
        <v>52</v>
      </c>
      <c r="G170" s="2" t="s">
        <v>11</v>
      </c>
      <c r="H170" s="3" t="s">
        <v>737</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737</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45"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45"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45"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45"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45"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45"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45"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739</v>
      </c>
      <c r="B210" s="306"/>
      <c r="C210" s="306"/>
      <c r="D210" s="306"/>
      <c r="E210" s="3">
        <v>851</v>
      </c>
      <c r="F210" s="3" t="s">
        <v>86</v>
      </c>
      <c r="G210" s="3" t="s">
        <v>12</v>
      </c>
      <c r="H210" s="3" t="s">
        <v>741</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741</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741</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741</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741</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705</v>
      </c>
      <c r="B223" s="19"/>
      <c r="C223" s="19"/>
      <c r="D223" s="19"/>
      <c r="E223" s="3" t="s">
        <v>250</v>
      </c>
      <c r="F223" s="2" t="s">
        <v>100</v>
      </c>
      <c r="G223" s="2" t="s">
        <v>40</v>
      </c>
      <c r="H223" s="3" t="s">
        <v>709</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709</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709</v>
      </c>
      <c r="I225" s="2" t="s">
        <v>68</v>
      </c>
      <c r="J225" s="15">
        <v>0</v>
      </c>
      <c r="K225" s="15"/>
      <c r="L225" s="15"/>
    </row>
    <row r="226" spans="1:12" ht="48" customHeight="1" x14ac:dyDescent="0.25">
      <c r="A226" s="306" t="s">
        <v>747</v>
      </c>
      <c r="B226" s="19"/>
      <c r="C226" s="19"/>
      <c r="D226" s="19"/>
      <c r="E226" s="3" t="s">
        <v>250</v>
      </c>
      <c r="F226" s="2" t="s">
        <v>100</v>
      </c>
      <c r="G226" s="2" t="s">
        <v>40</v>
      </c>
      <c r="H226" s="3" t="s">
        <v>749</v>
      </c>
      <c r="I226" s="2"/>
      <c r="J226" s="15">
        <f t="shared" ref="J226:L227" si="91">J227</f>
        <v>4014945.62</v>
      </c>
      <c r="K226" s="15">
        <f t="shared" si="91"/>
        <v>0</v>
      </c>
      <c r="L226" s="15">
        <f t="shared" si="91"/>
        <v>0</v>
      </c>
    </row>
    <row r="227" spans="1:12" ht="45" x14ac:dyDescent="0.25">
      <c r="A227" s="306" t="s">
        <v>37</v>
      </c>
      <c r="B227" s="19"/>
      <c r="C227" s="19"/>
      <c r="D227" s="19"/>
      <c r="E227" s="3" t="s">
        <v>250</v>
      </c>
      <c r="F227" s="2" t="s">
        <v>100</v>
      </c>
      <c r="G227" s="2" t="s">
        <v>40</v>
      </c>
      <c r="H227" s="3" t="s">
        <v>749</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749</v>
      </c>
      <c r="I228" s="2" t="s">
        <v>78</v>
      </c>
      <c r="J228" s="15">
        <v>4014945.62</v>
      </c>
      <c r="K228" s="15">
        <v>0</v>
      </c>
      <c r="L228" s="15">
        <v>0</v>
      </c>
    </row>
    <row r="229" spans="1:12" ht="45" x14ac:dyDescent="0.25">
      <c r="A229" s="306" t="s">
        <v>705</v>
      </c>
      <c r="B229" s="19"/>
      <c r="C229" s="19"/>
      <c r="D229" s="19"/>
      <c r="E229" s="3" t="s">
        <v>250</v>
      </c>
      <c r="F229" s="2" t="s">
        <v>100</v>
      </c>
      <c r="G229" s="2" t="s">
        <v>40</v>
      </c>
      <c r="H229" s="3" t="s">
        <v>742</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742</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742</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60"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45"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45"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45"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50"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45"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45"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45"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45"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20"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45"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45"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45"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701</v>
      </c>
      <c r="B275" s="306"/>
      <c r="C275" s="306"/>
      <c r="D275" s="306"/>
      <c r="E275" s="3">
        <v>852</v>
      </c>
      <c r="F275" s="2" t="s">
        <v>71</v>
      </c>
      <c r="G275" s="3" t="s">
        <v>40</v>
      </c>
      <c r="H275" s="3" t="s">
        <v>700</v>
      </c>
      <c r="I275" s="2"/>
      <c r="J275" s="15">
        <f t="shared" si="107"/>
        <v>205012</v>
      </c>
      <c r="K275" s="15">
        <f t="shared" si="107"/>
        <v>0</v>
      </c>
      <c r="L275" s="15">
        <f t="shared" si="107"/>
        <v>0</v>
      </c>
    </row>
    <row r="276" spans="1:12" ht="45" x14ac:dyDescent="0.25">
      <c r="A276" s="306" t="s">
        <v>37</v>
      </c>
      <c r="B276" s="306"/>
      <c r="C276" s="306"/>
      <c r="D276" s="306"/>
      <c r="E276" s="3">
        <v>852</v>
      </c>
      <c r="F276" s="2" t="s">
        <v>71</v>
      </c>
      <c r="G276" s="3" t="s">
        <v>40</v>
      </c>
      <c r="H276" s="3" t="s">
        <v>700</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700</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45"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45"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704</v>
      </c>
      <c r="I284" s="2"/>
      <c r="J284" s="15">
        <f t="shared" ref="J284:L285" si="110">J285</f>
        <v>2787423</v>
      </c>
      <c r="K284" s="15">
        <f t="shared" si="110"/>
        <v>2898960</v>
      </c>
      <c r="L284" s="15">
        <f t="shared" si="110"/>
        <v>3013760</v>
      </c>
    </row>
    <row r="285" spans="1:12" ht="45" x14ac:dyDescent="0.25">
      <c r="A285" s="306" t="s">
        <v>37</v>
      </c>
      <c r="B285" s="306"/>
      <c r="C285" s="306"/>
      <c r="D285" s="306"/>
      <c r="E285" s="3">
        <v>852</v>
      </c>
      <c r="F285" s="2" t="s">
        <v>71</v>
      </c>
      <c r="G285" s="2" t="s">
        <v>40</v>
      </c>
      <c r="H285" s="3" t="s">
        <v>704</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704</v>
      </c>
      <c r="I286" s="2" t="s">
        <v>78</v>
      </c>
      <c r="J286" s="15">
        <v>2787423</v>
      </c>
      <c r="K286" s="15">
        <v>2898960</v>
      </c>
      <c r="L286" s="15">
        <v>3013760</v>
      </c>
    </row>
    <row r="287" spans="1:12" s="17" customFormat="1" ht="150"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45"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45"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746</v>
      </c>
      <c r="B314" s="34"/>
      <c r="C314" s="34"/>
      <c r="D314" s="34"/>
      <c r="E314" s="3" t="s">
        <v>744</v>
      </c>
      <c r="F314" s="13" t="s">
        <v>86</v>
      </c>
      <c r="G314" s="13" t="s">
        <v>42</v>
      </c>
      <c r="H314" s="3"/>
      <c r="I314" s="13"/>
      <c r="J314" s="16">
        <f>J315</f>
        <v>1411200</v>
      </c>
      <c r="K314" s="16">
        <f t="shared" ref="K314:L314" si="125">K315</f>
        <v>1411200</v>
      </c>
      <c r="L314" s="16">
        <f t="shared" si="125"/>
        <v>1411200</v>
      </c>
    </row>
    <row r="315" spans="1:12" ht="150"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20"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50"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747</v>
      </c>
      <c r="B335" s="306"/>
      <c r="C335" s="306"/>
      <c r="D335" s="306"/>
      <c r="E335" s="3" t="s">
        <v>291</v>
      </c>
      <c r="F335" s="3" t="s">
        <v>100</v>
      </c>
      <c r="G335" s="3" t="s">
        <v>42</v>
      </c>
      <c r="H335" s="3" t="s">
        <v>748</v>
      </c>
      <c r="I335" s="19"/>
      <c r="J335" s="15">
        <f t="shared" ref="J335:L336" si="134">J336</f>
        <v>9445900</v>
      </c>
      <c r="K335" s="15">
        <f t="shared" si="134"/>
        <v>9445900</v>
      </c>
      <c r="L335" s="15">
        <f t="shared" si="134"/>
        <v>9445900</v>
      </c>
    </row>
    <row r="336" spans="1:12" ht="45" x14ac:dyDescent="0.25">
      <c r="A336" s="306" t="s">
        <v>37</v>
      </c>
      <c r="B336" s="306"/>
      <c r="C336" s="306"/>
      <c r="D336" s="306"/>
      <c r="E336" s="3" t="s">
        <v>291</v>
      </c>
      <c r="F336" s="3" t="s">
        <v>100</v>
      </c>
      <c r="G336" s="3" t="s">
        <v>42</v>
      </c>
      <c r="H336" s="3" t="s">
        <v>748</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45"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45"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45"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50"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45"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90"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90"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U649"/>
  <sheetViews>
    <sheetView zoomScale="70" zoomScaleNormal="70" workbookViewId="0">
      <pane xSplit="9" ySplit="8" topLeftCell="J418" activePane="bottomRight" state="frozen"/>
      <selection activeCell="U74" sqref="U74"/>
      <selection pane="topRight" activeCell="U74" sqref="U74"/>
      <selection pane="bottomLeft" activeCell="U74" sqref="U74"/>
      <selection pane="bottomRight" activeCell="J430" sqref="J430"/>
    </sheetView>
  </sheetViews>
  <sheetFormatPr defaultRowHeight="15" x14ac:dyDescent="0.25"/>
  <cols>
    <col min="1" max="1" width="40.28515625" style="415" customWidth="1"/>
    <col min="2" max="4" width="4" style="411" hidden="1" customWidth="1"/>
    <col min="5" max="5" width="6.42578125" style="416" customWidth="1"/>
    <col min="6" max="7" width="4.5703125" style="416" customWidth="1"/>
    <col min="8" max="8" width="17.28515625" style="413" customWidth="1"/>
    <col min="9" max="9" width="4.7109375" style="416" customWidth="1"/>
    <col min="10" max="10" width="18.7109375" style="416" customWidth="1"/>
    <col min="11" max="11" width="17.7109375" style="416" customWidth="1"/>
    <col min="12" max="12" width="16.85546875" style="416"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ht="18.75" customHeight="1" x14ac:dyDescent="0.25">
      <c r="A1" s="347"/>
      <c r="B1" s="308"/>
      <c r="C1" s="308"/>
      <c r="D1" s="308"/>
      <c r="E1" s="309"/>
      <c r="F1" s="309"/>
      <c r="G1" s="309"/>
      <c r="H1" s="432" t="s">
        <v>400</v>
      </c>
      <c r="I1" s="432"/>
      <c r="J1" s="432"/>
      <c r="K1" s="432"/>
      <c r="L1" s="432"/>
    </row>
    <row r="2" spans="1:21" ht="51" customHeight="1" x14ac:dyDescent="0.25">
      <c r="A2" s="310"/>
      <c r="B2" s="308"/>
      <c r="C2" s="308"/>
      <c r="D2" s="308"/>
      <c r="E2" s="309"/>
      <c r="F2" s="311"/>
      <c r="G2" s="311"/>
      <c r="H2" s="432" t="s">
        <v>727</v>
      </c>
      <c r="I2" s="432"/>
      <c r="J2" s="432"/>
      <c r="K2" s="432"/>
      <c r="L2" s="432"/>
    </row>
    <row r="3" spans="1:21" x14ac:dyDescent="0.25">
      <c r="A3" s="310"/>
      <c r="B3" s="308"/>
      <c r="C3" s="308"/>
      <c r="D3" s="308"/>
      <c r="E3" s="309"/>
      <c r="F3" s="311"/>
      <c r="G3" s="311"/>
      <c r="H3" s="390"/>
      <c r="I3" s="390"/>
      <c r="J3" s="390"/>
      <c r="K3" s="390"/>
      <c r="L3" s="390"/>
    </row>
    <row r="4" spans="1:21" x14ac:dyDescent="0.25">
      <c r="A4" s="310"/>
      <c r="B4" s="308"/>
      <c r="C4" s="308"/>
      <c r="D4" s="308"/>
      <c r="E4" s="309"/>
      <c r="F4" s="311"/>
      <c r="G4" s="311"/>
      <c r="H4" s="390"/>
      <c r="I4" s="390"/>
      <c r="J4" s="390"/>
      <c r="K4" s="390"/>
      <c r="L4" s="390"/>
    </row>
    <row r="5" spans="1:21" ht="36.75" customHeight="1" x14ac:dyDescent="0.25">
      <c r="A5" s="433" t="str">
        <f>UPPER(A6)</f>
        <v>ВЕДОМСТВЕННАЯ СТРУКТУРА РАСХОДОВ БЮДЖЕТА КЛЕТНЯНСКОГО МУНИЦИПАЛЬНОГО РАЙОНА БРЯНСКОЙ ОБЛАСТИ НА 2026 ГОД И НА ПЛАНОВЫЙ ПЕРИОД 2027 И 2028 ГОДОВ</v>
      </c>
      <c r="B5" s="433"/>
      <c r="C5" s="433"/>
      <c r="D5" s="433"/>
      <c r="E5" s="433"/>
      <c r="F5" s="433"/>
      <c r="G5" s="433"/>
      <c r="H5" s="433"/>
      <c r="I5" s="433"/>
      <c r="J5" s="433"/>
      <c r="K5" s="433"/>
      <c r="L5" s="433"/>
    </row>
    <row r="6" spans="1:21" ht="38.25" hidden="1" customHeight="1" x14ac:dyDescent="0.25">
      <c r="A6" s="433" t="s">
        <v>729</v>
      </c>
      <c r="B6" s="433"/>
      <c r="C6" s="433"/>
      <c r="D6" s="433"/>
      <c r="E6" s="433"/>
      <c r="F6" s="433"/>
      <c r="G6" s="433"/>
      <c r="H6" s="433"/>
      <c r="I6" s="433"/>
      <c r="J6" s="433"/>
      <c r="K6" s="433"/>
      <c r="L6" s="433"/>
      <c r="M6" s="431">
        <v>2026</v>
      </c>
      <c r="N6" s="431"/>
      <c r="O6" s="431"/>
      <c r="P6" s="431">
        <v>2027</v>
      </c>
      <c r="Q6" s="431"/>
      <c r="R6" s="431"/>
      <c r="S6" s="431">
        <v>2028</v>
      </c>
      <c r="T6" s="431"/>
      <c r="U6" s="431"/>
    </row>
    <row r="7" spans="1:21" s="25" customFormat="1" ht="18" customHeight="1" x14ac:dyDescent="0.25">
      <c r="A7" s="312"/>
      <c r="B7" s="313"/>
      <c r="C7" s="313"/>
      <c r="D7" s="313"/>
      <c r="E7" s="314"/>
      <c r="F7" s="314"/>
      <c r="G7" s="314"/>
      <c r="H7" s="315"/>
      <c r="I7" s="314"/>
      <c r="J7" s="316"/>
      <c r="K7" s="316"/>
      <c r="L7" s="316" t="s">
        <v>216</v>
      </c>
      <c r="M7" s="25" t="s">
        <v>752</v>
      </c>
      <c r="N7" s="25" t="s">
        <v>754</v>
      </c>
      <c r="O7" s="25" t="s">
        <v>753</v>
      </c>
      <c r="P7" s="25" t="s">
        <v>752</v>
      </c>
      <c r="Q7" s="25" t="s">
        <v>754</v>
      </c>
      <c r="R7" s="25" t="s">
        <v>753</v>
      </c>
      <c r="S7" s="25" t="s">
        <v>752</v>
      </c>
      <c r="T7" s="25" t="s">
        <v>754</v>
      </c>
      <c r="U7" s="25" t="s">
        <v>753</v>
      </c>
    </row>
    <row r="8" spans="1:21" s="1" customFormat="1" x14ac:dyDescent="0.25">
      <c r="A8" s="317" t="s">
        <v>0</v>
      </c>
      <c r="B8" s="317"/>
      <c r="C8" s="317"/>
      <c r="D8" s="317"/>
      <c r="E8" s="318" t="s">
        <v>1</v>
      </c>
      <c r="F8" s="318" t="s">
        <v>2</v>
      </c>
      <c r="G8" s="318" t="s">
        <v>3</v>
      </c>
      <c r="H8" s="318" t="s">
        <v>4</v>
      </c>
      <c r="I8" s="318" t="s">
        <v>5</v>
      </c>
      <c r="J8" s="317" t="s">
        <v>444</v>
      </c>
      <c r="K8" s="317" t="s">
        <v>664</v>
      </c>
      <c r="L8" s="317" t="s">
        <v>728</v>
      </c>
    </row>
    <row r="9" spans="1:21" x14ac:dyDescent="0.25">
      <c r="A9" s="317"/>
      <c r="B9" s="317"/>
      <c r="C9" s="317"/>
      <c r="D9" s="317"/>
      <c r="E9" s="318"/>
      <c r="F9" s="319"/>
      <c r="G9" s="319"/>
      <c r="H9" s="318"/>
      <c r="I9" s="319"/>
      <c r="J9" s="320"/>
      <c r="K9" s="320"/>
      <c r="L9" s="320"/>
    </row>
    <row r="10" spans="1:21" ht="30" x14ac:dyDescent="0.25">
      <c r="A10" s="321" t="s">
        <v>6</v>
      </c>
      <c r="B10" s="417"/>
      <c r="C10" s="417"/>
      <c r="D10" s="417"/>
      <c r="E10" s="319">
        <v>851</v>
      </c>
      <c r="F10" s="319"/>
      <c r="G10" s="319"/>
      <c r="H10" s="418" t="s">
        <v>44</v>
      </c>
      <c r="I10" s="319"/>
      <c r="J10" s="324">
        <f>J11+J87+J94+J106+J142+J163+J168+J182+J222+J240</f>
        <v>430418799.59000003</v>
      </c>
      <c r="K10" s="324">
        <f>K11+K87+K94+K106+K142+K163+K168+K182+K222+K240</f>
        <v>180119937.37</v>
      </c>
      <c r="L10" s="324">
        <f>L11+L87+L94+L106+L142+L163+L168+L182+L222+L240</f>
        <v>148920035.10000002</v>
      </c>
      <c r="M10" s="22">
        <f>'3.ВС (2)'!J7</f>
        <v>158418588.62</v>
      </c>
      <c r="N10" s="22">
        <f>O10-M10</f>
        <v>272000210.97000003</v>
      </c>
      <c r="O10" s="22">
        <f>J10</f>
        <v>430418799.59000003</v>
      </c>
      <c r="P10" s="22">
        <f>'3.ВС (2)'!K7</f>
        <v>179468263.56</v>
      </c>
      <c r="Q10" s="22">
        <f>R10-P10</f>
        <v>651673.81000000238</v>
      </c>
      <c r="R10" s="22">
        <f>K10</f>
        <v>180119937.37</v>
      </c>
      <c r="S10" s="22">
        <f>'3.ВС (2)'!L7</f>
        <v>146747776.84</v>
      </c>
      <c r="T10" s="22">
        <f>U10-S10</f>
        <v>2172258.2600000203</v>
      </c>
      <c r="U10" s="22">
        <f>L10</f>
        <v>148920035.10000002</v>
      </c>
    </row>
    <row r="11" spans="1:21" s="17" customFormat="1" x14ac:dyDescent="0.25">
      <c r="A11" s="323" t="s">
        <v>10</v>
      </c>
      <c r="B11" s="321"/>
      <c r="C11" s="321"/>
      <c r="D11" s="321"/>
      <c r="E11" s="318">
        <v>851</v>
      </c>
      <c r="F11" s="319" t="s">
        <v>11</v>
      </c>
      <c r="G11" s="319"/>
      <c r="H11" s="318" t="s">
        <v>44</v>
      </c>
      <c r="I11" s="319"/>
      <c r="J11" s="322">
        <f>J12+J70+J74</f>
        <v>47809707</v>
      </c>
      <c r="K11" s="322">
        <f>K12+K70+K74</f>
        <v>39320135</v>
      </c>
      <c r="L11" s="322">
        <f>L12+L70+L74</f>
        <v>42654620</v>
      </c>
      <c r="M11" s="22">
        <f>'3.ВС (2)'!J8</f>
        <v>47265937</v>
      </c>
      <c r="N11" s="22">
        <f t="shared" ref="N11:N74" si="0">O11-M11</f>
        <v>543770</v>
      </c>
      <c r="O11" s="22">
        <f t="shared" ref="O11:O74" si="1">J11</f>
        <v>47809707</v>
      </c>
      <c r="P11" s="22">
        <f>'3.ВС (2)'!K8</f>
        <v>42654266</v>
      </c>
      <c r="Q11" s="22">
        <f t="shared" ref="Q11:Q74" si="2">R11-P11</f>
        <v>-3334131</v>
      </c>
      <c r="R11" s="22">
        <f t="shared" ref="R11:R74" si="3">K11</f>
        <v>39320135</v>
      </c>
      <c r="S11" s="22">
        <f>'3.ВС (2)'!L8</f>
        <v>42654620</v>
      </c>
      <c r="T11" s="22">
        <f t="shared" ref="T11:T74" si="4">U11-S11</f>
        <v>0</v>
      </c>
      <c r="U11" s="22">
        <f t="shared" ref="U11:U74" si="5">L11</f>
        <v>42654620</v>
      </c>
    </row>
    <row r="12" spans="1:21" s="17" customFormat="1" ht="75" x14ac:dyDescent="0.25">
      <c r="A12" s="323" t="s">
        <v>726</v>
      </c>
      <c r="B12" s="321"/>
      <c r="C12" s="321"/>
      <c r="D12" s="321"/>
      <c r="E12" s="318">
        <v>851</v>
      </c>
      <c r="F12" s="319" t="s">
        <v>11</v>
      </c>
      <c r="G12" s="319" t="s">
        <v>12</v>
      </c>
      <c r="H12" s="318" t="s">
        <v>44</v>
      </c>
      <c r="I12" s="319"/>
      <c r="J12" s="322">
        <f>J13+J18+J23+J26+J31+J36+J39+J55+J46+J49+J52+J58+J61+J64+J67</f>
        <v>41786328</v>
      </c>
      <c r="K12" s="322">
        <f t="shared" ref="K12:L12" si="6">K13+K18+K23+K26+K31+K36+K39+K55+K46+K49+K52+K58+K61+K64+K67</f>
        <v>33919427</v>
      </c>
      <c r="L12" s="322">
        <f t="shared" si="6"/>
        <v>37253558</v>
      </c>
      <c r="M12" s="22">
        <f>'3.ВС (2)'!J9</f>
        <v>41242558</v>
      </c>
      <c r="N12" s="22">
        <f t="shared" si="0"/>
        <v>543770</v>
      </c>
      <c r="O12" s="22">
        <f t="shared" si="1"/>
        <v>41786328</v>
      </c>
      <c r="P12" s="22">
        <f>'3.ВС (2)'!K9</f>
        <v>37253558</v>
      </c>
      <c r="Q12" s="22">
        <f t="shared" si="2"/>
        <v>-3334131</v>
      </c>
      <c r="R12" s="22">
        <f t="shared" si="3"/>
        <v>33919427</v>
      </c>
      <c r="S12" s="22">
        <f>'3.ВС (2)'!L9</f>
        <v>37253558</v>
      </c>
      <c r="T12" s="22">
        <f t="shared" si="4"/>
        <v>0</v>
      </c>
      <c r="U12" s="22">
        <f t="shared" si="5"/>
        <v>37253558</v>
      </c>
    </row>
    <row r="13" spans="1:21" ht="285" x14ac:dyDescent="0.25">
      <c r="A13" s="321" t="s">
        <v>391</v>
      </c>
      <c r="B13" s="317"/>
      <c r="C13" s="317"/>
      <c r="D13" s="317"/>
      <c r="E13" s="318">
        <v>851</v>
      </c>
      <c r="F13" s="319" t="s">
        <v>11</v>
      </c>
      <c r="G13" s="319" t="s">
        <v>12</v>
      </c>
      <c r="H13" s="318" t="s">
        <v>385</v>
      </c>
      <c r="I13" s="319"/>
      <c r="J13" s="322">
        <f t="shared" ref="J13" si="7">J14+J16</f>
        <v>766676</v>
      </c>
      <c r="K13" s="322">
        <f t="shared" ref="K13:L13" si="8">K14+K16</f>
        <v>766676</v>
      </c>
      <c r="L13" s="322">
        <f t="shared" si="8"/>
        <v>766676</v>
      </c>
      <c r="M13" s="22">
        <f>'3.ВС (2)'!J10</f>
        <v>766676</v>
      </c>
      <c r="N13" s="22">
        <f t="shared" si="0"/>
        <v>0</v>
      </c>
      <c r="O13" s="22">
        <f t="shared" si="1"/>
        <v>766676</v>
      </c>
      <c r="P13" s="22">
        <f>'3.ВС (2)'!K10</f>
        <v>766676</v>
      </c>
      <c r="Q13" s="22">
        <f t="shared" si="2"/>
        <v>0</v>
      </c>
      <c r="R13" s="22">
        <f t="shared" si="3"/>
        <v>766676</v>
      </c>
      <c r="S13" s="22">
        <f>'3.ВС (2)'!L10</f>
        <v>766676</v>
      </c>
      <c r="T13" s="22">
        <f t="shared" si="4"/>
        <v>0</v>
      </c>
      <c r="U13" s="22">
        <f t="shared" si="5"/>
        <v>766676</v>
      </c>
    </row>
    <row r="14" spans="1:21" ht="105" x14ac:dyDescent="0.25">
      <c r="A14" s="321" t="s">
        <v>14</v>
      </c>
      <c r="B14" s="317"/>
      <c r="C14" s="317"/>
      <c r="D14" s="317"/>
      <c r="E14" s="318">
        <v>851</v>
      </c>
      <c r="F14" s="319" t="s">
        <v>11</v>
      </c>
      <c r="G14" s="319" t="s">
        <v>12</v>
      </c>
      <c r="H14" s="318" t="s">
        <v>385</v>
      </c>
      <c r="I14" s="319" t="s">
        <v>16</v>
      </c>
      <c r="J14" s="322">
        <f t="shared" ref="J14:L14" si="9">J15</f>
        <v>747400</v>
      </c>
      <c r="K14" s="322">
        <f t="shared" si="9"/>
        <v>747400</v>
      </c>
      <c r="L14" s="322">
        <f t="shared" si="9"/>
        <v>747400</v>
      </c>
      <c r="M14" s="22">
        <f>'3.ВС (2)'!J11</f>
        <v>747400</v>
      </c>
      <c r="N14" s="22">
        <f t="shared" si="0"/>
        <v>0</v>
      </c>
      <c r="O14" s="22">
        <f t="shared" si="1"/>
        <v>747400</v>
      </c>
      <c r="P14" s="22">
        <f>'3.ВС (2)'!K11</f>
        <v>747400</v>
      </c>
      <c r="Q14" s="22">
        <f t="shared" si="2"/>
        <v>0</v>
      </c>
      <c r="R14" s="22">
        <f t="shared" si="3"/>
        <v>747400</v>
      </c>
      <c r="S14" s="22">
        <f>'3.ВС (2)'!L11</f>
        <v>747400</v>
      </c>
      <c r="T14" s="22">
        <f t="shared" si="4"/>
        <v>0</v>
      </c>
      <c r="U14" s="22">
        <f t="shared" si="5"/>
        <v>747400</v>
      </c>
    </row>
    <row r="15" spans="1:21" ht="45" x14ac:dyDescent="0.25">
      <c r="A15" s="321" t="s">
        <v>255</v>
      </c>
      <c r="B15" s="317"/>
      <c r="C15" s="317"/>
      <c r="D15" s="317"/>
      <c r="E15" s="318">
        <v>851</v>
      </c>
      <c r="F15" s="319" t="s">
        <v>11</v>
      </c>
      <c r="G15" s="319" t="s">
        <v>12</v>
      </c>
      <c r="H15" s="318" t="s">
        <v>385</v>
      </c>
      <c r="I15" s="319" t="s">
        <v>17</v>
      </c>
      <c r="J15" s="322">
        <v>747400</v>
      </c>
      <c r="K15" s="322">
        <v>747400</v>
      </c>
      <c r="L15" s="322">
        <v>747400</v>
      </c>
      <c r="M15" s="22">
        <f>'3.ВС (2)'!J12</f>
        <v>747400</v>
      </c>
      <c r="N15" s="22">
        <f t="shared" si="0"/>
        <v>0</v>
      </c>
      <c r="O15" s="22">
        <f t="shared" si="1"/>
        <v>747400</v>
      </c>
      <c r="P15" s="22">
        <f>'3.ВС (2)'!K12</f>
        <v>747400</v>
      </c>
      <c r="Q15" s="22">
        <f t="shared" si="2"/>
        <v>0</v>
      </c>
      <c r="R15" s="22">
        <f t="shared" si="3"/>
        <v>747400</v>
      </c>
      <c r="S15" s="22">
        <f>'3.ВС (2)'!L12</f>
        <v>747400</v>
      </c>
      <c r="T15" s="22">
        <f t="shared" si="4"/>
        <v>0</v>
      </c>
      <c r="U15" s="22">
        <f t="shared" si="5"/>
        <v>747400</v>
      </c>
    </row>
    <row r="16" spans="1:21" ht="45" x14ac:dyDescent="0.25">
      <c r="A16" s="321" t="s">
        <v>19</v>
      </c>
      <c r="B16" s="317"/>
      <c r="C16" s="317"/>
      <c r="D16" s="317"/>
      <c r="E16" s="318">
        <v>851</v>
      </c>
      <c r="F16" s="319" t="s">
        <v>11</v>
      </c>
      <c r="G16" s="319" t="s">
        <v>12</v>
      </c>
      <c r="H16" s="318" t="s">
        <v>385</v>
      </c>
      <c r="I16" s="319" t="s">
        <v>20</v>
      </c>
      <c r="J16" s="322">
        <f t="shared" ref="J16:L16" si="10">J17</f>
        <v>19276</v>
      </c>
      <c r="K16" s="322">
        <f t="shared" si="10"/>
        <v>19276</v>
      </c>
      <c r="L16" s="322">
        <f t="shared" si="10"/>
        <v>19276</v>
      </c>
      <c r="M16" s="22">
        <f>'3.ВС (2)'!J13</f>
        <v>19276</v>
      </c>
      <c r="N16" s="22">
        <f t="shared" si="0"/>
        <v>0</v>
      </c>
      <c r="O16" s="22">
        <f t="shared" si="1"/>
        <v>19276</v>
      </c>
      <c r="P16" s="22">
        <f>'3.ВС (2)'!K13</f>
        <v>19276</v>
      </c>
      <c r="Q16" s="22">
        <f t="shared" si="2"/>
        <v>0</v>
      </c>
      <c r="R16" s="22">
        <f t="shared" si="3"/>
        <v>19276</v>
      </c>
      <c r="S16" s="22">
        <f>'3.ВС (2)'!L13</f>
        <v>19276</v>
      </c>
      <c r="T16" s="22">
        <f t="shared" si="4"/>
        <v>0</v>
      </c>
      <c r="U16" s="22">
        <f t="shared" si="5"/>
        <v>19276</v>
      </c>
    </row>
    <row r="17" spans="1:21" ht="45" x14ac:dyDescent="0.25">
      <c r="A17" s="321" t="s">
        <v>9</v>
      </c>
      <c r="B17" s="317"/>
      <c r="C17" s="317"/>
      <c r="D17" s="317"/>
      <c r="E17" s="318">
        <v>851</v>
      </c>
      <c r="F17" s="319" t="s">
        <v>11</v>
      </c>
      <c r="G17" s="319" t="s">
        <v>12</v>
      </c>
      <c r="H17" s="318" t="s">
        <v>385</v>
      </c>
      <c r="I17" s="319" t="s">
        <v>21</v>
      </c>
      <c r="J17" s="322">
        <v>19276</v>
      </c>
      <c r="K17" s="322">
        <v>19276</v>
      </c>
      <c r="L17" s="322">
        <v>19276</v>
      </c>
      <c r="M17" s="22">
        <f>'3.ВС (2)'!J14</f>
        <v>19276</v>
      </c>
      <c r="N17" s="22">
        <f t="shared" si="0"/>
        <v>0</v>
      </c>
      <c r="O17" s="22">
        <f t="shared" si="1"/>
        <v>19276</v>
      </c>
      <c r="P17" s="22">
        <f>'3.ВС (2)'!K14</f>
        <v>19276</v>
      </c>
      <c r="Q17" s="22">
        <f t="shared" si="2"/>
        <v>0</v>
      </c>
      <c r="R17" s="22">
        <f t="shared" si="3"/>
        <v>19276</v>
      </c>
      <c r="S17" s="22">
        <f>'3.ВС (2)'!L14</f>
        <v>19276</v>
      </c>
      <c r="T17" s="22">
        <f t="shared" si="4"/>
        <v>0</v>
      </c>
      <c r="U17" s="22">
        <f t="shared" si="5"/>
        <v>19276</v>
      </c>
    </row>
    <row r="18" spans="1:21" ht="255" x14ac:dyDescent="0.25">
      <c r="A18" s="321" t="s">
        <v>397</v>
      </c>
      <c r="B18" s="317"/>
      <c r="C18" s="317"/>
      <c r="D18" s="317"/>
      <c r="E18" s="318">
        <v>851</v>
      </c>
      <c r="F18" s="319" t="s">
        <v>11</v>
      </c>
      <c r="G18" s="319" t="s">
        <v>12</v>
      </c>
      <c r="H18" s="318" t="s">
        <v>386</v>
      </c>
      <c r="I18" s="319"/>
      <c r="J18" s="322">
        <f t="shared" ref="J18" si="11">J19+J21</f>
        <v>766676</v>
      </c>
      <c r="K18" s="322">
        <f t="shared" ref="K18:L18" si="12">K19+K21</f>
        <v>766676</v>
      </c>
      <c r="L18" s="322">
        <f t="shared" si="12"/>
        <v>766676</v>
      </c>
      <c r="M18" s="22">
        <f>'3.ВС (2)'!J15</f>
        <v>766676</v>
      </c>
      <c r="N18" s="22">
        <f t="shared" si="0"/>
        <v>0</v>
      </c>
      <c r="O18" s="22">
        <f t="shared" si="1"/>
        <v>766676</v>
      </c>
      <c r="P18" s="22">
        <f>'3.ВС (2)'!K15</f>
        <v>766676</v>
      </c>
      <c r="Q18" s="22">
        <f t="shared" si="2"/>
        <v>0</v>
      </c>
      <c r="R18" s="22">
        <f t="shared" si="3"/>
        <v>766676</v>
      </c>
      <c r="S18" s="22">
        <f>'3.ВС (2)'!L15</f>
        <v>766676</v>
      </c>
      <c r="T18" s="22">
        <f t="shared" si="4"/>
        <v>0</v>
      </c>
      <c r="U18" s="22">
        <f t="shared" si="5"/>
        <v>766676</v>
      </c>
    </row>
    <row r="19" spans="1:21" ht="105" x14ac:dyDescent="0.25">
      <c r="A19" s="321" t="s">
        <v>14</v>
      </c>
      <c r="B19" s="317"/>
      <c r="C19" s="317"/>
      <c r="D19" s="317"/>
      <c r="E19" s="318">
        <v>851</v>
      </c>
      <c r="F19" s="319" t="s">
        <v>11</v>
      </c>
      <c r="G19" s="319" t="s">
        <v>12</v>
      </c>
      <c r="H19" s="318" t="s">
        <v>386</v>
      </c>
      <c r="I19" s="319" t="s">
        <v>16</v>
      </c>
      <c r="J19" s="322">
        <f t="shared" ref="J19:L19" si="13">J20</f>
        <v>704100</v>
      </c>
      <c r="K19" s="322">
        <f t="shared" si="13"/>
        <v>704100</v>
      </c>
      <c r="L19" s="322">
        <f t="shared" si="13"/>
        <v>704100</v>
      </c>
      <c r="M19" s="22">
        <f>'3.ВС (2)'!J16</f>
        <v>704100</v>
      </c>
      <c r="N19" s="22">
        <f t="shared" si="0"/>
        <v>0</v>
      </c>
      <c r="O19" s="22">
        <f t="shared" si="1"/>
        <v>704100</v>
      </c>
      <c r="P19" s="22">
        <f>'3.ВС (2)'!K16</f>
        <v>704100</v>
      </c>
      <c r="Q19" s="22">
        <f t="shared" si="2"/>
        <v>0</v>
      </c>
      <c r="R19" s="22">
        <f t="shared" si="3"/>
        <v>704100</v>
      </c>
      <c r="S19" s="22">
        <f>'3.ВС (2)'!L16</f>
        <v>704100</v>
      </c>
      <c r="T19" s="22">
        <f t="shared" si="4"/>
        <v>0</v>
      </c>
      <c r="U19" s="22">
        <f t="shared" si="5"/>
        <v>704100</v>
      </c>
    </row>
    <row r="20" spans="1:21" ht="45" x14ac:dyDescent="0.25">
      <c r="A20" s="321" t="s">
        <v>255</v>
      </c>
      <c r="B20" s="317"/>
      <c r="C20" s="317"/>
      <c r="D20" s="317"/>
      <c r="E20" s="318">
        <v>851</v>
      </c>
      <c r="F20" s="319" t="s">
        <v>11</v>
      </c>
      <c r="G20" s="319" t="s">
        <v>12</v>
      </c>
      <c r="H20" s="318" t="s">
        <v>386</v>
      </c>
      <c r="I20" s="319" t="s">
        <v>17</v>
      </c>
      <c r="J20" s="322">
        <v>704100</v>
      </c>
      <c r="K20" s="322">
        <v>704100</v>
      </c>
      <c r="L20" s="322">
        <v>704100</v>
      </c>
      <c r="M20" s="22">
        <f>'3.ВС (2)'!J17</f>
        <v>704100</v>
      </c>
      <c r="N20" s="22">
        <f t="shared" si="0"/>
        <v>0</v>
      </c>
      <c r="O20" s="22">
        <f t="shared" si="1"/>
        <v>704100</v>
      </c>
      <c r="P20" s="22">
        <f>'3.ВС (2)'!K17</f>
        <v>704100</v>
      </c>
      <c r="Q20" s="22">
        <f t="shared" si="2"/>
        <v>0</v>
      </c>
      <c r="R20" s="22">
        <f t="shared" si="3"/>
        <v>704100</v>
      </c>
      <c r="S20" s="22">
        <f>'3.ВС (2)'!L17</f>
        <v>704100</v>
      </c>
      <c r="T20" s="22">
        <f t="shared" si="4"/>
        <v>0</v>
      </c>
      <c r="U20" s="22">
        <f t="shared" si="5"/>
        <v>704100</v>
      </c>
    </row>
    <row r="21" spans="1:21" ht="45" x14ac:dyDescent="0.25">
      <c r="A21" s="321" t="s">
        <v>19</v>
      </c>
      <c r="B21" s="317"/>
      <c r="C21" s="317"/>
      <c r="D21" s="317"/>
      <c r="E21" s="318">
        <v>851</v>
      </c>
      <c r="F21" s="319" t="s">
        <v>11</v>
      </c>
      <c r="G21" s="319" t="s">
        <v>12</v>
      </c>
      <c r="H21" s="318" t="s">
        <v>386</v>
      </c>
      <c r="I21" s="319" t="s">
        <v>20</v>
      </c>
      <c r="J21" s="322">
        <f t="shared" ref="J21:L21" si="14">J22</f>
        <v>62576</v>
      </c>
      <c r="K21" s="322">
        <f t="shared" si="14"/>
        <v>62576</v>
      </c>
      <c r="L21" s="322">
        <f t="shared" si="14"/>
        <v>62576</v>
      </c>
      <c r="M21" s="22">
        <f>'3.ВС (2)'!J18</f>
        <v>62576</v>
      </c>
      <c r="N21" s="22">
        <f t="shared" si="0"/>
        <v>0</v>
      </c>
      <c r="O21" s="22">
        <f t="shared" si="1"/>
        <v>62576</v>
      </c>
      <c r="P21" s="22">
        <f>'3.ВС (2)'!K18</f>
        <v>62576</v>
      </c>
      <c r="Q21" s="22">
        <f t="shared" si="2"/>
        <v>0</v>
      </c>
      <c r="R21" s="22">
        <f t="shared" si="3"/>
        <v>62576</v>
      </c>
      <c r="S21" s="22">
        <f>'3.ВС (2)'!L18</f>
        <v>62576</v>
      </c>
      <c r="T21" s="22">
        <f t="shared" si="4"/>
        <v>0</v>
      </c>
      <c r="U21" s="22">
        <f t="shared" si="5"/>
        <v>62576</v>
      </c>
    </row>
    <row r="22" spans="1:21" ht="45" x14ac:dyDescent="0.25">
      <c r="A22" s="321" t="s">
        <v>9</v>
      </c>
      <c r="B22" s="317"/>
      <c r="C22" s="317"/>
      <c r="D22" s="317"/>
      <c r="E22" s="318">
        <v>851</v>
      </c>
      <c r="F22" s="319" t="s">
        <v>11</v>
      </c>
      <c r="G22" s="319" t="s">
        <v>12</v>
      </c>
      <c r="H22" s="318" t="s">
        <v>386</v>
      </c>
      <c r="I22" s="319" t="s">
        <v>21</v>
      </c>
      <c r="J22" s="322">
        <v>62576</v>
      </c>
      <c r="K22" s="322">
        <v>62576</v>
      </c>
      <c r="L22" s="322">
        <v>62576</v>
      </c>
      <c r="M22" s="22">
        <f>'3.ВС (2)'!J19</f>
        <v>62576</v>
      </c>
      <c r="N22" s="22">
        <f t="shared" si="0"/>
        <v>0</v>
      </c>
      <c r="O22" s="22">
        <f t="shared" si="1"/>
        <v>62576</v>
      </c>
      <c r="P22" s="22">
        <f>'3.ВС (2)'!K19</f>
        <v>62576</v>
      </c>
      <c r="Q22" s="22">
        <f t="shared" si="2"/>
        <v>0</v>
      </c>
      <c r="R22" s="22">
        <f t="shared" si="3"/>
        <v>62576</v>
      </c>
      <c r="S22" s="22">
        <f>'3.ВС (2)'!L19</f>
        <v>62576</v>
      </c>
      <c r="T22" s="22">
        <f t="shared" si="4"/>
        <v>0</v>
      </c>
      <c r="U22" s="22">
        <f t="shared" si="5"/>
        <v>62576</v>
      </c>
    </row>
    <row r="23" spans="1:21" ht="315" x14ac:dyDescent="0.25">
      <c r="A23" s="321" t="s">
        <v>393</v>
      </c>
      <c r="B23" s="317"/>
      <c r="C23" s="317"/>
      <c r="D23" s="317"/>
      <c r="E23" s="318">
        <v>851</v>
      </c>
      <c r="F23" s="319" t="s">
        <v>11</v>
      </c>
      <c r="G23" s="319" t="s">
        <v>12</v>
      </c>
      <c r="H23" s="318" t="s">
        <v>387</v>
      </c>
      <c r="I23" s="319"/>
      <c r="J23" s="322">
        <f>J24</f>
        <v>400</v>
      </c>
      <c r="K23" s="322">
        <f t="shared" ref="K23:L23" si="15">K24</f>
        <v>400</v>
      </c>
      <c r="L23" s="322">
        <f t="shared" si="15"/>
        <v>400</v>
      </c>
      <c r="M23" s="22">
        <f>'3.ВС (2)'!J20</f>
        <v>400</v>
      </c>
      <c r="N23" s="22">
        <f t="shared" si="0"/>
        <v>0</v>
      </c>
      <c r="O23" s="22">
        <f t="shared" si="1"/>
        <v>400</v>
      </c>
      <c r="P23" s="22">
        <f>'3.ВС (2)'!K20</f>
        <v>400</v>
      </c>
      <c r="Q23" s="22">
        <f t="shared" si="2"/>
        <v>0</v>
      </c>
      <c r="R23" s="22">
        <f t="shared" si="3"/>
        <v>400</v>
      </c>
      <c r="S23" s="22">
        <f>'3.ВС (2)'!L20</f>
        <v>400</v>
      </c>
      <c r="T23" s="22">
        <f t="shared" si="4"/>
        <v>0</v>
      </c>
      <c r="U23" s="22">
        <f t="shared" si="5"/>
        <v>400</v>
      </c>
    </row>
    <row r="24" spans="1:21" ht="45" x14ac:dyDescent="0.25">
      <c r="A24" s="321" t="s">
        <v>19</v>
      </c>
      <c r="B24" s="317"/>
      <c r="C24" s="317"/>
      <c r="D24" s="317"/>
      <c r="E24" s="318">
        <v>851</v>
      </c>
      <c r="F24" s="319" t="s">
        <v>11</v>
      </c>
      <c r="G24" s="319" t="s">
        <v>12</v>
      </c>
      <c r="H24" s="318" t="s">
        <v>387</v>
      </c>
      <c r="I24" s="319" t="s">
        <v>20</v>
      </c>
      <c r="J24" s="322">
        <f t="shared" ref="J24:L24" si="16">J25</f>
        <v>400</v>
      </c>
      <c r="K24" s="322">
        <f t="shared" si="16"/>
        <v>400</v>
      </c>
      <c r="L24" s="322">
        <f t="shared" si="16"/>
        <v>400</v>
      </c>
      <c r="M24" s="22">
        <f>'3.ВС (2)'!J21</f>
        <v>400</v>
      </c>
      <c r="N24" s="22">
        <f t="shared" si="0"/>
        <v>0</v>
      </c>
      <c r="O24" s="22">
        <f t="shared" si="1"/>
        <v>400</v>
      </c>
      <c r="P24" s="22">
        <f>'3.ВС (2)'!K21</f>
        <v>400</v>
      </c>
      <c r="Q24" s="22">
        <f t="shared" si="2"/>
        <v>0</v>
      </c>
      <c r="R24" s="22">
        <f t="shared" si="3"/>
        <v>400</v>
      </c>
      <c r="S24" s="22">
        <f>'3.ВС (2)'!L21</f>
        <v>400</v>
      </c>
      <c r="T24" s="22">
        <f t="shared" si="4"/>
        <v>0</v>
      </c>
      <c r="U24" s="22">
        <f t="shared" si="5"/>
        <v>400</v>
      </c>
    </row>
    <row r="25" spans="1:21" ht="45" x14ac:dyDescent="0.25">
      <c r="A25" s="321" t="s">
        <v>9</v>
      </c>
      <c r="B25" s="317"/>
      <c r="C25" s="317"/>
      <c r="D25" s="317"/>
      <c r="E25" s="318">
        <v>851</v>
      </c>
      <c r="F25" s="319" t="s">
        <v>11</v>
      </c>
      <c r="G25" s="319" t="s">
        <v>12</v>
      </c>
      <c r="H25" s="318" t="s">
        <v>387</v>
      </c>
      <c r="I25" s="319" t="s">
        <v>21</v>
      </c>
      <c r="J25" s="322">
        <v>400</v>
      </c>
      <c r="K25" s="322">
        <v>400</v>
      </c>
      <c r="L25" s="322">
        <v>400</v>
      </c>
      <c r="M25" s="22">
        <f>'3.ВС (2)'!J22</f>
        <v>400</v>
      </c>
      <c r="N25" s="22">
        <f t="shared" si="0"/>
        <v>0</v>
      </c>
      <c r="O25" s="22">
        <f t="shared" si="1"/>
        <v>400</v>
      </c>
      <c r="P25" s="22">
        <f>'3.ВС (2)'!K22</f>
        <v>400</v>
      </c>
      <c r="Q25" s="22">
        <f t="shared" si="2"/>
        <v>0</v>
      </c>
      <c r="R25" s="22">
        <f t="shared" si="3"/>
        <v>400</v>
      </c>
      <c r="S25" s="22">
        <f>'3.ВС (2)'!L22</f>
        <v>400</v>
      </c>
      <c r="T25" s="22">
        <f t="shared" si="4"/>
        <v>0</v>
      </c>
      <c r="U25" s="22">
        <f t="shared" si="5"/>
        <v>400</v>
      </c>
    </row>
    <row r="26" spans="1:21" ht="105" x14ac:dyDescent="0.25">
      <c r="A26" s="321" t="s">
        <v>409</v>
      </c>
      <c r="B26" s="321"/>
      <c r="C26" s="321"/>
      <c r="D26" s="321"/>
      <c r="E26" s="318">
        <v>851</v>
      </c>
      <c r="F26" s="319" t="s">
        <v>11</v>
      </c>
      <c r="G26" s="319" t="s">
        <v>12</v>
      </c>
      <c r="H26" s="318" t="s">
        <v>408</v>
      </c>
      <c r="I26" s="318"/>
      <c r="J26" s="322">
        <f t="shared" ref="J26" si="17">J27+J29</f>
        <v>76668</v>
      </c>
      <c r="K26" s="322">
        <f t="shared" ref="K26:L26" si="18">K27+K29</f>
        <v>76668</v>
      </c>
      <c r="L26" s="322">
        <f t="shared" si="18"/>
        <v>76668</v>
      </c>
      <c r="M26" s="22">
        <f>'3.ВС (2)'!J23</f>
        <v>76668</v>
      </c>
      <c r="N26" s="22">
        <f t="shared" si="0"/>
        <v>0</v>
      </c>
      <c r="O26" s="22">
        <f t="shared" si="1"/>
        <v>76668</v>
      </c>
      <c r="P26" s="22">
        <f>'3.ВС (2)'!K23</f>
        <v>76668</v>
      </c>
      <c r="Q26" s="22">
        <f t="shared" si="2"/>
        <v>0</v>
      </c>
      <c r="R26" s="22">
        <f t="shared" si="3"/>
        <v>76668</v>
      </c>
      <c r="S26" s="22">
        <f>'3.ВС (2)'!L23</f>
        <v>76668</v>
      </c>
      <c r="T26" s="22">
        <f t="shared" si="4"/>
        <v>0</v>
      </c>
      <c r="U26" s="22">
        <f t="shared" si="5"/>
        <v>76668</v>
      </c>
    </row>
    <row r="27" spans="1:21" ht="105" x14ac:dyDescent="0.25">
      <c r="A27" s="321" t="s">
        <v>14</v>
      </c>
      <c r="B27" s="321"/>
      <c r="C27" s="321"/>
      <c r="D27" s="321"/>
      <c r="E27" s="318">
        <v>851</v>
      </c>
      <c r="F27" s="319" t="s">
        <v>11</v>
      </c>
      <c r="G27" s="319" t="s">
        <v>12</v>
      </c>
      <c r="H27" s="318" t="s">
        <v>408</v>
      </c>
      <c r="I27" s="319" t="s">
        <v>16</v>
      </c>
      <c r="J27" s="322">
        <f t="shared" ref="J27:L27" si="19">J28</f>
        <v>54850</v>
      </c>
      <c r="K27" s="322">
        <f t="shared" si="19"/>
        <v>54850</v>
      </c>
      <c r="L27" s="322">
        <f t="shared" si="19"/>
        <v>54850</v>
      </c>
      <c r="M27" s="22">
        <f>'3.ВС (2)'!J24</f>
        <v>54850</v>
      </c>
      <c r="N27" s="22">
        <f t="shared" si="0"/>
        <v>0</v>
      </c>
      <c r="O27" s="22">
        <f t="shared" si="1"/>
        <v>54850</v>
      </c>
      <c r="P27" s="22">
        <f>'3.ВС (2)'!K24</f>
        <v>54850</v>
      </c>
      <c r="Q27" s="22">
        <f t="shared" si="2"/>
        <v>0</v>
      </c>
      <c r="R27" s="22">
        <f t="shared" si="3"/>
        <v>54850</v>
      </c>
      <c r="S27" s="22">
        <f>'3.ВС (2)'!L24</f>
        <v>54850</v>
      </c>
      <c r="T27" s="22">
        <f t="shared" si="4"/>
        <v>0</v>
      </c>
      <c r="U27" s="22">
        <f t="shared" si="5"/>
        <v>54850</v>
      </c>
    </row>
    <row r="28" spans="1:21" ht="45" x14ac:dyDescent="0.25">
      <c r="A28" s="321" t="s">
        <v>255</v>
      </c>
      <c r="B28" s="323"/>
      <c r="C28" s="323"/>
      <c r="D28" s="323"/>
      <c r="E28" s="318">
        <v>851</v>
      </c>
      <c r="F28" s="319" t="s">
        <v>11</v>
      </c>
      <c r="G28" s="319" t="s">
        <v>12</v>
      </c>
      <c r="H28" s="318" t="s">
        <v>408</v>
      </c>
      <c r="I28" s="319" t="s">
        <v>17</v>
      </c>
      <c r="J28" s="322">
        <v>54850</v>
      </c>
      <c r="K28" s="322">
        <v>54850</v>
      </c>
      <c r="L28" s="322">
        <v>54850</v>
      </c>
      <c r="M28" s="22">
        <f>'3.ВС (2)'!J25</f>
        <v>54850</v>
      </c>
      <c r="N28" s="22">
        <f t="shared" si="0"/>
        <v>0</v>
      </c>
      <c r="O28" s="22">
        <f t="shared" si="1"/>
        <v>54850</v>
      </c>
      <c r="P28" s="22">
        <f>'3.ВС (2)'!K25</f>
        <v>54850</v>
      </c>
      <c r="Q28" s="22">
        <f t="shared" si="2"/>
        <v>0</v>
      </c>
      <c r="R28" s="22">
        <f t="shared" si="3"/>
        <v>54850</v>
      </c>
      <c r="S28" s="22">
        <f>'3.ВС (2)'!L25</f>
        <v>54850</v>
      </c>
      <c r="T28" s="22">
        <f t="shared" si="4"/>
        <v>0</v>
      </c>
      <c r="U28" s="22">
        <f t="shared" si="5"/>
        <v>54850</v>
      </c>
    </row>
    <row r="29" spans="1:21" ht="45" x14ac:dyDescent="0.25">
      <c r="A29" s="321" t="s">
        <v>19</v>
      </c>
      <c r="B29" s="323"/>
      <c r="C29" s="323"/>
      <c r="D29" s="323"/>
      <c r="E29" s="318">
        <v>851</v>
      </c>
      <c r="F29" s="319" t="s">
        <v>11</v>
      </c>
      <c r="G29" s="319" t="s">
        <v>12</v>
      </c>
      <c r="H29" s="318" t="s">
        <v>408</v>
      </c>
      <c r="I29" s="319" t="s">
        <v>20</v>
      </c>
      <c r="J29" s="322">
        <f t="shared" ref="J29:L29" si="20">J30</f>
        <v>21818</v>
      </c>
      <c r="K29" s="322">
        <f t="shared" si="20"/>
        <v>21818</v>
      </c>
      <c r="L29" s="322">
        <f t="shared" si="20"/>
        <v>21818</v>
      </c>
      <c r="M29" s="22">
        <f>'3.ВС (2)'!J26</f>
        <v>21818</v>
      </c>
      <c r="N29" s="22">
        <f t="shared" si="0"/>
        <v>0</v>
      </c>
      <c r="O29" s="22">
        <f t="shared" si="1"/>
        <v>21818</v>
      </c>
      <c r="P29" s="22">
        <f>'3.ВС (2)'!K26</f>
        <v>21818</v>
      </c>
      <c r="Q29" s="22">
        <f t="shared" si="2"/>
        <v>0</v>
      </c>
      <c r="R29" s="22">
        <f t="shared" si="3"/>
        <v>21818</v>
      </c>
      <c r="S29" s="22">
        <f>'3.ВС (2)'!L26</f>
        <v>21818</v>
      </c>
      <c r="T29" s="22">
        <f t="shared" si="4"/>
        <v>0</v>
      </c>
      <c r="U29" s="22">
        <f t="shared" si="5"/>
        <v>21818</v>
      </c>
    </row>
    <row r="30" spans="1:21" ht="45" x14ac:dyDescent="0.25">
      <c r="A30" s="321" t="s">
        <v>9</v>
      </c>
      <c r="B30" s="321"/>
      <c r="C30" s="321"/>
      <c r="D30" s="321"/>
      <c r="E30" s="318">
        <v>851</v>
      </c>
      <c r="F30" s="319" t="s">
        <v>11</v>
      </c>
      <c r="G30" s="319" t="s">
        <v>12</v>
      </c>
      <c r="H30" s="318" t="s">
        <v>408</v>
      </c>
      <c r="I30" s="319" t="s">
        <v>21</v>
      </c>
      <c r="J30" s="322">
        <v>21818</v>
      </c>
      <c r="K30" s="322">
        <v>21818</v>
      </c>
      <c r="L30" s="322">
        <v>21818</v>
      </c>
      <c r="M30" s="22">
        <f>'3.ВС (2)'!J27</f>
        <v>21818</v>
      </c>
      <c r="N30" s="22">
        <f t="shared" si="0"/>
        <v>0</v>
      </c>
      <c r="O30" s="22">
        <f t="shared" si="1"/>
        <v>21818</v>
      </c>
      <c r="P30" s="22">
        <f>'3.ВС (2)'!K27</f>
        <v>21818</v>
      </c>
      <c r="Q30" s="22">
        <f t="shared" si="2"/>
        <v>0</v>
      </c>
      <c r="R30" s="22">
        <f t="shared" si="3"/>
        <v>21818</v>
      </c>
      <c r="S30" s="22">
        <f>'3.ВС (2)'!L27</f>
        <v>21818</v>
      </c>
      <c r="T30" s="22">
        <f t="shared" si="4"/>
        <v>0</v>
      </c>
      <c r="U30" s="22">
        <f t="shared" si="5"/>
        <v>21818</v>
      </c>
    </row>
    <row r="31" spans="1:21" ht="75" x14ac:dyDescent="0.25">
      <c r="A31" s="321" t="s">
        <v>59</v>
      </c>
      <c r="B31" s="321"/>
      <c r="C31" s="321"/>
      <c r="D31" s="321"/>
      <c r="E31" s="318">
        <v>851</v>
      </c>
      <c r="F31" s="319" t="s">
        <v>11</v>
      </c>
      <c r="G31" s="319" t="s">
        <v>12</v>
      </c>
      <c r="H31" s="318" t="s">
        <v>318</v>
      </c>
      <c r="I31" s="318"/>
      <c r="J31" s="322">
        <f t="shared" ref="J31" si="21">J32+J34</f>
        <v>383338</v>
      </c>
      <c r="K31" s="322">
        <f t="shared" ref="K31:L31" si="22">K32+K34</f>
        <v>383338</v>
      </c>
      <c r="L31" s="322">
        <f t="shared" si="22"/>
        <v>383338</v>
      </c>
      <c r="M31" s="22">
        <f>'3.ВС (2)'!J28</f>
        <v>383338</v>
      </c>
      <c r="N31" s="22">
        <f t="shared" si="0"/>
        <v>0</v>
      </c>
      <c r="O31" s="22">
        <f t="shared" si="1"/>
        <v>383338</v>
      </c>
      <c r="P31" s="22">
        <f>'3.ВС (2)'!K28</f>
        <v>383338</v>
      </c>
      <c r="Q31" s="22">
        <f t="shared" si="2"/>
        <v>0</v>
      </c>
      <c r="R31" s="22">
        <f t="shared" si="3"/>
        <v>383338</v>
      </c>
      <c r="S31" s="22">
        <f>'3.ВС (2)'!L28</f>
        <v>383338</v>
      </c>
      <c r="T31" s="22">
        <f t="shared" si="4"/>
        <v>0</v>
      </c>
      <c r="U31" s="22">
        <f t="shared" si="5"/>
        <v>383338</v>
      </c>
    </row>
    <row r="32" spans="1:21" ht="105" x14ac:dyDescent="0.25">
      <c r="A32" s="321" t="s">
        <v>14</v>
      </c>
      <c r="B32" s="321"/>
      <c r="C32" s="321"/>
      <c r="D32" s="321"/>
      <c r="E32" s="318">
        <v>851</v>
      </c>
      <c r="F32" s="319" t="s">
        <v>11</v>
      </c>
      <c r="G32" s="319" t="s">
        <v>12</v>
      </c>
      <c r="H32" s="318" t="s">
        <v>318</v>
      </c>
      <c r="I32" s="319" t="s">
        <v>16</v>
      </c>
      <c r="J32" s="322">
        <f t="shared" ref="J32:L32" si="23">J33</f>
        <v>288500</v>
      </c>
      <c r="K32" s="322">
        <f t="shared" si="23"/>
        <v>288500</v>
      </c>
      <c r="L32" s="322">
        <f t="shared" si="23"/>
        <v>288500</v>
      </c>
      <c r="M32" s="22">
        <f>'3.ВС (2)'!J29</f>
        <v>288500</v>
      </c>
      <c r="N32" s="22">
        <f t="shared" si="0"/>
        <v>0</v>
      </c>
      <c r="O32" s="22">
        <f t="shared" si="1"/>
        <v>288500</v>
      </c>
      <c r="P32" s="22">
        <f>'3.ВС (2)'!K29</f>
        <v>288500</v>
      </c>
      <c r="Q32" s="22">
        <f t="shared" si="2"/>
        <v>0</v>
      </c>
      <c r="R32" s="22">
        <f t="shared" si="3"/>
        <v>288500</v>
      </c>
      <c r="S32" s="22">
        <f>'3.ВС (2)'!L29</f>
        <v>288500</v>
      </c>
      <c r="T32" s="22">
        <f t="shared" si="4"/>
        <v>0</v>
      </c>
      <c r="U32" s="22">
        <f t="shared" si="5"/>
        <v>288500</v>
      </c>
    </row>
    <row r="33" spans="1:21" ht="45" x14ac:dyDescent="0.25">
      <c r="A33" s="321" t="s">
        <v>255</v>
      </c>
      <c r="B33" s="323"/>
      <c r="C33" s="323"/>
      <c r="D33" s="323"/>
      <c r="E33" s="318">
        <v>851</v>
      </c>
      <c r="F33" s="319" t="s">
        <v>11</v>
      </c>
      <c r="G33" s="319" t="s">
        <v>12</v>
      </c>
      <c r="H33" s="318" t="s">
        <v>318</v>
      </c>
      <c r="I33" s="319" t="s">
        <v>17</v>
      </c>
      <c r="J33" s="322">
        <v>288500</v>
      </c>
      <c r="K33" s="322">
        <v>288500</v>
      </c>
      <c r="L33" s="322">
        <v>288500</v>
      </c>
      <c r="M33" s="22">
        <f>'3.ВС (2)'!J30</f>
        <v>288500</v>
      </c>
      <c r="N33" s="22">
        <f t="shared" si="0"/>
        <v>0</v>
      </c>
      <c r="O33" s="22">
        <f t="shared" si="1"/>
        <v>288500</v>
      </c>
      <c r="P33" s="22">
        <f>'3.ВС (2)'!K30</f>
        <v>288500</v>
      </c>
      <c r="Q33" s="22">
        <f t="shared" si="2"/>
        <v>0</v>
      </c>
      <c r="R33" s="22">
        <f t="shared" si="3"/>
        <v>288500</v>
      </c>
      <c r="S33" s="22">
        <f>'3.ВС (2)'!L30</f>
        <v>288500</v>
      </c>
      <c r="T33" s="22">
        <f t="shared" si="4"/>
        <v>0</v>
      </c>
      <c r="U33" s="22">
        <f t="shared" si="5"/>
        <v>288500</v>
      </c>
    </row>
    <row r="34" spans="1:21" ht="45" x14ac:dyDescent="0.25">
      <c r="A34" s="321" t="s">
        <v>19</v>
      </c>
      <c r="B34" s="323"/>
      <c r="C34" s="323"/>
      <c r="D34" s="323"/>
      <c r="E34" s="318">
        <v>851</v>
      </c>
      <c r="F34" s="319" t="s">
        <v>11</v>
      </c>
      <c r="G34" s="319" t="s">
        <v>12</v>
      </c>
      <c r="H34" s="318" t="s">
        <v>318</v>
      </c>
      <c r="I34" s="319" t="s">
        <v>20</v>
      </c>
      <c r="J34" s="322">
        <f t="shared" ref="J34:L34" si="24">J35</f>
        <v>94838</v>
      </c>
      <c r="K34" s="322">
        <f t="shared" si="24"/>
        <v>94838</v>
      </c>
      <c r="L34" s="322">
        <f t="shared" si="24"/>
        <v>94838</v>
      </c>
      <c r="M34" s="22">
        <f>'3.ВС (2)'!J31</f>
        <v>94838</v>
      </c>
      <c r="N34" s="22">
        <f t="shared" si="0"/>
        <v>0</v>
      </c>
      <c r="O34" s="22">
        <f t="shared" si="1"/>
        <v>94838</v>
      </c>
      <c r="P34" s="22">
        <f>'3.ВС (2)'!K31</f>
        <v>94838</v>
      </c>
      <c r="Q34" s="22">
        <f t="shared" si="2"/>
        <v>0</v>
      </c>
      <c r="R34" s="22">
        <f t="shared" si="3"/>
        <v>94838</v>
      </c>
      <c r="S34" s="22">
        <f>'3.ВС (2)'!L31</f>
        <v>94838</v>
      </c>
      <c r="T34" s="22">
        <f t="shared" si="4"/>
        <v>0</v>
      </c>
      <c r="U34" s="22">
        <f t="shared" si="5"/>
        <v>94838</v>
      </c>
    </row>
    <row r="35" spans="1:21" ht="45" x14ac:dyDescent="0.25">
      <c r="A35" s="321" t="s">
        <v>9</v>
      </c>
      <c r="B35" s="321"/>
      <c r="C35" s="321"/>
      <c r="D35" s="321"/>
      <c r="E35" s="318">
        <v>851</v>
      </c>
      <c r="F35" s="319" t="s">
        <v>11</v>
      </c>
      <c r="G35" s="319" t="s">
        <v>12</v>
      </c>
      <c r="H35" s="318" t="s">
        <v>318</v>
      </c>
      <c r="I35" s="319" t="s">
        <v>21</v>
      </c>
      <c r="J35" s="322">
        <v>94838</v>
      </c>
      <c r="K35" s="322">
        <v>94838</v>
      </c>
      <c r="L35" s="322">
        <v>94838</v>
      </c>
      <c r="M35" s="22">
        <f>'3.ВС (2)'!J32</f>
        <v>94838</v>
      </c>
      <c r="N35" s="22">
        <f t="shared" si="0"/>
        <v>0</v>
      </c>
      <c r="O35" s="22">
        <f t="shared" si="1"/>
        <v>94838</v>
      </c>
      <c r="P35" s="22">
        <f>'3.ВС (2)'!K32</f>
        <v>94838</v>
      </c>
      <c r="Q35" s="22">
        <f t="shared" si="2"/>
        <v>0</v>
      </c>
      <c r="R35" s="22">
        <f t="shared" si="3"/>
        <v>94838</v>
      </c>
      <c r="S35" s="22">
        <f>'3.ВС (2)'!L32</f>
        <v>94838</v>
      </c>
      <c r="T35" s="22">
        <f t="shared" si="4"/>
        <v>0</v>
      </c>
      <c r="U35" s="22">
        <f t="shared" si="5"/>
        <v>94838</v>
      </c>
    </row>
    <row r="36" spans="1:21" ht="75" x14ac:dyDescent="0.25">
      <c r="A36" s="321" t="s">
        <v>254</v>
      </c>
      <c r="B36" s="321"/>
      <c r="C36" s="321"/>
      <c r="D36" s="321"/>
      <c r="E36" s="318">
        <v>851</v>
      </c>
      <c r="F36" s="319" t="s">
        <v>11</v>
      </c>
      <c r="G36" s="319" t="s">
        <v>12</v>
      </c>
      <c r="H36" s="318" t="s">
        <v>304</v>
      </c>
      <c r="I36" s="319"/>
      <c r="J36" s="322">
        <f t="shared" ref="J36:L37" si="25">J37</f>
        <v>2348200</v>
      </c>
      <c r="K36" s="322">
        <f t="shared" si="25"/>
        <v>2348200</v>
      </c>
      <c r="L36" s="322">
        <f t="shared" si="25"/>
        <v>2348200</v>
      </c>
      <c r="M36" s="22">
        <f>'3.ВС (2)'!J33</f>
        <v>2348200</v>
      </c>
      <c r="N36" s="22">
        <f t="shared" si="0"/>
        <v>0</v>
      </c>
      <c r="O36" s="22">
        <f t="shared" si="1"/>
        <v>2348200</v>
      </c>
      <c r="P36" s="22">
        <f>'3.ВС (2)'!K33</f>
        <v>2348200</v>
      </c>
      <c r="Q36" s="22">
        <f t="shared" si="2"/>
        <v>0</v>
      </c>
      <c r="R36" s="22">
        <f t="shared" si="3"/>
        <v>2348200</v>
      </c>
      <c r="S36" s="22">
        <f>'3.ВС (2)'!L33</f>
        <v>2348200</v>
      </c>
      <c r="T36" s="22">
        <f t="shared" si="4"/>
        <v>0</v>
      </c>
      <c r="U36" s="22">
        <f t="shared" si="5"/>
        <v>2348200</v>
      </c>
    </row>
    <row r="37" spans="1:21" ht="105" x14ac:dyDescent="0.25">
      <c r="A37" s="321" t="s">
        <v>14</v>
      </c>
      <c r="B37" s="321"/>
      <c r="C37" s="321"/>
      <c r="D37" s="321"/>
      <c r="E37" s="318">
        <v>851</v>
      </c>
      <c r="F37" s="319" t="s">
        <v>15</v>
      </c>
      <c r="G37" s="319" t="s">
        <v>12</v>
      </c>
      <c r="H37" s="318" t="s">
        <v>304</v>
      </c>
      <c r="I37" s="319" t="s">
        <v>16</v>
      </c>
      <c r="J37" s="322">
        <f t="shared" si="25"/>
        <v>2348200</v>
      </c>
      <c r="K37" s="322">
        <f t="shared" si="25"/>
        <v>2348200</v>
      </c>
      <c r="L37" s="322">
        <f t="shared" si="25"/>
        <v>2348200</v>
      </c>
      <c r="M37" s="22">
        <f>'3.ВС (2)'!J34</f>
        <v>2348200</v>
      </c>
      <c r="N37" s="22">
        <f t="shared" si="0"/>
        <v>0</v>
      </c>
      <c r="O37" s="22">
        <f t="shared" si="1"/>
        <v>2348200</v>
      </c>
      <c r="P37" s="22">
        <f>'3.ВС (2)'!K34</f>
        <v>2348200</v>
      </c>
      <c r="Q37" s="22">
        <f t="shared" si="2"/>
        <v>0</v>
      </c>
      <c r="R37" s="22">
        <f t="shared" si="3"/>
        <v>2348200</v>
      </c>
      <c r="S37" s="22">
        <f>'3.ВС (2)'!L34</f>
        <v>2348200</v>
      </c>
      <c r="T37" s="22">
        <f t="shared" si="4"/>
        <v>0</v>
      </c>
      <c r="U37" s="22">
        <f t="shared" si="5"/>
        <v>2348200</v>
      </c>
    </row>
    <row r="38" spans="1:21" ht="45" x14ac:dyDescent="0.25">
      <c r="A38" s="321" t="s">
        <v>255</v>
      </c>
      <c r="B38" s="323"/>
      <c r="C38" s="323"/>
      <c r="D38" s="323"/>
      <c r="E38" s="318">
        <v>851</v>
      </c>
      <c r="F38" s="319" t="s">
        <v>11</v>
      </c>
      <c r="G38" s="319" t="s">
        <v>12</v>
      </c>
      <c r="H38" s="318" t="s">
        <v>304</v>
      </c>
      <c r="I38" s="319" t="s">
        <v>17</v>
      </c>
      <c r="J38" s="322">
        <v>2348200</v>
      </c>
      <c r="K38" s="322">
        <v>2348200</v>
      </c>
      <c r="L38" s="322">
        <v>2348200</v>
      </c>
      <c r="M38" s="22">
        <f>'3.ВС (2)'!J35</f>
        <v>2348200</v>
      </c>
      <c r="N38" s="22">
        <f t="shared" si="0"/>
        <v>0</v>
      </c>
      <c r="O38" s="22">
        <f t="shared" si="1"/>
        <v>2348200</v>
      </c>
      <c r="P38" s="22">
        <f>'3.ВС (2)'!K35</f>
        <v>2348200</v>
      </c>
      <c r="Q38" s="22">
        <f t="shared" si="2"/>
        <v>0</v>
      </c>
      <c r="R38" s="22">
        <f t="shared" si="3"/>
        <v>2348200</v>
      </c>
      <c r="S38" s="22">
        <f>'3.ВС (2)'!L35</f>
        <v>2348200</v>
      </c>
      <c r="T38" s="22">
        <f t="shared" si="4"/>
        <v>0</v>
      </c>
      <c r="U38" s="22">
        <f t="shared" si="5"/>
        <v>2348200</v>
      </c>
    </row>
    <row r="39" spans="1:21" ht="45" x14ac:dyDescent="0.25">
      <c r="A39" s="321" t="s">
        <v>18</v>
      </c>
      <c r="B39" s="323"/>
      <c r="C39" s="317"/>
      <c r="D39" s="317"/>
      <c r="E39" s="318">
        <v>851</v>
      </c>
      <c r="F39" s="319" t="s">
        <v>15</v>
      </c>
      <c r="G39" s="319" t="s">
        <v>12</v>
      </c>
      <c r="H39" s="318" t="s">
        <v>305</v>
      </c>
      <c r="I39" s="319"/>
      <c r="J39" s="322">
        <f t="shared" ref="J39" si="26">J40+J42+J44</f>
        <v>37159970</v>
      </c>
      <c r="K39" s="322">
        <f t="shared" ref="K39:L39" si="27">K40+K42+K44</f>
        <v>29571069</v>
      </c>
      <c r="L39" s="322">
        <f t="shared" si="27"/>
        <v>32905200</v>
      </c>
      <c r="M39" s="22">
        <f>'3.ВС (2)'!J36</f>
        <v>36616200</v>
      </c>
      <c r="N39" s="22">
        <f t="shared" si="0"/>
        <v>543770</v>
      </c>
      <c r="O39" s="22">
        <f t="shared" si="1"/>
        <v>37159970</v>
      </c>
      <c r="P39" s="22">
        <f>'3.ВС (2)'!K36</f>
        <v>32905200</v>
      </c>
      <c r="Q39" s="22">
        <f t="shared" si="2"/>
        <v>-3334131</v>
      </c>
      <c r="R39" s="22">
        <f t="shared" si="3"/>
        <v>29571069</v>
      </c>
      <c r="S39" s="22">
        <f>'3.ВС (2)'!L36</f>
        <v>32905200</v>
      </c>
      <c r="T39" s="22">
        <f t="shared" si="4"/>
        <v>0</v>
      </c>
      <c r="U39" s="22">
        <f t="shared" si="5"/>
        <v>32905200</v>
      </c>
    </row>
    <row r="40" spans="1:21" ht="105" x14ac:dyDescent="0.25">
      <c r="A40" s="321" t="s">
        <v>14</v>
      </c>
      <c r="B40" s="317"/>
      <c r="C40" s="317"/>
      <c r="D40" s="317"/>
      <c r="E40" s="318">
        <v>851</v>
      </c>
      <c r="F40" s="319" t="s">
        <v>11</v>
      </c>
      <c r="G40" s="319" t="s">
        <v>12</v>
      </c>
      <c r="H40" s="318" t="s">
        <v>305</v>
      </c>
      <c r="I40" s="319" t="s">
        <v>16</v>
      </c>
      <c r="J40" s="322">
        <f t="shared" ref="J40:L40" si="28">J41</f>
        <v>31483200</v>
      </c>
      <c r="K40" s="322">
        <f t="shared" si="28"/>
        <v>26733469</v>
      </c>
      <c r="L40" s="322">
        <f t="shared" si="28"/>
        <v>30067600</v>
      </c>
      <c r="M40" s="22">
        <f>'3.ВС (2)'!J37</f>
        <v>31483200</v>
      </c>
      <c r="N40" s="22">
        <f t="shared" si="0"/>
        <v>0</v>
      </c>
      <c r="O40" s="22">
        <f t="shared" si="1"/>
        <v>31483200</v>
      </c>
      <c r="P40" s="22">
        <f>'3.ВС (2)'!K37</f>
        <v>30067600</v>
      </c>
      <c r="Q40" s="22">
        <f t="shared" si="2"/>
        <v>-3334131</v>
      </c>
      <c r="R40" s="22">
        <f t="shared" si="3"/>
        <v>26733469</v>
      </c>
      <c r="S40" s="22">
        <f>'3.ВС (2)'!L37</f>
        <v>30067600</v>
      </c>
      <c r="T40" s="22">
        <f t="shared" si="4"/>
        <v>0</v>
      </c>
      <c r="U40" s="22">
        <f t="shared" si="5"/>
        <v>30067600</v>
      </c>
    </row>
    <row r="41" spans="1:21" ht="45" x14ac:dyDescent="0.25">
      <c r="A41" s="321" t="s">
        <v>255</v>
      </c>
      <c r="B41" s="317"/>
      <c r="C41" s="317"/>
      <c r="D41" s="317"/>
      <c r="E41" s="318">
        <v>851</v>
      </c>
      <c r="F41" s="319" t="s">
        <v>11</v>
      </c>
      <c r="G41" s="319" t="s">
        <v>12</v>
      </c>
      <c r="H41" s="318" t="s">
        <v>305</v>
      </c>
      <c r="I41" s="319" t="s">
        <v>17</v>
      </c>
      <c r="J41" s="322">
        <v>31483200</v>
      </c>
      <c r="K41" s="322">
        <f>30067600-3334131</f>
        <v>26733469</v>
      </c>
      <c r="L41" s="322">
        <v>30067600</v>
      </c>
      <c r="M41" s="22">
        <f>'3.ВС (2)'!J38</f>
        <v>31483200</v>
      </c>
      <c r="N41" s="22">
        <f t="shared" si="0"/>
        <v>0</v>
      </c>
      <c r="O41" s="22">
        <f t="shared" si="1"/>
        <v>31483200</v>
      </c>
      <c r="P41" s="22">
        <f>'3.ВС (2)'!K38</f>
        <v>30067600</v>
      </c>
      <c r="Q41" s="22">
        <f t="shared" si="2"/>
        <v>-3334131</v>
      </c>
      <c r="R41" s="22">
        <f t="shared" si="3"/>
        <v>26733469</v>
      </c>
      <c r="S41" s="22">
        <f>'3.ВС (2)'!L38</f>
        <v>30067600</v>
      </c>
      <c r="T41" s="22">
        <f t="shared" si="4"/>
        <v>0</v>
      </c>
      <c r="U41" s="22">
        <f t="shared" si="5"/>
        <v>30067600</v>
      </c>
    </row>
    <row r="42" spans="1:21" ht="45" x14ac:dyDescent="0.25">
      <c r="A42" s="321" t="s">
        <v>19</v>
      </c>
      <c r="B42" s="317"/>
      <c r="C42" s="317"/>
      <c r="D42" s="317"/>
      <c r="E42" s="318">
        <v>851</v>
      </c>
      <c r="F42" s="319" t="s">
        <v>11</v>
      </c>
      <c r="G42" s="319" t="s">
        <v>12</v>
      </c>
      <c r="H42" s="318" t="s">
        <v>305</v>
      </c>
      <c r="I42" s="319" t="s">
        <v>20</v>
      </c>
      <c r="J42" s="322">
        <f t="shared" ref="J42:L42" si="29">J43</f>
        <v>5578470</v>
      </c>
      <c r="K42" s="322">
        <f t="shared" si="29"/>
        <v>2739300</v>
      </c>
      <c r="L42" s="322">
        <f t="shared" si="29"/>
        <v>2739300</v>
      </c>
      <c r="M42" s="22">
        <f>'3.ВС (2)'!J39</f>
        <v>5034700</v>
      </c>
      <c r="N42" s="22">
        <f t="shared" si="0"/>
        <v>543770</v>
      </c>
      <c r="O42" s="22">
        <f t="shared" si="1"/>
        <v>5578470</v>
      </c>
      <c r="P42" s="22">
        <f>'3.ВС (2)'!K39</f>
        <v>2739300</v>
      </c>
      <c r="Q42" s="22">
        <f t="shared" si="2"/>
        <v>0</v>
      </c>
      <c r="R42" s="22">
        <f t="shared" si="3"/>
        <v>2739300</v>
      </c>
      <c r="S42" s="22">
        <f>'3.ВС (2)'!L39</f>
        <v>2739300</v>
      </c>
      <c r="T42" s="22">
        <f t="shared" si="4"/>
        <v>0</v>
      </c>
      <c r="U42" s="22">
        <f t="shared" si="5"/>
        <v>2739300</v>
      </c>
    </row>
    <row r="43" spans="1:21" ht="45" x14ac:dyDescent="0.25">
      <c r="A43" s="321" t="s">
        <v>9</v>
      </c>
      <c r="B43" s="317"/>
      <c r="C43" s="317"/>
      <c r="D43" s="317"/>
      <c r="E43" s="318">
        <v>851</v>
      </c>
      <c r="F43" s="319" t="s">
        <v>11</v>
      </c>
      <c r="G43" s="319" t="s">
        <v>12</v>
      </c>
      <c r="H43" s="318" t="s">
        <v>305</v>
      </c>
      <c r="I43" s="319" t="s">
        <v>21</v>
      </c>
      <c r="J43" s="322">
        <f>5034700+543770</f>
        <v>5578470</v>
      </c>
      <c r="K43" s="322">
        <v>2739300</v>
      </c>
      <c r="L43" s="322">
        <v>2739300</v>
      </c>
      <c r="M43" s="22">
        <f>'3.ВС (2)'!J40</f>
        <v>5034700</v>
      </c>
      <c r="N43" s="22">
        <f t="shared" si="0"/>
        <v>543770</v>
      </c>
      <c r="O43" s="22">
        <f t="shared" si="1"/>
        <v>5578470</v>
      </c>
      <c r="P43" s="22">
        <f>'3.ВС (2)'!K40</f>
        <v>2739300</v>
      </c>
      <c r="Q43" s="22">
        <f t="shared" si="2"/>
        <v>0</v>
      </c>
      <c r="R43" s="22">
        <f t="shared" si="3"/>
        <v>2739300</v>
      </c>
      <c r="S43" s="22">
        <f>'3.ВС (2)'!L40</f>
        <v>2739300</v>
      </c>
      <c r="T43" s="22">
        <f t="shared" si="4"/>
        <v>0</v>
      </c>
      <c r="U43" s="22">
        <f t="shared" si="5"/>
        <v>2739300</v>
      </c>
    </row>
    <row r="44" spans="1:21" x14ac:dyDescent="0.25">
      <c r="A44" s="321" t="s">
        <v>22</v>
      </c>
      <c r="B44" s="317"/>
      <c r="C44" s="317"/>
      <c r="D44" s="317"/>
      <c r="E44" s="318">
        <v>851</v>
      </c>
      <c r="F44" s="319" t="s">
        <v>11</v>
      </c>
      <c r="G44" s="319" t="s">
        <v>12</v>
      </c>
      <c r="H44" s="318" t="s">
        <v>305</v>
      </c>
      <c r="I44" s="319" t="s">
        <v>23</v>
      </c>
      <c r="J44" s="322">
        <f t="shared" ref="J44:L44" si="30">J45</f>
        <v>98300</v>
      </c>
      <c r="K44" s="322">
        <f t="shared" si="30"/>
        <v>98300</v>
      </c>
      <c r="L44" s="322">
        <f t="shared" si="30"/>
        <v>98300</v>
      </c>
      <c r="M44" s="22">
        <f>'3.ВС (2)'!J41</f>
        <v>98300</v>
      </c>
      <c r="N44" s="22">
        <f t="shared" si="0"/>
        <v>0</v>
      </c>
      <c r="O44" s="22">
        <f t="shared" si="1"/>
        <v>98300</v>
      </c>
      <c r="P44" s="22">
        <f>'3.ВС (2)'!K41</f>
        <v>98300</v>
      </c>
      <c r="Q44" s="22">
        <f t="shared" si="2"/>
        <v>0</v>
      </c>
      <c r="R44" s="22">
        <f t="shared" si="3"/>
        <v>98300</v>
      </c>
      <c r="S44" s="22">
        <f>'3.ВС (2)'!L41</f>
        <v>98300</v>
      </c>
      <c r="T44" s="22">
        <f t="shared" si="4"/>
        <v>0</v>
      </c>
      <c r="U44" s="22">
        <f t="shared" si="5"/>
        <v>98300</v>
      </c>
    </row>
    <row r="45" spans="1:21" ht="30" x14ac:dyDescent="0.25">
      <c r="A45" s="321" t="s">
        <v>24</v>
      </c>
      <c r="B45" s="317"/>
      <c r="C45" s="317"/>
      <c r="D45" s="317"/>
      <c r="E45" s="318">
        <v>851</v>
      </c>
      <c r="F45" s="319" t="s">
        <v>11</v>
      </c>
      <c r="G45" s="319" t="s">
        <v>12</v>
      </c>
      <c r="H45" s="318" t="s">
        <v>305</v>
      </c>
      <c r="I45" s="319" t="s">
        <v>25</v>
      </c>
      <c r="J45" s="322">
        <v>98300</v>
      </c>
      <c r="K45" s="322">
        <v>98300</v>
      </c>
      <c r="L45" s="322">
        <v>98300</v>
      </c>
      <c r="M45" s="22">
        <f>'3.ВС (2)'!J42</f>
        <v>98300</v>
      </c>
      <c r="N45" s="22">
        <f t="shared" si="0"/>
        <v>0</v>
      </c>
      <c r="O45" s="22">
        <f t="shared" si="1"/>
        <v>98300</v>
      </c>
      <c r="P45" s="22">
        <f>'3.ВС (2)'!K42</f>
        <v>98300</v>
      </c>
      <c r="Q45" s="22">
        <f t="shared" si="2"/>
        <v>0</v>
      </c>
      <c r="R45" s="22">
        <f t="shared" si="3"/>
        <v>98300</v>
      </c>
      <c r="S45" s="22">
        <f>'3.ВС (2)'!L42</f>
        <v>98300</v>
      </c>
      <c r="T45" s="22">
        <f t="shared" si="4"/>
        <v>0</v>
      </c>
      <c r="U45" s="22">
        <f t="shared" si="5"/>
        <v>98300</v>
      </c>
    </row>
    <row r="46" spans="1:21" ht="45" x14ac:dyDescent="0.25">
      <c r="A46" s="321" t="s">
        <v>382</v>
      </c>
      <c r="B46" s="323"/>
      <c r="C46" s="321"/>
      <c r="D46" s="321"/>
      <c r="E46" s="318">
        <v>851</v>
      </c>
      <c r="F46" s="319" t="s">
        <v>11</v>
      </c>
      <c r="G46" s="319" t="s">
        <v>12</v>
      </c>
      <c r="H46" s="318" t="s">
        <v>306</v>
      </c>
      <c r="I46" s="319"/>
      <c r="J46" s="322">
        <f t="shared" ref="J46:L47" si="31">J47</f>
        <v>100000</v>
      </c>
      <c r="K46" s="322">
        <f t="shared" si="31"/>
        <v>0</v>
      </c>
      <c r="L46" s="322">
        <f t="shared" si="31"/>
        <v>0</v>
      </c>
      <c r="M46" s="22">
        <f>'3.ВС (2)'!J43</f>
        <v>100000</v>
      </c>
      <c r="N46" s="22">
        <f t="shared" si="0"/>
        <v>0</v>
      </c>
      <c r="O46" s="22">
        <f t="shared" si="1"/>
        <v>100000</v>
      </c>
      <c r="P46" s="22">
        <f>'3.ВС (2)'!K43</f>
        <v>0</v>
      </c>
      <c r="Q46" s="22">
        <f t="shared" si="2"/>
        <v>0</v>
      </c>
      <c r="R46" s="22">
        <f t="shared" si="3"/>
        <v>0</v>
      </c>
      <c r="S46" s="22">
        <f>'3.ВС (2)'!L43</f>
        <v>0</v>
      </c>
      <c r="T46" s="22">
        <f t="shared" si="4"/>
        <v>0</v>
      </c>
      <c r="U46" s="22">
        <f t="shared" si="5"/>
        <v>0</v>
      </c>
    </row>
    <row r="47" spans="1:21" ht="45" x14ac:dyDescent="0.25">
      <c r="A47" s="321" t="s">
        <v>19</v>
      </c>
      <c r="B47" s="321"/>
      <c r="C47" s="321"/>
      <c r="D47" s="321"/>
      <c r="E47" s="318">
        <v>851</v>
      </c>
      <c r="F47" s="319" t="s">
        <v>11</v>
      </c>
      <c r="G47" s="319" t="s">
        <v>12</v>
      </c>
      <c r="H47" s="318" t="s">
        <v>306</v>
      </c>
      <c r="I47" s="319" t="s">
        <v>20</v>
      </c>
      <c r="J47" s="322">
        <f t="shared" si="31"/>
        <v>100000</v>
      </c>
      <c r="K47" s="322">
        <f t="shared" si="31"/>
        <v>0</v>
      </c>
      <c r="L47" s="322">
        <f t="shared" si="31"/>
        <v>0</v>
      </c>
      <c r="M47" s="22">
        <f>'3.ВС (2)'!J44</f>
        <v>100000</v>
      </c>
      <c r="N47" s="22">
        <f t="shared" si="0"/>
        <v>0</v>
      </c>
      <c r="O47" s="22">
        <f t="shared" si="1"/>
        <v>100000</v>
      </c>
      <c r="P47" s="22">
        <f>'3.ВС (2)'!K44</f>
        <v>0</v>
      </c>
      <c r="Q47" s="22">
        <f t="shared" si="2"/>
        <v>0</v>
      </c>
      <c r="R47" s="22">
        <f t="shared" si="3"/>
        <v>0</v>
      </c>
      <c r="S47" s="22">
        <f>'3.ВС (2)'!L44</f>
        <v>0</v>
      </c>
      <c r="T47" s="22">
        <f t="shared" si="4"/>
        <v>0</v>
      </c>
      <c r="U47" s="22">
        <f t="shared" si="5"/>
        <v>0</v>
      </c>
    </row>
    <row r="48" spans="1:21" ht="45" x14ac:dyDescent="0.25">
      <c r="A48" s="321" t="s">
        <v>9</v>
      </c>
      <c r="B48" s="321"/>
      <c r="C48" s="321"/>
      <c r="D48" s="321"/>
      <c r="E48" s="318">
        <v>851</v>
      </c>
      <c r="F48" s="319" t="s">
        <v>11</v>
      </c>
      <c r="G48" s="319" t="s">
        <v>12</v>
      </c>
      <c r="H48" s="318" t="s">
        <v>306</v>
      </c>
      <c r="I48" s="319" t="s">
        <v>21</v>
      </c>
      <c r="J48" s="322">
        <v>100000</v>
      </c>
      <c r="K48" s="322"/>
      <c r="L48" s="322"/>
      <c r="M48" s="22">
        <f>'3.ВС (2)'!J45</f>
        <v>100000</v>
      </c>
      <c r="N48" s="22">
        <f t="shared" si="0"/>
        <v>0</v>
      </c>
      <c r="O48" s="22">
        <f t="shared" si="1"/>
        <v>100000</v>
      </c>
      <c r="P48" s="22">
        <f>'3.ВС (2)'!K45</f>
        <v>0</v>
      </c>
      <c r="Q48" s="22">
        <f t="shared" si="2"/>
        <v>0</v>
      </c>
      <c r="R48" s="22">
        <f t="shared" si="3"/>
        <v>0</v>
      </c>
      <c r="S48" s="22">
        <f>'3.ВС (2)'!L45</f>
        <v>0</v>
      </c>
      <c r="T48" s="22">
        <f t="shared" si="4"/>
        <v>0</v>
      </c>
      <c r="U48" s="22">
        <f t="shared" si="5"/>
        <v>0</v>
      </c>
    </row>
    <row r="49" spans="1:21" ht="60" x14ac:dyDescent="0.25">
      <c r="A49" s="323" t="s">
        <v>289</v>
      </c>
      <c r="B49" s="323"/>
      <c r="C49" s="323"/>
      <c r="D49" s="323"/>
      <c r="E49" s="318">
        <v>851</v>
      </c>
      <c r="F49" s="319" t="s">
        <v>11</v>
      </c>
      <c r="G49" s="319" t="s">
        <v>12</v>
      </c>
      <c r="H49" s="318" t="s">
        <v>307</v>
      </c>
      <c r="I49" s="319"/>
      <c r="J49" s="322">
        <f t="shared" ref="J49:L50" si="32">J50</f>
        <v>100000</v>
      </c>
      <c r="K49" s="322">
        <f t="shared" si="32"/>
        <v>0</v>
      </c>
      <c r="L49" s="322">
        <f t="shared" si="32"/>
        <v>0</v>
      </c>
      <c r="M49" s="22">
        <f>'3.ВС (2)'!J46</f>
        <v>100000</v>
      </c>
      <c r="N49" s="22">
        <f t="shared" si="0"/>
        <v>0</v>
      </c>
      <c r="O49" s="22">
        <f t="shared" si="1"/>
        <v>100000</v>
      </c>
      <c r="P49" s="22">
        <f>'3.ВС (2)'!K46</f>
        <v>0</v>
      </c>
      <c r="Q49" s="22">
        <f t="shared" si="2"/>
        <v>0</v>
      </c>
      <c r="R49" s="22">
        <f t="shared" si="3"/>
        <v>0</v>
      </c>
      <c r="S49" s="22">
        <f>'3.ВС (2)'!L46</f>
        <v>0</v>
      </c>
      <c r="T49" s="22">
        <f t="shared" si="4"/>
        <v>0</v>
      </c>
      <c r="U49" s="22">
        <f t="shared" si="5"/>
        <v>0</v>
      </c>
    </row>
    <row r="50" spans="1:21" ht="45" x14ac:dyDescent="0.25">
      <c r="A50" s="321" t="s">
        <v>19</v>
      </c>
      <c r="B50" s="321"/>
      <c r="C50" s="321"/>
      <c r="D50" s="321"/>
      <c r="E50" s="318">
        <v>851</v>
      </c>
      <c r="F50" s="319" t="s">
        <v>11</v>
      </c>
      <c r="G50" s="319" t="s">
        <v>12</v>
      </c>
      <c r="H50" s="318" t="s">
        <v>307</v>
      </c>
      <c r="I50" s="319" t="s">
        <v>20</v>
      </c>
      <c r="J50" s="322">
        <f t="shared" si="32"/>
        <v>100000</v>
      </c>
      <c r="K50" s="322">
        <f t="shared" si="32"/>
        <v>0</v>
      </c>
      <c r="L50" s="322">
        <f t="shared" si="32"/>
        <v>0</v>
      </c>
      <c r="M50" s="22">
        <f>'3.ВС (2)'!J47</f>
        <v>100000</v>
      </c>
      <c r="N50" s="22">
        <f t="shared" si="0"/>
        <v>0</v>
      </c>
      <c r="O50" s="22">
        <f t="shared" si="1"/>
        <v>100000</v>
      </c>
      <c r="P50" s="22">
        <f>'3.ВС (2)'!K47</f>
        <v>0</v>
      </c>
      <c r="Q50" s="22">
        <f t="shared" si="2"/>
        <v>0</v>
      </c>
      <c r="R50" s="22">
        <f t="shared" si="3"/>
        <v>0</v>
      </c>
      <c r="S50" s="22">
        <f>'3.ВС (2)'!L47</f>
        <v>0</v>
      </c>
      <c r="T50" s="22">
        <f t="shared" si="4"/>
        <v>0</v>
      </c>
      <c r="U50" s="22">
        <f t="shared" si="5"/>
        <v>0</v>
      </c>
    </row>
    <row r="51" spans="1:21" ht="45" x14ac:dyDescent="0.25">
      <c r="A51" s="321" t="s">
        <v>9</v>
      </c>
      <c r="B51" s="321"/>
      <c r="C51" s="321"/>
      <c r="D51" s="321"/>
      <c r="E51" s="318">
        <v>851</v>
      </c>
      <c r="F51" s="319" t="s">
        <v>11</v>
      </c>
      <c r="G51" s="319" t="s">
        <v>12</v>
      </c>
      <c r="H51" s="318" t="s">
        <v>307</v>
      </c>
      <c r="I51" s="319" t="s">
        <v>21</v>
      </c>
      <c r="J51" s="322">
        <v>100000</v>
      </c>
      <c r="K51" s="322"/>
      <c r="L51" s="322"/>
      <c r="M51" s="22">
        <f>'3.ВС (2)'!J48</f>
        <v>100000</v>
      </c>
      <c r="N51" s="22">
        <f t="shared" si="0"/>
        <v>0</v>
      </c>
      <c r="O51" s="22">
        <f t="shared" si="1"/>
        <v>100000</v>
      </c>
      <c r="P51" s="22">
        <f>'3.ВС (2)'!K48</f>
        <v>0</v>
      </c>
      <c r="Q51" s="22">
        <f t="shared" si="2"/>
        <v>0</v>
      </c>
      <c r="R51" s="22">
        <f t="shared" si="3"/>
        <v>0</v>
      </c>
      <c r="S51" s="22">
        <f>'3.ВС (2)'!L48</f>
        <v>0</v>
      </c>
      <c r="T51" s="22">
        <f t="shared" si="4"/>
        <v>0</v>
      </c>
      <c r="U51" s="22">
        <f t="shared" si="5"/>
        <v>0</v>
      </c>
    </row>
    <row r="52" spans="1:21" ht="30" x14ac:dyDescent="0.25">
      <c r="A52" s="321" t="s">
        <v>27</v>
      </c>
      <c r="B52" s="323"/>
      <c r="C52" s="321"/>
      <c r="D52" s="321"/>
      <c r="E52" s="318">
        <v>851</v>
      </c>
      <c r="F52" s="319" t="s">
        <v>11</v>
      </c>
      <c r="G52" s="319" t="s">
        <v>12</v>
      </c>
      <c r="H52" s="318" t="s">
        <v>308</v>
      </c>
      <c r="I52" s="319"/>
      <c r="J52" s="322">
        <f t="shared" ref="J52:L53" si="33">J53</f>
        <v>78000</v>
      </c>
      <c r="K52" s="322">
        <f t="shared" si="33"/>
        <v>0</v>
      </c>
      <c r="L52" s="322">
        <f t="shared" si="33"/>
        <v>0</v>
      </c>
      <c r="M52" s="22">
        <f>'3.ВС (2)'!J49</f>
        <v>78000</v>
      </c>
      <c r="N52" s="22">
        <f t="shared" si="0"/>
        <v>0</v>
      </c>
      <c r="O52" s="22">
        <f t="shared" si="1"/>
        <v>78000</v>
      </c>
      <c r="P52" s="22">
        <f>'3.ВС (2)'!K49</f>
        <v>0</v>
      </c>
      <c r="Q52" s="22">
        <f t="shared" si="2"/>
        <v>0</v>
      </c>
      <c r="R52" s="22">
        <f t="shared" si="3"/>
        <v>0</v>
      </c>
      <c r="S52" s="22">
        <f>'3.ВС (2)'!L49</f>
        <v>0</v>
      </c>
      <c r="T52" s="22">
        <f t="shared" si="4"/>
        <v>0</v>
      </c>
      <c r="U52" s="22">
        <f t="shared" si="5"/>
        <v>0</v>
      </c>
    </row>
    <row r="53" spans="1:21" x14ac:dyDescent="0.25">
      <c r="A53" s="321" t="s">
        <v>22</v>
      </c>
      <c r="B53" s="321"/>
      <c r="C53" s="321"/>
      <c r="D53" s="321"/>
      <c r="E53" s="318">
        <v>851</v>
      </c>
      <c r="F53" s="319" t="s">
        <v>11</v>
      </c>
      <c r="G53" s="319" t="s">
        <v>12</v>
      </c>
      <c r="H53" s="318" t="s">
        <v>308</v>
      </c>
      <c r="I53" s="319" t="s">
        <v>23</v>
      </c>
      <c r="J53" s="322">
        <f t="shared" si="33"/>
        <v>78000</v>
      </c>
      <c r="K53" s="322">
        <f t="shared" si="33"/>
        <v>0</v>
      </c>
      <c r="L53" s="322">
        <f t="shared" si="33"/>
        <v>0</v>
      </c>
      <c r="M53" s="22">
        <f>'3.ВС (2)'!J50</f>
        <v>78000</v>
      </c>
      <c r="N53" s="22">
        <f t="shared" si="0"/>
        <v>0</v>
      </c>
      <c r="O53" s="22">
        <f t="shared" si="1"/>
        <v>78000</v>
      </c>
      <c r="P53" s="22">
        <f>'3.ВС (2)'!K50</f>
        <v>0</v>
      </c>
      <c r="Q53" s="22">
        <f t="shared" si="2"/>
        <v>0</v>
      </c>
      <c r="R53" s="22">
        <f t="shared" si="3"/>
        <v>0</v>
      </c>
      <c r="S53" s="22">
        <f>'3.ВС (2)'!L50</f>
        <v>0</v>
      </c>
      <c r="T53" s="22">
        <f t="shared" si="4"/>
        <v>0</v>
      </c>
      <c r="U53" s="22">
        <f t="shared" si="5"/>
        <v>0</v>
      </c>
    </row>
    <row r="54" spans="1:21" ht="30" x14ac:dyDescent="0.25">
      <c r="A54" s="321" t="s">
        <v>24</v>
      </c>
      <c r="B54" s="321"/>
      <c r="C54" s="321"/>
      <c r="D54" s="321"/>
      <c r="E54" s="318">
        <v>851</v>
      </c>
      <c r="F54" s="319" t="s">
        <v>11</v>
      </c>
      <c r="G54" s="319" t="s">
        <v>12</v>
      </c>
      <c r="H54" s="318" t="s">
        <v>308</v>
      </c>
      <c r="I54" s="319" t="s">
        <v>25</v>
      </c>
      <c r="J54" s="322">
        <v>78000</v>
      </c>
      <c r="K54" s="322"/>
      <c r="L54" s="322"/>
      <c r="M54" s="22">
        <f>'3.ВС (2)'!J51</f>
        <v>78000</v>
      </c>
      <c r="N54" s="22">
        <f t="shared" si="0"/>
        <v>0</v>
      </c>
      <c r="O54" s="22">
        <f t="shared" si="1"/>
        <v>78000</v>
      </c>
      <c r="P54" s="22">
        <f>'3.ВС (2)'!K51</f>
        <v>0</v>
      </c>
      <c r="Q54" s="22">
        <f t="shared" si="2"/>
        <v>0</v>
      </c>
      <c r="R54" s="22">
        <f t="shared" si="3"/>
        <v>0</v>
      </c>
      <c r="S54" s="22">
        <f>'3.ВС (2)'!L51</f>
        <v>0</v>
      </c>
      <c r="T54" s="22">
        <f t="shared" si="4"/>
        <v>0</v>
      </c>
      <c r="U54" s="22">
        <f t="shared" si="5"/>
        <v>0</v>
      </c>
    </row>
    <row r="55" spans="1:21" ht="105" x14ac:dyDescent="0.25">
      <c r="A55" s="321" t="s">
        <v>26</v>
      </c>
      <c r="B55" s="323"/>
      <c r="C55" s="321"/>
      <c r="D55" s="321"/>
      <c r="E55" s="318">
        <v>851</v>
      </c>
      <c r="F55" s="319" t="s">
        <v>11</v>
      </c>
      <c r="G55" s="319" t="s">
        <v>12</v>
      </c>
      <c r="H55" s="318" t="s">
        <v>309</v>
      </c>
      <c r="I55" s="319"/>
      <c r="J55" s="322">
        <f t="shared" ref="J55:L68" si="34">J56</f>
        <v>2500</v>
      </c>
      <c r="K55" s="322">
        <f t="shared" si="34"/>
        <v>2500</v>
      </c>
      <c r="L55" s="322">
        <f t="shared" si="34"/>
        <v>2500</v>
      </c>
      <c r="M55" s="22">
        <f>'3.ВС (2)'!J52</f>
        <v>2500</v>
      </c>
      <c r="N55" s="22">
        <f t="shared" si="0"/>
        <v>0</v>
      </c>
      <c r="O55" s="22">
        <f t="shared" si="1"/>
        <v>2500</v>
      </c>
      <c r="P55" s="22">
        <f>'3.ВС (2)'!K52</f>
        <v>2500</v>
      </c>
      <c r="Q55" s="22">
        <f t="shared" si="2"/>
        <v>0</v>
      </c>
      <c r="R55" s="22">
        <f t="shared" si="3"/>
        <v>2500</v>
      </c>
      <c r="S55" s="22">
        <f>'3.ВС (2)'!L52</f>
        <v>2500</v>
      </c>
      <c r="T55" s="22">
        <f t="shared" si="4"/>
        <v>0</v>
      </c>
      <c r="U55" s="22">
        <f t="shared" si="5"/>
        <v>2500</v>
      </c>
    </row>
    <row r="56" spans="1:21" ht="45" x14ac:dyDescent="0.25">
      <c r="A56" s="321" t="s">
        <v>19</v>
      </c>
      <c r="B56" s="323"/>
      <c r="C56" s="323"/>
      <c r="D56" s="323"/>
      <c r="E56" s="318">
        <v>851</v>
      </c>
      <c r="F56" s="319" t="s">
        <v>11</v>
      </c>
      <c r="G56" s="319" t="s">
        <v>12</v>
      </c>
      <c r="H56" s="318" t="s">
        <v>309</v>
      </c>
      <c r="I56" s="319" t="s">
        <v>20</v>
      </c>
      <c r="J56" s="322">
        <f t="shared" si="34"/>
        <v>2500</v>
      </c>
      <c r="K56" s="322">
        <f t="shared" si="34"/>
        <v>2500</v>
      </c>
      <c r="L56" s="322">
        <f t="shared" si="34"/>
        <v>2500</v>
      </c>
      <c r="M56" s="22">
        <f>'3.ВС (2)'!J53</f>
        <v>2500</v>
      </c>
      <c r="N56" s="22">
        <f t="shared" si="0"/>
        <v>0</v>
      </c>
      <c r="O56" s="22">
        <f t="shared" si="1"/>
        <v>2500</v>
      </c>
      <c r="P56" s="22">
        <f>'3.ВС (2)'!K53</f>
        <v>2500</v>
      </c>
      <c r="Q56" s="22">
        <f t="shared" si="2"/>
        <v>0</v>
      </c>
      <c r="R56" s="22">
        <f t="shared" si="3"/>
        <v>2500</v>
      </c>
      <c r="S56" s="22">
        <f>'3.ВС (2)'!L53</f>
        <v>2500</v>
      </c>
      <c r="T56" s="22">
        <f t="shared" si="4"/>
        <v>0</v>
      </c>
      <c r="U56" s="22">
        <f t="shared" si="5"/>
        <v>2500</v>
      </c>
    </row>
    <row r="57" spans="1:21" ht="45" x14ac:dyDescent="0.25">
      <c r="A57" s="321" t="s">
        <v>9</v>
      </c>
      <c r="B57" s="321"/>
      <c r="C57" s="321"/>
      <c r="D57" s="321"/>
      <c r="E57" s="318">
        <v>851</v>
      </c>
      <c r="F57" s="319" t="s">
        <v>11</v>
      </c>
      <c r="G57" s="319" t="s">
        <v>12</v>
      </c>
      <c r="H57" s="318" t="s">
        <v>309</v>
      </c>
      <c r="I57" s="319" t="s">
        <v>21</v>
      </c>
      <c r="J57" s="322">
        <v>2500</v>
      </c>
      <c r="K57" s="322">
        <v>2500</v>
      </c>
      <c r="L57" s="322">
        <v>2500</v>
      </c>
      <c r="M57" s="22">
        <f>'3.ВС (2)'!J54</f>
        <v>2500</v>
      </c>
      <c r="N57" s="22">
        <f t="shared" si="0"/>
        <v>0</v>
      </c>
      <c r="O57" s="22">
        <f t="shared" si="1"/>
        <v>2500</v>
      </c>
      <c r="P57" s="22">
        <f>'3.ВС (2)'!K54</f>
        <v>2500</v>
      </c>
      <c r="Q57" s="22">
        <f t="shared" si="2"/>
        <v>0</v>
      </c>
      <c r="R57" s="22">
        <f t="shared" si="3"/>
        <v>2500</v>
      </c>
      <c r="S57" s="22">
        <f>'3.ВС (2)'!L54</f>
        <v>2500</v>
      </c>
      <c r="T57" s="22">
        <f t="shared" si="4"/>
        <v>0</v>
      </c>
      <c r="U57" s="22">
        <f t="shared" si="5"/>
        <v>2500</v>
      </c>
    </row>
    <row r="58" spans="1:21" ht="120" x14ac:dyDescent="0.25">
      <c r="A58" s="321" t="s">
        <v>425</v>
      </c>
      <c r="B58" s="323"/>
      <c r="C58" s="321"/>
      <c r="D58" s="321"/>
      <c r="E58" s="318">
        <v>851</v>
      </c>
      <c r="F58" s="319" t="s">
        <v>11</v>
      </c>
      <c r="G58" s="319" t="s">
        <v>12</v>
      </c>
      <c r="H58" s="318" t="s">
        <v>426</v>
      </c>
      <c r="I58" s="319"/>
      <c r="J58" s="322">
        <f t="shared" si="34"/>
        <v>600</v>
      </c>
      <c r="K58" s="322">
        <f t="shared" si="34"/>
        <v>600</v>
      </c>
      <c r="L58" s="322">
        <f t="shared" si="34"/>
        <v>600</v>
      </c>
      <c r="M58" s="22">
        <f>'3.ВС (2)'!J55</f>
        <v>600</v>
      </c>
      <c r="N58" s="22">
        <f t="shared" si="0"/>
        <v>0</v>
      </c>
      <c r="O58" s="22">
        <f t="shared" si="1"/>
        <v>600</v>
      </c>
      <c r="P58" s="22">
        <f>'3.ВС (2)'!K55</f>
        <v>600</v>
      </c>
      <c r="Q58" s="22">
        <f t="shared" si="2"/>
        <v>0</v>
      </c>
      <c r="R58" s="22">
        <f t="shared" si="3"/>
        <v>600</v>
      </c>
      <c r="S58" s="22">
        <f>'3.ВС (2)'!L55</f>
        <v>600</v>
      </c>
      <c r="T58" s="22">
        <f t="shared" si="4"/>
        <v>0</v>
      </c>
      <c r="U58" s="22">
        <f t="shared" si="5"/>
        <v>600</v>
      </c>
    </row>
    <row r="59" spans="1:21" ht="45" x14ac:dyDescent="0.25">
      <c r="A59" s="321" t="s">
        <v>19</v>
      </c>
      <c r="B59" s="323"/>
      <c r="C59" s="323"/>
      <c r="D59" s="323"/>
      <c r="E59" s="318">
        <v>851</v>
      </c>
      <c r="F59" s="319" t="s">
        <v>11</v>
      </c>
      <c r="G59" s="319" t="s">
        <v>12</v>
      </c>
      <c r="H59" s="318" t="s">
        <v>426</v>
      </c>
      <c r="I59" s="319" t="s">
        <v>20</v>
      </c>
      <c r="J59" s="322">
        <f t="shared" si="34"/>
        <v>600</v>
      </c>
      <c r="K59" s="322">
        <f t="shared" si="34"/>
        <v>600</v>
      </c>
      <c r="L59" s="322">
        <f t="shared" si="34"/>
        <v>600</v>
      </c>
      <c r="M59" s="22">
        <f>'3.ВС (2)'!J56</f>
        <v>600</v>
      </c>
      <c r="N59" s="22">
        <f t="shared" si="0"/>
        <v>0</v>
      </c>
      <c r="O59" s="22">
        <f t="shared" si="1"/>
        <v>600</v>
      </c>
      <c r="P59" s="22">
        <f>'3.ВС (2)'!K56</f>
        <v>600</v>
      </c>
      <c r="Q59" s="22">
        <f t="shared" si="2"/>
        <v>0</v>
      </c>
      <c r="R59" s="22">
        <f t="shared" si="3"/>
        <v>600</v>
      </c>
      <c r="S59" s="22">
        <f>'3.ВС (2)'!L56</f>
        <v>600</v>
      </c>
      <c r="T59" s="22">
        <f t="shared" si="4"/>
        <v>0</v>
      </c>
      <c r="U59" s="22">
        <f t="shared" si="5"/>
        <v>600</v>
      </c>
    </row>
    <row r="60" spans="1:21" ht="45" x14ac:dyDescent="0.25">
      <c r="A60" s="321" t="s">
        <v>9</v>
      </c>
      <c r="B60" s="321"/>
      <c r="C60" s="321"/>
      <c r="D60" s="321"/>
      <c r="E60" s="318">
        <v>851</v>
      </c>
      <c r="F60" s="319" t="s">
        <v>11</v>
      </c>
      <c r="G60" s="319" t="s">
        <v>12</v>
      </c>
      <c r="H60" s="318" t="s">
        <v>426</v>
      </c>
      <c r="I60" s="319" t="s">
        <v>21</v>
      </c>
      <c r="J60" s="322">
        <v>600</v>
      </c>
      <c r="K60" s="322">
        <v>600</v>
      </c>
      <c r="L60" s="322">
        <v>600</v>
      </c>
      <c r="M60" s="22">
        <f>'3.ВС (2)'!J57</f>
        <v>600</v>
      </c>
      <c r="N60" s="22">
        <f t="shared" si="0"/>
        <v>0</v>
      </c>
      <c r="O60" s="22">
        <f t="shared" si="1"/>
        <v>600</v>
      </c>
      <c r="P60" s="22">
        <f>'3.ВС (2)'!K57</f>
        <v>600</v>
      </c>
      <c r="Q60" s="22">
        <f t="shared" si="2"/>
        <v>0</v>
      </c>
      <c r="R60" s="22">
        <f t="shared" si="3"/>
        <v>600</v>
      </c>
      <c r="S60" s="22">
        <f>'3.ВС (2)'!L57</f>
        <v>600</v>
      </c>
      <c r="T60" s="22">
        <f t="shared" si="4"/>
        <v>0</v>
      </c>
      <c r="U60" s="22">
        <f t="shared" si="5"/>
        <v>600</v>
      </c>
    </row>
    <row r="61" spans="1:21" ht="120" x14ac:dyDescent="0.25">
      <c r="A61" s="321" t="s">
        <v>427</v>
      </c>
      <c r="B61" s="323"/>
      <c r="C61" s="321"/>
      <c r="D61" s="321"/>
      <c r="E61" s="318">
        <v>851</v>
      </c>
      <c r="F61" s="319" t="s">
        <v>11</v>
      </c>
      <c r="G61" s="319" t="s">
        <v>12</v>
      </c>
      <c r="H61" s="318" t="s">
        <v>428</v>
      </c>
      <c r="I61" s="319"/>
      <c r="J61" s="322">
        <f t="shared" si="34"/>
        <v>600</v>
      </c>
      <c r="K61" s="322">
        <f t="shared" si="34"/>
        <v>600</v>
      </c>
      <c r="L61" s="322">
        <f t="shared" si="34"/>
        <v>600</v>
      </c>
      <c r="M61" s="22">
        <f>'3.ВС (2)'!J58</f>
        <v>600</v>
      </c>
      <c r="N61" s="22">
        <f t="shared" si="0"/>
        <v>0</v>
      </c>
      <c r="O61" s="22">
        <f t="shared" si="1"/>
        <v>600</v>
      </c>
      <c r="P61" s="22">
        <f>'3.ВС (2)'!K58</f>
        <v>600</v>
      </c>
      <c r="Q61" s="22">
        <f t="shared" si="2"/>
        <v>0</v>
      </c>
      <c r="R61" s="22">
        <f t="shared" si="3"/>
        <v>600</v>
      </c>
      <c r="S61" s="22">
        <f>'3.ВС (2)'!L58</f>
        <v>600</v>
      </c>
      <c r="T61" s="22">
        <f t="shared" si="4"/>
        <v>0</v>
      </c>
      <c r="U61" s="22">
        <f t="shared" si="5"/>
        <v>600</v>
      </c>
    </row>
    <row r="62" spans="1:21" ht="45" x14ac:dyDescent="0.25">
      <c r="A62" s="321" t="s">
        <v>19</v>
      </c>
      <c r="B62" s="323"/>
      <c r="C62" s="323"/>
      <c r="D62" s="323"/>
      <c r="E62" s="318">
        <v>851</v>
      </c>
      <c r="F62" s="319" t="s">
        <v>11</v>
      </c>
      <c r="G62" s="319" t="s">
        <v>12</v>
      </c>
      <c r="H62" s="318" t="s">
        <v>428</v>
      </c>
      <c r="I62" s="319" t="s">
        <v>20</v>
      </c>
      <c r="J62" s="322">
        <f t="shared" si="34"/>
        <v>600</v>
      </c>
      <c r="K62" s="322">
        <f t="shared" si="34"/>
        <v>600</v>
      </c>
      <c r="L62" s="322">
        <f t="shared" si="34"/>
        <v>600</v>
      </c>
      <c r="M62" s="22">
        <f>'3.ВС (2)'!J59</f>
        <v>600</v>
      </c>
      <c r="N62" s="22">
        <f t="shared" si="0"/>
        <v>0</v>
      </c>
      <c r="O62" s="22">
        <f t="shared" si="1"/>
        <v>600</v>
      </c>
      <c r="P62" s="22">
        <f>'3.ВС (2)'!K59</f>
        <v>600</v>
      </c>
      <c r="Q62" s="22">
        <f t="shared" si="2"/>
        <v>0</v>
      </c>
      <c r="R62" s="22">
        <f t="shared" si="3"/>
        <v>600</v>
      </c>
      <c r="S62" s="22">
        <f>'3.ВС (2)'!L59</f>
        <v>600</v>
      </c>
      <c r="T62" s="22">
        <f t="shared" si="4"/>
        <v>0</v>
      </c>
      <c r="U62" s="22">
        <f t="shared" si="5"/>
        <v>600</v>
      </c>
    </row>
    <row r="63" spans="1:21" ht="45" x14ac:dyDescent="0.25">
      <c r="A63" s="321" t="s">
        <v>9</v>
      </c>
      <c r="B63" s="321"/>
      <c r="C63" s="321"/>
      <c r="D63" s="321"/>
      <c r="E63" s="318">
        <v>851</v>
      </c>
      <c r="F63" s="319" t="s">
        <v>11</v>
      </c>
      <c r="G63" s="319" t="s">
        <v>12</v>
      </c>
      <c r="H63" s="318" t="s">
        <v>428</v>
      </c>
      <c r="I63" s="319" t="s">
        <v>21</v>
      </c>
      <c r="J63" s="322">
        <v>600</v>
      </c>
      <c r="K63" s="322">
        <v>600</v>
      </c>
      <c r="L63" s="322">
        <v>600</v>
      </c>
      <c r="M63" s="22">
        <f>'3.ВС (2)'!J60</f>
        <v>600</v>
      </c>
      <c r="N63" s="22">
        <f t="shared" si="0"/>
        <v>0</v>
      </c>
      <c r="O63" s="22">
        <f t="shared" si="1"/>
        <v>600</v>
      </c>
      <c r="P63" s="22">
        <f>'3.ВС (2)'!K60</f>
        <v>600</v>
      </c>
      <c r="Q63" s="22">
        <f t="shared" si="2"/>
        <v>0</v>
      </c>
      <c r="R63" s="22">
        <f t="shared" si="3"/>
        <v>600</v>
      </c>
      <c r="S63" s="22">
        <f>'3.ВС (2)'!L60</f>
        <v>600</v>
      </c>
      <c r="T63" s="22">
        <f t="shared" si="4"/>
        <v>0</v>
      </c>
      <c r="U63" s="22">
        <f t="shared" si="5"/>
        <v>600</v>
      </c>
    </row>
    <row r="64" spans="1:21" ht="180" x14ac:dyDescent="0.25">
      <c r="A64" s="321" t="s">
        <v>429</v>
      </c>
      <c r="B64" s="323"/>
      <c r="C64" s="321"/>
      <c r="D64" s="321"/>
      <c r="E64" s="318">
        <v>851</v>
      </c>
      <c r="F64" s="319" t="s">
        <v>11</v>
      </c>
      <c r="G64" s="319" t="s">
        <v>12</v>
      </c>
      <c r="H64" s="318" t="s">
        <v>430</v>
      </c>
      <c r="I64" s="319"/>
      <c r="J64" s="322">
        <f t="shared" si="34"/>
        <v>600</v>
      </c>
      <c r="K64" s="322">
        <f t="shared" si="34"/>
        <v>600</v>
      </c>
      <c r="L64" s="322">
        <f t="shared" si="34"/>
        <v>600</v>
      </c>
      <c r="M64" s="22">
        <f>'3.ВС (2)'!J61</f>
        <v>600</v>
      </c>
      <c r="N64" s="22">
        <f t="shared" si="0"/>
        <v>0</v>
      </c>
      <c r="O64" s="22">
        <f t="shared" si="1"/>
        <v>600</v>
      </c>
      <c r="P64" s="22">
        <f>'3.ВС (2)'!K61</f>
        <v>600</v>
      </c>
      <c r="Q64" s="22">
        <f t="shared" si="2"/>
        <v>0</v>
      </c>
      <c r="R64" s="22">
        <f t="shared" si="3"/>
        <v>600</v>
      </c>
      <c r="S64" s="22">
        <f>'3.ВС (2)'!L61</f>
        <v>600</v>
      </c>
      <c r="T64" s="22">
        <f t="shared" si="4"/>
        <v>0</v>
      </c>
      <c r="U64" s="22">
        <f t="shared" si="5"/>
        <v>600</v>
      </c>
    </row>
    <row r="65" spans="1:21" ht="45" x14ac:dyDescent="0.25">
      <c r="A65" s="321" t="s">
        <v>19</v>
      </c>
      <c r="B65" s="323"/>
      <c r="C65" s="323"/>
      <c r="D65" s="323"/>
      <c r="E65" s="318">
        <v>851</v>
      </c>
      <c r="F65" s="319" t="s">
        <v>11</v>
      </c>
      <c r="G65" s="319" t="s">
        <v>12</v>
      </c>
      <c r="H65" s="318" t="s">
        <v>430</v>
      </c>
      <c r="I65" s="319" t="s">
        <v>20</v>
      </c>
      <c r="J65" s="322">
        <f t="shared" si="34"/>
        <v>600</v>
      </c>
      <c r="K65" s="322">
        <f t="shared" si="34"/>
        <v>600</v>
      </c>
      <c r="L65" s="322">
        <f t="shared" si="34"/>
        <v>600</v>
      </c>
      <c r="M65" s="22">
        <f>'3.ВС (2)'!J62</f>
        <v>600</v>
      </c>
      <c r="N65" s="22">
        <f t="shared" si="0"/>
        <v>0</v>
      </c>
      <c r="O65" s="22">
        <f t="shared" si="1"/>
        <v>600</v>
      </c>
      <c r="P65" s="22">
        <f>'3.ВС (2)'!K62</f>
        <v>600</v>
      </c>
      <c r="Q65" s="22">
        <f t="shared" si="2"/>
        <v>0</v>
      </c>
      <c r="R65" s="22">
        <f t="shared" si="3"/>
        <v>600</v>
      </c>
      <c r="S65" s="22">
        <f>'3.ВС (2)'!L62</f>
        <v>600</v>
      </c>
      <c r="T65" s="22">
        <f t="shared" si="4"/>
        <v>0</v>
      </c>
      <c r="U65" s="22">
        <f t="shared" si="5"/>
        <v>600</v>
      </c>
    </row>
    <row r="66" spans="1:21" ht="45" x14ac:dyDescent="0.25">
      <c r="A66" s="321" t="s">
        <v>9</v>
      </c>
      <c r="B66" s="321"/>
      <c r="C66" s="321"/>
      <c r="D66" s="321"/>
      <c r="E66" s="318">
        <v>851</v>
      </c>
      <c r="F66" s="319" t="s">
        <v>11</v>
      </c>
      <c r="G66" s="319" t="s">
        <v>12</v>
      </c>
      <c r="H66" s="318" t="s">
        <v>430</v>
      </c>
      <c r="I66" s="319" t="s">
        <v>21</v>
      </c>
      <c r="J66" s="322">
        <v>600</v>
      </c>
      <c r="K66" s="322">
        <v>600</v>
      </c>
      <c r="L66" s="322">
        <v>600</v>
      </c>
      <c r="M66" s="22">
        <f>'3.ВС (2)'!J63</f>
        <v>600</v>
      </c>
      <c r="N66" s="22">
        <f t="shared" si="0"/>
        <v>0</v>
      </c>
      <c r="O66" s="22">
        <f t="shared" si="1"/>
        <v>600</v>
      </c>
      <c r="P66" s="22">
        <f>'3.ВС (2)'!K63</f>
        <v>600</v>
      </c>
      <c r="Q66" s="22">
        <f t="shared" si="2"/>
        <v>0</v>
      </c>
      <c r="R66" s="22">
        <f t="shared" si="3"/>
        <v>600</v>
      </c>
      <c r="S66" s="22">
        <f>'3.ВС (2)'!L63</f>
        <v>600</v>
      </c>
      <c r="T66" s="22">
        <f t="shared" si="4"/>
        <v>0</v>
      </c>
      <c r="U66" s="22">
        <f t="shared" si="5"/>
        <v>600</v>
      </c>
    </row>
    <row r="67" spans="1:21" ht="120" x14ac:dyDescent="0.25">
      <c r="A67" s="321" t="s">
        <v>431</v>
      </c>
      <c r="B67" s="323"/>
      <c r="C67" s="321"/>
      <c r="D67" s="321"/>
      <c r="E67" s="318">
        <v>851</v>
      </c>
      <c r="F67" s="319" t="s">
        <v>11</v>
      </c>
      <c r="G67" s="319" t="s">
        <v>12</v>
      </c>
      <c r="H67" s="318" t="s">
        <v>432</v>
      </c>
      <c r="I67" s="319"/>
      <c r="J67" s="322">
        <f t="shared" si="34"/>
        <v>2100</v>
      </c>
      <c r="K67" s="322">
        <f t="shared" si="34"/>
        <v>2100</v>
      </c>
      <c r="L67" s="322">
        <f t="shared" si="34"/>
        <v>2100</v>
      </c>
      <c r="M67" s="22">
        <f>'3.ВС (2)'!J64</f>
        <v>2100</v>
      </c>
      <c r="N67" s="22">
        <f t="shared" si="0"/>
        <v>0</v>
      </c>
      <c r="O67" s="22">
        <f t="shared" si="1"/>
        <v>2100</v>
      </c>
      <c r="P67" s="22">
        <f>'3.ВС (2)'!K64</f>
        <v>2100</v>
      </c>
      <c r="Q67" s="22">
        <f t="shared" si="2"/>
        <v>0</v>
      </c>
      <c r="R67" s="22">
        <f t="shared" si="3"/>
        <v>2100</v>
      </c>
      <c r="S67" s="22">
        <f>'3.ВС (2)'!L64</f>
        <v>2100</v>
      </c>
      <c r="T67" s="22">
        <f t="shared" si="4"/>
        <v>0</v>
      </c>
      <c r="U67" s="22">
        <f t="shared" si="5"/>
        <v>2100</v>
      </c>
    </row>
    <row r="68" spans="1:21" ht="45" x14ac:dyDescent="0.25">
      <c r="A68" s="321" t="s">
        <v>19</v>
      </c>
      <c r="B68" s="323"/>
      <c r="C68" s="323"/>
      <c r="D68" s="323"/>
      <c r="E68" s="318">
        <v>851</v>
      </c>
      <c r="F68" s="319" t="s">
        <v>11</v>
      </c>
      <c r="G68" s="319" t="s">
        <v>12</v>
      </c>
      <c r="H68" s="318" t="s">
        <v>432</v>
      </c>
      <c r="I68" s="319" t="s">
        <v>20</v>
      </c>
      <c r="J68" s="322">
        <f t="shared" si="34"/>
        <v>2100</v>
      </c>
      <c r="K68" s="322">
        <f t="shared" si="34"/>
        <v>2100</v>
      </c>
      <c r="L68" s="322">
        <f t="shared" si="34"/>
        <v>2100</v>
      </c>
      <c r="M68" s="22">
        <f>'3.ВС (2)'!J65</f>
        <v>2100</v>
      </c>
      <c r="N68" s="22">
        <f t="shared" si="0"/>
        <v>0</v>
      </c>
      <c r="O68" s="22">
        <f t="shared" si="1"/>
        <v>2100</v>
      </c>
      <c r="P68" s="22">
        <f>'3.ВС (2)'!K65</f>
        <v>2100</v>
      </c>
      <c r="Q68" s="22">
        <f t="shared" si="2"/>
        <v>0</v>
      </c>
      <c r="R68" s="22">
        <f t="shared" si="3"/>
        <v>2100</v>
      </c>
      <c r="S68" s="22">
        <f>'3.ВС (2)'!L65</f>
        <v>2100</v>
      </c>
      <c r="T68" s="22">
        <f t="shared" si="4"/>
        <v>0</v>
      </c>
      <c r="U68" s="22">
        <f t="shared" si="5"/>
        <v>2100</v>
      </c>
    </row>
    <row r="69" spans="1:21" ht="45" x14ac:dyDescent="0.25">
      <c r="A69" s="321" t="s">
        <v>9</v>
      </c>
      <c r="B69" s="321"/>
      <c r="C69" s="321"/>
      <c r="D69" s="321"/>
      <c r="E69" s="318">
        <v>851</v>
      </c>
      <c r="F69" s="319" t="s">
        <v>11</v>
      </c>
      <c r="G69" s="319" t="s">
        <v>12</v>
      </c>
      <c r="H69" s="318" t="s">
        <v>432</v>
      </c>
      <c r="I69" s="319" t="s">
        <v>21</v>
      </c>
      <c r="J69" s="322">
        <v>2100</v>
      </c>
      <c r="K69" s="322">
        <v>2100</v>
      </c>
      <c r="L69" s="322">
        <v>2100</v>
      </c>
      <c r="M69" s="22">
        <f>'3.ВС (2)'!J66</f>
        <v>2100</v>
      </c>
      <c r="N69" s="22">
        <f t="shared" si="0"/>
        <v>0</v>
      </c>
      <c r="O69" s="22">
        <f t="shared" si="1"/>
        <v>2100</v>
      </c>
      <c r="P69" s="22">
        <f>'3.ВС (2)'!K66</f>
        <v>2100</v>
      </c>
      <c r="Q69" s="22">
        <f t="shared" si="2"/>
        <v>0</v>
      </c>
      <c r="R69" s="22">
        <f t="shared" si="3"/>
        <v>2100</v>
      </c>
      <c r="S69" s="22">
        <f>'3.ВС (2)'!L66</f>
        <v>2100</v>
      </c>
      <c r="T69" s="22">
        <f t="shared" si="4"/>
        <v>0</v>
      </c>
      <c r="U69" s="22">
        <f t="shared" si="5"/>
        <v>2100</v>
      </c>
    </row>
    <row r="70" spans="1:21" x14ac:dyDescent="0.25">
      <c r="A70" s="323" t="s">
        <v>28</v>
      </c>
      <c r="B70" s="321"/>
      <c r="C70" s="321"/>
      <c r="D70" s="321"/>
      <c r="E70" s="318">
        <v>851</v>
      </c>
      <c r="F70" s="319" t="s">
        <v>11</v>
      </c>
      <c r="G70" s="319" t="s">
        <v>29</v>
      </c>
      <c r="H70" s="318" t="s">
        <v>44</v>
      </c>
      <c r="I70" s="319"/>
      <c r="J70" s="322">
        <f t="shared" ref="J70:L72" si="35">J71</f>
        <v>43979</v>
      </c>
      <c r="K70" s="322">
        <f t="shared" si="35"/>
        <v>4308</v>
      </c>
      <c r="L70" s="322">
        <f t="shared" si="35"/>
        <v>4662</v>
      </c>
      <c r="M70" s="22">
        <f>'3.ВС (2)'!J67</f>
        <v>43979</v>
      </c>
      <c r="N70" s="22">
        <f t="shared" si="0"/>
        <v>0</v>
      </c>
      <c r="O70" s="22">
        <f t="shared" si="1"/>
        <v>43979</v>
      </c>
      <c r="P70" s="22">
        <f>'3.ВС (2)'!K67</f>
        <v>4308</v>
      </c>
      <c r="Q70" s="22">
        <f t="shared" si="2"/>
        <v>0</v>
      </c>
      <c r="R70" s="22">
        <f t="shared" si="3"/>
        <v>4308</v>
      </c>
      <c r="S70" s="22">
        <f>'3.ВС (2)'!L67</f>
        <v>4662</v>
      </c>
      <c r="T70" s="22">
        <f t="shared" si="4"/>
        <v>0</v>
      </c>
      <c r="U70" s="22">
        <f t="shared" si="5"/>
        <v>4662</v>
      </c>
    </row>
    <row r="71" spans="1:21" ht="90" x14ac:dyDescent="0.25">
      <c r="A71" s="321" t="s">
        <v>154</v>
      </c>
      <c r="B71" s="321"/>
      <c r="C71" s="321"/>
      <c r="D71" s="321"/>
      <c r="E71" s="318">
        <v>851</v>
      </c>
      <c r="F71" s="319" t="s">
        <v>11</v>
      </c>
      <c r="G71" s="319" t="s">
        <v>29</v>
      </c>
      <c r="H71" s="318" t="s">
        <v>310</v>
      </c>
      <c r="I71" s="319"/>
      <c r="J71" s="322">
        <f t="shared" si="35"/>
        <v>43979</v>
      </c>
      <c r="K71" s="322">
        <f t="shared" si="35"/>
        <v>4308</v>
      </c>
      <c r="L71" s="322">
        <f t="shared" si="35"/>
        <v>4662</v>
      </c>
      <c r="M71" s="22">
        <f>'3.ВС (2)'!J68</f>
        <v>43979</v>
      </c>
      <c r="N71" s="22">
        <f t="shared" si="0"/>
        <v>0</v>
      </c>
      <c r="O71" s="22">
        <f t="shared" si="1"/>
        <v>43979</v>
      </c>
      <c r="P71" s="22">
        <f>'3.ВС (2)'!K68</f>
        <v>4308</v>
      </c>
      <c r="Q71" s="22">
        <f t="shared" si="2"/>
        <v>0</v>
      </c>
      <c r="R71" s="22">
        <f t="shared" si="3"/>
        <v>4308</v>
      </c>
      <c r="S71" s="22">
        <f>'3.ВС (2)'!L68</f>
        <v>4662</v>
      </c>
      <c r="T71" s="22">
        <f t="shared" si="4"/>
        <v>0</v>
      </c>
      <c r="U71" s="22">
        <f t="shared" si="5"/>
        <v>4662</v>
      </c>
    </row>
    <row r="72" spans="1:21" ht="45" x14ac:dyDescent="0.25">
      <c r="A72" s="321" t="s">
        <v>19</v>
      </c>
      <c r="B72" s="323"/>
      <c r="C72" s="323"/>
      <c r="D72" s="323"/>
      <c r="E72" s="318">
        <v>851</v>
      </c>
      <c r="F72" s="319" t="s">
        <v>11</v>
      </c>
      <c r="G72" s="319" t="s">
        <v>29</v>
      </c>
      <c r="H72" s="318" t="s">
        <v>310</v>
      </c>
      <c r="I72" s="319" t="s">
        <v>20</v>
      </c>
      <c r="J72" s="322">
        <f t="shared" si="35"/>
        <v>43979</v>
      </c>
      <c r="K72" s="322">
        <f t="shared" si="35"/>
        <v>4308</v>
      </c>
      <c r="L72" s="322">
        <f t="shared" si="35"/>
        <v>4662</v>
      </c>
      <c r="M72" s="22">
        <f>'3.ВС (2)'!J69</f>
        <v>43979</v>
      </c>
      <c r="N72" s="22">
        <f t="shared" si="0"/>
        <v>0</v>
      </c>
      <c r="O72" s="22">
        <f t="shared" si="1"/>
        <v>43979</v>
      </c>
      <c r="P72" s="22">
        <f>'3.ВС (2)'!K69</f>
        <v>4308</v>
      </c>
      <c r="Q72" s="22">
        <f t="shared" si="2"/>
        <v>0</v>
      </c>
      <c r="R72" s="22">
        <f t="shared" si="3"/>
        <v>4308</v>
      </c>
      <c r="S72" s="22">
        <f>'3.ВС (2)'!L69</f>
        <v>4662</v>
      </c>
      <c r="T72" s="22">
        <f t="shared" si="4"/>
        <v>0</v>
      </c>
      <c r="U72" s="22">
        <f t="shared" si="5"/>
        <v>4662</v>
      </c>
    </row>
    <row r="73" spans="1:21" ht="45" x14ac:dyDescent="0.25">
      <c r="A73" s="321" t="s">
        <v>9</v>
      </c>
      <c r="B73" s="321"/>
      <c r="C73" s="321"/>
      <c r="D73" s="321"/>
      <c r="E73" s="318">
        <v>851</v>
      </c>
      <c r="F73" s="319" t="s">
        <v>11</v>
      </c>
      <c r="G73" s="319" t="s">
        <v>29</v>
      </c>
      <c r="H73" s="318" t="s">
        <v>310</v>
      </c>
      <c r="I73" s="319" t="s">
        <v>21</v>
      </c>
      <c r="J73" s="322">
        <v>43979</v>
      </c>
      <c r="K73" s="322">
        <v>4308</v>
      </c>
      <c r="L73" s="322">
        <v>4662</v>
      </c>
      <c r="M73" s="22">
        <f>'3.ВС (2)'!J70</f>
        <v>43979</v>
      </c>
      <c r="N73" s="22">
        <f t="shared" si="0"/>
        <v>0</v>
      </c>
      <c r="O73" s="22">
        <f t="shared" si="1"/>
        <v>43979</v>
      </c>
      <c r="P73" s="22">
        <f>'3.ВС (2)'!K70</f>
        <v>4308</v>
      </c>
      <c r="Q73" s="22">
        <f t="shared" si="2"/>
        <v>0</v>
      </c>
      <c r="R73" s="22">
        <f t="shared" si="3"/>
        <v>4308</v>
      </c>
      <c r="S73" s="22">
        <f>'3.ВС (2)'!L70</f>
        <v>4662</v>
      </c>
      <c r="T73" s="22">
        <f t="shared" si="4"/>
        <v>0</v>
      </c>
      <c r="U73" s="22">
        <f t="shared" si="5"/>
        <v>4662</v>
      </c>
    </row>
    <row r="74" spans="1:21" s="17" customFormat="1" ht="30" x14ac:dyDescent="0.25">
      <c r="A74" s="323" t="s">
        <v>31</v>
      </c>
      <c r="B74" s="321"/>
      <c r="C74" s="321"/>
      <c r="D74" s="321"/>
      <c r="E74" s="318">
        <v>851</v>
      </c>
      <c r="F74" s="319" t="s">
        <v>11</v>
      </c>
      <c r="G74" s="319" t="s">
        <v>32</v>
      </c>
      <c r="H74" s="318" t="s">
        <v>44</v>
      </c>
      <c r="I74" s="319"/>
      <c r="J74" s="322">
        <f t="shared" ref="J74" si="36">J78+J75+J81+J84</f>
        <v>5979400</v>
      </c>
      <c r="K74" s="322">
        <f t="shared" ref="K74:L74" si="37">K78+K75+K81+K84</f>
        <v>5396400</v>
      </c>
      <c r="L74" s="322">
        <f t="shared" si="37"/>
        <v>5396400</v>
      </c>
      <c r="M74" s="22">
        <f>'3.ВС (2)'!J71</f>
        <v>5979400</v>
      </c>
      <c r="N74" s="22">
        <f t="shared" si="0"/>
        <v>0</v>
      </c>
      <c r="O74" s="22">
        <f t="shared" si="1"/>
        <v>5979400</v>
      </c>
      <c r="P74" s="22">
        <f>'3.ВС (2)'!K71</f>
        <v>5396400</v>
      </c>
      <c r="Q74" s="22">
        <f t="shared" si="2"/>
        <v>0</v>
      </c>
      <c r="R74" s="22">
        <f t="shared" si="3"/>
        <v>5396400</v>
      </c>
      <c r="S74" s="22">
        <f>'3.ВС (2)'!L71</f>
        <v>5396400</v>
      </c>
      <c r="T74" s="22">
        <f t="shared" si="4"/>
        <v>0</v>
      </c>
      <c r="U74" s="22">
        <f t="shared" si="5"/>
        <v>5396400</v>
      </c>
    </row>
    <row r="75" spans="1:21" ht="45" x14ac:dyDescent="0.25">
      <c r="A75" s="321" t="s">
        <v>222</v>
      </c>
      <c r="B75" s="321"/>
      <c r="C75" s="321"/>
      <c r="D75" s="321"/>
      <c r="E75" s="318">
        <v>851</v>
      </c>
      <c r="F75" s="319" t="s">
        <v>11</v>
      </c>
      <c r="G75" s="318" t="s">
        <v>32</v>
      </c>
      <c r="H75" s="318" t="s">
        <v>311</v>
      </c>
      <c r="I75" s="319"/>
      <c r="J75" s="322">
        <f t="shared" ref="J75:L76" si="38">J76</f>
        <v>35500</v>
      </c>
      <c r="K75" s="322">
        <f t="shared" si="38"/>
        <v>0</v>
      </c>
      <c r="L75" s="322">
        <f t="shared" si="38"/>
        <v>0</v>
      </c>
      <c r="M75" s="22">
        <f>'3.ВС (2)'!J72</f>
        <v>35500</v>
      </c>
      <c r="N75" s="22">
        <f t="shared" ref="N75:N138" si="39">O75-M75</f>
        <v>0</v>
      </c>
      <c r="O75" s="22">
        <f t="shared" ref="O75:O138" si="40">J75</f>
        <v>35500</v>
      </c>
      <c r="P75" s="22">
        <f>'3.ВС (2)'!K72</f>
        <v>0</v>
      </c>
      <c r="Q75" s="22">
        <f t="shared" ref="Q75:Q138" si="41">R75-P75</f>
        <v>0</v>
      </c>
      <c r="R75" s="22">
        <f t="shared" ref="R75:R138" si="42">K75</f>
        <v>0</v>
      </c>
      <c r="S75" s="22">
        <f>'3.ВС (2)'!L72</f>
        <v>0</v>
      </c>
      <c r="T75" s="22">
        <f t="shared" ref="T75:T138" si="43">U75-S75</f>
        <v>0</v>
      </c>
      <c r="U75" s="22">
        <f t="shared" ref="U75:U138" si="44">L75</f>
        <v>0</v>
      </c>
    </row>
    <row r="76" spans="1:21" ht="45" x14ac:dyDescent="0.25">
      <c r="A76" s="321" t="s">
        <v>19</v>
      </c>
      <c r="B76" s="323"/>
      <c r="C76" s="323"/>
      <c r="D76" s="323"/>
      <c r="E76" s="318">
        <v>851</v>
      </c>
      <c r="F76" s="319" t="s">
        <v>11</v>
      </c>
      <c r="G76" s="318" t="s">
        <v>32</v>
      </c>
      <c r="H76" s="318" t="s">
        <v>311</v>
      </c>
      <c r="I76" s="319" t="s">
        <v>20</v>
      </c>
      <c r="J76" s="322">
        <f t="shared" si="38"/>
        <v>35500</v>
      </c>
      <c r="K76" s="322">
        <f t="shared" si="38"/>
        <v>0</v>
      </c>
      <c r="L76" s="322">
        <f t="shared" si="38"/>
        <v>0</v>
      </c>
      <c r="M76" s="22">
        <f>'3.ВС (2)'!J73</f>
        <v>35500</v>
      </c>
      <c r="N76" s="22">
        <f t="shared" si="39"/>
        <v>0</v>
      </c>
      <c r="O76" s="22">
        <f t="shared" si="40"/>
        <v>35500</v>
      </c>
      <c r="P76" s="22">
        <f>'3.ВС (2)'!K73</f>
        <v>0</v>
      </c>
      <c r="Q76" s="22">
        <f t="shared" si="41"/>
        <v>0</v>
      </c>
      <c r="R76" s="22">
        <f t="shared" si="42"/>
        <v>0</v>
      </c>
      <c r="S76" s="22">
        <f>'3.ВС (2)'!L73</f>
        <v>0</v>
      </c>
      <c r="T76" s="22">
        <f t="shared" si="43"/>
        <v>0</v>
      </c>
      <c r="U76" s="22">
        <f t="shared" si="44"/>
        <v>0</v>
      </c>
    </row>
    <row r="77" spans="1:21" ht="45" x14ac:dyDescent="0.25">
      <c r="A77" s="321" t="s">
        <v>9</v>
      </c>
      <c r="B77" s="321"/>
      <c r="C77" s="321"/>
      <c r="D77" s="321"/>
      <c r="E77" s="318">
        <v>851</v>
      </c>
      <c r="F77" s="319" t="s">
        <v>11</v>
      </c>
      <c r="G77" s="318" t="s">
        <v>32</v>
      </c>
      <c r="H77" s="318" t="s">
        <v>311</v>
      </c>
      <c r="I77" s="319" t="s">
        <v>21</v>
      </c>
      <c r="J77" s="322">
        <v>35500</v>
      </c>
      <c r="K77" s="322"/>
      <c r="L77" s="322"/>
      <c r="M77" s="22">
        <f>'3.ВС (2)'!J74</f>
        <v>35500</v>
      </c>
      <c r="N77" s="22">
        <f t="shared" si="39"/>
        <v>0</v>
      </c>
      <c r="O77" s="22">
        <f t="shared" si="40"/>
        <v>35500</v>
      </c>
      <c r="P77" s="22">
        <f>'3.ВС (2)'!K74</f>
        <v>0</v>
      </c>
      <c r="Q77" s="22">
        <f t="shared" si="41"/>
        <v>0</v>
      </c>
      <c r="R77" s="22">
        <f t="shared" si="42"/>
        <v>0</v>
      </c>
      <c r="S77" s="22">
        <f>'3.ВС (2)'!L74</f>
        <v>0</v>
      </c>
      <c r="T77" s="22">
        <f t="shared" si="43"/>
        <v>0</v>
      </c>
      <c r="U77" s="22">
        <f t="shared" si="44"/>
        <v>0</v>
      </c>
    </row>
    <row r="78" spans="1:21" ht="45" x14ac:dyDescent="0.25">
      <c r="A78" s="321" t="s">
        <v>35</v>
      </c>
      <c r="B78" s="321"/>
      <c r="C78" s="321"/>
      <c r="D78" s="321"/>
      <c r="E78" s="318">
        <v>851</v>
      </c>
      <c r="F78" s="319" t="s">
        <v>15</v>
      </c>
      <c r="G78" s="318" t="s">
        <v>32</v>
      </c>
      <c r="H78" s="318" t="s">
        <v>375</v>
      </c>
      <c r="I78" s="319"/>
      <c r="J78" s="322">
        <f t="shared" ref="J78:L79" si="45">J79</f>
        <v>547500</v>
      </c>
      <c r="K78" s="322">
        <f t="shared" si="45"/>
        <v>0</v>
      </c>
      <c r="L78" s="322">
        <f t="shared" si="45"/>
        <v>0</v>
      </c>
      <c r="M78" s="22">
        <f>'3.ВС (2)'!J75</f>
        <v>547500</v>
      </c>
      <c r="N78" s="22">
        <f t="shared" si="39"/>
        <v>0</v>
      </c>
      <c r="O78" s="22">
        <f t="shared" si="40"/>
        <v>547500</v>
      </c>
      <c r="P78" s="22">
        <f>'3.ВС (2)'!K75</f>
        <v>0</v>
      </c>
      <c r="Q78" s="22">
        <f t="shared" si="41"/>
        <v>0</v>
      </c>
      <c r="R78" s="22">
        <f t="shared" si="42"/>
        <v>0</v>
      </c>
      <c r="S78" s="22">
        <f>'3.ВС (2)'!L75</f>
        <v>0</v>
      </c>
      <c r="T78" s="22">
        <f t="shared" si="43"/>
        <v>0</v>
      </c>
      <c r="U78" s="22">
        <f t="shared" si="44"/>
        <v>0</v>
      </c>
    </row>
    <row r="79" spans="1:21" ht="45" x14ac:dyDescent="0.25">
      <c r="A79" s="321" t="s">
        <v>19</v>
      </c>
      <c r="B79" s="323"/>
      <c r="C79" s="323"/>
      <c r="D79" s="323"/>
      <c r="E79" s="318">
        <v>851</v>
      </c>
      <c r="F79" s="319" t="s">
        <v>11</v>
      </c>
      <c r="G79" s="319" t="s">
        <v>32</v>
      </c>
      <c r="H79" s="318" t="s">
        <v>375</v>
      </c>
      <c r="I79" s="319" t="s">
        <v>20</v>
      </c>
      <c r="J79" s="322">
        <f t="shared" si="45"/>
        <v>547500</v>
      </c>
      <c r="K79" s="322">
        <f t="shared" si="45"/>
        <v>0</v>
      </c>
      <c r="L79" s="322">
        <f t="shared" si="45"/>
        <v>0</v>
      </c>
      <c r="M79" s="22">
        <f>'3.ВС (2)'!J76</f>
        <v>547500</v>
      </c>
      <c r="N79" s="22">
        <f t="shared" si="39"/>
        <v>0</v>
      </c>
      <c r="O79" s="22">
        <f t="shared" si="40"/>
        <v>547500</v>
      </c>
      <c r="P79" s="22">
        <f>'3.ВС (2)'!K76</f>
        <v>0</v>
      </c>
      <c r="Q79" s="22">
        <f t="shared" si="41"/>
        <v>0</v>
      </c>
      <c r="R79" s="22">
        <f t="shared" si="42"/>
        <v>0</v>
      </c>
      <c r="S79" s="22">
        <f>'3.ВС (2)'!L76</f>
        <v>0</v>
      </c>
      <c r="T79" s="22">
        <f t="shared" si="43"/>
        <v>0</v>
      </c>
      <c r="U79" s="22">
        <f t="shared" si="44"/>
        <v>0</v>
      </c>
    </row>
    <row r="80" spans="1:21" ht="45" x14ac:dyDescent="0.25">
      <c r="A80" s="321" t="s">
        <v>9</v>
      </c>
      <c r="B80" s="321"/>
      <c r="C80" s="321"/>
      <c r="D80" s="321"/>
      <c r="E80" s="318">
        <v>851</v>
      </c>
      <c r="F80" s="319" t="s">
        <v>11</v>
      </c>
      <c r="G80" s="319" t="s">
        <v>32</v>
      </c>
      <c r="H80" s="318" t="s">
        <v>375</v>
      </c>
      <c r="I80" s="319" t="s">
        <v>21</v>
      </c>
      <c r="J80" s="322">
        <v>547500</v>
      </c>
      <c r="K80" s="322"/>
      <c r="L80" s="322"/>
      <c r="M80" s="22">
        <f>'3.ВС (2)'!J77</f>
        <v>547500</v>
      </c>
      <c r="N80" s="22">
        <f t="shared" si="39"/>
        <v>0</v>
      </c>
      <c r="O80" s="22">
        <f t="shared" si="40"/>
        <v>547500</v>
      </c>
      <c r="P80" s="22">
        <f>'3.ВС (2)'!K77</f>
        <v>0</v>
      </c>
      <c r="Q80" s="22">
        <f t="shared" si="41"/>
        <v>0</v>
      </c>
      <c r="R80" s="22">
        <f t="shared" si="42"/>
        <v>0</v>
      </c>
      <c r="S80" s="22">
        <f>'3.ВС (2)'!L77</f>
        <v>0</v>
      </c>
      <c r="T80" s="22">
        <f t="shared" si="43"/>
        <v>0</v>
      </c>
      <c r="U80" s="22">
        <f t="shared" si="44"/>
        <v>0</v>
      </c>
    </row>
    <row r="81" spans="1:21" ht="75" x14ac:dyDescent="0.25">
      <c r="A81" s="321" t="s">
        <v>421</v>
      </c>
      <c r="B81" s="321"/>
      <c r="C81" s="321"/>
      <c r="D81" s="321"/>
      <c r="E81" s="318" t="s">
        <v>250</v>
      </c>
      <c r="F81" s="319" t="s">
        <v>11</v>
      </c>
      <c r="G81" s="319" t="s">
        <v>32</v>
      </c>
      <c r="H81" s="318" t="s">
        <v>437</v>
      </c>
      <c r="I81" s="319"/>
      <c r="J81" s="322">
        <f t="shared" ref="J81:L82" si="46">J82</f>
        <v>352300</v>
      </c>
      <c r="K81" s="322">
        <f t="shared" si="46"/>
        <v>352300</v>
      </c>
      <c r="L81" s="322">
        <f t="shared" si="46"/>
        <v>352300</v>
      </c>
      <c r="M81" s="22">
        <f>'3.ВС (2)'!J78</f>
        <v>352300</v>
      </c>
      <c r="N81" s="22">
        <f t="shared" si="39"/>
        <v>0</v>
      </c>
      <c r="O81" s="22">
        <f t="shared" si="40"/>
        <v>352300</v>
      </c>
      <c r="P81" s="22">
        <f>'3.ВС (2)'!K78</f>
        <v>352300</v>
      </c>
      <c r="Q81" s="22">
        <f t="shared" si="41"/>
        <v>0</v>
      </c>
      <c r="R81" s="22">
        <f t="shared" si="42"/>
        <v>352300</v>
      </c>
      <c r="S81" s="22">
        <f>'3.ВС (2)'!L78</f>
        <v>352300</v>
      </c>
      <c r="T81" s="22">
        <f t="shared" si="43"/>
        <v>0</v>
      </c>
      <c r="U81" s="22">
        <f t="shared" si="44"/>
        <v>352300</v>
      </c>
    </row>
    <row r="82" spans="1:21" ht="45" x14ac:dyDescent="0.25">
      <c r="A82" s="321" t="s">
        <v>19</v>
      </c>
      <c r="B82" s="321"/>
      <c r="C82" s="321"/>
      <c r="D82" s="321"/>
      <c r="E82" s="318">
        <v>851</v>
      </c>
      <c r="F82" s="319" t="s">
        <v>11</v>
      </c>
      <c r="G82" s="319" t="s">
        <v>32</v>
      </c>
      <c r="H82" s="318" t="s">
        <v>437</v>
      </c>
      <c r="I82" s="319" t="s">
        <v>20</v>
      </c>
      <c r="J82" s="322">
        <f t="shared" si="46"/>
        <v>352300</v>
      </c>
      <c r="K82" s="322">
        <f t="shared" si="46"/>
        <v>352300</v>
      </c>
      <c r="L82" s="322">
        <f t="shared" si="46"/>
        <v>352300</v>
      </c>
      <c r="M82" s="22">
        <f>'3.ВС (2)'!J79</f>
        <v>352300</v>
      </c>
      <c r="N82" s="22">
        <f t="shared" si="39"/>
        <v>0</v>
      </c>
      <c r="O82" s="22">
        <f t="shared" si="40"/>
        <v>352300</v>
      </c>
      <c r="P82" s="22">
        <f>'3.ВС (2)'!K79</f>
        <v>352300</v>
      </c>
      <c r="Q82" s="22">
        <f t="shared" si="41"/>
        <v>0</v>
      </c>
      <c r="R82" s="22">
        <f t="shared" si="42"/>
        <v>352300</v>
      </c>
      <c r="S82" s="22">
        <f>'3.ВС (2)'!L79</f>
        <v>352300</v>
      </c>
      <c r="T82" s="22">
        <f t="shared" si="43"/>
        <v>0</v>
      </c>
      <c r="U82" s="22">
        <f t="shared" si="44"/>
        <v>352300</v>
      </c>
    </row>
    <row r="83" spans="1:21" ht="45" x14ac:dyDescent="0.25">
      <c r="A83" s="321" t="s">
        <v>9</v>
      </c>
      <c r="B83" s="321"/>
      <c r="C83" s="321"/>
      <c r="D83" s="321"/>
      <c r="E83" s="318">
        <v>851</v>
      </c>
      <c r="F83" s="319" t="s">
        <v>11</v>
      </c>
      <c r="G83" s="319" t="s">
        <v>32</v>
      </c>
      <c r="H83" s="318" t="s">
        <v>437</v>
      </c>
      <c r="I83" s="319" t="s">
        <v>21</v>
      </c>
      <c r="J83" s="322">
        <v>352300</v>
      </c>
      <c r="K83" s="322">
        <v>352300</v>
      </c>
      <c r="L83" s="322">
        <v>352300</v>
      </c>
      <c r="M83" s="22">
        <f>'3.ВС (2)'!J80</f>
        <v>352300</v>
      </c>
      <c r="N83" s="22">
        <f t="shared" si="39"/>
        <v>0</v>
      </c>
      <c r="O83" s="22">
        <f t="shared" si="40"/>
        <v>352300</v>
      </c>
      <c r="P83" s="22">
        <f>'3.ВС (2)'!K80</f>
        <v>352300</v>
      </c>
      <c r="Q83" s="22">
        <f t="shared" si="41"/>
        <v>0</v>
      </c>
      <c r="R83" s="22">
        <f t="shared" si="42"/>
        <v>352300</v>
      </c>
      <c r="S83" s="22">
        <f>'3.ВС (2)'!L80</f>
        <v>352300</v>
      </c>
      <c r="T83" s="22">
        <f t="shared" si="43"/>
        <v>0</v>
      </c>
      <c r="U83" s="22">
        <f t="shared" si="44"/>
        <v>352300</v>
      </c>
    </row>
    <row r="84" spans="1:21" s="1" customFormat="1" ht="45" x14ac:dyDescent="0.25">
      <c r="A84" s="321" t="s">
        <v>36</v>
      </c>
      <c r="B84" s="317"/>
      <c r="C84" s="317"/>
      <c r="D84" s="317"/>
      <c r="E84" s="318">
        <v>851</v>
      </c>
      <c r="F84" s="318" t="s">
        <v>11</v>
      </c>
      <c r="G84" s="318" t="s">
        <v>32</v>
      </c>
      <c r="H84" s="318" t="s">
        <v>312</v>
      </c>
      <c r="I84" s="318"/>
      <c r="J84" s="322">
        <f t="shared" ref="J84:L85" si="47">J85</f>
        <v>5044100</v>
      </c>
      <c r="K84" s="322">
        <f t="shared" si="47"/>
        <v>5044100</v>
      </c>
      <c r="L84" s="322">
        <f t="shared" si="47"/>
        <v>5044100</v>
      </c>
      <c r="M84" s="22">
        <f>'3.ВС (2)'!J81</f>
        <v>5044100</v>
      </c>
      <c r="N84" s="22">
        <f t="shared" si="39"/>
        <v>0</v>
      </c>
      <c r="O84" s="22">
        <f t="shared" si="40"/>
        <v>5044100</v>
      </c>
      <c r="P84" s="22">
        <f>'3.ВС (2)'!K81</f>
        <v>5044100</v>
      </c>
      <c r="Q84" s="22">
        <f t="shared" si="41"/>
        <v>0</v>
      </c>
      <c r="R84" s="22">
        <f t="shared" si="42"/>
        <v>5044100</v>
      </c>
      <c r="S84" s="22">
        <f>'3.ВС (2)'!L81</f>
        <v>5044100</v>
      </c>
      <c r="T84" s="22">
        <f t="shared" si="43"/>
        <v>0</v>
      </c>
      <c r="U84" s="22">
        <f t="shared" si="44"/>
        <v>5044100</v>
      </c>
    </row>
    <row r="85" spans="1:21" ht="60" x14ac:dyDescent="0.25">
      <c r="A85" s="321" t="s">
        <v>37</v>
      </c>
      <c r="B85" s="321"/>
      <c r="C85" s="321"/>
      <c r="D85" s="321"/>
      <c r="E85" s="318">
        <v>851</v>
      </c>
      <c r="F85" s="319" t="s">
        <v>11</v>
      </c>
      <c r="G85" s="319" t="s">
        <v>32</v>
      </c>
      <c r="H85" s="318" t="s">
        <v>312</v>
      </c>
      <c r="I85" s="319">
        <v>600</v>
      </c>
      <c r="J85" s="322">
        <f t="shared" si="47"/>
        <v>5044100</v>
      </c>
      <c r="K85" s="322">
        <f t="shared" si="47"/>
        <v>5044100</v>
      </c>
      <c r="L85" s="322">
        <f t="shared" si="47"/>
        <v>5044100</v>
      </c>
      <c r="M85" s="22">
        <f>'3.ВС (2)'!J82</f>
        <v>5044100</v>
      </c>
      <c r="N85" s="22">
        <f t="shared" si="39"/>
        <v>0</v>
      </c>
      <c r="O85" s="22">
        <f t="shared" si="40"/>
        <v>5044100</v>
      </c>
      <c r="P85" s="22">
        <f>'3.ВС (2)'!K82</f>
        <v>5044100</v>
      </c>
      <c r="Q85" s="22">
        <f t="shared" si="41"/>
        <v>0</v>
      </c>
      <c r="R85" s="22">
        <f t="shared" si="42"/>
        <v>5044100</v>
      </c>
      <c r="S85" s="22">
        <f>'3.ВС (2)'!L82</f>
        <v>5044100</v>
      </c>
      <c r="T85" s="22">
        <f t="shared" si="43"/>
        <v>0</v>
      </c>
      <c r="U85" s="22">
        <f t="shared" si="44"/>
        <v>5044100</v>
      </c>
    </row>
    <row r="86" spans="1:21" x14ac:dyDescent="0.25">
      <c r="A86" s="321" t="s">
        <v>77</v>
      </c>
      <c r="B86" s="321"/>
      <c r="C86" s="321"/>
      <c r="D86" s="321"/>
      <c r="E86" s="318">
        <v>851</v>
      </c>
      <c r="F86" s="319" t="s">
        <v>11</v>
      </c>
      <c r="G86" s="319" t="s">
        <v>32</v>
      </c>
      <c r="H86" s="318" t="s">
        <v>312</v>
      </c>
      <c r="I86" s="319">
        <v>610</v>
      </c>
      <c r="J86" s="322">
        <v>5044100</v>
      </c>
      <c r="K86" s="322">
        <v>5044100</v>
      </c>
      <c r="L86" s="322">
        <v>5044100</v>
      </c>
      <c r="M86" s="22">
        <f>'3.ВС (2)'!J83</f>
        <v>5044100</v>
      </c>
      <c r="N86" s="22">
        <f t="shared" si="39"/>
        <v>0</v>
      </c>
      <c r="O86" s="22">
        <f t="shared" si="40"/>
        <v>5044100</v>
      </c>
      <c r="P86" s="22">
        <f>'3.ВС (2)'!K83</f>
        <v>5044100</v>
      </c>
      <c r="Q86" s="22">
        <f t="shared" si="41"/>
        <v>0</v>
      </c>
      <c r="R86" s="22">
        <f t="shared" si="42"/>
        <v>5044100</v>
      </c>
      <c r="S86" s="22">
        <f>'3.ВС (2)'!L83</f>
        <v>5044100</v>
      </c>
      <c r="T86" s="22">
        <f t="shared" si="43"/>
        <v>0</v>
      </c>
      <c r="U86" s="22">
        <f t="shared" si="44"/>
        <v>5044100</v>
      </c>
    </row>
    <row r="87" spans="1:21" s="17" customFormat="1" x14ac:dyDescent="0.25">
      <c r="A87" s="323" t="s">
        <v>39</v>
      </c>
      <c r="B87" s="321"/>
      <c r="C87" s="321"/>
      <c r="D87" s="321"/>
      <c r="E87" s="319">
        <v>851</v>
      </c>
      <c r="F87" s="319" t="s">
        <v>40</v>
      </c>
      <c r="G87" s="319"/>
      <c r="H87" s="318" t="s">
        <v>44</v>
      </c>
      <c r="I87" s="319"/>
      <c r="J87" s="322">
        <f t="shared" ref="J87:L88" si="48">J88</f>
        <v>1119810</v>
      </c>
      <c r="K87" s="322">
        <f t="shared" si="48"/>
        <v>1248705</v>
      </c>
      <c r="L87" s="322">
        <f t="shared" si="48"/>
        <v>1588844</v>
      </c>
      <c r="M87" s="22">
        <f>'3.ВС (2)'!J84</f>
        <v>1119810</v>
      </c>
      <c r="N87" s="22">
        <f t="shared" si="39"/>
        <v>0</v>
      </c>
      <c r="O87" s="22">
        <f t="shared" si="40"/>
        <v>1119810</v>
      </c>
      <c r="P87" s="22">
        <f>'3.ВС (2)'!K84</f>
        <v>1248705</v>
      </c>
      <c r="Q87" s="22">
        <f t="shared" si="41"/>
        <v>0</v>
      </c>
      <c r="R87" s="22">
        <f t="shared" si="42"/>
        <v>1248705</v>
      </c>
      <c r="S87" s="22">
        <f>'3.ВС (2)'!L84</f>
        <v>1588844</v>
      </c>
      <c r="T87" s="22">
        <f t="shared" si="43"/>
        <v>0</v>
      </c>
      <c r="U87" s="22">
        <f t="shared" si="44"/>
        <v>1588844</v>
      </c>
    </row>
    <row r="88" spans="1:21" s="29" customFormat="1" ht="30" x14ac:dyDescent="0.25">
      <c r="A88" s="323" t="s">
        <v>41</v>
      </c>
      <c r="B88" s="323"/>
      <c r="C88" s="323"/>
      <c r="D88" s="323"/>
      <c r="E88" s="319">
        <v>851</v>
      </c>
      <c r="F88" s="319" t="s">
        <v>40</v>
      </c>
      <c r="G88" s="319" t="s">
        <v>42</v>
      </c>
      <c r="H88" s="318" t="s">
        <v>44</v>
      </c>
      <c r="I88" s="319"/>
      <c r="J88" s="322">
        <f t="shared" si="48"/>
        <v>1119810</v>
      </c>
      <c r="K88" s="322">
        <f t="shared" si="48"/>
        <v>1248705</v>
      </c>
      <c r="L88" s="322">
        <f t="shared" si="48"/>
        <v>1588844</v>
      </c>
      <c r="M88" s="22">
        <f>'3.ВС (2)'!J85</f>
        <v>1119810</v>
      </c>
      <c r="N88" s="22">
        <f t="shared" si="39"/>
        <v>0</v>
      </c>
      <c r="O88" s="22">
        <f t="shared" si="40"/>
        <v>1119810</v>
      </c>
      <c r="P88" s="22">
        <f>'3.ВС (2)'!K85</f>
        <v>1248705</v>
      </c>
      <c r="Q88" s="22">
        <f t="shared" si="41"/>
        <v>0</v>
      </c>
      <c r="R88" s="22">
        <f t="shared" si="42"/>
        <v>1248705</v>
      </c>
      <c r="S88" s="22">
        <f>'3.ВС (2)'!L85</f>
        <v>1588844</v>
      </c>
      <c r="T88" s="22">
        <f t="shared" si="43"/>
        <v>0</v>
      </c>
      <c r="U88" s="22">
        <f t="shared" si="44"/>
        <v>1588844</v>
      </c>
    </row>
    <row r="89" spans="1:21" s="1" customFormat="1" ht="60" x14ac:dyDescent="0.25">
      <c r="A89" s="321" t="s">
        <v>410</v>
      </c>
      <c r="B89" s="323"/>
      <c r="C89" s="323"/>
      <c r="D89" s="323"/>
      <c r="E89" s="319">
        <v>851</v>
      </c>
      <c r="F89" s="318" t="s">
        <v>40</v>
      </c>
      <c r="G89" s="318" t="s">
        <v>42</v>
      </c>
      <c r="H89" s="318" t="s">
        <v>313</v>
      </c>
      <c r="I89" s="318" t="s">
        <v>44</v>
      </c>
      <c r="J89" s="322">
        <f>J90+J92</f>
        <v>1119810</v>
      </c>
      <c r="K89" s="322">
        <f t="shared" ref="K89:L89" si="49">K90+K92</f>
        <v>1248705</v>
      </c>
      <c r="L89" s="322">
        <f t="shared" si="49"/>
        <v>1588844</v>
      </c>
      <c r="M89" s="22">
        <f>'3.ВС (2)'!J86</f>
        <v>1119810</v>
      </c>
      <c r="N89" s="22">
        <f t="shared" si="39"/>
        <v>0</v>
      </c>
      <c r="O89" s="22">
        <f t="shared" si="40"/>
        <v>1119810</v>
      </c>
      <c r="P89" s="22">
        <f>'3.ВС (2)'!K86</f>
        <v>1248705</v>
      </c>
      <c r="Q89" s="22">
        <f t="shared" si="41"/>
        <v>0</v>
      </c>
      <c r="R89" s="22">
        <f t="shared" si="42"/>
        <v>1248705</v>
      </c>
      <c r="S89" s="22">
        <f>'3.ВС (2)'!L86</f>
        <v>1588844</v>
      </c>
      <c r="T89" s="22">
        <f t="shared" si="43"/>
        <v>0</v>
      </c>
      <c r="U89" s="22">
        <f t="shared" si="44"/>
        <v>1588844</v>
      </c>
    </row>
    <row r="90" spans="1:21" ht="105" x14ac:dyDescent="0.25">
      <c r="A90" s="321" t="s">
        <v>14</v>
      </c>
      <c r="B90" s="317"/>
      <c r="C90" s="317"/>
      <c r="D90" s="317"/>
      <c r="E90" s="318">
        <v>851</v>
      </c>
      <c r="F90" s="319" t="s">
        <v>40</v>
      </c>
      <c r="G90" s="319" t="s">
        <v>42</v>
      </c>
      <c r="H90" s="318" t="s">
        <v>313</v>
      </c>
      <c r="I90" s="319" t="s">
        <v>16</v>
      </c>
      <c r="J90" s="322">
        <f t="shared" ref="J90:L90" si="50">J91</f>
        <v>940709</v>
      </c>
      <c r="K90" s="322">
        <f t="shared" si="50"/>
        <v>1132382</v>
      </c>
      <c r="L90" s="322">
        <f t="shared" si="50"/>
        <v>1262582</v>
      </c>
      <c r="M90" s="22">
        <f>'3.ВС (2)'!J87</f>
        <v>940709</v>
      </c>
      <c r="N90" s="22">
        <f t="shared" si="39"/>
        <v>0</v>
      </c>
      <c r="O90" s="22">
        <f t="shared" si="40"/>
        <v>940709</v>
      </c>
      <c r="P90" s="22">
        <f>'3.ВС (2)'!K87</f>
        <v>1132382</v>
      </c>
      <c r="Q90" s="22">
        <f t="shared" si="41"/>
        <v>0</v>
      </c>
      <c r="R90" s="22">
        <f t="shared" si="42"/>
        <v>1132382</v>
      </c>
      <c r="S90" s="22">
        <f>'3.ВС (2)'!L87</f>
        <v>1262582</v>
      </c>
      <c r="T90" s="22">
        <f t="shared" si="43"/>
        <v>0</v>
      </c>
      <c r="U90" s="22">
        <f t="shared" si="44"/>
        <v>1262582</v>
      </c>
    </row>
    <row r="91" spans="1:21" ht="45" x14ac:dyDescent="0.25">
      <c r="A91" s="321" t="s">
        <v>255</v>
      </c>
      <c r="B91" s="317"/>
      <c r="C91" s="317"/>
      <c r="D91" s="317"/>
      <c r="E91" s="318">
        <v>851</v>
      </c>
      <c r="F91" s="319" t="s">
        <v>40</v>
      </c>
      <c r="G91" s="319" t="s">
        <v>42</v>
      </c>
      <c r="H91" s="318" t="s">
        <v>313</v>
      </c>
      <c r="I91" s="319" t="s">
        <v>17</v>
      </c>
      <c r="J91" s="322">
        <v>940709</v>
      </c>
      <c r="K91" s="322">
        <v>1132382</v>
      </c>
      <c r="L91" s="322">
        <v>1262582</v>
      </c>
      <c r="M91" s="22">
        <f>'3.ВС (2)'!J88</f>
        <v>940709</v>
      </c>
      <c r="N91" s="22">
        <f t="shared" si="39"/>
        <v>0</v>
      </c>
      <c r="O91" s="22">
        <f t="shared" si="40"/>
        <v>940709</v>
      </c>
      <c r="P91" s="22">
        <f>'3.ВС (2)'!K88</f>
        <v>1132382</v>
      </c>
      <c r="Q91" s="22">
        <f t="shared" si="41"/>
        <v>0</v>
      </c>
      <c r="R91" s="22">
        <f t="shared" si="42"/>
        <v>1132382</v>
      </c>
      <c r="S91" s="22">
        <f>'3.ВС (2)'!L88</f>
        <v>1262582</v>
      </c>
      <c r="T91" s="22">
        <f t="shared" si="43"/>
        <v>0</v>
      </c>
      <c r="U91" s="22">
        <f t="shared" si="44"/>
        <v>1262582</v>
      </c>
    </row>
    <row r="92" spans="1:21" ht="45" x14ac:dyDescent="0.25">
      <c r="A92" s="321" t="s">
        <v>19</v>
      </c>
      <c r="B92" s="317"/>
      <c r="C92" s="317"/>
      <c r="D92" s="317"/>
      <c r="E92" s="318">
        <v>851</v>
      </c>
      <c r="F92" s="319" t="s">
        <v>40</v>
      </c>
      <c r="G92" s="319" t="s">
        <v>42</v>
      </c>
      <c r="H92" s="318" t="s">
        <v>313</v>
      </c>
      <c r="I92" s="319" t="s">
        <v>20</v>
      </c>
      <c r="J92" s="322">
        <f t="shared" ref="J92:L92" si="51">J93</f>
        <v>179101</v>
      </c>
      <c r="K92" s="322">
        <f t="shared" si="51"/>
        <v>116323</v>
      </c>
      <c r="L92" s="322">
        <f t="shared" si="51"/>
        <v>326262</v>
      </c>
      <c r="M92" s="22">
        <f>'3.ВС (2)'!J89</f>
        <v>179101</v>
      </c>
      <c r="N92" s="22">
        <f t="shared" si="39"/>
        <v>0</v>
      </c>
      <c r="O92" s="22">
        <f t="shared" si="40"/>
        <v>179101</v>
      </c>
      <c r="P92" s="22">
        <f>'3.ВС (2)'!K89</f>
        <v>116323</v>
      </c>
      <c r="Q92" s="22">
        <f t="shared" si="41"/>
        <v>0</v>
      </c>
      <c r="R92" s="22">
        <f t="shared" si="42"/>
        <v>116323</v>
      </c>
      <c r="S92" s="22">
        <f>'3.ВС (2)'!L89</f>
        <v>326262</v>
      </c>
      <c r="T92" s="22">
        <f t="shared" si="43"/>
        <v>0</v>
      </c>
      <c r="U92" s="22">
        <f t="shared" si="44"/>
        <v>326262</v>
      </c>
    </row>
    <row r="93" spans="1:21" ht="45" x14ac:dyDescent="0.25">
      <c r="A93" s="321" t="s">
        <v>9</v>
      </c>
      <c r="B93" s="317"/>
      <c r="C93" s="317"/>
      <c r="D93" s="317"/>
      <c r="E93" s="318">
        <v>851</v>
      </c>
      <c r="F93" s="319" t="s">
        <v>40</v>
      </c>
      <c r="G93" s="319" t="s">
        <v>42</v>
      </c>
      <c r="H93" s="318" t="s">
        <v>313</v>
      </c>
      <c r="I93" s="319" t="s">
        <v>21</v>
      </c>
      <c r="J93" s="322">
        <v>179101</v>
      </c>
      <c r="K93" s="322">
        <v>116323</v>
      </c>
      <c r="L93" s="322">
        <v>326262</v>
      </c>
      <c r="M93" s="22">
        <f>'3.ВС (2)'!J90</f>
        <v>179101</v>
      </c>
      <c r="N93" s="22">
        <f t="shared" si="39"/>
        <v>0</v>
      </c>
      <c r="O93" s="22">
        <f t="shared" si="40"/>
        <v>179101</v>
      </c>
      <c r="P93" s="22">
        <f>'3.ВС (2)'!K90</f>
        <v>116323</v>
      </c>
      <c r="Q93" s="22">
        <f t="shared" si="41"/>
        <v>0</v>
      </c>
      <c r="R93" s="22">
        <f t="shared" si="42"/>
        <v>116323</v>
      </c>
      <c r="S93" s="22">
        <f>'3.ВС (2)'!L90</f>
        <v>326262</v>
      </c>
      <c r="T93" s="22">
        <f t="shared" si="43"/>
        <v>0</v>
      </c>
      <c r="U93" s="22">
        <f t="shared" si="44"/>
        <v>326262</v>
      </c>
    </row>
    <row r="94" spans="1:21" s="17" customFormat="1" ht="30" x14ac:dyDescent="0.25">
      <c r="A94" s="323" t="s">
        <v>45</v>
      </c>
      <c r="B94" s="321"/>
      <c r="C94" s="321"/>
      <c r="D94" s="321"/>
      <c r="E94" s="318">
        <v>851</v>
      </c>
      <c r="F94" s="319" t="s">
        <v>42</v>
      </c>
      <c r="G94" s="319"/>
      <c r="H94" s="318" t="s">
        <v>44</v>
      </c>
      <c r="I94" s="319"/>
      <c r="J94" s="322">
        <f t="shared" ref="J94:L94" si="52">J95</f>
        <v>6969400</v>
      </c>
      <c r="K94" s="322">
        <f t="shared" si="52"/>
        <v>5897800</v>
      </c>
      <c r="L94" s="322">
        <f t="shared" si="52"/>
        <v>5897800</v>
      </c>
      <c r="M94" s="22">
        <f>'3.ВС (2)'!J91</f>
        <v>6969400</v>
      </c>
      <c r="N94" s="22">
        <f t="shared" si="39"/>
        <v>0</v>
      </c>
      <c r="O94" s="22">
        <f t="shared" si="40"/>
        <v>6969400</v>
      </c>
      <c r="P94" s="22">
        <f>'3.ВС (2)'!K91</f>
        <v>5897800</v>
      </c>
      <c r="Q94" s="22">
        <f t="shared" si="41"/>
        <v>0</v>
      </c>
      <c r="R94" s="22">
        <f t="shared" si="42"/>
        <v>5897800</v>
      </c>
      <c r="S94" s="22">
        <f>'3.ВС (2)'!L91</f>
        <v>5897800</v>
      </c>
      <c r="T94" s="22">
        <f t="shared" si="43"/>
        <v>0</v>
      </c>
      <c r="U94" s="22">
        <f t="shared" si="44"/>
        <v>5897800</v>
      </c>
    </row>
    <row r="95" spans="1:21" s="17" customFormat="1" ht="60" x14ac:dyDescent="0.25">
      <c r="A95" s="323" t="s">
        <v>288</v>
      </c>
      <c r="B95" s="321"/>
      <c r="C95" s="321"/>
      <c r="D95" s="321"/>
      <c r="E95" s="318">
        <v>851</v>
      </c>
      <c r="F95" s="319" t="s">
        <v>42</v>
      </c>
      <c r="G95" s="319" t="s">
        <v>86</v>
      </c>
      <c r="H95" s="318" t="s">
        <v>44</v>
      </c>
      <c r="I95" s="319"/>
      <c r="J95" s="322">
        <f t="shared" ref="J95" si="53">J96+J103</f>
        <v>6969400</v>
      </c>
      <c r="K95" s="322">
        <f t="shared" ref="K95:L95" si="54">K96+K103</f>
        <v>5897800</v>
      </c>
      <c r="L95" s="322">
        <f t="shared" si="54"/>
        <v>5897800</v>
      </c>
      <c r="M95" s="22">
        <f>'3.ВС (2)'!J92</f>
        <v>6969400</v>
      </c>
      <c r="N95" s="22">
        <f t="shared" si="39"/>
        <v>0</v>
      </c>
      <c r="O95" s="22">
        <f t="shared" si="40"/>
        <v>6969400</v>
      </c>
      <c r="P95" s="22">
        <f>'3.ВС (2)'!K92</f>
        <v>5897800</v>
      </c>
      <c r="Q95" s="22">
        <f t="shared" si="41"/>
        <v>0</v>
      </c>
      <c r="R95" s="22">
        <f t="shared" si="42"/>
        <v>5897800</v>
      </c>
      <c r="S95" s="22">
        <f>'3.ВС (2)'!L92</f>
        <v>5897800</v>
      </c>
      <c r="T95" s="22">
        <f t="shared" si="43"/>
        <v>0</v>
      </c>
      <c r="U95" s="22">
        <f t="shared" si="44"/>
        <v>5897800</v>
      </c>
    </row>
    <row r="96" spans="1:21" ht="30" x14ac:dyDescent="0.25">
      <c r="A96" s="321" t="s">
        <v>47</v>
      </c>
      <c r="B96" s="321"/>
      <c r="C96" s="321"/>
      <c r="D96" s="321"/>
      <c r="E96" s="318">
        <v>851</v>
      </c>
      <c r="F96" s="319" t="s">
        <v>42</v>
      </c>
      <c r="G96" s="319" t="s">
        <v>86</v>
      </c>
      <c r="H96" s="318" t="s">
        <v>314</v>
      </c>
      <c r="I96" s="319"/>
      <c r="J96" s="322">
        <f t="shared" ref="J96" si="55">J97+J99+J101</f>
        <v>5939100</v>
      </c>
      <c r="K96" s="322">
        <f t="shared" ref="K96:L96" si="56">K97+K99+K101</f>
        <v>5597800</v>
      </c>
      <c r="L96" s="322">
        <f t="shared" si="56"/>
        <v>5597800</v>
      </c>
      <c r="M96" s="22">
        <f>'3.ВС (2)'!J93</f>
        <v>5873100</v>
      </c>
      <c r="N96" s="22">
        <f t="shared" si="39"/>
        <v>66000</v>
      </c>
      <c r="O96" s="22">
        <f t="shared" si="40"/>
        <v>5939100</v>
      </c>
      <c r="P96" s="22">
        <f>'3.ВС (2)'!K93</f>
        <v>5597800</v>
      </c>
      <c r="Q96" s="22">
        <f t="shared" si="41"/>
        <v>0</v>
      </c>
      <c r="R96" s="22">
        <f t="shared" si="42"/>
        <v>5597800</v>
      </c>
      <c r="S96" s="22">
        <f>'3.ВС (2)'!L93</f>
        <v>5597800</v>
      </c>
      <c r="T96" s="22">
        <f t="shared" si="43"/>
        <v>0</v>
      </c>
      <c r="U96" s="22">
        <f t="shared" si="44"/>
        <v>5597800</v>
      </c>
    </row>
    <row r="97" spans="1:21" ht="105" x14ac:dyDescent="0.25">
      <c r="A97" s="321" t="s">
        <v>14</v>
      </c>
      <c r="B97" s="321"/>
      <c r="C97" s="321"/>
      <c r="D97" s="321"/>
      <c r="E97" s="318">
        <v>851</v>
      </c>
      <c r="F97" s="319" t="s">
        <v>42</v>
      </c>
      <c r="G97" s="318" t="s">
        <v>86</v>
      </c>
      <c r="H97" s="318" t="s">
        <v>314</v>
      </c>
      <c r="I97" s="319" t="s">
        <v>16</v>
      </c>
      <c r="J97" s="322">
        <f t="shared" ref="J97:L97" si="57">J98</f>
        <v>4467100</v>
      </c>
      <c r="K97" s="322">
        <f t="shared" si="57"/>
        <v>4467100</v>
      </c>
      <c r="L97" s="322">
        <f t="shared" si="57"/>
        <v>4467100</v>
      </c>
      <c r="M97" s="22">
        <f>'3.ВС (2)'!J94</f>
        <v>4467100</v>
      </c>
      <c r="N97" s="22">
        <f t="shared" si="39"/>
        <v>0</v>
      </c>
      <c r="O97" s="22">
        <f t="shared" si="40"/>
        <v>4467100</v>
      </c>
      <c r="P97" s="22">
        <f>'3.ВС (2)'!K94</f>
        <v>4467100</v>
      </c>
      <c r="Q97" s="22">
        <f t="shared" si="41"/>
        <v>0</v>
      </c>
      <c r="R97" s="22">
        <f t="shared" si="42"/>
        <v>4467100</v>
      </c>
      <c r="S97" s="22">
        <f>'3.ВС (2)'!L94</f>
        <v>4467100</v>
      </c>
      <c r="T97" s="22">
        <f t="shared" si="43"/>
        <v>0</v>
      </c>
      <c r="U97" s="22">
        <f t="shared" si="44"/>
        <v>4467100</v>
      </c>
    </row>
    <row r="98" spans="1:21" ht="30" x14ac:dyDescent="0.25">
      <c r="A98" s="321" t="s">
        <v>7</v>
      </c>
      <c r="B98" s="321"/>
      <c r="C98" s="321"/>
      <c r="D98" s="321"/>
      <c r="E98" s="318">
        <v>851</v>
      </c>
      <c r="F98" s="319" t="s">
        <v>42</v>
      </c>
      <c r="G98" s="318" t="s">
        <v>86</v>
      </c>
      <c r="H98" s="318" t="s">
        <v>314</v>
      </c>
      <c r="I98" s="319" t="s">
        <v>48</v>
      </c>
      <c r="J98" s="322">
        <v>4467100</v>
      </c>
      <c r="K98" s="322">
        <v>4467100</v>
      </c>
      <c r="L98" s="322">
        <v>4467100</v>
      </c>
      <c r="M98" s="22">
        <f>'3.ВС (2)'!J95</f>
        <v>4467100</v>
      </c>
      <c r="N98" s="22">
        <f t="shared" si="39"/>
        <v>0</v>
      </c>
      <c r="O98" s="22">
        <f t="shared" si="40"/>
        <v>4467100</v>
      </c>
      <c r="P98" s="22">
        <f>'3.ВС (2)'!K95</f>
        <v>4467100</v>
      </c>
      <c r="Q98" s="22">
        <f t="shared" si="41"/>
        <v>0</v>
      </c>
      <c r="R98" s="22">
        <f t="shared" si="42"/>
        <v>4467100</v>
      </c>
      <c r="S98" s="22">
        <f>'3.ВС (2)'!L95</f>
        <v>4467100</v>
      </c>
      <c r="T98" s="22">
        <f t="shared" si="43"/>
        <v>0</v>
      </c>
      <c r="U98" s="22">
        <f t="shared" si="44"/>
        <v>4467100</v>
      </c>
    </row>
    <row r="99" spans="1:21" ht="45" x14ac:dyDescent="0.25">
      <c r="A99" s="321" t="s">
        <v>19</v>
      </c>
      <c r="B99" s="323"/>
      <c r="C99" s="323"/>
      <c r="D99" s="323"/>
      <c r="E99" s="318">
        <v>851</v>
      </c>
      <c r="F99" s="319" t="s">
        <v>42</v>
      </c>
      <c r="G99" s="318" t="s">
        <v>86</v>
      </c>
      <c r="H99" s="318" t="s">
        <v>314</v>
      </c>
      <c r="I99" s="319" t="s">
        <v>20</v>
      </c>
      <c r="J99" s="322">
        <f t="shared" ref="J99:L99" si="58">J100</f>
        <v>1463100</v>
      </c>
      <c r="K99" s="322">
        <f t="shared" si="58"/>
        <v>1121800</v>
      </c>
      <c r="L99" s="322">
        <f t="shared" si="58"/>
        <v>1121800</v>
      </c>
      <c r="M99" s="22">
        <f>'3.ВС (2)'!J96</f>
        <v>1397100</v>
      </c>
      <c r="N99" s="22">
        <f t="shared" si="39"/>
        <v>66000</v>
      </c>
      <c r="O99" s="22">
        <f t="shared" si="40"/>
        <v>1463100</v>
      </c>
      <c r="P99" s="22">
        <f>'3.ВС (2)'!K96</f>
        <v>1121800</v>
      </c>
      <c r="Q99" s="22">
        <f t="shared" si="41"/>
        <v>0</v>
      </c>
      <c r="R99" s="22">
        <f t="shared" si="42"/>
        <v>1121800</v>
      </c>
      <c r="S99" s="22">
        <f>'3.ВС (2)'!L96</f>
        <v>1121800</v>
      </c>
      <c r="T99" s="22">
        <f t="shared" si="43"/>
        <v>0</v>
      </c>
      <c r="U99" s="22">
        <f t="shared" si="44"/>
        <v>1121800</v>
      </c>
    </row>
    <row r="100" spans="1:21" ht="45" x14ac:dyDescent="0.25">
      <c r="A100" s="321" t="s">
        <v>9</v>
      </c>
      <c r="B100" s="321"/>
      <c r="C100" s="321"/>
      <c r="D100" s="321"/>
      <c r="E100" s="318">
        <v>851</v>
      </c>
      <c r="F100" s="319" t="s">
        <v>42</v>
      </c>
      <c r="G100" s="318" t="s">
        <v>86</v>
      </c>
      <c r="H100" s="318" t="s">
        <v>314</v>
      </c>
      <c r="I100" s="319" t="s">
        <v>21</v>
      </c>
      <c r="J100" s="322">
        <f>1397100+66000</f>
        <v>1463100</v>
      </c>
      <c r="K100" s="322">
        <v>1121800</v>
      </c>
      <c r="L100" s="322">
        <v>1121800</v>
      </c>
      <c r="M100" s="22">
        <f>'3.ВС (2)'!J97</f>
        <v>1397100</v>
      </c>
      <c r="N100" s="22">
        <f t="shared" si="39"/>
        <v>66000</v>
      </c>
      <c r="O100" s="22">
        <f t="shared" si="40"/>
        <v>1463100</v>
      </c>
      <c r="P100" s="22">
        <f>'3.ВС (2)'!K97</f>
        <v>1121800</v>
      </c>
      <c r="Q100" s="22">
        <f t="shared" si="41"/>
        <v>0</v>
      </c>
      <c r="R100" s="22">
        <f t="shared" si="42"/>
        <v>1121800</v>
      </c>
      <c r="S100" s="22">
        <f>'3.ВС (2)'!L97</f>
        <v>1121800</v>
      </c>
      <c r="T100" s="22">
        <f t="shared" si="43"/>
        <v>0</v>
      </c>
      <c r="U100" s="22">
        <f t="shared" si="44"/>
        <v>1121800</v>
      </c>
    </row>
    <row r="101" spans="1:21" x14ac:dyDescent="0.25">
      <c r="A101" s="321" t="s">
        <v>22</v>
      </c>
      <c r="B101" s="321"/>
      <c r="C101" s="321"/>
      <c r="D101" s="321"/>
      <c r="E101" s="318">
        <v>851</v>
      </c>
      <c r="F101" s="319" t="s">
        <v>42</v>
      </c>
      <c r="G101" s="318" t="s">
        <v>86</v>
      </c>
      <c r="H101" s="318" t="s">
        <v>314</v>
      </c>
      <c r="I101" s="319" t="s">
        <v>23</v>
      </c>
      <c r="J101" s="322">
        <f t="shared" ref="J101:L101" si="59">J102</f>
        <v>8900</v>
      </c>
      <c r="K101" s="322">
        <f t="shared" si="59"/>
        <v>8900</v>
      </c>
      <c r="L101" s="322">
        <f t="shared" si="59"/>
        <v>8900</v>
      </c>
      <c r="M101" s="22">
        <f>'3.ВС (2)'!J98</f>
        <v>8900</v>
      </c>
      <c r="N101" s="22">
        <f t="shared" si="39"/>
        <v>0</v>
      </c>
      <c r="O101" s="22">
        <f t="shared" si="40"/>
        <v>8900</v>
      </c>
      <c r="P101" s="22">
        <f>'3.ВС (2)'!K98</f>
        <v>8900</v>
      </c>
      <c r="Q101" s="22">
        <f t="shared" si="41"/>
        <v>0</v>
      </c>
      <c r="R101" s="22">
        <f t="shared" si="42"/>
        <v>8900</v>
      </c>
      <c r="S101" s="22">
        <f>'3.ВС (2)'!L98</f>
        <v>8900</v>
      </c>
      <c r="T101" s="22">
        <f t="shared" si="43"/>
        <v>0</v>
      </c>
      <c r="U101" s="22">
        <f t="shared" si="44"/>
        <v>8900</v>
      </c>
    </row>
    <row r="102" spans="1:21" ht="30" x14ac:dyDescent="0.25">
      <c r="A102" s="321" t="s">
        <v>24</v>
      </c>
      <c r="B102" s="321"/>
      <c r="C102" s="321"/>
      <c r="D102" s="321"/>
      <c r="E102" s="318">
        <v>851</v>
      </c>
      <c r="F102" s="319" t="s">
        <v>42</v>
      </c>
      <c r="G102" s="318" t="s">
        <v>86</v>
      </c>
      <c r="H102" s="318" t="s">
        <v>314</v>
      </c>
      <c r="I102" s="319" t="s">
        <v>25</v>
      </c>
      <c r="J102" s="322">
        <v>8900</v>
      </c>
      <c r="K102" s="322">
        <v>8900</v>
      </c>
      <c r="L102" s="322">
        <v>8900</v>
      </c>
      <c r="M102" s="22">
        <f>'3.ВС (2)'!J99</f>
        <v>8900</v>
      </c>
      <c r="N102" s="22">
        <f t="shared" si="39"/>
        <v>0</v>
      </c>
      <c r="O102" s="22">
        <f t="shared" si="40"/>
        <v>8900</v>
      </c>
      <c r="P102" s="22">
        <f>'3.ВС (2)'!K99</f>
        <v>8900</v>
      </c>
      <c r="Q102" s="22">
        <f t="shared" si="41"/>
        <v>0</v>
      </c>
      <c r="R102" s="22">
        <f t="shared" si="42"/>
        <v>8900</v>
      </c>
      <c r="S102" s="22">
        <f>'3.ВС (2)'!L99</f>
        <v>8900</v>
      </c>
      <c r="T102" s="22">
        <f t="shared" si="43"/>
        <v>0</v>
      </c>
      <c r="U102" s="22">
        <f t="shared" si="44"/>
        <v>8900</v>
      </c>
    </row>
    <row r="103" spans="1:21" ht="75" x14ac:dyDescent="0.25">
      <c r="A103" s="321" t="s">
        <v>245</v>
      </c>
      <c r="B103" s="321"/>
      <c r="C103" s="321"/>
      <c r="D103" s="321"/>
      <c r="E103" s="318">
        <v>851</v>
      </c>
      <c r="F103" s="319" t="s">
        <v>42</v>
      </c>
      <c r="G103" s="319" t="s">
        <v>86</v>
      </c>
      <c r="H103" s="318" t="s">
        <v>315</v>
      </c>
      <c r="I103" s="319"/>
      <c r="J103" s="322">
        <f t="shared" ref="J103:L104" si="60">J104</f>
        <v>1030300</v>
      </c>
      <c r="K103" s="322">
        <f t="shared" si="60"/>
        <v>300000</v>
      </c>
      <c r="L103" s="322">
        <f t="shared" si="60"/>
        <v>300000</v>
      </c>
      <c r="M103" s="22">
        <f>'3.ВС (2)'!J100</f>
        <v>1096300</v>
      </c>
      <c r="N103" s="22">
        <f t="shared" si="39"/>
        <v>-66000</v>
      </c>
      <c r="O103" s="22">
        <f t="shared" si="40"/>
        <v>1030300</v>
      </c>
      <c r="P103" s="22">
        <f>'3.ВС (2)'!K100</f>
        <v>300000</v>
      </c>
      <c r="Q103" s="22">
        <f t="shared" si="41"/>
        <v>0</v>
      </c>
      <c r="R103" s="22">
        <f t="shared" si="42"/>
        <v>300000</v>
      </c>
      <c r="S103" s="22">
        <f>'3.ВС (2)'!L100</f>
        <v>300000</v>
      </c>
      <c r="T103" s="22">
        <f t="shared" si="43"/>
        <v>0</v>
      </c>
      <c r="U103" s="22">
        <f t="shared" si="44"/>
        <v>300000</v>
      </c>
    </row>
    <row r="104" spans="1:21" ht="45" x14ac:dyDescent="0.25">
      <c r="A104" s="321" t="s">
        <v>19</v>
      </c>
      <c r="B104" s="323"/>
      <c r="C104" s="323"/>
      <c r="D104" s="323"/>
      <c r="E104" s="318">
        <v>851</v>
      </c>
      <c r="F104" s="319" t="s">
        <v>42</v>
      </c>
      <c r="G104" s="318" t="s">
        <v>86</v>
      </c>
      <c r="H104" s="318" t="s">
        <v>315</v>
      </c>
      <c r="I104" s="319" t="s">
        <v>20</v>
      </c>
      <c r="J104" s="322">
        <f t="shared" si="60"/>
        <v>1030300</v>
      </c>
      <c r="K104" s="322">
        <f t="shared" si="60"/>
        <v>300000</v>
      </c>
      <c r="L104" s="322">
        <f t="shared" si="60"/>
        <v>300000</v>
      </c>
      <c r="M104" s="22">
        <f>'3.ВС (2)'!J101</f>
        <v>1096300</v>
      </c>
      <c r="N104" s="22">
        <f t="shared" si="39"/>
        <v>-66000</v>
      </c>
      <c r="O104" s="22">
        <f t="shared" si="40"/>
        <v>1030300</v>
      </c>
      <c r="P104" s="22">
        <f>'3.ВС (2)'!K101</f>
        <v>300000</v>
      </c>
      <c r="Q104" s="22">
        <f t="shared" si="41"/>
        <v>0</v>
      </c>
      <c r="R104" s="22">
        <f t="shared" si="42"/>
        <v>300000</v>
      </c>
      <c r="S104" s="22">
        <f>'3.ВС (2)'!L101</f>
        <v>300000</v>
      </c>
      <c r="T104" s="22">
        <f t="shared" si="43"/>
        <v>0</v>
      </c>
      <c r="U104" s="22">
        <f t="shared" si="44"/>
        <v>300000</v>
      </c>
    </row>
    <row r="105" spans="1:21" ht="45" x14ac:dyDescent="0.25">
      <c r="A105" s="321" t="s">
        <v>9</v>
      </c>
      <c r="B105" s="321"/>
      <c r="C105" s="321"/>
      <c r="D105" s="321"/>
      <c r="E105" s="318">
        <v>851</v>
      </c>
      <c r="F105" s="319" t="s">
        <v>42</v>
      </c>
      <c r="G105" s="318" t="s">
        <v>86</v>
      </c>
      <c r="H105" s="318" t="s">
        <v>315</v>
      </c>
      <c r="I105" s="319" t="s">
        <v>21</v>
      </c>
      <c r="J105" s="322">
        <f>1096300-66000</f>
        <v>1030300</v>
      </c>
      <c r="K105" s="322">
        <v>300000</v>
      </c>
      <c r="L105" s="322">
        <v>300000</v>
      </c>
      <c r="M105" s="22">
        <f>'3.ВС (2)'!J102</f>
        <v>1096300</v>
      </c>
      <c r="N105" s="22">
        <f t="shared" si="39"/>
        <v>-66000</v>
      </c>
      <c r="O105" s="22">
        <f t="shared" si="40"/>
        <v>1030300</v>
      </c>
      <c r="P105" s="22">
        <f>'3.ВС (2)'!K102</f>
        <v>300000</v>
      </c>
      <c r="Q105" s="22">
        <f t="shared" si="41"/>
        <v>0</v>
      </c>
      <c r="R105" s="22">
        <f t="shared" si="42"/>
        <v>300000</v>
      </c>
      <c r="S105" s="22">
        <f>'3.ВС (2)'!L102</f>
        <v>300000</v>
      </c>
      <c r="T105" s="22">
        <f t="shared" si="43"/>
        <v>0</v>
      </c>
      <c r="U105" s="22">
        <f t="shared" si="44"/>
        <v>300000</v>
      </c>
    </row>
    <row r="106" spans="1:21" s="17" customFormat="1" x14ac:dyDescent="0.25">
      <c r="A106" s="323" t="s">
        <v>49</v>
      </c>
      <c r="B106" s="321"/>
      <c r="C106" s="321"/>
      <c r="D106" s="321"/>
      <c r="E106" s="318">
        <v>851</v>
      </c>
      <c r="F106" s="319" t="s">
        <v>12</v>
      </c>
      <c r="G106" s="319"/>
      <c r="H106" s="318" t="s">
        <v>44</v>
      </c>
      <c r="I106" s="319"/>
      <c r="J106" s="322">
        <f t="shared" ref="J106:L106" si="61">J107+J111+J115+J125+J135</f>
        <v>200856685.60999998</v>
      </c>
      <c r="K106" s="322">
        <f t="shared" si="61"/>
        <v>14182271</v>
      </c>
      <c r="L106" s="322">
        <f t="shared" si="61"/>
        <v>11027740</v>
      </c>
      <c r="M106" s="22">
        <f>'3.ВС (2)'!J103</f>
        <v>17412040</v>
      </c>
      <c r="N106" s="22">
        <f t="shared" si="39"/>
        <v>183444645.60999998</v>
      </c>
      <c r="O106" s="22">
        <f t="shared" si="40"/>
        <v>200856685.60999998</v>
      </c>
      <c r="P106" s="22">
        <f>'3.ВС (2)'!K103</f>
        <v>10848140</v>
      </c>
      <c r="Q106" s="22">
        <f t="shared" si="41"/>
        <v>3334131</v>
      </c>
      <c r="R106" s="22">
        <f t="shared" si="42"/>
        <v>14182271</v>
      </c>
      <c r="S106" s="22">
        <f>'3.ВС (2)'!L103</f>
        <v>11027740</v>
      </c>
      <c r="T106" s="22">
        <f t="shared" si="43"/>
        <v>0</v>
      </c>
      <c r="U106" s="22">
        <f t="shared" si="44"/>
        <v>11027740</v>
      </c>
    </row>
    <row r="107" spans="1:21" s="17" customFormat="1" x14ac:dyDescent="0.25">
      <c r="A107" s="323" t="s">
        <v>50</v>
      </c>
      <c r="B107" s="321"/>
      <c r="C107" s="321"/>
      <c r="D107" s="321"/>
      <c r="E107" s="318">
        <v>851</v>
      </c>
      <c r="F107" s="319" t="s">
        <v>12</v>
      </c>
      <c r="G107" s="319" t="s">
        <v>29</v>
      </c>
      <c r="H107" s="318"/>
      <c r="I107" s="319"/>
      <c r="J107" s="322">
        <f t="shared" ref="J107:L113" si="62">J108</f>
        <v>307240</v>
      </c>
      <c r="K107" s="322">
        <f t="shared" si="62"/>
        <v>307240</v>
      </c>
      <c r="L107" s="322">
        <f t="shared" si="62"/>
        <v>307240</v>
      </c>
      <c r="M107" s="22">
        <f>'3.ВС (2)'!J104</f>
        <v>307240</v>
      </c>
      <c r="N107" s="22">
        <f t="shared" si="39"/>
        <v>0</v>
      </c>
      <c r="O107" s="22">
        <f t="shared" si="40"/>
        <v>307240</v>
      </c>
      <c r="P107" s="22">
        <f>'3.ВС (2)'!K104</f>
        <v>307240</v>
      </c>
      <c r="Q107" s="22">
        <f t="shared" si="41"/>
        <v>0</v>
      </c>
      <c r="R107" s="22">
        <f t="shared" si="42"/>
        <v>307240</v>
      </c>
      <c r="S107" s="22">
        <f>'3.ВС (2)'!L104</f>
        <v>307240</v>
      </c>
      <c r="T107" s="22">
        <f t="shared" si="43"/>
        <v>0</v>
      </c>
      <c r="U107" s="22">
        <f t="shared" si="44"/>
        <v>307240</v>
      </c>
    </row>
    <row r="108" spans="1:21" s="17" customFormat="1" ht="195" x14ac:dyDescent="0.25">
      <c r="A108" s="321" t="s">
        <v>286</v>
      </c>
      <c r="B108" s="321"/>
      <c r="C108" s="321"/>
      <c r="D108" s="321"/>
      <c r="E108" s="318">
        <v>851</v>
      </c>
      <c r="F108" s="319" t="s">
        <v>12</v>
      </c>
      <c r="G108" s="319" t="s">
        <v>29</v>
      </c>
      <c r="H108" s="318" t="s">
        <v>316</v>
      </c>
      <c r="I108" s="319"/>
      <c r="J108" s="322">
        <f t="shared" si="62"/>
        <v>307240</v>
      </c>
      <c r="K108" s="322">
        <f t="shared" si="62"/>
        <v>307240</v>
      </c>
      <c r="L108" s="322">
        <f t="shared" si="62"/>
        <v>307240</v>
      </c>
      <c r="M108" s="22">
        <f>'3.ВС (2)'!J105</f>
        <v>307240</v>
      </c>
      <c r="N108" s="22">
        <f t="shared" si="39"/>
        <v>0</v>
      </c>
      <c r="O108" s="22">
        <f t="shared" si="40"/>
        <v>307240</v>
      </c>
      <c r="P108" s="22">
        <f>'3.ВС (2)'!K105</f>
        <v>307240</v>
      </c>
      <c r="Q108" s="22">
        <f t="shared" si="41"/>
        <v>0</v>
      </c>
      <c r="R108" s="22">
        <f t="shared" si="42"/>
        <v>307240</v>
      </c>
      <c r="S108" s="22">
        <f>'3.ВС (2)'!L105</f>
        <v>307240</v>
      </c>
      <c r="T108" s="22">
        <f t="shared" si="43"/>
        <v>0</v>
      </c>
      <c r="U108" s="22">
        <f t="shared" si="44"/>
        <v>307240</v>
      </c>
    </row>
    <row r="109" spans="1:21" s="17" customFormat="1" ht="45" x14ac:dyDescent="0.25">
      <c r="A109" s="321" t="s">
        <v>19</v>
      </c>
      <c r="B109" s="323"/>
      <c r="C109" s="323"/>
      <c r="D109" s="323"/>
      <c r="E109" s="318">
        <v>851</v>
      </c>
      <c r="F109" s="319" t="s">
        <v>12</v>
      </c>
      <c r="G109" s="319" t="s">
        <v>29</v>
      </c>
      <c r="H109" s="318" t="s">
        <v>316</v>
      </c>
      <c r="I109" s="319" t="s">
        <v>20</v>
      </c>
      <c r="J109" s="322">
        <f t="shared" si="62"/>
        <v>307240</v>
      </c>
      <c r="K109" s="322">
        <f t="shared" si="62"/>
        <v>307240</v>
      </c>
      <c r="L109" s="322">
        <f t="shared" si="62"/>
        <v>307240</v>
      </c>
      <c r="M109" s="22">
        <f>'3.ВС (2)'!J106</f>
        <v>307240</v>
      </c>
      <c r="N109" s="22">
        <f t="shared" si="39"/>
        <v>0</v>
      </c>
      <c r="O109" s="22">
        <f t="shared" si="40"/>
        <v>307240</v>
      </c>
      <c r="P109" s="22">
        <f>'3.ВС (2)'!K106</f>
        <v>307240</v>
      </c>
      <c r="Q109" s="22">
        <f t="shared" si="41"/>
        <v>0</v>
      </c>
      <c r="R109" s="22">
        <f t="shared" si="42"/>
        <v>307240</v>
      </c>
      <c r="S109" s="22">
        <f>'3.ВС (2)'!L106</f>
        <v>307240</v>
      </c>
      <c r="T109" s="22">
        <f t="shared" si="43"/>
        <v>0</v>
      </c>
      <c r="U109" s="22">
        <f t="shared" si="44"/>
        <v>307240</v>
      </c>
    </row>
    <row r="110" spans="1:21" s="17" customFormat="1" ht="45" x14ac:dyDescent="0.25">
      <c r="A110" s="321" t="s">
        <v>9</v>
      </c>
      <c r="B110" s="321"/>
      <c r="C110" s="321"/>
      <c r="D110" s="321"/>
      <c r="E110" s="318">
        <v>851</v>
      </c>
      <c r="F110" s="319" t="s">
        <v>12</v>
      </c>
      <c r="G110" s="319" t="s">
        <v>29</v>
      </c>
      <c r="H110" s="318" t="s">
        <v>316</v>
      </c>
      <c r="I110" s="319" t="s">
        <v>21</v>
      </c>
      <c r="J110" s="322">
        <v>307240</v>
      </c>
      <c r="K110" s="322">
        <v>307240</v>
      </c>
      <c r="L110" s="322">
        <v>307240</v>
      </c>
      <c r="M110" s="22">
        <f>'3.ВС (2)'!J107</f>
        <v>307240</v>
      </c>
      <c r="N110" s="22">
        <f t="shared" si="39"/>
        <v>0</v>
      </c>
      <c r="O110" s="22">
        <f t="shared" si="40"/>
        <v>307240</v>
      </c>
      <c r="P110" s="22">
        <f>'3.ВС (2)'!K107</f>
        <v>307240</v>
      </c>
      <c r="Q110" s="22">
        <f t="shared" si="41"/>
        <v>0</v>
      </c>
      <c r="R110" s="22">
        <f t="shared" si="42"/>
        <v>307240</v>
      </c>
      <c r="S110" s="22">
        <f>'3.ВС (2)'!L107</f>
        <v>307240</v>
      </c>
      <c r="T110" s="22">
        <f t="shared" si="43"/>
        <v>0</v>
      </c>
      <c r="U110" s="22">
        <f t="shared" si="44"/>
        <v>307240</v>
      </c>
    </row>
    <row r="111" spans="1:21" s="17" customFormat="1" x14ac:dyDescent="0.25">
      <c r="A111" s="321" t="s">
        <v>666</v>
      </c>
      <c r="B111" s="321"/>
      <c r="C111" s="321"/>
      <c r="D111" s="321"/>
      <c r="E111" s="318">
        <v>851</v>
      </c>
      <c r="F111" s="319" t="s">
        <v>12</v>
      </c>
      <c r="G111" s="319" t="s">
        <v>96</v>
      </c>
      <c r="H111" s="318"/>
      <c r="I111" s="319"/>
      <c r="J111" s="322">
        <f t="shared" si="62"/>
        <v>82900</v>
      </c>
      <c r="K111" s="322">
        <f t="shared" si="62"/>
        <v>20900</v>
      </c>
      <c r="L111" s="322">
        <f t="shared" si="62"/>
        <v>20900</v>
      </c>
      <c r="M111" s="22">
        <f>'3.ВС (2)'!J108</f>
        <v>20900</v>
      </c>
      <c r="N111" s="22">
        <f t="shared" si="39"/>
        <v>62000</v>
      </c>
      <c r="O111" s="22">
        <f t="shared" si="40"/>
        <v>82900</v>
      </c>
      <c r="P111" s="22">
        <f>'3.ВС (2)'!K108</f>
        <v>20900</v>
      </c>
      <c r="Q111" s="22">
        <f t="shared" si="41"/>
        <v>0</v>
      </c>
      <c r="R111" s="22">
        <f t="shared" si="42"/>
        <v>20900</v>
      </c>
      <c r="S111" s="22">
        <f>'3.ВС (2)'!L108</f>
        <v>20900</v>
      </c>
      <c r="T111" s="22">
        <f t="shared" si="43"/>
        <v>0</v>
      </c>
      <c r="U111" s="22">
        <f t="shared" si="44"/>
        <v>20900</v>
      </c>
    </row>
    <row r="112" spans="1:21" s="17" customFormat="1" ht="45" x14ac:dyDescent="0.25">
      <c r="A112" s="321" t="s">
        <v>662</v>
      </c>
      <c r="B112" s="321"/>
      <c r="C112" s="321"/>
      <c r="D112" s="321"/>
      <c r="E112" s="318">
        <v>851</v>
      </c>
      <c r="F112" s="319" t="s">
        <v>12</v>
      </c>
      <c r="G112" s="319" t="s">
        <v>96</v>
      </c>
      <c r="H112" s="318" t="s">
        <v>665</v>
      </c>
      <c r="I112" s="319"/>
      <c r="J112" s="322">
        <f t="shared" si="62"/>
        <v>82900</v>
      </c>
      <c r="K112" s="322">
        <f t="shared" si="62"/>
        <v>20900</v>
      </c>
      <c r="L112" s="322">
        <f t="shared" si="62"/>
        <v>20900</v>
      </c>
      <c r="M112" s="22">
        <f>'3.ВС (2)'!J109</f>
        <v>20900</v>
      </c>
      <c r="N112" s="22">
        <f t="shared" si="39"/>
        <v>62000</v>
      </c>
      <c r="O112" s="22">
        <f t="shared" si="40"/>
        <v>82900</v>
      </c>
      <c r="P112" s="22">
        <f>'3.ВС (2)'!K109</f>
        <v>20900</v>
      </c>
      <c r="Q112" s="22">
        <f t="shared" si="41"/>
        <v>0</v>
      </c>
      <c r="R112" s="22">
        <f t="shared" si="42"/>
        <v>20900</v>
      </c>
      <c r="S112" s="22">
        <f>'3.ВС (2)'!L109</f>
        <v>20900</v>
      </c>
      <c r="T112" s="22">
        <f t="shared" si="43"/>
        <v>0</v>
      </c>
      <c r="U112" s="22">
        <f t="shared" si="44"/>
        <v>20900</v>
      </c>
    </row>
    <row r="113" spans="1:21" s="17" customFormat="1" ht="45" x14ac:dyDescent="0.25">
      <c r="A113" s="321" t="s">
        <v>19</v>
      </c>
      <c r="B113" s="321"/>
      <c r="C113" s="321"/>
      <c r="D113" s="321"/>
      <c r="E113" s="318">
        <v>851</v>
      </c>
      <c r="F113" s="319" t="s">
        <v>12</v>
      </c>
      <c r="G113" s="319" t="s">
        <v>96</v>
      </c>
      <c r="H113" s="318" t="s">
        <v>665</v>
      </c>
      <c r="I113" s="319" t="s">
        <v>20</v>
      </c>
      <c r="J113" s="322">
        <f t="shared" si="62"/>
        <v>82900</v>
      </c>
      <c r="K113" s="322">
        <f t="shared" si="62"/>
        <v>20900</v>
      </c>
      <c r="L113" s="322">
        <f t="shared" si="62"/>
        <v>20900</v>
      </c>
      <c r="M113" s="22">
        <f>'3.ВС (2)'!J110</f>
        <v>20900</v>
      </c>
      <c r="N113" s="22">
        <f t="shared" si="39"/>
        <v>62000</v>
      </c>
      <c r="O113" s="22">
        <f t="shared" si="40"/>
        <v>82900</v>
      </c>
      <c r="P113" s="22">
        <f>'3.ВС (2)'!K110</f>
        <v>20900</v>
      </c>
      <c r="Q113" s="22">
        <f t="shared" si="41"/>
        <v>0</v>
      </c>
      <c r="R113" s="22">
        <f t="shared" si="42"/>
        <v>20900</v>
      </c>
      <c r="S113" s="22">
        <f>'3.ВС (2)'!L110</f>
        <v>20900</v>
      </c>
      <c r="T113" s="22">
        <f t="shared" si="43"/>
        <v>0</v>
      </c>
      <c r="U113" s="22">
        <f t="shared" si="44"/>
        <v>20900</v>
      </c>
    </row>
    <row r="114" spans="1:21" s="17" customFormat="1" ht="45" x14ac:dyDescent="0.25">
      <c r="A114" s="321" t="s">
        <v>9</v>
      </c>
      <c r="B114" s="321"/>
      <c r="C114" s="321"/>
      <c r="D114" s="321"/>
      <c r="E114" s="318">
        <v>851</v>
      </c>
      <c r="F114" s="319" t="s">
        <v>12</v>
      </c>
      <c r="G114" s="319" t="s">
        <v>96</v>
      </c>
      <c r="H114" s="318" t="s">
        <v>665</v>
      </c>
      <c r="I114" s="319" t="s">
        <v>21</v>
      </c>
      <c r="J114" s="322">
        <f>20900+62000</f>
        <v>82900</v>
      </c>
      <c r="K114" s="322">
        <v>20900</v>
      </c>
      <c r="L114" s="322">
        <v>20900</v>
      </c>
      <c r="M114" s="22">
        <f>'3.ВС (2)'!J111</f>
        <v>20900</v>
      </c>
      <c r="N114" s="22">
        <f t="shared" si="39"/>
        <v>62000</v>
      </c>
      <c r="O114" s="22">
        <f t="shared" si="40"/>
        <v>82900</v>
      </c>
      <c r="P114" s="22">
        <f>'3.ВС (2)'!K111</f>
        <v>20900</v>
      </c>
      <c r="Q114" s="22">
        <f t="shared" si="41"/>
        <v>0</v>
      </c>
      <c r="R114" s="22">
        <f t="shared" si="42"/>
        <v>20900</v>
      </c>
      <c r="S114" s="22">
        <f>'3.ВС (2)'!L111</f>
        <v>20900</v>
      </c>
      <c r="T114" s="22">
        <f t="shared" si="43"/>
        <v>0</v>
      </c>
      <c r="U114" s="22">
        <f t="shared" si="44"/>
        <v>20900</v>
      </c>
    </row>
    <row r="115" spans="1:21" s="17" customFormat="1" x14ac:dyDescent="0.25">
      <c r="A115" s="323" t="s">
        <v>51</v>
      </c>
      <c r="B115" s="321"/>
      <c r="C115" s="321"/>
      <c r="D115" s="321"/>
      <c r="E115" s="318">
        <v>851</v>
      </c>
      <c r="F115" s="319" t="s">
        <v>12</v>
      </c>
      <c r="G115" s="319" t="s">
        <v>52</v>
      </c>
      <c r="H115" s="318" t="s">
        <v>44</v>
      </c>
      <c r="I115" s="319"/>
      <c r="J115" s="322">
        <f t="shared" ref="J115:L115" si="63">J116+J119+J122</f>
        <v>6666000</v>
      </c>
      <c r="K115" s="322">
        <f t="shared" si="63"/>
        <v>3334131</v>
      </c>
      <c r="L115" s="322">
        <f t="shared" si="63"/>
        <v>0</v>
      </c>
      <c r="M115" s="22">
        <f>'3.ВС (2)'!J112</f>
        <v>6657400</v>
      </c>
      <c r="N115" s="22">
        <f t="shared" si="39"/>
        <v>8600</v>
      </c>
      <c r="O115" s="22">
        <f t="shared" si="40"/>
        <v>6666000</v>
      </c>
      <c r="P115" s="22">
        <f>'3.ВС (2)'!K112</f>
        <v>0</v>
      </c>
      <c r="Q115" s="22">
        <f t="shared" si="41"/>
        <v>3334131</v>
      </c>
      <c r="R115" s="22">
        <f t="shared" si="42"/>
        <v>3334131</v>
      </c>
      <c r="S115" s="22">
        <f>'3.ВС (2)'!L112</f>
        <v>0</v>
      </c>
      <c r="T115" s="22">
        <f t="shared" si="43"/>
        <v>0</v>
      </c>
      <c r="U115" s="22">
        <f t="shared" si="44"/>
        <v>0</v>
      </c>
    </row>
    <row r="116" spans="1:21" ht="45" x14ac:dyDescent="0.25">
      <c r="A116" s="323" t="s">
        <v>416</v>
      </c>
      <c r="B116" s="321"/>
      <c r="C116" s="321"/>
      <c r="D116" s="321"/>
      <c r="E116" s="318">
        <v>851</v>
      </c>
      <c r="F116" s="319" t="s">
        <v>12</v>
      </c>
      <c r="G116" s="319" t="s">
        <v>52</v>
      </c>
      <c r="H116" s="318" t="s">
        <v>418</v>
      </c>
      <c r="I116" s="319"/>
      <c r="J116" s="322">
        <f t="shared" ref="J116:L117" si="64">J117</f>
        <v>124000</v>
      </c>
      <c r="K116" s="322">
        <f t="shared" si="64"/>
        <v>0</v>
      </c>
      <c r="L116" s="322">
        <f t="shared" si="64"/>
        <v>0</v>
      </c>
      <c r="M116" s="22">
        <f>'3.ВС (2)'!J113</f>
        <v>115400</v>
      </c>
      <c r="N116" s="22">
        <f t="shared" si="39"/>
        <v>8600</v>
      </c>
      <c r="O116" s="22">
        <f t="shared" si="40"/>
        <v>124000</v>
      </c>
      <c r="P116" s="22">
        <f>'3.ВС (2)'!K113</f>
        <v>0</v>
      </c>
      <c r="Q116" s="22">
        <f t="shared" si="41"/>
        <v>0</v>
      </c>
      <c r="R116" s="22">
        <f t="shared" si="42"/>
        <v>0</v>
      </c>
      <c r="S116" s="22">
        <f>'3.ВС (2)'!L113</f>
        <v>0</v>
      </c>
      <c r="T116" s="22">
        <f t="shared" si="43"/>
        <v>0</v>
      </c>
      <c r="U116" s="22">
        <f t="shared" si="44"/>
        <v>0</v>
      </c>
    </row>
    <row r="117" spans="1:21" ht="45" x14ac:dyDescent="0.25">
      <c r="A117" s="321" t="s">
        <v>19</v>
      </c>
      <c r="B117" s="321"/>
      <c r="C117" s="321"/>
      <c r="D117" s="321"/>
      <c r="E117" s="318">
        <v>851</v>
      </c>
      <c r="F117" s="319" t="s">
        <v>12</v>
      </c>
      <c r="G117" s="319" t="s">
        <v>52</v>
      </c>
      <c r="H117" s="318" t="s">
        <v>418</v>
      </c>
      <c r="I117" s="319" t="s">
        <v>20</v>
      </c>
      <c r="J117" s="322">
        <f t="shared" si="64"/>
        <v>124000</v>
      </c>
      <c r="K117" s="322">
        <f t="shared" si="64"/>
        <v>0</v>
      </c>
      <c r="L117" s="322">
        <f t="shared" si="64"/>
        <v>0</v>
      </c>
      <c r="M117" s="22">
        <f>'3.ВС (2)'!J114</f>
        <v>115400</v>
      </c>
      <c r="N117" s="22">
        <f t="shared" si="39"/>
        <v>8600</v>
      </c>
      <c r="O117" s="22">
        <f t="shared" si="40"/>
        <v>124000</v>
      </c>
      <c r="P117" s="22">
        <f>'3.ВС (2)'!K114</f>
        <v>0</v>
      </c>
      <c r="Q117" s="22">
        <f t="shared" si="41"/>
        <v>0</v>
      </c>
      <c r="R117" s="22">
        <f t="shared" si="42"/>
        <v>0</v>
      </c>
      <c r="S117" s="22">
        <f>'3.ВС (2)'!L114</f>
        <v>0</v>
      </c>
      <c r="T117" s="22">
        <f t="shared" si="43"/>
        <v>0</v>
      </c>
      <c r="U117" s="22">
        <f t="shared" si="44"/>
        <v>0</v>
      </c>
    </row>
    <row r="118" spans="1:21" ht="45" x14ac:dyDescent="0.25">
      <c r="A118" s="321" t="s">
        <v>9</v>
      </c>
      <c r="B118" s="321"/>
      <c r="C118" s="321"/>
      <c r="D118" s="321"/>
      <c r="E118" s="318">
        <v>851</v>
      </c>
      <c r="F118" s="319" t="s">
        <v>12</v>
      </c>
      <c r="G118" s="319" t="s">
        <v>52</v>
      </c>
      <c r="H118" s="318" t="s">
        <v>418</v>
      </c>
      <c r="I118" s="319" t="s">
        <v>21</v>
      </c>
      <c r="J118" s="322">
        <f>115400+8600</f>
        <v>124000</v>
      </c>
      <c r="K118" s="322"/>
      <c r="L118" s="322"/>
      <c r="M118" s="22">
        <f>'3.ВС (2)'!J115</f>
        <v>115400</v>
      </c>
      <c r="N118" s="22">
        <f t="shared" si="39"/>
        <v>8600</v>
      </c>
      <c r="O118" s="22">
        <f t="shared" si="40"/>
        <v>124000</v>
      </c>
      <c r="P118" s="22">
        <f>'3.ВС (2)'!K115</f>
        <v>0</v>
      </c>
      <c r="Q118" s="22">
        <f t="shared" si="41"/>
        <v>0</v>
      </c>
      <c r="R118" s="22">
        <f t="shared" si="42"/>
        <v>0</v>
      </c>
      <c r="S118" s="22">
        <f>'3.ВС (2)'!L115</f>
        <v>0</v>
      </c>
      <c r="T118" s="22">
        <f t="shared" si="43"/>
        <v>0</v>
      </c>
      <c r="U118" s="22">
        <f t="shared" si="44"/>
        <v>0</v>
      </c>
    </row>
    <row r="119" spans="1:21" ht="75" x14ac:dyDescent="0.25">
      <c r="A119" s="321" t="s">
        <v>716</v>
      </c>
      <c r="B119" s="321"/>
      <c r="C119" s="321"/>
      <c r="D119" s="321"/>
      <c r="E119" s="318">
        <v>851</v>
      </c>
      <c r="F119" s="319" t="s">
        <v>12</v>
      </c>
      <c r="G119" s="319" t="s">
        <v>52</v>
      </c>
      <c r="H119" s="318" t="s">
        <v>717</v>
      </c>
      <c r="I119" s="319"/>
      <c r="J119" s="322">
        <f t="shared" ref="J119:L120" si="65">J120</f>
        <v>6503500</v>
      </c>
      <c r="K119" s="322">
        <f t="shared" si="65"/>
        <v>3334131</v>
      </c>
      <c r="L119" s="322">
        <f t="shared" si="65"/>
        <v>0</v>
      </c>
      <c r="M119" s="22">
        <f>'3.ВС (2)'!J116</f>
        <v>6503500</v>
      </c>
      <c r="N119" s="22">
        <f t="shared" si="39"/>
        <v>0</v>
      </c>
      <c r="O119" s="22">
        <f t="shared" si="40"/>
        <v>6503500</v>
      </c>
      <c r="P119" s="22">
        <f>'3.ВС (2)'!K116</f>
        <v>0</v>
      </c>
      <c r="Q119" s="22">
        <f t="shared" si="41"/>
        <v>3334131</v>
      </c>
      <c r="R119" s="22">
        <f t="shared" si="42"/>
        <v>3334131</v>
      </c>
      <c r="S119" s="22">
        <f>'3.ВС (2)'!L116</f>
        <v>0</v>
      </c>
      <c r="T119" s="22">
        <f t="shared" si="43"/>
        <v>0</v>
      </c>
      <c r="U119" s="22">
        <f t="shared" si="44"/>
        <v>0</v>
      </c>
    </row>
    <row r="120" spans="1:21" ht="45" x14ac:dyDescent="0.25">
      <c r="A120" s="321" t="s">
        <v>19</v>
      </c>
      <c r="B120" s="321"/>
      <c r="C120" s="321"/>
      <c r="D120" s="321"/>
      <c r="E120" s="318">
        <v>851</v>
      </c>
      <c r="F120" s="319" t="s">
        <v>12</v>
      </c>
      <c r="G120" s="319" t="s">
        <v>52</v>
      </c>
      <c r="H120" s="318" t="s">
        <v>717</v>
      </c>
      <c r="I120" s="319" t="s">
        <v>20</v>
      </c>
      <c r="J120" s="322">
        <f t="shared" si="65"/>
        <v>6503500</v>
      </c>
      <c r="K120" s="322">
        <f t="shared" si="65"/>
        <v>3334131</v>
      </c>
      <c r="L120" s="322">
        <f t="shared" si="65"/>
        <v>0</v>
      </c>
      <c r="M120" s="22">
        <f>'3.ВС (2)'!J117</f>
        <v>6503500</v>
      </c>
      <c r="N120" s="22">
        <f t="shared" si="39"/>
        <v>0</v>
      </c>
      <c r="O120" s="22">
        <f t="shared" si="40"/>
        <v>6503500</v>
      </c>
      <c r="P120" s="22">
        <f>'3.ВС (2)'!K117</f>
        <v>0</v>
      </c>
      <c r="Q120" s="22">
        <f t="shared" si="41"/>
        <v>3334131</v>
      </c>
      <c r="R120" s="22">
        <f t="shared" si="42"/>
        <v>3334131</v>
      </c>
      <c r="S120" s="22">
        <f>'3.ВС (2)'!L117</f>
        <v>0</v>
      </c>
      <c r="T120" s="22">
        <f t="shared" si="43"/>
        <v>0</v>
      </c>
      <c r="U120" s="22">
        <f t="shared" si="44"/>
        <v>0</v>
      </c>
    </row>
    <row r="121" spans="1:21" ht="45" x14ac:dyDescent="0.25">
      <c r="A121" s="321" t="s">
        <v>9</v>
      </c>
      <c r="B121" s="321"/>
      <c r="C121" s="321"/>
      <c r="D121" s="321"/>
      <c r="E121" s="318">
        <v>851</v>
      </c>
      <c r="F121" s="319" t="s">
        <v>12</v>
      </c>
      <c r="G121" s="319" t="s">
        <v>52</v>
      </c>
      <c r="H121" s="318" t="s">
        <v>717</v>
      </c>
      <c r="I121" s="319" t="s">
        <v>21</v>
      </c>
      <c r="J121" s="322">
        <v>6503500</v>
      </c>
      <c r="K121" s="322">
        <f>0+3334131</f>
        <v>3334131</v>
      </c>
      <c r="L121" s="322">
        <v>0</v>
      </c>
      <c r="M121" s="22">
        <f>'3.ВС (2)'!J118</f>
        <v>6503500</v>
      </c>
      <c r="N121" s="22">
        <f t="shared" si="39"/>
        <v>0</v>
      </c>
      <c r="O121" s="22">
        <f t="shared" si="40"/>
        <v>6503500</v>
      </c>
      <c r="P121" s="22">
        <f>'3.ВС (2)'!K118</f>
        <v>0</v>
      </c>
      <c r="Q121" s="22">
        <f t="shared" si="41"/>
        <v>3334131</v>
      </c>
      <c r="R121" s="22">
        <f t="shared" si="42"/>
        <v>3334131</v>
      </c>
      <c r="S121" s="22">
        <f>'3.ВС (2)'!L118</f>
        <v>0</v>
      </c>
      <c r="T121" s="22">
        <f t="shared" si="43"/>
        <v>0</v>
      </c>
      <c r="U121" s="22">
        <f t="shared" si="44"/>
        <v>0</v>
      </c>
    </row>
    <row r="122" spans="1:21" ht="30" x14ac:dyDescent="0.25">
      <c r="A122" s="321" t="s">
        <v>258</v>
      </c>
      <c r="B122" s="321"/>
      <c r="C122" s="321"/>
      <c r="D122" s="321"/>
      <c r="E122" s="318">
        <v>851</v>
      </c>
      <c r="F122" s="319" t="s">
        <v>12</v>
      </c>
      <c r="G122" s="319" t="s">
        <v>52</v>
      </c>
      <c r="H122" s="318" t="s">
        <v>317</v>
      </c>
      <c r="I122" s="319"/>
      <c r="J122" s="322">
        <f t="shared" ref="J122:L123" si="66">J123</f>
        <v>38500</v>
      </c>
      <c r="K122" s="322">
        <f t="shared" si="66"/>
        <v>0</v>
      </c>
      <c r="L122" s="322">
        <f t="shared" si="66"/>
        <v>0</v>
      </c>
      <c r="M122" s="22">
        <f>'3.ВС (2)'!J119</f>
        <v>38500</v>
      </c>
      <c r="N122" s="22">
        <f t="shared" si="39"/>
        <v>0</v>
      </c>
      <c r="O122" s="22">
        <f t="shared" si="40"/>
        <v>38500</v>
      </c>
      <c r="P122" s="22">
        <f>'3.ВС (2)'!K119</f>
        <v>0</v>
      </c>
      <c r="Q122" s="22">
        <f t="shared" si="41"/>
        <v>0</v>
      </c>
      <c r="R122" s="22">
        <f t="shared" si="42"/>
        <v>0</v>
      </c>
      <c r="S122" s="22">
        <f>'3.ВС (2)'!L119</f>
        <v>0</v>
      </c>
      <c r="T122" s="22">
        <f t="shared" si="43"/>
        <v>0</v>
      </c>
      <c r="U122" s="22">
        <f t="shared" si="44"/>
        <v>0</v>
      </c>
    </row>
    <row r="123" spans="1:21" x14ac:dyDescent="0.25">
      <c r="A123" s="321" t="s">
        <v>22</v>
      </c>
      <c r="B123" s="321"/>
      <c r="C123" s="321"/>
      <c r="D123" s="321"/>
      <c r="E123" s="318">
        <v>851</v>
      </c>
      <c r="F123" s="319" t="s">
        <v>12</v>
      </c>
      <c r="G123" s="319" t="s">
        <v>52</v>
      </c>
      <c r="H123" s="318" t="s">
        <v>317</v>
      </c>
      <c r="I123" s="319" t="s">
        <v>23</v>
      </c>
      <c r="J123" s="322">
        <f t="shared" si="66"/>
        <v>38500</v>
      </c>
      <c r="K123" s="322">
        <f t="shared" si="66"/>
        <v>0</v>
      </c>
      <c r="L123" s="322">
        <f t="shared" si="66"/>
        <v>0</v>
      </c>
      <c r="M123" s="22">
        <f>'3.ВС (2)'!J120</f>
        <v>38500</v>
      </c>
      <c r="N123" s="22">
        <f t="shared" si="39"/>
        <v>0</v>
      </c>
      <c r="O123" s="22">
        <f t="shared" si="40"/>
        <v>38500</v>
      </c>
      <c r="P123" s="22">
        <f>'3.ВС (2)'!K120</f>
        <v>0</v>
      </c>
      <c r="Q123" s="22">
        <f t="shared" si="41"/>
        <v>0</v>
      </c>
      <c r="R123" s="22">
        <f t="shared" si="42"/>
        <v>0</v>
      </c>
      <c r="S123" s="22">
        <f>'3.ВС (2)'!L120</f>
        <v>0</v>
      </c>
      <c r="T123" s="22">
        <f t="shared" si="43"/>
        <v>0</v>
      </c>
      <c r="U123" s="22">
        <f t="shared" si="44"/>
        <v>0</v>
      </c>
    </row>
    <row r="124" spans="1:21" ht="30" x14ac:dyDescent="0.25">
      <c r="A124" s="321" t="s">
        <v>24</v>
      </c>
      <c r="B124" s="321"/>
      <c r="C124" s="321"/>
      <c r="D124" s="321"/>
      <c r="E124" s="318">
        <v>851</v>
      </c>
      <c r="F124" s="319" t="s">
        <v>12</v>
      </c>
      <c r="G124" s="319" t="s">
        <v>52</v>
      </c>
      <c r="H124" s="318" t="s">
        <v>317</v>
      </c>
      <c r="I124" s="319" t="s">
        <v>25</v>
      </c>
      <c r="J124" s="322">
        <v>38500</v>
      </c>
      <c r="K124" s="322"/>
      <c r="L124" s="322"/>
      <c r="M124" s="22">
        <f>'3.ВС (2)'!J121</f>
        <v>38500</v>
      </c>
      <c r="N124" s="22">
        <f t="shared" si="39"/>
        <v>0</v>
      </c>
      <c r="O124" s="22">
        <f t="shared" si="40"/>
        <v>38500</v>
      </c>
      <c r="P124" s="22">
        <f>'3.ВС (2)'!K121</f>
        <v>0</v>
      </c>
      <c r="Q124" s="22">
        <f t="shared" si="41"/>
        <v>0</v>
      </c>
      <c r="R124" s="22">
        <f t="shared" si="42"/>
        <v>0</v>
      </c>
      <c r="S124" s="22">
        <f>'3.ВС (2)'!L121</f>
        <v>0</v>
      </c>
      <c r="T124" s="22">
        <f t="shared" si="43"/>
        <v>0</v>
      </c>
      <c r="U124" s="22">
        <f t="shared" si="44"/>
        <v>0</v>
      </c>
    </row>
    <row r="125" spans="1:21" s="17" customFormat="1" ht="30" x14ac:dyDescent="0.25">
      <c r="A125" s="323" t="s">
        <v>54</v>
      </c>
      <c r="B125" s="321"/>
      <c r="C125" s="321"/>
      <c r="D125" s="321"/>
      <c r="E125" s="318">
        <v>851</v>
      </c>
      <c r="F125" s="319" t="s">
        <v>12</v>
      </c>
      <c r="G125" s="319" t="s">
        <v>46</v>
      </c>
      <c r="H125" s="318" t="s">
        <v>44</v>
      </c>
      <c r="I125" s="319"/>
      <c r="J125" s="322">
        <f>J132+J129+J126</f>
        <v>193800545.60999998</v>
      </c>
      <c r="K125" s="322">
        <f t="shared" ref="K125:L125" si="67">K132+K129</f>
        <v>10520000</v>
      </c>
      <c r="L125" s="322">
        <f t="shared" si="67"/>
        <v>10699600</v>
      </c>
      <c r="M125" s="22">
        <f>'3.ВС (2)'!J122</f>
        <v>10426500</v>
      </c>
      <c r="N125" s="22">
        <f t="shared" si="39"/>
        <v>183374045.60999998</v>
      </c>
      <c r="O125" s="22">
        <f t="shared" si="40"/>
        <v>193800545.60999998</v>
      </c>
      <c r="P125" s="22">
        <f>'3.ВС (2)'!K122</f>
        <v>10520000</v>
      </c>
      <c r="Q125" s="22">
        <f t="shared" si="41"/>
        <v>0</v>
      </c>
      <c r="R125" s="22">
        <f t="shared" si="42"/>
        <v>10520000</v>
      </c>
      <c r="S125" s="22">
        <f>'3.ВС (2)'!L122</f>
        <v>10699600</v>
      </c>
      <c r="T125" s="22">
        <f t="shared" si="43"/>
        <v>0</v>
      </c>
      <c r="U125" s="22">
        <f t="shared" si="44"/>
        <v>10699600</v>
      </c>
    </row>
    <row r="126" spans="1:21" s="17" customFormat="1" ht="45" x14ac:dyDescent="0.25">
      <c r="A126" s="323" t="s">
        <v>669</v>
      </c>
      <c r="B126" s="321"/>
      <c r="C126" s="321"/>
      <c r="D126" s="321"/>
      <c r="E126" s="318" t="s">
        <v>250</v>
      </c>
      <c r="F126" s="319" t="s">
        <v>12</v>
      </c>
      <c r="G126" s="319" t="s">
        <v>46</v>
      </c>
      <c r="H126" s="318" t="s">
        <v>751</v>
      </c>
      <c r="I126" s="319"/>
      <c r="J126" s="322">
        <f>J127</f>
        <v>184405364.26999998</v>
      </c>
      <c r="K126" s="322">
        <f t="shared" ref="K126:L126" si="68">K127</f>
        <v>0</v>
      </c>
      <c r="L126" s="322">
        <f t="shared" si="68"/>
        <v>0</v>
      </c>
      <c r="M126" s="22"/>
      <c r="N126" s="22">
        <f t="shared" si="39"/>
        <v>184405364.26999998</v>
      </c>
      <c r="O126" s="22">
        <f t="shared" si="40"/>
        <v>184405364.26999998</v>
      </c>
      <c r="Q126" s="22">
        <f t="shared" si="41"/>
        <v>0</v>
      </c>
      <c r="R126" s="22">
        <f t="shared" si="42"/>
        <v>0</v>
      </c>
      <c r="T126" s="22">
        <f t="shared" si="43"/>
        <v>0</v>
      </c>
      <c r="U126" s="22">
        <f t="shared" si="44"/>
        <v>0</v>
      </c>
    </row>
    <row r="127" spans="1:21" s="17" customFormat="1" ht="45" x14ac:dyDescent="0.25">
      <c r="A127" s="321" t="s">
        <v>19</v>
      </c>
      <c r="B127" s="321"/>
      <c r="C127" s="321"/>
      <c r="D127" s="321"/>
      <c r="E127" s="318" t="s">
        <v>250</v>
      </c>
      <c r="F127" s="319" t="s">
        <v>12</v>
      </c>
      <c r="G127" s="319" t="s">
        <v>46</v>
      </c>
      <c r="H127" s="318" t="s">
        <v>751</v>
      </c>
      <c r="I127" s="319" t="s">
        <v>20</v>
      </c>
      <c r="J127" s="322">
        <f>J128</f>
        <v>184405364.26999998</v>
      </c>
      <c r="K127" s="322">
        <f t="shared" ref="K127:L127" si="69">-K128</f>
        <v>0</v>
      </c>
      <c r="L127" s="322">
        <f t="shared" si="69"/>
        <v>0</v>
      </c>
      <c r="M127" s="22"/>
      <c r="N127" s="22">
        <f t="shared" si="39"/>
        <v>184405364.26999998</v>
      </c>
      <c r="O127" s="22">
        <f t="shared" si="40"/>
        <v>184405364.26999998</v>
      </c>
      <c r="Q127" s="22">
        <f t="shared" si="41"/>
        <v>0</v>
      </c>
      <c r="R127" s="22">
        <f t="shared" si="42"/>
        <v>0</v>
      </c>
      <c r="T127" s="22">
        <f t="shared" si="43"/>
        <v>0</v>
      </c>
      <c r="U127" s="22">
        <f t="shared" si="44"/>
        <v>0</v>
      </c>
    </row>
    <row r="128" spans="1:21" s="17" customFormat="1" ht="45" x14ac:dyDescent="0.25">
      <c r="A128" s="321" t="s">
        <v>9</v>
      </c>
      <c r="B128" s="321"/>
      <c r="C128" s="321"/>
      <c r="D128" s="321"/>
      <c r="E128" s="318" t="s">
        <v>250</v>
      </c>
      <c r="F128" s="319" t="s">
        <v>12</v>
      </c>
      <c r="G128" s="319" t="s">
        <v>46</v>
      </c>
      <c r="H128" s="318" t="s">
        <v>751</v>
      </c>
      <c r="I128" s="319" t="s">
        <v>21</v>
      </c>
      <c r="J128" s="322">
        <f>166694929.95-0.87+17710435.19</f>
        <v>184405364.26999998</v>
      </c>
      <c r="K128" s="322"/>
      <c r="L128" s="322"/>
      <c r="M128" s="22"/>
      <c r="N128" s="22">
        <f t="shared" si="39"/>
        <v>184405364.26999998</v>
      </c>
      <c r="O128" s="22">
        <f t="shared" si="40"/>
        <v>184405364.26999998</v>
      </c>
      <c r="Q128" s="22">
        <f t="shared" si="41"/>
        <v>0</v>
      </c>
      <c r="R128" s="22">
        <f t="shared" si="42"/>
        <v>0</v>
      </c>
      <c r="T128" s="22">
        <f t="shared" si="43"/>
        <v>0</v>
      </c>
      <c r="U128" s="22">
        <f t="shared" si="44"/>
        <v>0</v>
      </c>
    </row>
    <row r="129" spans="1:21" ht="60" x14ac:dyDescent="0.25">
      <c r="A129" s="323" t="s">
        <v>732</v>
      </c>
      <c r="B129" s="321"/>
      <c r="C129" s="321"/>
      <c r="D129" s="321"/>
      <c r="E129" s="318" t="s">
        <v>250</v>
      </c>
      <c r="F129" s="319" t="s">
        <v>12</v>
      </c>
      <c r="G129" s="319" t="s">
        <v>46</v>
      </c>
      <c r="H129" s="318" t="s">
        <v>733</v>
      </c>
      <c r="I129" s="319"/>
      <c r="J129" s="322">
        <f t="shared" ref="J129:L130" si="70">J130</f>
        <v>2315580.5299999998</v>
      </c>
      <c r="K129" s="322">
        <f t="shared" si="70"/>
        <v>2592809</v>
      </c>
      <c r="L129" s="322">
        <f t="shared" si="70"/>
        <v>2637073</v>
      </c>
      <c r="M129" s="307">
        <f>'3.ВС (2)'!J123</f>
        <v>2569763</v>
      </c>
      <c r="N129" s="22">
        <f t="shared" si="39"/>
        <v>-254182.4700000002</v>
      </c>
      <c r="O129" s="22">
        <f t="shared" si="40"/>
        <v>2315580.5299999998</v>
      </c>
      <c r="P129" s="22">
        <f>'3.ВС (2)'!K123</f>
        <v>2592809</v>
      </c>
      <c r="Q129" s="22">
        <f t="shared" si="41"/>
        <v>0</v>
      </c>
      <c r="R129" s="22">
        <f t="shared" si="42"/>
        <v>2592809</v>
      </c>
      <c r="S129" s="22">
        <f>'3.ВС (2)'!L123</f>
        <v>2637073</v>
      </c>
      <c r="T129" s="22">
        <f t="shared" si="43"/>
        <v>0</v>
      </c>
      <c r="U129" s="22">
        <f t="shared" si="44"/>
        <v>2637073</v>
      </c>
    </row>
    <row r="130" spans="1:21" ht="45" x14ac:dyDescent="0.25">
      <c r="A130" s="321" t="s">
        <v>19</v>
      </c>
      <c r="B130" s="321"/>
      <c r="C130" s="321"/>
      <c r="D130" s="321"/>
      <c r="E130" s="318" t="s">
        <v>250</v>
      </c>
      <c r="F130" s="319" t="s">
        <v>12</v>
      </c>
      <c r="G130" s="319" t="s">
        <v>46</v>
      </c>
      <c r="H130" s="318" t="s">
        <v>733</v>
      </c>
      <c r="I130" s="319" t="s">
        <v>20</v>
      </c>
      <c r="J130" s="322">
        <f t="shared" si="70"/>
        <v>2315580.5299999998</v>
      </c>
      <c r="K130" s="322">
        <f t="shared" si="70"/>
        <v>2592809</v>
      </c>
      <c r="L130" s="322">
        <f t="shared" si="70"/>
        <v>2637073</v>
      </c>
      <c r="M130" s="307">
        <f>'3.ВС (2)'!J124</f>
        <v>2569763</v>
      </c>
      <c r="N130" s="22">
        <f t="shared" si="39"/>
        <v>-254182.4700000002</v>
      </c>
      <c r="O130" s="22">
        <f t="shared" si="40"/>
        <v>2315580.5299999998</v>
      </c>
      <c r="P130" s="22">
        <f>'3.ВС (2)'!K124</f>
        <v>2592809</v>
      </c>
      <c r="Q130" s="22">
        <f t="shared" si="41"/>
        <v>0</v>
      </c>
      <c r="R130" s="22">
        <f t="shared" si="42"/>
        <v>2592809</v>
      </c>
      <c r="S130" s="22">
        <f>'3.ВС (2)'!L124</f>
        <v>2637073</v>
      </c>
      <c r="T130" s="22">
        <f t="shared" si="43"/>
        <v>0</v>
      </c>
      <c r="U130" s="22">
        <f t="shared" si="44"/>
        <v>2637073</v>
      </c>
    </row>
    <row r="131" spans="1:21" ht="45" x14ac:dyDescent="0.25">
      <c r="A131" s="321" t="s">
        <v>9</v>
      </c>
      <c r="B131" s="321"/>
      <c r="C131" s="321"/>
      <c r="D131" s="321"/>
      <c r="E131" s="318" t="s">
        <v>250</v>
      </c>
      <c r="F131" s="319" t="s">
        <v>12</v>
      </c>
      <c r="G131" s="319" t="s">
        <v>46</v>
      </c>
      <c r="H131" s="318" t="s">
        <v>733</v>
      </c>
      <c r="I131" s="319" t="s">
        <v>21</v>
      </c>
      <c r="J131" s="324">
        <f>2158919.84+156660.69</f>
        <v>2315580.5299999998</v>
      </c>
      <c r="K131" s="324">
        <v>2592809</v>
      </c>
      <c r="L131" s="324">
        <v>2637073</v>
      </c>
      <c r="M131" s="307">
        <f>'3.ВС (2)'!J125</f>
        <v>2569763</v>
      </c>
      <c r="N131" s="22">
        <f t="shared" si="39"/>
        <v>-254182.4700000002</v>
      </c>
      <c r="O131" s="22">
        <f t="shared" si="40"/>
        <v>2315580.5299999998</v>
      </c>
      <c r="P131" s="22">
        <f>'3.ВС (2)'!K125</f>
        <v>2592809</v>
      </c>
      <c r="Q131" s="22">
        <f t="shared" si="41"/>
        <v>0</v>
      </c>
      <c r="R131" s="22">
        <f t="shared" si="42"/>
        <v>2592809</v>
      </c>
      <c r="S131" s="22">
        <f>'3.ВС (2)'!L125</f>
        <v>2637073</v>
      </c>
      <c r="T131" s="22">
        <f t="shared" si="43"/>
        <v>0</v>
      </c>
      <c r="U131" s="22">
        <f t="shared" si="44"/>
        <v>2637073</v>
      </c>
    </row>
    <row r="132" spans="1:21" ht="355.5" customHeight="1" x14ac:dyDescent="0.25">
      <c r="A132" s="321" t="s">
        <v>673</v>
      </c>
      <c r="B132" s="321"/>
      <c r="C132" s="321"/>
      <c r="D132" s="321"/>
      <c r="E132" s="318">
        <v>851</v>
      </c>
      <c r="F132" s="318" t="s">
        <v>12</v>
      </c>
      <c r="G132" s="318" t="s">
        <v>46</v>
      </c>
      <c r="H132" s="318" t="s">
        <v>671</v>
      </c>
      <c r="I132" s="318"/>
      <c r="J132" s="322">
        <f t="shared" ref="J132:L133" si="71">J133</f>
        <v>7079600.8099999996</v>
      </c>
      <c r="K132" s="322">
        <f t="shared" si="71"/>
        <v>7927191</v>
      </c>
      <c r="L132" s="322">
        <f t="shared" si="71"/>
        <v>8062527</v>
      </c>
      <c r="M132" s="307">
        <f>'3.ВС (2)'!J126</f>
        <v>7856737</v>
      </c>
      <c r="N132" s="22">
        <f t="shared" si="39"/>
        <v>-777136.19000000041</v>
      </c>
      <c r="O132" s="22">
        <f t="shared" si="40"/>
        <v>7079600.8099999996</v>
      </c>
      <c r="P132" s="22">
        <f>'3.ВС (2)'!K126</f>
        <v>7927191</v>
      </c>
      <c r="Q132" s="22">
        <f t="shared" si="41"/>
        <v>0</v>
      </c>
      <c r="R132" s="22">
        <f t="shared" si="42"/>
        <v>7927191</v>
      </c>
      <c r="S132" s="22">
        <f>'3.ВС (2)'!L126</f>
        <v>8062527</v>
      </c>
      <c r="T132" s="22">
        <f t="shared" si="43"/>
        <v>0</v>
      </c>
      <c r="U132" s="22">
        <f t="shared" si="44"/>
        <v>8062527</v>
      </c>
    </row>
    <row r="133" spans="1:21" ht="23.25" customHeight="1" x14ac:dyDescent="0.25">
      <c r="A133" s="321" t="s">
        <v>33</v>
      </c>
      <c r="B133" s="321"/>
      <c r="C133" s="321"/>
      <c r="D133" s="321"/>
      <c r="E133" s="318">
        <v>851</v>
      </c>
      <c r="F133" s="318" t="s">
        <v>12</v>
      </c>
      <c r="G133" s="318" t="s">
        <v>46</v>
      </c>
      <c r="H133" s="318" t="s">
        <v>671</v>
      </c>
      <c r="I133" s="319" t="s">
        <v>34</v>
      </c>
      <c r="J133" s="322">
        <f t="shared" si="71"/>
        <v>7079600.8099999996</v>
      </c>
      <c r="K133" s="322">
        <f t="shared" si="71"/>
        <v>7927191</v>
      </c>
      <c r="L133" s="322">
        <f t="shared" si="71"/>
        <v>8062527</v>
      </c>
      <c r="M133" s="307">
        <f>'3.ВС (2)'!J127</f>
        <v>7856737</v>
      </c>
      <c r="N133" s="22">
        <f t="shared" si="39"/>
        <v>-777136.19000000041</v>
      </c>
      <c r="O133" s="22">
        <f t="shared" si="40"/>
        <v>7079600.8099999996</v>
      </c>
      <c r="P133" s="22">
        <f>'3.ВС (2)'!K127</f>
        <v>7927191</v>
      </c>
      <c r="Q133" s="22">
        <f t="shared" si="41"/>
        <v>0</v>
      </c>
      <c r="R133" s="22">
        <f t="shared" si="42"/>
        <v>7927191</v>
      </c>
      <c r="S133" s="22">
        <f>'3.ВС (2)'!L127</f>
        <v>8062527</v>
      </c>
      <c r="T133" s="22">
        <f t="shared" si="43"/>
        <v>0</v>
      </c>
      <c r="U133" s="22">
        <f t="shared" si="44"/>
        <v>8062527</v>
      </c>
    </row>
    <row r="134" spans="1:21" ht="33" customHeight="1" x14ac:dyDescent="0.25">
      <c r="A134" s="321" t="s">
        <v>55</v>
      </c>
      <c r="B134" s="321"/>
      <c r="C134" s="321"/>
      <c r="D134" s="321"/>
      <c r="E134" s="318">
        <v>851</v>
      </c>
      <c r="F134" s="318" t="s">
        <v>12</v>
      </c>
      <c r="G134" s="318" t="s">
        <v>46</v>
      </c>
      <c r="H134" s="318" t="s">
        <v>671</v>
      </c>
      <c r="I134" s="319" t="s">
        <v>56</v>
      </c>
      <c r="J134" s="324">
        <f>6600630+478970.81</f>
        <v>7079600.8099999996</v>
      </c>
      <c r="K134" s="324">
        <v>7927191</v>
      </c>
      <c r="L134" s="324">
        <v>8062527</v>
      </c>
      <c r="M134" s="307">
        <f>'3.ВС (2)'!J128</f>
        <v>7856737</v>
      </c>
      <c r="N134" s="22">
        <f t="shared" si="39"/>
        <v>-777136.19000000041</v>
      </c>
      <c r="O134" s="22">
        <f t="shared" si="40"/>
        <v>7079600.8099999996</v>
      </c>
      <c r="P134" s="22">
        <f>'3.ВС (2)'!K128</f>
        <v>7927191</v>
      </c>
      <c r="Q134" s="22">
        <f t="shared" si="41"/>
        <v>0</v>
      </c>
      <c r="R134" s="22">
        <f t="shared" si="42"/>
        <v>7927191</v>
      </c>
      <c r="S134" s="22">
        <f>'3.ВС (2)'!L128</f>
        <v>8062527</v>
      </c>
      <c r="T134" s="22">
        <f t="shared" si="43"/>
        <v>0</v>
      </c>
      <c r="U134" s="22">
        <f t="shared" si="44"/>
        <v>8062527</v>
      </c>
    </row>
    <row r="135" spans="1:21" s="17" customFormat="1" ht="30" hidden="1" x14ac:dyDescent="0.25">
      <c r="A135" s="323" t="s">
        <v>57</v>
      </c>
      <c r="B135" s="321"/>
      <c r="C135" s="321"/>
      <c r="D135" s="321"/>
      <c r="E135" s="318">
        <v>851</v>
      </c>
      <c r="F135" s="319" t="s">
        <v>12</v>
      </c>
      <c r="G135" s="319" t="s">
        <v>58</v>
      </c>
      <c r="H135" s="318" t="s">
        <v>44</v>
      </c>
      <c r="I135" s="319"/>
      <c r="J135" s="322">
        <f>J136+J139</f>
        <v>0</v>
      </c>
      <c r="K135" s="322">
        <f t="shared" ref="K135:L135" si="72">K136+K139</f>
        <v>0</v>
      </c>
      <c r="L135" s="322">
        <f t="shared" si="72"/>
        <v>0</v>
      </c>
      <c r="M135" s="307">
        <f>'3.ВС (2)'!J129</f>
        <v>0</v>
      </c>
      <c r="N135" s="22">
        <f t="shared" si="39"/>
        <v>0</v>
      </c>
      <c r="O135" s="22">
        <f t="shared" si="40"/>
        <v>0</v>
      </c>
      <c r="P135" s="22">
        <f>'3.ВС (2)'!K129</f>
        <v>0</v>
      </c>
      <c r="Q135" s="22">
        <f t="shared" si="41"/>
        <v>0</v>
      </c>
      <c r="R135" s="22">
        <f t="shared" si="42"/>
        <v>0</v>
      </c>
      <c r="S135" s="22">
        <f>'3.ВС (2)'!L129</f>
        <v>0</v>
      </c>
      <c r="T135" s="22">
        <f t="shared" si="43"/>
        <v>0</v>
      </c>
      <c r="U135" s="22">
        <f t="shared" si="44"/>
        <v>0</v>
      </c>
    </row>
    <row r="136" spans="1:21" s="17" customFormat="1" ht="45" hidden="1" x14ac:dyDescent="0.25">
      <c r="A136" s="321" t="s">
        <v>442</v>
      </c>
      <c r="B136" s="321"/>
      <c r="C136" s="321"/>
      <c r="D136" s="321"/>
      <c r="E136" s="318">
        <v>851</v>
      </c>
      <c r="F136" s="318" t="s">
        <v>12</v>
      </c>
      <c r="G136" s="318" t="s">
        <v>58</v>
      </c>
      <c r="H136" s="318" t="s">
        <v>443</v>
      </c>
      <c r="I136" s="319"/>
      <c r="J136" s="322">
        <f t="shared" ref="J136:L137" si="73">J137</f>
        <v>0</v>
      </c>
      <c r="K136" s="322">
        <f t="shared" si="73"/>
        <v>0</v>
      </c>
      <c r="L136" s="322">
        <f t="shared" si="73"/>
        <v>0</v>
      </c>
      <c r="M136" s="307">
        <f>'3.ВС (2)'!J130</f>
        <v>0</v>
      </c>
      <c r="N136" s="22">
        <f t="shared" si="39"/>
        <v>0</v>
      </c>
      <c r="O136" s="22">
        <f t="shared" si="40"/>
        <v>0</v>
      </c>
      <c r="P136" s="22">
        <f>'3.ВС (2)'!K130</f>
        <v>0</v>
      </c>
      <c r="Q136" s="22">
        <f t="shared" si="41"/>
        <v>0</v>
      </c>
      <c r="R136" s="22">
        <f t="shared" si="42"/>
        <v>0</v>
      </c>
      <c r="S136" s="22">
        <f>'3.ВС (2)'!L130</f>
        <v>0</v>
      </c>
      <c r="T136" s="22">
        <f t="shared" si="43"/>
        <v>0</v>
      </c>
      <c r="U136" s="22">
        <f t="shared" si="44"/>
        <v>0</v>
      </c>
    </row>
    <row r="137" spans="1:21" s="17" customFormat="1" ht="45" hidden="1" x14ac:dyDescent="0.25">
      <c r="A137" s="321" t="s">
        <v>19</v>
      </c>
      <c r="B137" s="321"/>
      <c r="C137" s="321"/>
      <c r="D137" s="321"/>
      <c r="E137" s="318">
        <v>851</v>
      </c>
      <c r="F137" s="318" t="s">
        <v>12</v>
      </c>
      <c r="G137" s="318" t="s">
        <v>58</v>
      </c>
      <c r="H137" s="318" t="s">
        <v>443</v>
      </c>
      <c r="I137" s="319" t="s">
        <v>20</v>
      </c>
      <c r="J137" s="322">
        <f t="shared" si="73"/>
        <v>0</v>
      </c>
      <c r="K137" s="322">
        <f t="shared" si="73"/>
        <v>0</v>
      </c>
      <c r="L137" s="322">
        <f t="shared" si="73"/>
        <v>0</v>
      </c>
      <c r="M137" s="307">
        <f>'3.ВС (2)'!J131</f>
        <v>0</v>
      </c>
      <c r="N137" s="22">
        <f t="shared" si="39"/>
        <v>0</v>
      </c>
      <c r="O137" s="22">
        <f t="shared" si="40"/>
        <v>0</v>
      </c>
      <c r="P137" s="22">
        <f>'3.ВС (2)'!K131</f>
        <v>0</v>
      </c>
      <c r="Q137" s="22">
        <f t="shared" si="41"/>
        <v>0</v>
      </c>
      <c r="R137" s="22">
        <f t="shared" si="42"/>
        <v>0</v>
      </c>
      <c r="S137" s="22">
        <f>'3.ВС (2)'!L131</f>
        <v>0</v>
      </c>
      <c r="T137" s="22">
        <f t="shared" si="43"/>
        <v>0</v>
      </c>
      <c r="U137" s="22">
        <f t="shared" si="44"/>
        <v>0</v>
      </c>
    </row>
    <row r="138" spans="1:21" s="17" customFormat="1" ht="45" hidden="1" x14ac:dyDescent="0.25">
      <c r="A138" s="321" t="s">
        <v>9</v>
      </c>
      <c r="B138" s="321"/>
      <c r="C138" s="321"/>
      <c r="D138" s="321"/>
      <c r="E138" s="318">
        <v>851</v>
      </c>
      <c r="F138" s="318" t="s">
        <v>12</v>
      </c>
      <c r="G138" s="318" t="s">
        <v>58</v>
      </c>
      <c r="H138" s="318" t="s">
        <v>443</v>
      </c>
      <c r="I138" s="319" t="s">
        <v>21</v>
      </c>
      <c r="J138" s="322">
        <v>0</v>
      </c>
      <c r="K138" s="322"/>
      <c r="L138" s="322"/>
      <c r="M138" s="307">
        <f>'3.ВС (2)'!J132</f>
        <v>0</v>
      </c>
      <c r="N138" s="22">
        <f t="shared" si="39"/>
        <v>0</v>
      </c>
      <c r="O138" s="22">
        <f t="shared" si="40"/>
        <v>0</v>
      </c>
      <c r="P138" s="22">
        <f>'3.ВС (2)'!K132</f>
        <v>0</v>
      </c>
      <c r="Q138" s="22">
        <f t="shared" si="41"/>
        <v>0</v>
      </c>
      <c r="R138" s="22">
        <f t="shared" si="42"/>
        <v>0</v>
      </c>
      <c r="S138" s="22">
        <f>'3.ВС (2)'!L132</f>
        <v>0</v>
      </c>
      <c r="T138" s="22">
        <f t="shared" si="43"/>
        <v>0</v>
      </c>
      <c r="U138" s="22">
        <f t="shared" si="44"/>
        <v>0</v>
      </c>
    </row>
    <row r="139" spans="1:21" ht="30" hidden="1" x14ac:dyDescent="0.25">
      <c r="A139" s="321" t="s">
        <v>660</v>
      </c>
      <c r="B139" s="321"/>
      <c r="C139" s="321"/>
      <c r="D139" s="321"/>
      <c r="E139" s="318">
        <v>851</v>
      </c>
      <c r="F139" s="318" t="s">
        <v>12</v>
      </c>
      <c r="G139" s="318" t="s">
        <v>58</v>
      </c>
      <c r="H139" s="318" t="s">
        <v>670</v>
      </c>
      <c r="I139" s="319"/>
      <c r="J139" s="322">
        <f t="shared" ref="J139:L140" si="74">J140</f>
        <v>0</v>
      </c>
      <c r="K139" s="322">
        <f t="shared" si="74"/>
        <v>0</v>
      </c>
      <c r="L139" s="322">
        <f t="shared" si="74"/>
        <v>0</v>
      </c>
      <c r="M139" s="307">
        <f>'3.ВС (2)'!J133</f>
        <v>0</v>
      </c>
      <c r="N139" s="22">
        <f t="shared" ref="N139:N210" si="75">O139-M139</f>
        <v>0</v>
      </c>
      <c r="O139" s="22">
        <f t="shared" ref="O139:O210" si="76">J139</f>
        <v>0</v>
      </c>
      <c r="P139" s="22">
        <f>'3.ВС (2)'!K133</f>
        <v>0</v>
      </c>
      <c r="Q139" s="22">
        <f t="shared" ref="Q139:Q210" si="77">R139-P139</f>
        <v>0</v>
      </c>
      <c r="R139" s="22">
        <f t="shared" ref="R139:R210" si="78">K139</f>
        <v>0</v>
      </c>
      <c r="S139" s="22">
        <f>'3.ВС (2)'!L133</f>
        <v>0</v>
      </c>
      <c r="T139" s="22">
        <f t="shared" ref="T139:T210" si="79">U139-S139</f>
        <v>0</v>
      </c>
      <c r="U139" s="22">
        <f t="shared" ref="U139:U210" si="80">L139</f>
        <v>0</v>
      </c>
    </row>
    <row r="140" spans="1:21" ht="45" hidden="1" x14ac:dyDescent="0.25">
      <c r="A140" s="321" t="s">
        <v>19</v>
      </c>
      <c r="B140" s="321"/>
      <c r="C140" s="321"/>
      <c r="D140" s="321"/>
      <c r="E140" s="318">
        <v>851</v>
      </c>
      <c r="F140" s="318" t="s">
        <v>12</v>
      </c>
      <c r="G140" s="318" t="s">
        <v>58</v>
      </c>
      <c r="H140" s="318" t="s">
        <v>670</v>
      </c>
      <c r="I140" s="319" t="s">
        <v>20</v>
      </c>
      <c r="J140" s="322">
        <f t="shared" si="74"/>
        <v>0</v>
      </c>
      <c r="K140" s="322">
        <f t="shared" si="74"/>
        <v>0</v>
      </c>
      <c r="L140" s="322">
        <f t="shared" si="74"/>
        <v>0</v>
      </c>
      <c r="M140" s="307">
        <f>'3.ВС (2)'!J134</f>
        <v>0</v>
      </c>
      <c r="N140" s="22">
        <f t="shared" si="75"/>
        <v>0</v>
      </c>
      <c r="O140" s="22">
        <f t="shared" si="76"/>
        <v>0</v>
      </c>
      <c r="P140" s="22">
        <f>'3.ВС (2)'!K134</f>
        <v>0</v>
      </c>
      <c r="Q140" s="22">
        <f t="shared" si="77"/>
        <v>0</v>
      </c>
      <c r="R140" s="22">
        <f t="shared" si="78"/>
        <v>0</v>
      </c>
      <c r="S140" s="22">
        <f>'3.ВС (2)'!L134</f>
        <v>0</v>
      </c>
      <c r="T140" s="22">
        <f t="shared" si="79"/>
        <v>0</v>
      </c>
      <c r="U140" s="22">
        <f t="shared" si="80"/>
        <v>0</v>
      </c>
    </row>
    <row r="141" spans="1:21" ht="45" hidden="1" x14ac:dyDescent="0.25">
      <c r="A141" s="321" t="s">
        <v>9</v>
      </c>
      <c r="B141" s="321"/>
      <c r="C141" s="321"/>
      <c r="D141" s="321"/>
      <c r="E141" s="318">
        <v>851</v>
      </c>
      <c r="F141" s="318" t="s">
        <v>12</v>
      </c>
      <c r="G141" s="318" t="s">
        <v>58</v>
      </c>
      <c r="H141" s="318" t="s">
        <v>670</v>
      </c>
      <c r="I141" s="319" t="s">
        <v>21</v>
      </c>
      <c r="J141" s="324">
        <v>0</v>
      </c>
      <c r="K141" s="324"/>
      <c r="L141" s="324"/>
      <c r="M141" s="307">
        <f>'3.ВС (2)'!J135</f>
        <v>0</v>
      </c>
      <c r="N141" s="22">
        <f t="shared" si="75"/>
        <v>0</v>
      </c>
      <c r="O141" s="22">
        <f t="shared" si="76"/>
        <v>0</v>
      </c>
      <c r="P141" s="22">
        <f>'3.ВС (2)'!K135</f>
        <v>0</v>
      </c>
      <c r="Q141" s="22">
        <f t="shared" si="77"/>
        <v>0</v>
      </c>
      <c r="R141" s="22">
        <f t="shared" si="78"/>
        <v>0</v>
      </c>
      <c r="S141" s="22">
        <f>'3.ВС (2)'!L135</f>
        <v>0</v>
      </c>
      <c r="T141" s="22">
        <f t="shared" si="79"/>
        <v>0</v>
      </c>
      <c r="U141" s="22">
        <f t="shared" si="80"/>
        <v>0</v>
      </c>
    </row>
    <row r="142" spans="1:21" s="17" customFormat="1" x14ac:dyDescent="0.25">
      <c r="A142" s="323" t="s">
        <v>60</v>
      </c>
      <c r="B142" s="321"/>
      <c r="C142" s="321"/>
      <c r="D142" s="325"/>
      <c r="E142" s="318">
        <v>851</v>
      </c>
      <c r="F142" s="318" t="s">
        <v>29</v>
      </c>
      <c r="G142" s="318"/>
      <c r="H142" s="318" t="s">
        <v>44</v>
      </c>
      <c r="I142" s="319"/>
      <c r="J142" s="322">
        <f>J143+J155+J159</f>
        <v>1522199.38</v>
      </c>
      <c r="K142" s="322">
        <f>K143+K155+K159</f>
        <v>903357.78</v>
      </c>
      <c r="L142" s="322">
        <f>L143+L155+L159</f>
        <v>2423939.7799999998</v>
      </c>
      <c r="M142" s="307">
        <f>'3.ВС (2)'!J136</f>
        <v>341679.78</v>
      </c>
      <c r="N142" s="22">
        <f t="shared" si="75"/>
        <v>1180519.5999999999</v>
      </c>
      <c r="O142" s="22">
        <f t="shared" si="76"/>
        <v>1522199.38</v>
      </c>
      <c r="P142" s="22">
        <f>'3.ВС (2)'!K136</f>
        <v>251679.78</v>
      </c>
      <c r="Q142" s="22">
        <f t="shared" si="77"/>
        <v>651678</v>
      </c>
      <c r="R142" s="22">
        <f t="shared" si="78"/>
        <v>903357.78</v>
      </c>
      <c r="S142" s="22">
        <f>'3.ВС (2)'!L136</f>
        <v>251679.78</v>
      </c>
      <c r="T142" s="22">
        <f t="shared" si="79"/>
        <v>2172260</v>
      </c>
      <c r="U142" s="22">
        <f t="shared" si="80"/>
        <v>2423939.7799999998</v>
      </c>
    </row>
    <row r="143" spans="1:21" s="17" customFormat="1" x14ac:dyDescent="0.25">
      <c r="A143" s="323" t="s">
        <v>61</v>
      </c>
      <c r="B143" s="321"/>
      <c r="C143" s="321"/>
      <c r="D143" s="325"/>
      <c r="E143" s="318">
        <v>851</v>
      </c>
      <c r="F143" s="318" t="s">
        <v>29</v>
      </c>
      <c r="G143" s="318" t="s">
        <v>11</v>
      </c>
      <c r="H143" s="318" t="s">
        <v>44</v>
      </c>
      <c r="I143" s="319"/>
      <c r="J143" s="322">
        <f>J144+J152+J147</f>
        <v>665945.77</v>
      </c>
      <c r="K143" s="322">
        <f>K144+K152+K147</f>
        <v>251679.78</v>
      </c>
      <c r="L143" s="322">
        <f>L144+L152+L147</f>
        <v>251679.78</v>
      </c>
      <c r="M143" s="307">
        <f>'3.ВС (2)'!J137</f>
        <v>251679.78</v>
      </c>
      <c r="N143" s="22">
        <f t="shared" si="75"/>
        <v>414265.99</v>
      </c>
      <c r="O143" s="22">
        <f t="shared" si="76"/>
        <v>665945.77</v>
      </c>
      <c r="P143" s="22">
        <f>'3.ВС (2)'!K137</f>
        <v>251679.78</v>
      </c>
      <c r="Q143" s="22">
        <f t="shared" si="77"/>
        <v>0</v>
      </c>
      <c r="R143" s="22">
        <f t="shared" si="78"/>
        <v>251679.78</v>
      </c>
      <c r="S143" s="22">
        <f>'3.ВС (2)'!L137</f>
        <v>251679.78</v>
      </c>
      <c r="T143" s="22">
        <f t="shared" si="79"/>
        <v>0</v>
      </c>
      <c r="U143" s="22">
        <f t="shared" si="80"/>
        <v>251679.78</v>
      </c>
    </row>
    <row r="144" spans="1:21" s="17" customFormat="1" ht="75" x14ac:dyDescent="0.25">
      <c r="A144" s="321" t="s">
        <v>62</v>
      </c>
      <c r="B144" s="321"/>
      <c r="C144" s="321"/>
      <c r="D144" s="325"/>
      <c r="E144" s="318">
        <v>851</v>
      </c>
      <c r="F144" s="318" t="s">
        <v>29</v>
      </c>
      <c r="G144" s="318" t="s">
        <v>11</v>
      </c>
      <c r="H144" s="318" t="s">
        <v>319</v>
      </c>
      <c r="I144" s="319"/>
      <c r="J144" s="322">
        <f t="shared" ref="J144:L145" si="81">J145</f>
        <v>210041.88</v>
      </c>
      <c r="K144" s="322">
        <f t="shared" si="81"/>
        <v>164495.22</v>
      </c>
      <c r="L144" s="322">
        <f t="shared" si="81"/>
        <v>164495.22</v>
      </c>
      <c r="M144" s="307">
        <f>'3.ВС (2)'!J138</f>
        <v>164495.22</v>
      </c>
      <c r="N144" s="22">
        <f t="shared" si="75"/>
        <v>45546.66</v>
      </c>
      <c r="O144" s="22">
        <f t="shared" si="76"/>
        <v>210041.88</v>
      </c>
      <c r="P144" s="22">
        <f>'3.ВС (2)'!K138</f>
        <v>164495.22</v>
      </c>
      <c r="Q144" s="22">
        <f t="shared" si="77"/>
        <v>0</v>
      </c>
      <c r="R144" s="22">
        <f t="shared" si="78"/>
        <v>164495.22</v>
      </c>
      <c r="S144" s="22">
        <f>'3.ВС (2)'!L138</f>
        <v>164495.22</v>
      </c>
      <c r="T144" s="22">
        <f t="shared" si="79"/>
        <v>0</v>
      </c>
      <c r="U144" s="22">
        <f t="shared" si="80"/>
        <v>164495.22</v>
      </c>
    </row>
    <row r="145" spans="1:21" s="17" customFormat="1" ht="45" x14ac:dyDescent="0.25">
      <c r="A145" s="321" t="s">
        <v>19</v>
      </c>
      <c r="B145" s="321"/>
      <c r="C145" s="321"/>
      <c r="D145" s="321"/>
      <c r="E145" s="318">
        <v>851</v>
      </c>
      <c r="F145" s="318" t="s">
        <v>29</v>
      </c>
      <c r="G145" s="318" t="s">
        <v>11</v>
      </c>
      <c r="H145" s="318" t="s">
        <v>319</v>
      </c>
      <c r="I145" s="319" t="s">
        <v>20</v>
      </c>
      <c r="J145" s="322">
        <f t="shared" si="81"/>
        <v>210041.88</v>
      </c>
      <c r="K145" s="322">
        <f t="shared" si="81"/>
        <v>164495.22</v>
      </c>
      <c r="L145" s="322">
        <f t="shared" si="81"/>
        <v>164495.22</v>
      </c>
      <c r="M145" s="307">
        <f>'3.ВС (2)'!J139</f>
        <v>164495.22</v>
      </c>
      <c r="N145" s="22">
        <f t="shared" si="75"/>
        <v>45546.66</v>
      </c>
      <c r="O145" s="22">
        <f t="shared" si="76"/>
        <v>210041.88</v>
      </c>
      <c r="P145" s="22">
        <f>'3.ВС (2)'!K139</f>
        <v>164495.22</v>
      </c>
      <c r="Q145" s="22">
        <f t="shared" si="77"/>
        <v>0</v>
      </c>
      <c r="R145" s="22">
        <f t="shared" si="78"/>
        <v>164495.22</v>
      </c>
      <c r="S145" s="22">
        <f>'3.ВС (2)'!L139</f>
        <v>164495.22</v>
      </c>
      <c r="T145" s="22">
        <f t="shared" si="79"/>
        <v>0</v>
      </c>
      <c r="U145" s="22">
        <f t="shared" si="80"/>
        <v>164495.22</v>
      </c>
    </row>
    <row r="146" spans="1:21" s="17" customFormat="1" ht="45" x14ac:dyDescent="0.25">
      <c r="A146" s="321" t="s">
        <v>9</v>
      </c>
      <c r="B146" s="321"/>
      <c r="C146" s="321"/>
      <c r="D146" s="321"/>
      <c r="E146" s="318">
        <v>851</v>
      </c>
      <c r="F146" s="318" t="s">
        <v>29</v>
      </c>
      <c r="G146" s="318" t="s">
        <v>11</v>
      </c>
      <c r="H146" s="318" t="s">
        <v>319</v>
      </c>
      <c r="I146" s="319" t="s">
        <v>21</v>
      </c>
      <c r="J146" s="322">
        <f>164495.22+45546.66</f>
        <v>210041.88</v>
      </c>
      <c r="K146" s="322">
        <v>164495.22</v>
      </c>
      <c r="L146" s="322">
        <v>164495.22</v>
      </c>
      <c r="M146" s="307">
        <f>'3.ВС (2)'!J140</f>
        <v>164495.22</v>
      </c>
      <c r="N146" s="22">
        <f t="shared" si="75"/>
        <v>45546.66</v>
      </c>
      <c r="O146" s="22">
        <f t="shared" si="76"/>
        <v>210041.88</v>
      </c>
      <c r="P146" s="22">
        <f>'3.ВС (2)'!K140</f>
        <v>164495.22</v>
      </c>
      <c r="Q146" s="22">
        <f t="shared" si="77"/>
        <v>0</v>
      </c>
      <c r="R146" s="22">
        <f t="shared" si="78"/>
        <v>164495.22</v>
      </c>
      <c r="S146" s="22">
        <f>'3.ВС (2)'!L140</f>
        <v>164495.22</v>
      </c>
      <c r="T146" s="22">
        <f t="shared" si="79"/>
        <v>0</v>
      </c>
      <c r="U146" s="22">
        <f t="shared" si="80"/>
        <v>164495.22</v>
      </c>
    </row>
    <row r="147" spans="1:21" s="17" customFormat="1" ht="30" x14ac:dyDescent="0.25">
      <c r="A147" s="323" t="s">
        <v>419</v>
      </c>
      <c r="B147" s="321"/>
      <c r="C147" s="321"/>
      <c r="D147" s="321"/>
      <c r="E147" s="318">
        <v>851</v>
      </c>
      <c r="F147" s="318" t="s">
        <v>29</v>
      </c>
      <c r="G147" s="318" t="s">
        <v>11</v>
      </c>
      <c r="H147" s="318" t="s">
        <v>764</v>
      </c>
      <c r="I147" s="319"/>
      <c r="J147" s="322">
        <f>J148+J150</f>
        <v>342555.08999999997</v>
      </c>
      <c r="K147" s="322">
        <f t="shared" ref="K147:L147" si="82">K148+K150</f>
        <v>0</v>
      </c>
      <c r="L147" s="322">
        <f t="shared" si="82"/>
        <v>0</v>
      </c>
      <c r="M147" s="307"/>
      <c r="N147" s="22"/>
      <c r="O147" s="22"/>
      <c r="P147" s="22"/>
      <c r="Q147" s="22"/>
      <c r="R147" s="22"/>
      <c r="S147" s="22"/>
      <c r="T147" s="22"/>
      <c r="U147" s="22"/>
    </row>
    <row r="148" spans="1:21" s="17" customFormat="1" ht="45" x14ac:dyDescent="0.25">
      <c r="A148" s="321" t="s">
        <v>19</v>
      </c>
      <c r="B148" s="321"/>
      <c r="C148" s="321"/>
      <c r="D148" s="321"/>
      <c r="E148" s="318">
        <v>851</v>
      </c>
      <c r="F148" s="318" t="s">
        <v>29</v>
      </c>
      <c r="G148" s="318" t="s">
        <v>11</v>
      </c>
      <c r="H148" s="318" t="s">
        <v>764</v>
      </c>
      <c r="I148" s="329" t="s">
        <v>20</v>
      </c>
      <c r="J148" s="322">
        <f>J149</f>
        <v>126489.06</v>
      </c>
      <c r="K148" s="322">
        <f>K149</f>
        <v>0</v>
      </c>
      <c r="L148" s="322">
        <f>L149</f>
        <v>0</v>
      </c>
      <c r="M148" s="307"/>
      <c r="N148" s="22"/>
      <c r="O148" s="22"/>
      <c r="P148" s="22"/>
      <c r="Q148" s="22"/>
      <c r="R148" s="22"/>
      <c r="S148" s="22"/>
      <c r="T148" s="22"/>
      <c r="U148" s="22"/>
    </row>
    <row r="149" spans="1:21" s="17" customFormat="1" ht="45" x14ac:dyDescent="0.25">
      <c r="A149" s="321" t="s">
        <v>9</v>
      </c>
      <c r="B149" s="321"/>
      <c r="C149" s="321"/>
      <c r="D149" s="321"/>
      <c r="E149" s="318">
        <v>851</v>
      </c>
      <c r="F149" s="318" t="s">
        <v>29</v>
      </c>
      <c r="G149" s="318" t="s">
        <v>11</v>
      </c>
      <c r="H149" s="318" t="s">
        <v>764</v>
      </c>
      <c r="I149" s="329" t="s">
        <v>21</v>
      </c>
      <c r="J149" s="322">
        <f>53610.44+72878.62</f>
        <v>126489.06</v>
      </c>
      <c r="K149" s="322">
        <v>0</v>
      </c>
      <c r="L149" s="322">
        <v>0</v>
      </c>
      <c r="M149" s="307"/>
      <c r="N149" s="22"/>
      <c r="O149" s="22"/>
      <c r="P149" s="22"/>
      <c r="Q149" s="22"/>
      <c r="R149" s="22"/>
      <c r="S149" s="22"/>
      <c r="T149" s="22"/>
      <c r="U149" s="22"/>
    </row>
    <row r="150" spans="1:21" s="17" customFormat="1" ht="15.75" x14ac:dyDescent="0.25">
      <c r="A150" s="321" t="s">
        <v>22</v>
      </c>
      <c r="B150" s="422"/>
      <c r="C150" s="422"/>
      <c r="D150" s="423"/>
      <c r="E150" s="318">
        <v>851</v>
      </c>
      <c r="F150" s="318" t="s">
        <v>29</v>
      </c>
      <c r="G150" s="318" t="s">
        <v>11</v>
      </c>
      <c r="H150" s="318" t="s">
        <v>764</v>
      </c>
      <c r="I150" s="319" t="s">
        <v>23</v>
      </c>
      <c r="J150" s="322">
        <f>J151</f>
        <v>216066.03</v>
      </c>
      <c r="K150" s="322"/>
      <c r="L150" s="322"/>
      <c r="M150" s="307"/>
      <c r="N150" s="22"/>
      <c r="O150" s="22"/>
      <c r="P150" s="22"/>
      <c r="Q150" s="22"/>
      <c r="R150" s="22"/>
      <c r="S150" s="22"/>
      <c r="T150" s="22"/>
      <c r="U150" s="22"/>
    </row>
    <row r="151" spans="1:21" s="17" customFormat="1" ht="15.75" x14ac:dyDescent="0.25">
      <c r="A151" s="321" t="s">
        <v>769</v>
      </c>
      <c r="B151" s="422"/>
      <c r="C151" s="422"/>
      <c r="D151" s="423"/>
      <c r="E151" s="318">
        <v>851</v>
      </c>
      <c r="F151" s="318" t="s">
        <v>29</v>
      </c>
      <c r="G151" s="318" t="s">
        <v>11</v>
      </c>
      <c r="H151" s="318" t="s">
        <v>764</v>
      </c>
      <c r="I151" s="319" t="s">
        <v>770</v>
      </c>
      <c r="J151" s="322">
        <v>216066.03</v>
      </c>
      <c r="K151" s="322"/>
      <c r="L151" s="322"/>
      <c r="M151" s="307"/>
      <c r="N151" s="22"/>
      <c r="O151" s="22"/>
      <c r="P151" s="22"/>
      <c r="Q151" s="22"/>
      <c r="R151" s="22"/>
      <c r="S151" s="22"/>
      <c r="T151" s="22"/>
      <c r="U151" s="22"/>
    </row>
    <row r="152" spans="1:21" s="17" customFormat="1" ht="180" x14ac:dyDescent="0.25">
      <c r="A152" s="321" t="s">
        <v>63</v>
      </c>
      <c r="B152" s="321"/>
      <c r="C152" s="321"/>
      <c r="D152" s="321"/>
      <c r="E152" s="318">
        <v>851</v>
      </c>
      <c r="F152" s="318" t="s">
        <v>29</v>
      </c>
      <c r="G152" s="318" t="s">
        <v>11</v>
      </c>
      <c r="H152" s="318" t="s">
        <v>320</v>
      </c>
      <c r="I152" s="319"/>
      <c r="J152" s="322">
        <f t="shared" ref="J152:L153" si="83">J153</f>
        <v>113348.8</v>
      </c>
      <c r="K152" s="322">
        <f t="shared" si="83"/>
        <v>87184.56</v>
      </c>
      <c r="L152" s="322">
        <f t="shared" si="83"/>
        <v>87184.56</v>
      </c>
      <c r="M152" s="307">
        <f>'3.ВС (2)'!J141</f>
        <v>87184.56</v>
      </c>
      <c r="N152" s="22">
        <f t="shared" si="75"/>
        <v>26164.240000000005</v>
      </c>
      <c r="O152" s="22">
        <f t="shared" si="76"/>
        <v>113348.8</v>
      </c>
      <c r="P152" s="22">
        <f>'3.ВС (2)'!K141</f>
        <v>87184.56</v>
      </c>
      <c r="Q152" s="22">
        <f t="shared" si="77"/>
        <v>0</v>
      </c>
      <c r="R152" s="22">
        <f t="shared" si="78"/>
        <v>87184.56</v>
      </c>
      <c r="S152" s="22">
        <f>'3.ВС (2)'!L141</f>
        <v>87184.56</v>
      </c>
      <c r="T152" s="22">
        <f t="shared" si="79"/>
        <v>0</v>
      </c>
      <c r="U152" s="22">
        <f t="shared" si="80"/>
        <v>87184.56</v>
      </c>
    </row>
    <row r="153" spans="1:21" s="17" customFormat="1" ht="27" customHeight="1" x14ac:dyDescent="0.25">
      <c r="A153" s="321" t="s">
        <v>33</v>
      </c>
      <c r="B153" s="321"/>
      <c r="C153" s="321"/>
      <c r="D153" s="321"/>
      <c r="E153" s="318">
        <v>851</v>
      </c>
      <c r="F153" s="318" t="s">
        <v>29</v>
      </c>
      <c r="G153" s="318" t="s">
        <v>11</v>
      </c>
      <c r="H153" s="318" t="s">
        <v>320</v>
      </c>
      <c r="I153" s="319" t="s">
        <v>34</v>
      </c>
      <c r="J153" s="322">
        <f t="shared" si="83"/>
        <v>113348.8</v>
      </c>
      <c r="K153" s="322">
        <f t="shared" si="83"/>
        <v>87184.56</v>
      </c>
      <c r="L153" s="322">
        <f t="shared" si="83"/>
        <v>87184.56</v>
      </c>
      <c r="M153" s="307">
        <f>'3.ВС (2)'!J142</f>
        <v>87184.56</v>
      </c>
      <c r="N153" s="22">
        <f t="shared" si="75"/>
        <v>26164.240000000005</v>
      </c>
      <c r="O153" s="22">
        <f t="shared" si="76"/>
        <v>113348.8</v>
      </c>
      <c r="P153" s="22">
        <f>'3.ВС (2)'!K142</f>
        <v>87184.56</v>
      </c>
      <c r="Q153" s="22">
        <f t="shared" si="77"/>
        <v>0</v>
      </c>
      <c r="R153" s="22">
        <f t="shared" si="78"/>
        <v>87184.56</v>
      </c>
      <c r="S153" s="22">
        <f>'3.ВС (2)'!L142</f>
        <v>87184.56</v>
      </c>
      <c r="T153" s="22">
        <f t="shared" si="79"/>
        <v>0</v>
      </c>
      <c r="U153" s="22">
        <f t="shared" si="80"/>
        <v>87184.56</v>
      </c>
    </row>
    <row r="154" spans="1:21" s="17" customFormat="1" ht="25.5" customHeight="1" x14ac:dyDescent="0.25">
      <c r="A154" s="321" t="s">
        <v>55</v>
      </c>
      <c r="B154" s="321"/>
      <c r="C154" s="321"/>
      <c r="D154" s="321"/>
      <c r="E154" s="318">
        <v>851</v>
      </c>
      <c r="F154" s="318" t="s">
        <v>29</v>
      </c>
      <c r="G154" s="318" t="s">
        <v>11</v>
      </c>
      <c r="H154" s="318" t="s">
        <v>320</v>
      </c>
      <c r="I154" s="319" t="s">
        <v>56</v>
      </c>
      <c r="J154" s="322">
        <f>87184.56+26164.24</f>
        <v>113348.8</v>
      </c>
      <c r="K154" s="322">
        <v>87184.56</v>
      </c>
      <c r="L154" s="322">
        <v>87184.56</v>
      </c>
      <c r="M154" s="307">
        <f>'3.ВС (2)'!J143</f>
        <v>87184.56</v>
      </c>
      <c r="N154" s="22">
        <f t="shared" si="75"/>
        <v>26164.240000000005</v>
      </c>
      <c r="O154" s="22">
        <f t="shared" si="76"/>
        <v>113348.8</v>
      </c>
      <c r="P154" s="22">
        <f>'3.ВС (2)'!K143</f>
        <v>87184.56</v>
      </c>
      <c r="Q154" s="22">
        <f t="shared" si="77"/>
        <v>0</v>
      </c>
      <c r="R154" s="22">
        <f t="shared" si="78"/>
        <v>87184.56</v>
      </c>
      <c r="S154" s="22">
        <f>'3.ВС (2)'!L143</f>
        <v>87184.56</v>
      </c>
      <c r="T154" s="22">
        <f t="shared" si="79"/>
        <v>0</v>
      </c>
      <c r="U154" s="22">
        <f t="shared" si="80"/>
        <v>87184.56</v>
      </c>
    </row>
    <row r="155" spans="1:21" s="17" customFormat="1" ht="23.25" customHeight="1" x14ac:dyDescent="0.25">
      <c r="A155" s="323" t="s">
        <v>64</v>
      </c>
      <c r="B155" s="321"/>
      <c r="C155" s="321"/>
      <c r="D155" s="325"/>
      <c r="E155" s="318">
        <v>851</v>
      </c>
      <c r="F155" s="318" t="s">
        <v>29</v>
      </c>
      <c r="G155" s="318" t="s">
        <v>40</v>
      </c>
      <c r="H155" s="318" t="s">
        <v>44</v>
      </c>
      <c r="I155" s="319"/>
      <c r="J155" s="322">
        <f t="shared" ref="J155:L155" si="84">J156</f>
        <v>95962.61</v>
      </c>
      <c r="K155" s="322">
        <f t="shared" si="84"/>
        <v>0</v>
      </c>
      <c r="L155" s="322">
        <f t="shared" si="84"/>
        <v>0</v>
      </c>
      <c r="M155" s="307">
        <f>'3.ВС (2)'!J144</f>
        <v>90000</v>
      </c>
      <c r="N155" s="22">
        <f t="shared" si="75"/>
        <v>5962.6100000000006</v>
      </c>
      <c r="O155" s="22">
        <f t="shared" si="76"/>
        <v>95962.61</v>
      </c>
      <c r="P155" s="22">
        <f>'3.ВС (2)'!K144</f>
        <v>0</v>
      </c>
      <c r="Q155" s="22">
        <f t="shared" si="77"/>
        <v>0</v>
      </c>
      <c r="R155" s="22">
        <f t="shared" si="78"/>
        <v>0</v>
      </c>
      <c r="S155" s="22">
        <f>'3.ВС (2)'!L144</f>
        <v>0</v>
      </c>
      <c r="T155" s="22">
        <f t="shared" si="79"/>
        <v>0</v>
      </c>
      <c r="U155" s="22">
        <f t="shared" si="80"/>
        <v>0</v>
      </c>
    </row>
    <row r="156" spans="1:21" ht="36" customHeight="1" x14ac:dyDescent="0.25">
      <c r="A156" s="321" t="s">
        <v>226</v>
      </c>
      <c r="B156" s="321"/>
      <c r="C156" s="321"/>
      <c r="D156" s="325"/>
      <c r="E156" s="318">
        <v>851</v>
      </c>
      <c r="F156" s="318" t="s">
        <v>29</v>
      </c>
      <c r="G156" s="318" t="s">
        <v>40</v>
      </c>
      <c r="H156" s="318" t="s">
        <v>321</v>
      </c>
      <c r="I156" s="319"/>
      <c r="J156" s="322">
        <f t="shared" ref="J156:L157" si="85">J157</f>
        <v>95962.61</v>
      </c>
      <c r="K156" s="322">
        <f t="shared" si="85"/>
        <v>0</v>
      </c>
      <c r="L156" s="322">
        <f t="shared" si="85"/>
        <v>0</v>
      </c>
      <c r="M156" s="307">
        <f>'3.ВС (2)'!J145</f>
        <v>90000</v>
      </c>
      <c r="N156" s="22">
        <f t="shared" si="75"/>
        <v>5962.6100000000006</v>
      </c>
      <c r="O156" s="22">
        <f t="shared" si="76"/>
        <v>95962.61</v>
      </c>
      <c r="P156" s="22">
        <f>'3.ВС (2)'!K145</f>
        <v>0</v>
      </c>
      <c r="Q156" s="22">
        <f t="shared" si="77"/>
        <v>0</v>
      </c>
      <c r="R156" s="22">
        <f t="shared" si="78"/>
        <v>0</v>
      </c>
      <c r="S156" s="22">
        <f>'3.ВС (2)'!L145</f>
        <v>0</v>
      </c>
      <c r="T156" s="22">
        <f t="shared" si="79"/>
        <v>0</v>
      </c>
      <c r="U156" s="22">
        <f t="shared" si="80"/>
        <v>0</v>
      </c>
    </row>
    <row r="157" spans="1:21" ht="55.5" customHeight="1" x14ac:dyDescent="0.25">
      <c r="A157" s="321" t="s">
        <v>19</v>
      </c>
      <c r="B157" s="321"/>
      <c r="C157" s="321"/>
      <c r="D157" s="325"/>
      <c r="E157" s="318">
        <v>851</v>
      </c>
      <c r="F157" s="318" t="s">
        <v>29</v>
      </c>
      <c r="G157" s="318" t="s">
        <v>40</v>
      </c>
      <c r="H157" s="318" t="s">
        <v>321</v>
      </c>
      <c r="I157" s="319" t="s">
        <v>20</v>
      </c>
      <c r="J157" s="322">
        <f t="shared" si="85"/>
        <v>95962.61</v>
      </c>
      <c r="K157" s="322">
        <f t="shared" si="85"/>
        <v>0</v>
      </c>
      <c r="L157" s="322">
        <f t="shared" si="85"/>
        <v>0</v>
      </c>
      <c r="M157" s="307">
        <f>'3.ВС (2)'!J146</f>
        <v>90000</v>
      </c>
      <c r="N157" s="22">
        <f t="shared" si="75"/>
        <v>5962.6100000000006</v>
      </c>
      <c r="O157" s="22">
        <f t="shared" si="76"/>
        <v>95962.61</v>
      </c>
      <c r="P157" s="22">
        <f>'3.ВС (2)'!K146</f>
        <v>0</v>
      </c>
      <c r="Q157" s="22">
        <f t="shared" si="77"/>
        <v>0</v>
      </c>
      <c r="R157" s="22">
        <f t="shared" si="78"/>
        <v>0</v>
      </c>
      <c r="S157" s="22">
        <f>'3.ВС (2)'!L146</f>
        <v>0</v>
      </c>
      <c r="T157" s="22">
        <f t="shared" si="79"/>
        <v>0</v>
      </c>
      <c r="U157" s="22">
        <f t="shared" si="80"/>
        <v>0</v>
      </c>
    </row>
    <row r="158" spans="1:21" ht="55.5" customHeight="1" x14ac:dyDescent="0.25">
      <c r="A158" s="321" t="s">
        <v>9</v>
      </c>
      <c r="B158" s="321"/>
      <c r="C158" s="321"/>
      <c r="D158" s="325"/>
      <c r="E158" s="318">
        <v>851</v>
      </c>
      <c r="F158" s="318" t="s">
        <v>29</v>
      </c>
      <c r="G158" s="318" t="s">
        <v>40</v>
      </c>
      <c r="H158" s="318" t="s">
        <v>321</v>
      </c>
      <c r="I158" s="319" t="s">
        <v>21</v>
      </c>
      <c r="J158" s="322">
        <f>90000+5962.61</f>
        <v>95962.61</v>
      </c>
      <c r="K158" s="322">
        <v>0</v>
      </c>
      <c r="L158" s="322">
        <v>0</v>
      </c>
      <c r="M158" s="307">
        <f>'3.ВС (2)'!J147</f>
        <v>90000</v>
      </c>
      <c r="N158" s="22">
        <f t="shared" si="75"/>
        <v>5962.6100000000006</v>
      </c>
      <c r="O158" s="22">
        <f t="shared" si="76"/>
        <v>95962.61</v>
      </c>
      <c r="P158" s="22">
        <f>'3.ВС (2)'!K147</f>
        <v>0</v>
      </c>
      <c r="Q158" s="22">
        <f t="shared" si="77"/>
        <v>0</v>
      </c>
      <c r="R158" s="22">
        <f t="shared" si="78"/>
        <v>0</v>
      </c>
      <c r="S158" s="22">
        <f>'3.ВС (2)'!L147</f>
        <v>0</v>
      </c>
      <c r="T158" s="22">
        <f t="shared" si="79"/>
        <v>0</v>
      </c>
      <c r="U158" s="22">
        <f t="shared" si="80"/>
        <v>0</v>
      </c>
    </row>
    <row r="159" spans="1:21" ht="33" customHeight="1" x14ac:dyDescent="0.25">
      <c r="A159" s="323" t="s">
        <v>755</v>
      </c>
      <c r="B159" s="321"/>
      <c r="C159" s="321"/>
      <c r="D159" s="325"/>
      <c r="E159" s="318">
        <v>851</v>
      </c>
      <c r="F159" s="318" t="s">
        <v>29</v>
      </c>
      <c r="G159" s="318" t="s">
        <v>42</v>
      </c>
      <c r="H159" s="318" t="s">
        <v>44</v>
      </c>
      <c r="I159" s="319"/>
      <c r="J159" s="322">
        <f>J160</f>
        <v>760291</v>
      </c>
      <c r="K159" s="322">
        <f t="shared" ref="K159:L160" si="86">K160</f>
        <v>651678</v>
      </c>
      <c r="L159" s="322">
        <f t="shared" si="86"/>
        <v>2172260</v>
      </c>
      <c r="M159" s="307">
        <v>0</v>
      </c>
      <c r="N159" s="22">
        <f t="shared" si="75"/>
        <v>760291</v>
      </c>
      <c r="O159" s="22">
        <f t="shared" si="76"/>
        <v>760291</v>
      </c>
      <c r="Q159" s="22">
        <f t="shared" si="77"/>
        <v>651678</v>
      </c>
      <c r="R159" s="22">
        <f t="shared" si="78"/>
        <v>651678</v>
      </c>
      <c r="S159" s="22"/>
      <c r="T159" s="22">
        <f t="shared" si="79"/>
        <v>2172260</v>
      </c>
      <c r="U159" s="22">
        <f t="shared" si="80"/>
        <v>2172260</v>
      </c>
    </row>
    <row r="160" spans="1:21" ht="99.75" customHeight="1" x14ac:dyDescent="0.25">
      <c r="A160" s="321" t="s">
        <v>760</v>
      </c>
      <c r="B160" s="321"/>
      <c r="C160" s="321"/>
      <c r="D160" s="325"/>
      <c r="E160" s="318">
        <v>851</v>
      </c>
      <c r="F160" s="318" t="s">
        <v>29</v>
      </c>
      <c r="G160" s="318" t="s">
        <v>42</v>
      </c>
      <c r="H160" s="318" t="s">
        <v>761</v>
      </c>
      <c r="I160" s="319"/>
      <c r="J160" s="322">
        <f>J161</f>
        <v>760291</v>
      </c>
      <c r="K160" s="322">
        <f t="shared" si="86"/>
        <v>651678</v>
      </c>
      <c r="L160" s="322">
        <f t="shared" si="86"/>
        <v>2172260</v>
      </c>
      <c r="M160" s="307"/>
      <c r="N160" s="22">
        <f t="shared" si="75"/>
        <v>760291</v>
      </c>
      <c r="O160" s="22">
        <f t="shared" si="76"/>
        <v>760291</v>
      </c>
      <c r="Q160" s="22">
        <f t="shared" si="77"/>
        <v>651678</v>
      </c>
      <c r="R160" s="22">
        <f t="shared" si="78"/>
        <v>651678</v>
      </c>
      <c r="S160" s="22"/>
      <c r="T160" s="22">
        <f t="shared" si="79"/>
        <v>2172260</v>
      </c>
      <c r="U160" s="22">
        <f t="shared" si="80"/>
        <v>2172260</v>
      </c>
    </row>
    <row r="161" spans="1:21" ht="54.75" customHeight="1" x14ac:dyDescent="0.25">
      <c r="A161" s="321" t="s">
        <v>19</v>
      </c>
      <c r="B161" s="321"/>
      <c r="C161" s="321"/>
      <c r="D161" s="325"/>
      <c r="E161" s="318">
        <v>851</v>
      </c>
      <c r="F161" s="318" t="s">
        <v>29</v>
      </c>
      <c r="G161" s="318" t="s">
        <v>42</v>
      </c>
      <c r="H161" s="318" t="s">
        <v>761</v>
      </c>
      <c r="I161" s="319" t="s">
        <v>20</v>
      </c>
      <c r="J161" s="322">
        <f>J162</f>
        <v>760291</v>
      </c>
      <c r="K161" s="322">
        <f t="shared" ref="K161:L161" si="87">K162</f>
        <v>651678</v>
      </c>
      <c r="L161" s="322">
        <f t="shared" si="87"/>
        <v>2172260</v>
      </c>
      <c r="M161" s="307"/>
      <c r="N161" s="22">
        <f t="shared" si="75"/>
        <v>760291</v>
      </c>
      <c r="O161" s="22">
        <f t="shared" si="76"/>
        <v>760291</v>
      </c>
      <c r="Q161" s="22">
        <f t="shared" si="77"/>
        <v>651678</v>
      </c>
      <c r="R161" s="22">
        <f t="shared" si="78"/>
        <v>651678</v>
      </c>
      <c r="S161" s="22"/>
      <c r="T161" s="22">
        <f t="shared" si="79"/>
        <v>2172260</v>
      </c>
      <c r="U161" s="22">
        <f t="shared" si="80"/>
        <v>2172260</v>
      </c>
    </row>
    <row r="162" spans="1:21" ht="52.5" customHeight="1" x14ac:dyDescent="0.25">
      <c r="A162" s="321" t="s">
        <v>9</v>
      </c>
      <c r="B162" s="321"/>
      <c r="C162" s="321"/>
      <c r="D162" s="325"/>
      <c r="E162" s="318">
        <v>851</v>
      </c>
      <c r="F162" s="318" t="s">
        <v>29</v>
      </c>
      <c r="G162" s="318" t="s">
        <v>42</v>
      </c>
      <c r="H162" s="318" t="s">
        <v>761</v>
      </c>
      <c r="I162" s="319" t="s">
        <v>21</v>
      </c>
      <c r="J162" s="322">
        <v>760291</v>
      </c>
      <c r="K162" s="322">
        <v>651678</v>
      </c>
      <c r="L162" s="322">
        <v>2172260</v>
      </c>
      <c r="M162" s="307">
        <v>0</v>
      </c>
      <c r="N162" s="22">
        <f t="shared" si="75"/>
        <v>760291</v>
      </c>
      <c r="O162" s="22">
        <f t="shared" si="76"/>
        <v>760291</v>
      </c>
      <c r="P162" s="8">
        <v>0</v>
      </c>
      <c r="Q162" s="22">
        <f t="shared" si="77"/>
        <v>651678</v>
      </c>
      <c r="R162" s="22">
        <f t="shared" si="78"/>
        <v>651678</v>
      </c>
      <c r="S162" s="22"/>
      <c r="T162" s="22">
        <f t="shared" si="79"/>
        <v>2172260</v>
      </c>
      <c r="U162" s="22">
        <f t="shared" si="80"/>
        <v>2172260</v>
      </c>
    </row>
    <row r="163" spans="1:21" x14ac:dyDescent="0.25">
      <c r="A163" s="326" t="s">
        <v>402</v>
      </c>
      <c r="B163" s="321"/>
      <c r="C163" s="321"/>
      <c r="D163" s="325"/>
      <c r="E163" s="318" t="s">
        <v>250</v>
      </c>
      <c r="F163" s="318" t="s">
        <v>96</v>
      </c>
      <c r="G163" s="318"/>
      <c r="H163" s="318"/>
      <c r="I163" s="319"/>
      <c r="J163" s="324">
        <f t="shared" ref="J163:L166" si="88">J164</f>
        <v>623554.22</v>
      </c>
      <c r="K163" s="324">
        <f t="shared" si="88"/>
        <v>196933</v>
      </c>
      <c r="L163" s="324">
        <f t="shared" si="88"/>
        <v>196933</v>
      </c>
      <c r="M163" s="307">
        <f>'3.ВС (2)'!J148</f>
        <v>196933</v>
      </c>
      <c r="N163" s="22">
        <f t="shared" si="75"/>
        <v>426621.22</v>
      </c>
      <c r="O163" s="22">
        <f t="shared" si="76"/>
        <v>623554.22</v>
      </c>
      <c r="P163" s="22">
        <f>'3.ВС (2)'!K148</f>
        <v>196933</v>
      </c>
      <c r="Q163" s="22">
        <f t="shared" si="77"/>
        <v>0</v>
      </c>
      <c r="R163" s="22">
        <f t="shared" si="78"/>
        <v>196933</v>
      </c>
      <c r="S163" s="22">
        <f>'3.ВС (2)'!L148</f>
        <v>196933</v>
      </c>
      <c r="T163" s="22">
        <f t="shared" si="79"/>
        <v>0</v>
      </c>
      <c r="U163" s="22">
        <f t="shared" si="80"/>
        <v>196933</v>
      </c>
    </row>
    <row r="164" spans="1:21" ht="42.75" customHeight="1" x14ac:dyDescent="0.25">
      <c r="A164" s="326" t="s">
        <v>403</v>
      </c>
      <c r="B164" s="321"/>
      <c r="C164" s="321"/>
      <c r="D164" s="325"/>
      <c r="E164" s="318" t="s">
        <v>250</v>
      </c>
      <c r="F164" s="318" t="s">
        <v>96</v>
      </c>
      <c r="G164" s="318" t="s">
        <v>29</v>
      </c>
      <c r="H164" s="318"/>
      <c r="I164" s="319"/>
      <c r="J164" s="322">
        <f t="shared" si="88"/>
        <v>623554.22</v>
      </c>
      <c r="K164" s="322">
        <f t="shared" si="88"/>
        <v>196933</v>
      </c>
      <c r="L164" s="322">
        <f t="shared" si="88"/>
        <v>196933</v>
      </c>
      <c r="M164" s="307">
        <f>'3.ВС (2)'!J149</f>
        <v>196933</v>
      </c>
      <c r="N164" s="22">
        <f t="shared" si="75"/>
        <v>426621.22</v>
      </c>
      <c r="O164" s="22">
        <f t="shared" si="76"/>
        <v>623554.22</v>
      </c>
      <c r="P164" s="22">
        <f>'3.ВС (2)'!K149</f>
        <v>196933</v>
      </c>
      <c r="Q164" s="22">
        <f t="shared" si="77"/>
        <v>0</v>
      </c>
      <c r="R164" s="22">
        <f t="shared" si="78"/>
        <v>196933</v>
      </c>
      <c r="S164" s="22">
        <f>'3.ВС (2)'!L149</f>
        <v>196933</v>
      </c>
      <c r="T164" s="22">
        <f t="shared" si="79"/>
        <v>0</v>
      </c>
      <c r="U164" s="22">
        <f t="shared" si="80"/>
        <v>196933</v>
      </c>
    </row>
    <row r="165" spans="1:21" ht="42" customHeight="1" x14ac:dyDescent="0.25">
      <c r="A165" s="321" t="s">
        <v>404</v>
      </c>
      <c r="B165" s="321"/>
      <c r="C165" s="321"/>
      <c r="D165" s="325"/>
      <c r="E165" s="318" t="s">
        <v>250</v>
      </c>
      <c r="F165" s="318" t="s">
        <v>96</v>
      </c>
      <c r="G165" s="318" t="s">
        <v>29</v>
      </c>
      <c r="H165" s="318" t="s">
        <v>405</v>
      </c>
      <c r="I165" s="319"/>
      <c r="J165" s="322">
        <f t="shared" si="88"/>
        <v>623554.22</v>
      </c>
      <c r="K165" s="322">
        <f t="shared" si="88"/>
        <v>196933</v>
      </c>
      <c r="L165" s="322">
        <f t="shared" si="88"/>
        <v>196933</v>
      </c>
      <c r="M165" s="307">
        <f>'3.ВС (2)'!J150</f>
        <v>196933</v>
      </c>
      <c r="N165" s="22">
        <f t="shared" si="75"/>
        <v>426621.22</v>
      </c>
      <c r="O165" s="22">
        <f t="shared" si="76"/>
        <v>623554.22</v>
      </c>
      <c r="P165" s="22">
        <f>'3.ВС (2)'!K150</f>
        <v>196933</v>
      </c>
      <c r="Q165" s="22">
        <f t="shared" si="77"/>
        <v>0</v>
      </c>
      <c r="R165" s="22">
        <f t="shared" si="78"/>
        <v>196933</v>
      </c>
      <c r="S165" s="22">
        <f>'3.ВС (2)'!L150</f>
        <v>196933</v>
      </c>
      <c r="T165" s="22">
        <f t="shared" si="79"/>
        <v>0</v>
      </c>
      <c r="U165" s="22">
        <f t="shared" si="80"/>
        <v>196933</v>
      </c>
    </row>
    <row r="166" spans="1:21" ht="51.75" customHeight="1" x14ac:dyDescent="0.25">
      <c r="A166" s="321" t="s">
        <v>19</v>
      </c>
      <c r="B166" s="321"/>
      <c r="C166" s="321"/>
      <c r="D166" s="325"/>
      <c r="E166" s="318" t="s">
        <v>250</v>
      </c>
      <c r="F166" s="318" t="s">
        <v>96</v>
      </c>
      <c r="G166" s="318" t="s">
        <v>29</v>
      </c>
      <c r="H166" s="318" t="s">
        <v>405</v>
      </c>
      <c r="I166" s="319" t="s">
        <v>20</v>
      </c>
      <c r="J166" s="322">
        <f t="shared" si="88"/>
        <v>623554.22</v>
      </c>
      <c r="K166" s="322">
        <f t="shared" si="88"/>
        <v>196933</v>
      </c>
      <c r="L166" s="322">
        <f t="shared" si="88"/>
        <v>196933</v>
      </c>
      <c r="M166" s="307">
        <f>'3.ВС (2)'!J151</f>
        <v>196933</v>
      </c>
      <c r="N166" s="22">
        <f t="shared" si="75"/>
        <v>426621.22</v>
      </c>
      <c r="O166" s="22">
        <f t="shared" si="76"/>
        <v>623554.22</v>
      </c>
      <c r="P166" s="22">
        <f>'3.ВС (2)'!K151</f>
        <v>196933</v>
      </c>
      <c r="Q166" s="22">
        <f t="shared" si="77"/>
        <v>0</v>
      </c>
      <c r="R166" s="22">
        <f t="shared" si="78"/>
        <v>196933</v>
      </c>
      <c r="S166" s="22">
        <f>'3.ВС (2)'!L151</f>
        <v>196933</v>
      </c>
      <c r="T166" s="22">
        <f t="shared" si="79"/>
        <v>0</v>
      </c>
      <c r="U166" s="22">
        <f t="shared" si="80"/>
        <v>196933</v>
      </c>
    </row>
    <row r="167" spans="1:21" ht="51.75" customHeight="1" x14ac:dyDescent="0.25">
      <c r="A167" s="321" t="s">
        <v>9</v>
      </c>
      <c r="B167" s="321"/>
      <c r="C167" s="321"/>
      <c r="D167" s="325"/>
      <c r="E167" s="318" t="s">
        <v>250</v>
      </c>
      <c r="F167" s="318" t="s">
        <v>96</v>
      </c>
      <c r="G167" s="318" t="s">
        <v>29</v>
      </c>
      <c r="H167" s="318" t="s">
        <v>405</v>
      </c>
      <c r="I167" s="319" t="s">
        <v>21</v>
      </c>
      <c r="J167" s="324">
        <v>623554.22</v>
      </c>
      <c r="K167" s="324">
        <v>196933</v>
      </c>
      <c r="L167" s="324">
        <v>196933</v>
      </c>
      <c r="M167" s="307">
        <f>'3.ВС (2)'!J152</f>
        <v>196933</v>
      </c>
      <c r="N167" s="22">
        <f t="shared" si="75"/>
        <v>426621.22</v>
      </c>
      <c r="O167" s="22">
        <f t="shared" si="76"/>
        <v>623554.22</v>
      </c>
      <c r="P167" s="22">
        <f>'3.ВС (2)'!K152</f>
        <v>196933</v>
      </c>
      <c r="Q167" s="22">
        <f t="shared" si="77"/>
        <v>0</v>
      </c>
      <c r="R167" s="22">
        <f t="shared" si="78"/>
        <v>196933</v>
      </c>
      <c r="S167" s="22">
        <f>'3.ВС (2)'!L152</f>
        <v>196933</v>
      </c>
      <c r="T167" s="22">
        <f t="shared" si="79"/>
        <v>0</v>
      </c>
      <c r="U167" s="22">
        <f t="shared" si="80"/>
        <v>196933</v>
      </c>
    </row>
    <row r="168" spans="1:21" ht="29.25" customHeight="1" x14ac:dyDescent="0.25">
      <c r="A168" s="323" t="s">
        <v>70</v>
      </c>
      <c r="B168" s="321"/>
      <c r="C168" s="321"/>
      <c r="D168" s="321"/>
      <c r="E168" s="318">
        <v>851</v>
      </c>
      <c r="F168" s="319" t="s">
        <v>71</v>
      </c>
      <c r="G168" s="319"/>
      <c r="H168" s="318" t="s">
        <v>44</v>
      </c>
      <c r="I168" s="319"/>
      <c r="J168" s="322">
        <f t="shared" ref="J168:L168" si="89">J169</f>
        <v>12027200</v>
      </c>
      <c r="K168" s="322">
        <f t="shared" si="89"/>
        <v>16354255</v>
      </c>
      <c r="L168" s="322">
        <f t="shared" si="89"/>
        <v>11797300</v>
      </c>
      <c r="M168" s="307">
        <f>'3.ВС (2)'!J153</f>
        <v>12297300</v>
      </c>
      <c r="N168" s="22">
        <f t="shared" si="75"/>
        <v>-270100</v>
      </c>
      <c r="O168" s="22">
        <f t="shared" si="76"/>
        <v>12027200</v>
      </c>
      <c r="P168" s="22">
        <f>'3.ВС (2)'!K153</f>
        <v>16354255</v>
      </c>
      <c r="Q168" s="22">
        <f t="shared" si="77"/>
        <v>0</v>
      </c>
      <c r="R168" s="22">
        <f t="shared" si="78"/>
        <v>16354255</v>
      </c>
      <c r="S168" s="22">
        <f>'3.ВС (2)'!L153</f>
        <v>11797300</v>
      </c>
      <c r="T168" s="22">
        <f t="shared" si="79"/>
        <v>0</v>
      </c>
      <c r="U168" s="22">
        <f t="shared" si="80"/>
        <v>11797300</v>
      </c>
    </row>
    <row r="169" spans="1:21" s="17" customFormat="1" x14ac:dyDescent="0.25">
      <c r="A169" s="323" t="s">
        <v>263</v>
      </c>
      <c r="B169" s="321"/>
      <c r="C169" s="321"/>
      <c r="D169" s="321"/>
      <c r="E169" s="318">
        <v>851</v>
      </c>
      <c r="F169" s="319" t="s">
        <v>71</v>
      </c>
      <c r="G169" s="318" t="s">
        <v>42</v>
      </c>
      <c r="H169" s="318" t="s">
        <v>44</v>
      </c>
      <c r="I169" s="324"/>
      <c r="J169" s="324">
        <f>J170+J173+J176+J179</f>
        <v>12027200</v>
      </c>
      <c r="K169" s="324">
        <f t="shared" ref="K169:L169" si="90">K170+K173+K176+K179</f>
        <v>16354255</v>
      </c>
      <c r="L169" s="324">
        <f t="shared" si="90"/>
        <v>11797300</v>
      </c>
      <c r="M169" s="307">
        <f>'3.ВС (2)'!J154</f>
        <v>12297300</v>
      </c>
      <c r="N169" s="22">
        <f t="shared" si="75"/>
        <v>-270100</v>
      </c>
      <c r="O169" s="22">
        <f t="shared" si="76"/>
        <v>12027200</v>
      </c>
      <c r="P169" s="22">
        <f>'3.ВС (2)'!K154</f>
        <v>16354255</v>
      </c>
      <c r="Q169" s="22">
        <f t="shared" si="77"/>
        <v>0</v>
      </c>
      <c r="R169" s="22">
        <f t="shared" si="78"/>
        <v>16354255</v>
      </c>
      <c r="S169" s="22">
        <f>'3.ВС (2)'!L154</f>
        <v>11797300</v>
      </c>
      <c r="T169" s="22">
        <f t="shared" si="79"/>
        <v>0</v>
      </c>
      <c r="U169" s="22">
        <f t="shared" si="80"/>
        <v>11797300</v>
      </c>
    </row>
    <row r="170" spans="1:21" ht="45" customHeight="1" x14ac:dyDescent="0.25">
      <c r="A170" s="323" t="s">
        <v>293</v>
      </c>
      <c r="B170" s="321"/>
      <c r="C170" s="321"/>
      <c r="D170" s="321"/>
      <c r="E170" s="318" t="s">
        <v>250</v>
      </c>
      <c r="F170" s="319" t="s">
        <v>71</v>
      </c>
      <c r="G170" s="318" t="s">
        <v>42</v>
      </c>
      <c r="H170" s="318" t="s">
        <v>735</v>
      </c>
      <c r="I170" s="324"/>
      <c r="J170" s="322">
        <f t="shared" ref="J170:L171" si="91">J171</f>
        <v>0</v>
      </c>
      <c r="K170" s="322">
        <f t="shared" si="91"/>
        <v>4556955</v>
      </c>
      <c r="L170" s="322">
        <f t="shared" si="91"/>
        <v>0</v>
      </c>
      <c r="M170" s="307">
        <f>'3.ВС (2)'!J155</f>
        <v>0</v>
      </c>
      <c r="N170" s="22">
        <f t="shared" si="75"/>
        <v>0</v>
      </c>
      <c r="O170" s="22">
        <f t="shared" si="76"/>
        <v>0</v>
      </c>
      <c r="P170" s="22">
        <f>'3.ВС (2)'!K155</f>
        <v>4556955</v>
      </c>
      <c r="Q170" s="22">
        <f t="shared" si="77"/>
        <v>0</v>
      </c>
      <c r="R170" s="22">
        <f t="shared" si="78"/>
        <v>4556955</v>
      </c>
      <c r="S170" s="22">
        <f>'3.ВС (2)'!L155</f>
        <v>0</v>
      </c>
      <c r="T170" s="22">
        <f t="shared" si="79"/>
        <v>0</v>
      </c>
      <c r="U170" s="22">
        <f t="shared" si="80"/>
        <v>0</v>
      </c>
    </row>
    <row r="171" spans="1:21" ht="58.5" customHeight="1" x14ac:dyDescent="0.25">
      <c r="A171" s="321" t="s">
        <v>37</v>
      </c>
      <c r="B171" s="321"/>
      <c r="C171" s="321"/>
      <c r="D171" s="321"/>
      <c r="E171" s="318">
        <v>851</v>
      </c>
      <c r="F171" s="319" t="s">
        <v>71</v>
      </c>
      <c r="G171" s="318" t="s">
        <v>42</v>
      </c>
      <c r="H171" s="318" t="s">
        <v>735</v>
      </c>
      <c r="I171" s="319" t="s">
        <v>76</v>
      </c>
      <c r="J171" s="322">
        <f t="shared" si="91"/>
        <v>0</v>
      </c>
      <c r="K171" s="322">
        <f t="shared" si="91"/>
        <v>4556955</v>
      </c>
      <c r="L171" s="322">
        <f t="shared" si="91"/>
        <v>0</v>
      </c>
      <c r="M171" s="307">
        <f>'3.ВС (2)'!J156</f>
        <v>0</v>
      </c>
      <c r="N171" s="22">
        <f t="shared" si="75"/>
        <v>0</v>
      </c>
      <c r="O171" s="22">
        <f t="shared" si="76"/>
        <v>0</v>
      </c>
      <c r="P171" s="22">
        <f>'3.ВС (2)'!K156</f>
        <v>4556955</v>
      </c>
      <c r="Q171" s="22">
        <f t="shared" si="77"/>
        <v>0</v>
      </c>
      <c r="R171" s="22">
        <f t="shared" si="78"/>
        <v>4556955</v>
      </c>
      <c r="S171" s="22">
        <f>'3.ВС (2)'!L156</f>
        <v>0</v>
      </c>
      <c r="T171" s="22">
        <f t="shared" si="79"/>
        <v>0</v>
      </c>
      <c r="U171" s="22">
        <f t="shared" si="80"/>
        <v>0</v>
      </c>
    </row>
    <row r="172" spans="1:21" ht="34.5" customHeight="1" x14ac:dyDescent="0.25">
      <c r="A172" s="321" t="s">
        <v>77</v>
      </c>
      <c r="B172" s="321"/>
      <c r="C172" s="321"/>
      <c r="D172" s="321"/>
      <c r="E172" s="318">
        <v>851</v>
      </c>
      <c r="F172" s="319" t="s">
        <v>71</v>
      </c>
      <c r="G172" s="319" t="s">
        <v>42</v>
      </c>
      <c r="H172" s="318" t="s">
        <v>735</v>
      </c>
      <c r="I172" s="319" t="s">
        <v>78</v>
      </c>
      <c r="J172" s="324">
        <v>0</v>
      </c>
      <c r="K172" s="324">
        <v>4556955</v>
      </c>
      <c r="L172" s="324">
        <v>0</v>
      </c>
      <c r="M172" s="307">
        <f>'3.ВС (2)'!J157</f>
        <v>0</v>
      </c>
      <c r="N172" s="22">
        <f t="shared" si="75"/>
        <v>0</v>
      </c>
      <c r="O172" s="22">
        <f t="shared" si="76"/>
        <v>0</v>
      </c>
      <c r="P172" s="22">
        <f>'3.ВС (2)'!K157</f>
        <v>4556955</v>
      </c>
      <c r="Q172" s="22">
        <f t="shared" si="77"/>
        <v>0</v>
      </c>
      <c r="R172" s="22">
        <f t="shared" si="78"/>
        <v>4556955</v>
      </c>
      <c r="S172" s="22">
        <f>'3.ВС (2)'!L157</f>
        <v>0</v>
      </c>
      <c r="T172" s="22">
        <f t="shared" si="79"/>
        <v>0</v>
      </c>
      <c r="U172" s="22">
        <f t="shared" si="80"/>
        <v>0</v>
      </c>
    </row>
    <row r="173" spans="1:21" ht="30" x14ac:dyDescent="0.25">
      <c r="A173" s="321" t="s">
        <v>114</v>
      </c>
      <c r="B173" s="321"/>
      <c r="C173" s="321"/>
      <c r="D173" s="321"/>
      <c r="E173" s="318">
        <v>851</v>
      </c>
      <c r="F173" s="318" t="s">
        <v>71</v>
      </c>
      <c r="G173" s="318" t="s">
        <v>42</v>
      </c>
      <c r="H173" s="318" t="s">
        <v>322</v>
      </c>
      <c r="I173" s="319"/>
      <c r="J173" s="324">
        <f t="shared" ref="J173:L174" si="92">J174</f>
        <v>11876300</v>
      </c>
      <c r="K173" s="324">
        <f t="shared" si="92"/>
        <v>11665300</v>
      </c>
      <c r="L173" s="324">
        <f t="shared" si="92"/>
        <v>11665300</v>
      </c>
      <c r="M173" s="307">
        <f>'3.ВС (2)'!J158</f>
        <v>12165300</v>
      </c>
      <c r="N173" s="22">
        <f t="shared" si="75"/>
        <v>-289000</v>
      </c>
      <c r="O173" s="22">
        <f t="shared" si="76"/>
        <v>11876300</v>
      </c>
      <c r="P173" s="22">
        <f>'3.ВС (2)'!K158</f>
        <v>11665300</v>
      </c>
      <c r="Q173" s="22">
        <f t="shared" si="77"/>
        <v>0</v>
      </c>
      <c r="R173" s="22">
        <f t="shared" si="78"/>
        <v>11665300</v>
      </c>
      <c r="S173" s="22">
        <f>'3.ВС (2)'!L158</f>
        <v>11665300</v>
      </c>
      <c r="T173" s="22">
        <f t="shared" si="79"/>
        <v>0</v>
      </c>
      <c r="U173" s="22">
        <f t="shared" si="80"/>
        <v>11665300</v>
      </c>
    </row>
    <row r="174" spans="1:21" ht="60" customHeight="1" x14ac:dyDescent="0.25">
      <c r="A174" s="321" t="s">
        <v>37</v>
      </c>
      <c r="B174" s="321"/>
      <c r="C174" s="321"/>
      <c r="D174" s="321"/>
      <c r="E174" s="318">
        <v>851</v>
      </c>
      <c r="F174" s="319" t="s">
        <v>71</v>
      </c>
      <c r="G174" s="318" t="s">
        <v>42</v>
      </c>
      <c r="H174" s="318" t="s">
        <v>322</v>
      </c>
      <c r="I174" s="319" t="s">
        <v>76</v>
      </c>
      <c r="J174" s="324">
        <f t="shared" si="92"/>
        <v>11876300</v>
      </c>
      <c r="K174" s="324">
        <f t="shared" si="92"/>
        <v>11665300</v>
      </c>
      <c r="L174" s="324">
        <f t="shared" si="92"/>
        <v>11665300</v>
      </c>
      <c r="M174" s="307">
        <f>'3.ВС (2)'!J159</f>
        <v>12165300</v>
      </c>
      <c r="N174" s="22">
        <f t="shared" si="75"/>
        <v>-289000</v>
      </c>
      <c r="O174" s="22">
        <f t="shared" si="76"/>
        <v>11876300</v>
      </c>
      <c r="P174" s="22">
        <f>'3.ВС (2)'!K159</f>
        <v>11665300</v>
      </c>
      <c r="Q174" s="22">
        <f t="shared" si="77"/>
        <v>0</v>
      </c>
      <c r="R174" s="22">
        <f t="shared" si="78"/>
        <v>11665300</v>
      </c>
      <c r="S174" s="22">
        <f>'3.ВС (2)'!L159</f>
        <v>11665300</v>
      </c>
      <c r="T174" s="22">
        <f t="shared" si="79"/>
        <v>0</v>
      </c>
      <c r="U174" s="22">
        <f t="shared" si="80"/>
        <v>11665300</v>
      </c>
    </row>
    <row r="175" spans="1:21" ht="29.25" customHeight="1" x14ac:dyDescent="0.25">
      <c r="A175" s="321" t="s">
        <v>77</v>
      </c>
      <c r="B175" s="321"/>
      <c r="C175" s="321"/>
      <c r="D175" s="321"/>
      <c r="E175" s="318">
        <v>851</v>
      </c>
      <c r="F175" s="319" t="s">
        <v>71</v>
      </c>
      <c r="G175" s="319" t="s">
        <v>42</v>
      </c>
      <c r="H175" s="318" t="s">
        <v>322</v>
      </c>
      <c r="I175" s="319" t="s">
        <v>78</v>
      </c>
      <c r="J175" s="324">
        <f>12165300-289000</f>
        <v>11876300</v>
      </c>
      <c r="K175" s="324">
        <v>11665300</v>
      </c>
      <c r="L175" s="324">
        <v>11665300</v>
      </c>
      <c r="M175" s="307">
        <f>'3.ВС (2)'!J160</f>
        <v>12165300</v>
      </c>
      <c r="N175" s="22">
        <f t="shared" si="75"/>
        <v>-289000</v>
      </c>
      <c r="O175" s="22">
        <f t="shared" si="76"/>
        <v>11876300</v>
      </c>
      <c r="P175" s="22">
        <f>'3.ВС (2)'!K160</f>
        <v>11665300</v>
      </c>
      <c r="Q175" s="22">
        <f t="shared" si="77"/>
        <v>0</v>
      </c>
      <c r="R175" s="22">
        <f t="shared" si="78"/>
        <v>11665300</v>
      </c>
      <c r="S175" s="22">
        <f>'3.ВС (2)'!L160</f>
        <v>11665300</v>
      </c>
      <c r="T175" s="22">
        <f t="shared" si="79"/>
        <v>0</v>
      </c>
      <c r="U175" s="22">
        <f t="shared" si="80"/>
        <v>11665300</v>
      </c>
    </row>
    <row r="176" spans="1:21" ht="30" x14ac:dyDescent="0.25">
      <c r="A176" s="321" t="s">
        <v>109</v>
      </c>
      <c r="B176" s="321"/>
      <c r="C176" s="321"/>
      <c r="D176" s="321"/>
      <c r="E176" s="318">
        <v>851</v>
      </c>
      <c r="F176" s="319" t="s">
        <v>71</v>
      </c>
      <c r="G176" s="319" t="s">
        <v>42</v>
      </c>
      <c r="H176" s="318" t="s">
        <v>323</v>
      </c>
      <c r="I176" s="319"/>
      <c r="J176" s="324">
        <f t="shared" ref="J176:L177" si="93">J177</f>
        <v>18900</v>
      </c>
      <c r="K176" s="324">
        <f t="shared" si="93"/>
        <v>0</v>
      </c>
      <c r="L176" s="324">
        <f t="shared" si="93"/>
        <v>0</v>
      </c>
      <c r="M176" s="307">
        <f>'3.ВС (2)'!J161</f>
        <v>0</v>
      </c>
      <c r="N176" s="22">
        <f t="shared" si="75"/>
        <v>18900</v>
      </c>
      <c r="O176" s="22">
        <f t="shared" si="76"/>
        <v>18900</v>
      </c>
      <c r="P176" s="22">
        <f>'3.ВС (2)'!K161</f>
        <v>0</v>
      </c>
      <c r="Q176" s="22">
        <f t="shared" si="77"/>
        <v>0</v>
      </c>
      <c r="R176" s="22">
        <f t="shared" si="78"/>
        <v>0</v>
      </c>
      <c r="S176" s="22">
        <f>'3.ВС (2)'!L161</f>
        <v>0</v>
      </c>
      <c r="T176" s="22">
        <f t="shared" si="79"/>
        <v>0</v>
      </c>
      <c r="U176" s="22">
        <f t="shared" si="80"/>
        <v>0</v>
      </c>
    </row>
    <row r="177" spans="1:21" ht="60" x14ac:dyDescent="0.25">
      <c r="A177" s="321" t="s">
        <v>37</v>
      </c>
      <c r="B177" s="321"/>
      <c r="C177" s="321"/>
      <c r="D177" s="321"/>
      <c r="E177" s="318">
        <v>851</v>
      </c>
      <c r="F177" s="319" t="s">
        <v>71</v>
      </c>
      <c r="G177" s="319" t="s">
        <v>42</v>
      </c>
      <c r="H177" s="318" t="s">
        <v>323</v>
      </c>
      <c r="I177" s="319" t="s">
        <v>76</v>
      </c>
      <c r="J177" s="324">
        <f t="shared" si="93"/>
        <v>18900</v>
      </c>
      <c r="K177" s="324">
        <f t="shared" si="93"/>
        <v>0</v>
      </c>
      <c r="L177" s="324">
        <f t="shared" si="93"/>
        <v>0</v>
      </c>
      <c r="M177" s="307">
        <f>'3.ВС (2)'!J162</f>
        <v>0</v>
      </c>
      <c r="N177" s="22">
        <f t="shared" si="75"/>
        <v>18900</v>
      </c>
      <c r="O177" s="22">
        <f t="shared" si="76"/>
        <v>18900</v>
      </c>
      <c r="P177" s="22">
        <f>'3.ВС (2)'!K162</f>
        <v>0</v>
      </c>
      <c r="Q177" s="22">
        <f t="shared" si="77"/>
        <v>0</v>
      </c>
      <c r="R177" s="22">
        <f t="shared" si="78"/>
        <v>0</v>
      </c>
      <c r="S177" s="22">
        <f>'3.ВС (2)'!L162</f>
        <v>0</v>
      </c>
      <c r="T177" s="22">
        <f t="shared" si="79"/>
        <v>0</v>
      </c>
      <c r="U177" s="22">
        <f t="shared" si="80"/>
        <v>0</v>
      </c>
    </row>
    <row r="178" spans="1:21" x14ac:dyDescent="0.25">
      <c r="A178" s="321" t="s">
        <v>77</v>
      </c>
      <c r="B178" s="321"/>
      <c r="C178" s="321"/>
      <c r="D178" s="321"/>
      <c r="E178" s="318">
        <v>851</v>
      </c>
      <c r="F178" s="319" t="s">
        <v>71</v>
      </c>
      <c r="G178" s="318" t="s">
        <v>42</v>
      </c>
      <c r="H178" s="318" t="s">
        <v>323</v>
      </c>
      <c r="I178" s="319" t="s">
        <v>78</v>
      </c>
      <c r="J178" s="324">
        <v>18900</v>
      </c>
      <c r="K178" s="324"/>
      <c r="L178" s="324"/>
      <c r="M178" s="307">
        <f>'3.ВС (2)'!J163</f>
        <v>0</v>
      </c>
      <c r="N178" s="22">
        <f t="shared" si="75"/>
        <v>18900</v>
      </c>
      <c r="O178" s="22">
        <f t="shared" si="76"/>
        <v>18900</v>
      </c>
      <c r="P178" s="22">
        <f>'3.ВС (2)'!K163</f>
        <v>0</v>
      </c>
      <c r="Q178" s="22">
        <f t="shared" si="77"/>
        <v>0</v>
      </c>
      <c r="R178" s="22">
        <f t="shared" si="78"/>
        <v>0</v>
      </c>
      <c r="S178" s="22">
        <f>'3.ВС (2)'!L163</f>
        <v>0</v>
      </c>
      <c r="T178" s="22">
        <f t="shared" si="79"/>
        <v>0</v>
      </c>
      <c r="U178" s="22">
        <f t="shared" si="80"/>
        <v>0</v>
      </c>
    </row>
    <row r="179" spans="1:21" ht="165" x14ac:dyDescent="0.25">
      <c r="A179" s="321" t="s">
        <v>268</v>
      </c>
      <c r="B179" s="321"/>
      <c r="C179" s="321"/>
      <c r="D179" s="321"/>
      <c r="E179" s="318">
        <v>851</v>
      </c>
      <c r="F179" s="319" t="s">
        <v>71</v>
      </c>
      <c r="G179" s="319" t="s">
        <v>42</v>
      </c>
      <c r="H179" s="318" t="s">
        <v>324</v>
      </c>
      <c r="I179" s="319"/>
      <c r="J179" s="324">
        <f t="shared" ref="J179:L180" si="94">J180</f>
        <v>132000</v>
      </c>
      <c r="K179" s="324">
        <f t="shared" si="94"/>
        <v>132000</v>
      </c>
      <c r="L179" s="324">
        <f t="shared" si="94"/>
        <v>132000</v>
      </c>
      <c r="M179" s="307">
        <f>'3.ВС (2)'!J164</f>
        <v>132000</v>
      </c>
      <c r="N179" s="22">
        <f t="shared" si="75"/>
        <v>0</v>
      </c>
      <c r="O179" s="22">
        <f t="shared" si="76"/>
        <v>132000</v>
      </c>
      <c r="P179" s="22">
        <f>'3.ВС (2)'!K164</f>
        <v>132000</v>
      </c>
      <c r="Q179" s="22">
        <f t="shared" si="77"/>
        <v>0</v>
      </c>
      <c r="R179" s="22">
        <f t="shared" si="78"/>
        <v>132000</v>
      </c>
      <c r="S179" s="22">
        <f>'3.ВС (2)'!L164</f>
        <v>132000</v>
      </c>
      <c r="T179" s="22">
        <f t="shared" si="79"/>
        <v>0</v>
      </c>
      <c r="U179" s="22">
        <f t="shared" si="80"/>
        <v>132000</v>
      </c>
    </row>
    <row r="180" spans="1:21" ht="60" x14ac:dyDescent="0.25">
      <c r="A180" s="321" t="s">
        <v>37</v>
      </c>
      <c r="B180" s="321"/>
      <c r="C180" s="321"/>
      <c r="D180" s="321"/>
      <c r="E180" s="318">
        <v>851</v>
      </c>
      <c r="F180" s="319" t="s">
        <v>71</v>
      </c>
      <c r="G180" s="319" t="s">
        <v>42</v>
      </c>
      <c r="H180" s="318" t="s">
        <v>324</v>
      </c>
      <c r="I180" s="319" t="s">
        <v>76</v>
      </c>
      <c r="J180" s="324">
        <f t="shared" si="94"/>
        <v>132000</v>
      </c>
      <c r="K180" s="324">
        <f t="shared" si="94"/>
        <v>132000</v>
      </c>
      <c r="L180" s="324">
        <f t="shared" si="94"/>
        <v>132000</v>
      </c>
      <c r="M180" s="307">
        <f>'3.ВС (2)'!J165</f>
        <v>132000</v>
      </c>
      <c r="N180" s="22">
        <f t="shared" si="75"/>
        <v>0</v>
      </c>
      <c r="O180" s="22">
        <f t="shared" si="76"/>
        <v>132000</v>
      </c>
      <c r="P180" s="22">
        <f>'3.ВС (2)'!K165</f>
        <v>132000</v>
      </c>
      <c r="Q180" s="22">
        <f t="shared" si="77"/>
        <v>0</v>
      </c>
      <c r="R180" s="22">
        <f t="shared" si="78"/>
        <v>132000</v>
      </c>
      <c r="S180" s="22">
        <f>'3.ВС (2)'!L165</f>
        <v>132000</v>
      </c>
      <c r="T180" s="22">
        <f t="shared" si="79"/>
        <v>0</v>
      </c>
      <c r="U180" s="22">
        <f t="shared" si="80"/>
        <v>132000</v>
      </c>
    </row>
    <row r="181" spans="1:21" ht="29.25" customHeight="1" x14ac:dyDescent="0.25">
      <c r="A181" s="321" t="s">
        <v>77</v>
      </c>
      <c r="B181" s="321"/>
      <c r="C181" s="321"/>
      <c r="D181" s="321"/>
      <c r="E181" s="318">
        <v>851</v>
      </c>
      <c r="F181" s="319" t="s">
        <v>71</v>
      </c>
      <c r="G181" s="319" t="s">
        <v>42</v>
      </c>
      <c r="H181" s="318" t="s">
        <v>324</v>
      </c>
      <c r="I181" s="319" t="s">
        <v>78</v>
      </c>
      <c r="J181" s="324">
        <v>132000</v>
      </c>
      <c r="K181" s="324">
        <v>132000</v>
      </c>
      <c r="L181" s="324">
        <v>132000</v>
      </c>
      <c r="M181" s="307">
        <f>'3.ВС (2)'!J166</f>
        <v>132000</v>
      </c>
      <c r="N181" s="22">
        <f t="shared" si="75"/>
        <v>0</v>
      </c>
      <c r="O181" s="22">
        <f t="shared" si="76"/>
        <v>132000</v>
      </c>
      <c r="P181" s="22">
        <f>'3.ВС (2)'!K166</f>
        <v>132000</v>
      </c>
      <c r="Q181" s="22">
        <f t="shared" si="77"/>
        <v>0</v>
      </c>
      <c r="R181" s="22">
        <f t="shared" si="78"/>
        <v>132000</v>
      </c>
      <c r="S181" s="22">
        <f>'3.ВС (2)'!L166</f>
        <v>132000</v>
      </c>
      <c r="T181" s="22">
        <f t="shared" si="79"/>
        <v>0</v>
      </c>
      <c r="U181" s="22">
        <f t="shared" si="80"/>
        <v>132000</v>
      </c>
    </row>
    <row r="182" spans="1:21" ht="33" customHeight="1" x14ac:dyDescent="0.25">
      <c r="A182" s="323" t="s">
        <v>73</v>
      </c>
      <c r="B182" s="321"/>
      <c r="C182" s="321"/>
      <c r="D182" s="321"/>
      <c r="E182" s="318">
        <v>851</v>
      </c>
      <c r="F182" s="319" t="s">
        <v>52</v>
      </c>
      <c r="G182" s="319"/>
      <c r="H182" s="318" t="s">
        <v>44</v>
      </c>
      <c r="I182" s="319"/>
      <c r="J182" s="322">
        <f t="shared" ref="J182:L182" si="95">J183+J218</f>
        <v>39079936</v>
      </c>
      <c r="K182" s="322">
        <f t="shared" si="95"/>
        <v>42656335.590000004</v>
      </c>
      <c r="L182" s="322">
        <f t="shared" si="95"/>
        <v>32948126.260000002</v>
      </c>
      <c r="M182" s="307">
        <f>'3.ВС (2)'!J167</f>
        <v>37646239</v>
      </c>
      <c r="N182" s="22">
        <f t="shared" si="75"/>
        <v>1433697</v>
      </c>
      <c r="O182" s="22">
        <f t="shared" si="76"/>
        <v>39079936</v>
      </c>
      <c r="P182" s="22">
        <f>'3.ВС (2)'!K167</f>
        <v>42656339</v>
      </c>
      <c r="Q182" s="22">
        <f t="shared" si="77"/>
        <v>-3.4099999964237213</v>
      </c>
      <c r="R182" s="22">
        <f t="shared" si="78"/>
        <v>42656335.590000004</v>
      </c>
      <c r="S182" s="22">
        <f>'3.ВС (2)'!L167</f>
        <v>32948128</v>
      </c>
      <c r="T182" s="22">
        <f t="shared" si="79"/>
        <v>-1.7399999983608723</v>
      </c>
      <c r="U182" s="22">
        <f t="shared" si="80"/>
        <v>32948126.260000002</v>
      </c>
    </row>
    <row r="183" spans="1:21" ht="23.25" customHeight="1" x14ac:dyDescent="0.25">
      <c r="A183" s="323" t="s">
        <v>74</v>
      </c>
      <c r="B183" s="321"/>
      <c r="C183" s="321"/>
      <c r="D183" s="321"/>
      <c r="E183" s="318">
        <v>851</v>
      </c>
      <c r="F183" s="319" t="s">
        <v>52</v>
      </c>
      <c r="G183" s="319" t="s">
        <v>11</v>
      </c>
      <c r="H183" s="318" t="s">
        <v>44</v>
      </c>
      <c r="I183" s="319"/>
      <c r="J183" s="322">
        <f>J190+J193+J215+J204+J187+J196+J209+J212+J184+J201</f>
        <v>39074936</v>
      </c>
      <c r="K183" s="322">
        <f t="shared" ref="K183:L183" si="96">K190+K193+K215+K204+K187+K196+K209+K212+K184+K201</f>
        <v>42656335.590000004</v>
      </c>
      <c r="L183" s="322">
        <f t="shared" si="96"/>
        <v>32948126.260000002</v>
      </c>
      <c r="M183" s="307">
        <f>'3.ВС (2)'!J168</f>
        <v>37641239</v>
      </c>
      <c r="N183" s="22">
        <f t="shared" si="75"/>
        <v>1433697</v>
      </c>
      <c r="O183" s="22">
        <f t="shared" si="76"/>
        <v>39074936</v>
      </c>
      <c r="P183" s="22">
        <f>'3.ВС (2)'!K168</f>
        <v>42656339</v>
      </c>
      <c r="Q183" s="22">
        <f t="shared" si="77"/>
        <v>-3.4099999964237213</v>
      </c>
      <c r="R183" s="22">
        <f t="shared" si="78"/>
        <v>42656335.590000004</v>
      </c>
      <c r="S183" s="22">
        <f>'3.ВС (2)'!L168</f>
        <v>32948128</v>
      </c>
      <c r="T183" s="22">
        <f t="shared" si="79"/>
        <v>-1.7399999983608723</v>
      </c>
      <c r="U183" s="22">
        <f t="shared" si="80"/>
        <v>32948126.260000002</v>
      </c>
    </row>
    <row r="184" spans="1:21" ht="54.75" customHeight="1" x14ac:dyDescent="0.25">
      <c r="A184" s="321" t="s">
        <v>763</v>
      </c>
      <c r="B184" s="321"/>
      <c r="C184" s="321"/>
      <c r="D184" s="321"/>
      <c r="E184" s="318">
        <v>851</v>
      </c>
      <c r="F184" s="319" t="s">
        <v>52</v>
      </c>
      <c r="G184" s="319" t="s">
        <v>11</v>
      </c>
      <c r="H184" s="318" t="s">
        <v>737</v>
      </c>
      <c r="I184" s="319"/>
      <c r="J184" s="322">
        <f t="shared" ref="J184:L185" si="97">J185</f>
        <v>3464952.5300000003</v>
      </c>
      <c r="K184" s="322">
        <f t="shared" si="97"/>
        <v>9199377</v>
      </c>
      <c r="L184" s="322">
        <f t="shared" si="97"/>
        <v>0</v>
      </c>
      <c r="M184" s="307">
        <f>'3.ВС (2)'!J169</f>
        <v>4000079</v>
      </c>
      <c r="N184" s="22">
        <f t="shared" si="75"/>
        <v>-535126.46999999974</v>
      </c>
      <c r="O184" s="22">
        <f t="shared" si="76"/>
        <v>3464952.5300000003</v>
      </c>
      <c r="P184" s="22">
        <f>'3.ВС (2)'!K169</f>
        <v>9199377</v>
      </c>
      <c r="Q184" s="22">
        <f t="shared" si="77"/>
        <v>0</v>
      </c>
      <c r="R184" s="22">
        <f t="shared" si="78"/>
        <v>9199377</v>
      </c>
      <c r="S184" s="22">
        <f>'3.ВС (2)'!L169</f>
        <v>0</v>
      </c>
      <c r="T184" s="22">
        <f t="shared" si="79"/>
        <v>0</v>
      </c>
      <c r="U184" s="22">
        <f t="shared" si="80"/>
        <v>0</v>
      </c>
    </row>
    <row r="185" spans="1:21" ht="67.5" customHeight="1" x14ac:dyDescent="0.25">
      <c r="A185" s="321" t="s">
        <v>37</v>
      </c>
      <c r="B185" s="321"/>
      <c r="C185" s="321"/>
      <c r="D185" s="321"/>
      <c r="E185" s="318">
        <v>851</v>
      </c>
      <c r="F185" s="319" t="s">
        <v>52</v>
      </c>
      <c r="G185" s="319" t="s">
        <v>11</v>
      </c>
      <c r="H185" s="318" t="s">
        <v>737</v>
      </c>
      <c r="I185" s="319" t="s">
        <v>76</v>
      </c>
      <c r="J185" s="322">
        <f t="shared" si="97"/>
        <v>3464952.5300000003</v>
      </c>
      <c r="K185" s="322">
        <f t="shared" si="97"/>
        <v>9199377</v>
      </c>
      <c r="L185" s="322">
        <f t="shared" si="97"/>
        <v>0</v>
      </c>
      <c r="M185" s="307">
        <f>'3.ВС (2)'!J170</f>
        <v>4000079</v>
      </c>
      <c r="N185" s="22">
        <f t="shared" si="75"/>
        <v>-535126.46999999974</v>
      </c>
      <c r="O185" s="22">
        <f t="shared" si="76"/>
        <v>3464952.5300000003</v>
      </c>
      <c r="P185" s="22">
        <f>'3.ВС (2)'!K170</f>
        <v>9199377</v>
      </c>
      <c r="Q185" s="22">
        <f t="shared" si="77"/>
        <v>0</v>
      </c>
      <c r="R185" s="22">
        <f t="shared" si="78"/>
        <v>9199377</v>
      </c>
      <c r="S185" s="22">
        <f>'3.ВС (2)'!L170</f>
        <v>0</v>
      </c>
      <c r="T185" s="22">
        <f t="shared" si="79"/>
        <v>0</v>
      </c>
      <c r="U185" s="22">
        <f t="shared" si="80"/>
        <v>0</v>
      </c>
    </row>
    <row r="186" spans="1:21" ht="28.5" customHeight="1" x14ac:dyDescent="0.25">
      <c r="A186" s="321" t="s">
        <v>38</v>
      </c>
      <c r="B186" s="321"/>
      <c r="C186" s="321"/>
      <c r="D186" s="321"/>
      <c r="E186" s="318">
        <v>851</v>
      </c>
      <c r="F186" s="319" t="s">
        <v>52</v>
      </c>
      <c r="G186" s="319" t="s">
        <v>11</v>
      </c>
      <c r="H186" s="318" t="s">
        <v>737</v>
      </c>
      <c r="I186" s="319" t="s">
        <v>78</v>
      </c>
      <c r="J186" s="322">
        <f>4000079-535126.47</f>
        <v>3464952.5300000003</v>
      </c>
      <c r="K186" s="322">
        <v>9199377</v>
      </c>
      <c r="L186" s="322"/>
      <c r="M186" s="307">
        <f>'3.ВС (2)'!J171</f>
        <v>4000079</v>
      </c>
      <c r="N186" s="22">
        <f t="shared" si="75"/>
        <v>-535126.46999999974</v>
      </c>
      <c r="O186" s="22">
        <f t="shared" si="76"/>
        <v>3464952.5300000003</v>
      </c>
      <c r="P186" s="22">
        <f>'3.ВС (2)'!K171</f>
        <v>9199377</v>
      </c>
      <c r="Q186" s="22">
        <f t="shared" si="77"/>
        <v>0</v>
      </c>
      <c r="R186" s="22">
        <f t="shared" si="78"/>
        <v>9199377</v>
      </c>
      <c r="S186" s="22">
        <f>'3.ВС (2)'!L171</f>
        <v>0</v>
      </c>
      <c r="T186" s="22">
        <f t="shared" si="79"/>
        <v>0</v>
      </c>
      <c r="U186" s="22">
        <f t="shared" si="80"/>
        <v>0</v>
      </c>
    </row>
    <row r="187" spans="1:21" ht="105" x14ac:dyDescent="0.25">
      <c r="A187" s="321" t="s">
        <v>759</v>
      </c>
      <c r="B187" s="321"/>
      <c r="C187" s="321"/>
      <c r="D187" s="321"/>
      <c r="E187" s="318">
        <v>851</v>
      </c>
      <c r="F187" s="319" t="s">
        <v>52</v>
      </c>
      <c r="G187" s="319" t="s">
        <v>11</v>
      </c>
      <c r="H187" s="318" t="s">
        <v>325</v>
      </c>
      <c r="I187" s="319"/>
      <c r="J187" s="322">
        <f t="shared" ref="J187:L188" si="98">J188</f>
        <v>122400</v>
      </c>
      <c r="K187" s="322">
        <f t="shared" si="98"/>
        <v>122400</v>
      </c>
      <c r="L187" s="322">
        <f t="shared" si="98"/>
        <v>122400</v>
      </c>
      <c r="M187" s="307">
        <f>'3.ВС (2)'!J172</f>
        <v>122400</v>
      </c>
      <c r="N187" s="22">
        <f t="shared" si="75"/>
        <v>0</v>
      </c>
      <c r="O187" s="22">
        <f t="shared" si="76"/>
        <v>122400</v>
      </c>
      <c r="P187" s="22">
        <f>'3.ВС (2)'!K172</f>
        <v>122400</v>
      </c>
      <c r="Q187" s="22">
        <f t="shared" si="77"/>
        <v>0</v>
      </c>
      <c r="R187" s="22">
        <f t="shared" si="78"/>
        <v>122400</v>
      </c>
      <c r="S187" s="22">
        <f>'3.ВС (2)'!L172</f>
        <v>122400</v>
      </c>
      <c r="T187" s="22">
        <f t="shared" si="79"/>
        <v>0</v>
      </c>
      <c r="U187" s="22">
        <f t="shared" si="80"/>
        <v>122400</v>
      </c>
    </row>
    <row r="188" spans="1:21" ht="60" x14ac:dyDescent="0.25">
      <c r="A188" s="321" t="s">
        <v>37</v>
      </c>
      <c r="B188" s="321"/>
      <c r="C188" s="321"/>
      <c r="D188" s="321"/>
      <c r="E188" s="318">
        <v>851</v>
      </c>
      <c r="F188" s="319" t="s">
        <v>52</v>
      </c>
      <c r="G188" s="319" t="s">
        <v>11</v>
      </c>
      <c r="H188" s="318" t="s">
        <v>325</v>
      </c>
      <c r="I188" s="319" t="s">
        <v>76</v>
      </c>
      <c r="J188" s="322">
        <f t="shared" si="98"/>
        <v>122400</v>
      </c>
      <c r="K188" s="322">
        <f t="shared" si="98"/>
        <v>122400</v>
      </c>
      <c r="L188" s="322">
        <f t="shared" si="98"/>
        <v>122400</v>
      </c>
      <c r="M188" s="307">
        <f>'3.ВС (2)'!J173</f>
        <v>122400</v>
      </c>
      <c r="N188" s="22">
        <f t="shared" si="75"/>
        <v>0</v>
      </c>
      <c r="O188" s="22">
        <f t="shared" si="76"/>
        <v>122400</v>
      </c>
      <c r="P188" s="22">
        <f>'3.ВС (2)'!K173</f>
        <v>122400</v>
      </c>
      <c r="Q188" s="22">
        <f t="shared" si="77"/>
        <v>0</v>
      </c>
      <c r="R188" s="22">
        <f t="shared" si="78"/>
        <v>122400</v>
      </c>
      <c r="S188" s="22">
        <f>'3.ВС (2)'!L173</f>
        <v>122400</v>
      </c>
      <c r="T188" s="22">
        <f t="shared" si="79"/>
        <v>0</v>
      </c>
      <c r="U188" s="22">
        <f t="shared" si="80"/>
        <v>122400</v>
      </c>
    </row>
    <row r="189" spans="1:21" x14ac:dyDescent="0.25">
      <c r="A189" s="321" t="s">
        <v>77</v>
      </c>
      <c r="B189" s="321"/>
      <c r="C189" s="321"/>
      <c r="D189" s="321"/>
      <c r="E189" s="318">
        <v>851</v>
      </c>
      <c r="F189" s="319" t="s">
        <v>52</v>
      </c>
      <c r="G189" s="319" t="s">
        <v>11</v>
      </c>
      <c r="H189" s="318" t="s">
        <v>325</v>
      </c>
      <c r="I189" s="319" t="s">
        <v>78</v>
      </c>
      <c r="J189" s="322">
        <v>122400</v>
      </c>
      <c r="K189" s="322">
        <v>122400</v>
      </c>
      <c r="L189" s="322">
        <v>122400</v>
      </c>
      <c r="M189" s="307">
        <f>'3.ВС (2)'!J174</f>
        <v>122400</v>
      </c>
      <c r="N189" s="22">
        <f t="shared" si="75"/>
        <v>0</v>
      </c>
      <c r="O189" s="22">
        <f t="shared" si="76"/>
        <v>122400</v>
      </c>
      <c r="P189" s="22">
        <f>'3.ВС (2)'!K174</f>
        <v>122400</v>
      </c>
      <c r="Q189" s="22">
        <f t="shared" si="77"/>
        <v>0</v>
      </c>
      <c r="R189" s="22">
        <f t="shared" si="78"/>
        <v>122400</v>
      </c>
      <c r="S189" s="22">
        <f>'3.ВС (2)'!L174</f>
        <v>122400</v>
      </c>
      <c r="T189" s="22">
        <f t="shared" si="79"/>
        <v>0</v>
      </c>
      <c r="U189" s="22">
        <f t="shared" si="80"/>
        <v>122400</v>
      </c>
    </row>
    <row r="190" spans="1:21" ht="18" customHeight="1" x14ac:dyDescent="0.25">
      <c r="A190" s="321" t="s">
        <v>75</v>
      </c>
      <c r="B190" s="321"/>
      <c r="C190" s="321"/>
      <c r="D190" s="321"/>
      <c r="E190" s="318">
        <v>851</v>
      </c>
      <c r="F190" s="319" t="s">
        <v>52</v>
      </c>
      <c r="G190" s="319" t="s">
        <v>11</v>
      </c>
      <c r="H190" s="318" t="s">
        <v>326</v>
      </c>
      <c r="I190" s="319"/>
      <c r="J190" s="322">
        <f t="shared" ref="J190:L191" si="99">J191</f>
        <v>13820800</v>
      </c>
      <c r="K190" s="322">
        <f t="shared" si="99"/>
        <v>13508300</v>
      </c>
      <c r="L190" s="322">
        <f t="shared" si="99"/>
        <v>13508300</v>
      </c>
      <c r="M190" s="307">
        <f>'3.ВС (2)'!J175</f>
        <v>14008300</v>
      </c>
      <c r="N190" s="22">
        <f t="shared" si="75"/>
        <v>-187500</v>
      </c>
      <c r="O190" s="22">
        <f t="shared" si="76"/>
        <v>13820800</v>
      </c>
      <c r="P190" s="22">
        <f>'3.ВС (2)'!K175</f>
        <v>13508300</v>
      </c>
      <c r="Q190" s="22">
        <f t="shared" si="77"/>
        <v>0</v>
      </c>
      <c r="R190" s="22">
        <f t="shared" si="78"/>
        <v>13508300</v>
      </c>
      <c r="S190" s="22">
        <f>'3.ВС (2)'!L175</f>
        <v>13508300</v>
      </c>
      <c r="T190" s="22">
        <f t="shared" si="79"/>
        <v>0</v>
      </c>
      <c r="U190" s="22">
        <f t="shared" si="80"/>
        <v>13508300</v>
      </c>
    </row>
    <row r="191" spans="1:21" ht="60" x14ac:dyDescent="0.25">
      <c r="A191" s="321" t="s">
        <v>37</v>
      </c>
      <c r="B191" s="321"/>
      <c r="C191" s="321"/>
      <c r="D191" s="321"/>
      <c r="E191" s="318">
        <v>851</v>
      </c>
      <c r="F191" s="319" t="s">
        <v>52</v>
      </c>
      <c r="G191" s="319" t="s">
        <v>11</v>
      </c>
      <c r="H191" s="318" t="s">
        <v>326</v>
      </c>
      <c r="I191" s="319" t="s">
        <v>76</v>
      </c>
      <c r="J191" s="322">
        <f t="shared" si="99"/>
        <v>13820800</v>
      </c>
      <c r="K191" s="322">
        <f t="shared" si="99"/>
        <v>13508300</v>
      </c>
      <c r="L191" s="322">
        <f t="shared" si="99"/>
        <v>13508300</v>
      </c>
      <c r="M191" s="307">
        <f>'3.ВС (2)'!J176</f>
        <v>14008300</v>
      </c>
      <c r="N191" s="22">
        <f t="shared" si="75"/>
        <v>-187500</v>
      </c>
      <c r="O191" s="22">
        <f t="shared" si="76"/>
        <v>13820800</v>
      </c>
      <c r="P191" s="22">
        <f>'3.ВС (2)'!K176</f>
        <v>13508300</v>
      </c>
      <c r="Q191" s="22">
        <f t="shared" si="77"/>
        <v>0</v>
      </c>
      <c r="R191" s="22">
        <f t="shared" si="78"/>
        <v>13508300</v>
      </c>
      <c r="S191" s="22">
        <f>'3.ВС (2)'!L176</f>
        <v>13508300</v>
      </c>
      <c r="T191" s="22">
        <f t="shared" si="79"/>
        <v>0</v>
      </c>
      <c r="U191" s="22">
        <f t="shared" si="80"/>
        <v>13508300</v>
      </c>
    </row>
    <row r="192" spans="1:21" x14ac:dyDescent="0.25">
      <c r="A192" s="321" t="s">
        <v>77</v>
      </c>
      <c r="B192" s="321"/>
      <c r="C192" s="321"/>
      <c r="D192" s="321"/>
      <c r="E192" s="318">
        <v>851</v>
      </c>
      <c r="F192" s="319" t="s">
        <v>52</v>
      </c>
      <c r="G192" s="319" t="s">
        <v>11</v>
      </c>
      <c r="H192" s="318" t="s">
        <v>326</v>
      </c>
      <c r="I192" s="319" t="s">
        <v>78</v>
      </c>
      <c r="J192" s="322">
        <f>14008300-187500</f>
        <v>13820800</v>
      </c>
      <c r="K192" s="322">
        <v>13508300</v>
      </c>
      <c r="L192" s="322">
        <v>13508300</v>
      </c>
      <c r="M192" s="307">
        <f>'3.ВС (2)'!J177</f>
        <v>14008300</v>
      </c>
      <c r="N192" s="22">
        <f t="shared" si="75"/>
        <v>-187500</v>
      </c>
      <c r="O192" s="22">
        <f t="shared" si="76"/>
        <v>13820800</v>
      </c>
      <c r="P192" s="22">
        <f>'3.ВС (2)'!K177</f>
        <v>13508300</v>
      </c>
      <c r="Q192" s="22">
        <f t="shared" si="77"/>
        <v>0</v>
      </c>
      <c r="R192" s="22">
        <f t="shared" si="78"/>
        <v>13508300</v>
      </c>
      <c r="S192" s="22">
        <f>'3.ВС (2)'!L177</f>
        <v>13508300</v>
      </c>
      <c r="T192" s="22">
        <f t="shared" si="79"/>
        <v>0</v>
      </c>
      <c r="U192" s="22">
        <f t="shared" si="80"/>
        <v>13508300</v>
      </c>
    </row>
    <row r="193" spans="1:21" ht="30" x14ac:dyDescent="0.25">
      <c r="A193" s="321" t="s">
        <v>79</v>
      </c>
      <c r="B193" s="321"/>
      <c r="C193" s="321"/>
      <c r="D193" s="321"/>
      <c r="E193" s="318">
        <v>851</v>
      </c>
      <c r="F193" s="319" t="s">
        <v>52</v>
      </c>
      <c r="G193" s="319" t="s">
        <v>11</v>
      </c>
      <c r="H193" s="318" t="s">
        <v>327</v>
      </c>
      <c r="I193" s="319"/>
      <c r="J193" s="322">
        <f t="shared" ref="J193:L194" si="100">J194</f>
        <v>13022100</v>
      </c>
      <c r="K193" s="322">
        <f t="shared" si="100"/>
        <v>13652100</v>
      </c>
      <c r="L193" s="322">
        <f t="shared" si="100"/>
        <v>13652100</v>
      </c>
      <c r="M193" s="307">
        <f>'3.ВС (2)'!J178</f>
        <v>13652100</v>
      </c>
      <c r="N193" s="22">
        <f t="shared" si="75"/>
        <v>-630000</v>
      </c>
      <c r="O193" s="22">
        <f t="shared" si="76"/>
        <v>13022100</v>
      </c>
      <c r="P193" s="22">
        <f>'3.ВС (2)'!K178</f>
        <v>13652100</v>
      </c>
      <c r="Q193" s="22">
        <f t="shared" si="77"/>
        <v>0</v>
      </c>
      <c r="R193" s="22">
        <f t="shared" si="78"/>
        <v>13652100</v>
      </c>
      <c r="S193" s="22">
        <f>'3.ВС (2)'!L178</f>
        <v>13652100</v>
      </c>
      <c r="T193" s="22">
        <f t="shared" si="79"/>
        <v>0</v>
      </c>
      <c r="U193" s="22">
        <f t="shared" si="80"/>
        <v>13652100</v>
      </c>
    </row>
    <row r="194" spans="1:21" ht="60" x14ac:dyDescent="0.25">
      <c r="A194" s="321" t="s">
        <v>37</v>
      </c>
      <c r="B194" s="321"/>
      <c r="C194" s="321"/>
      <c r="D194" s="321"/>
      <c r="E194" s="318">
        <v>851</v>
      </c>
      <c r="F194" s="319" t="s">
        <v>52</v>
      </c>
      <c r="G194" s="319" t="s">
        <v>11</v>
      </c>
      <c r="H194" s="318" t="s">
        <v>327</v>
      </c>
      <c r="I194" s="319">
        <v>600</v>
      </c>
      <c r="J194" s="322">
        <f t="shared" si="100"/>
        <v>13022100</v>
      </c>
      <c r="K194" s="322">
        <f t="shared" si="100"/>
        <v>13652100</v>
      </c>
      <c r="L194" s="322">
        <f t="shared" si="100"/>
        <v>13652100</v>
      </c>
      <c r="M194" s="307">
        <f>'3.ВС (2)'!J179</f>
        <v>13652100</v>
      </c>
      <c r="N194" s="22">
        <f t="shared" si="75"/>
        <v>-630000</v>
      </c>
      <c r="O194" s="22">
        <f t="shared" si="76"/>
        <v>13022100</v>
      </c>
      <c r="P194" s="22">
        <f>'3.ВС (2)'!K179</f>
        <v>13652100</v>
      </c>
      <c r="Q194" s="22">
        <f t="shared" si="77"/>
        <v>0</v>
      </c>
      <c r="R194" s="22">
        <f t="shared" si="78"/>
        <v>13652100</v>
      </c>
      <c r="S194" s="22">
        <f>'3.ВС (2)'!L179</f>
        <v>13652100</v>
      </c>
      <c r="T194" s="22">
        <f t="shared" si="79"/>
        <v>0</v>
      </c>
      <c r="U194" s="22">
        <f t="shared" si="80"/>
        <v>13652100</v>
      </c>
    </row>
    <row r="195" spans="1:21" x14ac:dyDescent="0.25">
      <c r="A195" s="321" t="s">
        <v>77</v>
      </c>
      <c r="B195" s="321"/>
      <c r="C195" s="321"/>
      <c r="D195" s="321"/>
      <c r="E195" s="318">
        <v>851</v>
      </c>
      <c r="F195" s="319" t="s">
        <v>52</v>
      </c>
      <c r="G195" s="319" t="s">
        <v>11</v>
      </c>
      <c r="H195" s="318" t="s">
        <v>327</v>
      </c>
      <c r="I195" s="319" t="s">
        <v>78</v>
      </c>
      <c r="J195" s="322">
        <f>13652100-630000</f>
        <v>13022100</v>
      </c>
      <c r="K195" s="322">
        <v>13652100</v>
      </c>
      <c r="L195" s="322">
        <v>13652100</v>
      </c>
      <c r="M195" s="307">
        <f>'3.ВС (2)'!J180</f>
        <v>13652100</v>
      </c>
      <c r="N195" s="22">
        <f t="shared" si="75"/>
        <v>-630000</v>
      </c>
      <c r="O195" s="22">
        <f t="shared" si="76"/>
        <v>13022100</v>
      </c>
      <c r="P195" s="22">
        <f>'3.ВС (2)'!K180</f>
        <v>13652100</v>
      </c>
      <c r="Q195" s="22">
        <f t="shared" si="77"/>
        <v>0</v>
      </c>
      <c r="R195" s="22">
        <f t="shared" si="78"/>
        <v>13652100</v>
      </c>
      <c r="S195" s="22">
        <f>'3.ВС (2)'!L180</f>
        <v>13652100</v>
      </c>
      <c r="T195" s="22">
        <f t="shared" si="79"/>
        <v>0</v>
      </c>
      <c r="U195" s="22">
        <f t="shared" si="80"/>
        <v>13652100</v>
      </c>
    </row>
    <row r="196" spans="1:21" x14ac:dyDescent="0.25">
      <c r="A196" s="321" t="s">
        <v>82</v>
      </c>
      <c r="B196" s="321"/>
      <c r="C196" s="321"/>
      <c r="D196" s="321"/>
      <c r="E196" s="318">
        <v>851</v>
      </c>
      <c r="F196" s="319" t="s">
        <v>52</v>
      </c>
      <c r="G196" s="319" t="s">
        <v>11</v>
      </c>
      <c r="H196" s="318" t="s">
        <v>328</v>
      </c>
      <c r="I196" s="319"/>
      <c r="J196" s="322">
        <f t="shared" ref="J196" si="101">J197+J199</f>
        <v>2012600</v>
      </c>
      <c r="K196" s="322">
        <f t="shared" ref="K196:L196" si="102">K197+K199</f>
        <v>0</v>
      </c>
      <c r="L196" s="322">
        <f t="shared" si="102"/>
        <v>0</v>
      </c>
      <c r="M196" s="307">
        <f>'3.ВС (2)'!J181</f>
        <v>195500</v>
      </c>
      <c r="N196" s="22">
        <f t="shared" si="75"/>
        <v>1817100</v>
      </c>
      <c r="O196" s="22">
        <f t="shared" si="76"/>
        <v>2012600</v>
      </c>
      <c r="P196" s="22">
        <f>'3.ВС (2)'!K181</f>
        <v>0</v>
      </c>
      <c r="Q196" s="22">
        <f t="shared" si="77"/>
        <v>0</v>
      </c>
      <c r="R196" s="22">
        <f t="shared" si="78"/>
        <v>0</v>
      </c>
      <c r="S196" s="22">
        <f>'3.ВС (2)'!L181</f>
        <v>0</v>
      </c>
      <c r="T196" s="22">
        <f t="shared" si="79"/>
        <v>0</v>
      </c>
      <c r="U196" s="22">
        <f t="shared" si="80"/>
        <v>0</v>
      </c>
    </row>
    <row r="197" spans="1:21" ht="45" x14ac:dyDescent="0.25">
      <c r="A197" s="321" t="s">
        <v>19</v>
      </c>
      <c r="B197" s="323"/>
      <c r="C197" s="323"/>
      <c r="D197" s="323"/>
      <c r="E197" s="318">
        <v>851</v>
      </c>
      <c r="F197" s="319" t="s">
        <v>52</v>
      </c>
      <c r="G197" s="319" t="s">
        <v>11</v>
      </c>
      <c r="H197" s="318" t="s">
        <v>328</v>
      </c>
      <c r="I197" s="319" t="s">
        <v>20</v>
      </c>
      <c r="J197" s="322">
        <f t="shared" ref="J197:L197" si="103">J198</f>
        <v>135500</v>
      </c>
      <c r="K197" s="322">
        <f t="shared" si="103"/>
        <v>0</v>
      </c>
      <c r="L197" s="322">
        <f t="shared" si="103"/>
        <v>0</v>
      </c>
      <c r="M197" s="307">
        <f>'3.ВС (2)'!J182</f>
        <v>135500</v>
      </c>
      <c r="N197" s="22">
        <f t="shared" si="75"/>
        <v>0</v>
      </c>
      <c r="O197" s="22">
        <f t="shared" si="76"/>
        <v>135500</v>
      </c>
      <c r="P197" s="22">
        <f>'3.ВС (2)'!K182</f>
        <v>0</v>
      </c>
      <c r="Q197" s="22">
        <f t="shared" si="77"/>
        <v>0</v>
      </c>
      <c r="R197" s="22">
        <f t="shared" si="78"/>
        <v>0</v>
      </c>
      <c r="S197" s="22">
        <f>'3.ВС (2)'!L182</f>
        <v>0</v>
      </c>
      <c r="T197" s="22">
        <f t="shared" si="79"/>
        <v>0</v>
      </c>
      <c r="U197" s="22">
        <f t="shared" si="80"/>
        <v>0</v>
      </c>
    </row>
    <row r="198" spans="1:21" ht="45" x14ac:dyDescent="0.25">
      <c r="A198" s="321" t="s">
        <v>9</v>
      </c>
      <c r="B198" s="321"/>
      <c r="C198" s="321"/>
      <c r="D198" s="321"/>
      <c r="E198" s="318">
        <v>851</v>
      </c>
      <c r="F198" s="319" t="s">
        <v>52</v>
      </c>
      <c r="G198" s="319" t="s">
        <v>11</v>
      </c>
      <c r="H198" s="318" t="s">
        <v>328</v>
      </c>
      <c r="I198" s="319" t="s">
        <v>21</v>
      </c>
      <c r="J198" s="322">
        <v>135500</v>
      </c>
      <c r="K198" s="322"/>
      <c r="L198" s="322"/>
      <c r="M198" s="307">
        <f>'3.ВС (2)'!J183</f>
        <v>135500</v>
      </c>
      <c r="N198" s="22">
        <f t="shared" si="75"/>
        <v>0</v>
      </c>
      <c r="O198" s="22">
        <f t="shared" si="76"/>
        <v>135500</v>
      </c>
      <c r="P198" s="22">
        <f>'3.ВС (2)'!K183</f>
        <v>0</v>
      </c>
      <c r="Q198" s="22">
        <f t="shared" si="77"/>
        <v>0</v>
      </c>
      <c r="R198" s="22">
        <f t="shared" si="78"/>
        <v>0</v>
      </c>
      <c r="S198" s="22">
        <f>'3.ВС (2)'!L183</f>
        <v>0</v>
      </c>
      <c r="T198" s="22">
        <f t="shared" si="79"/>
        <v>0</v>
      </c>
      <c r="U198" s="22">
        <f t="shared" si="80"/>
        <v>0</v>
      </c>
    </row>
    <row r="199" spans="1:21" ht="60" x14ac:dyDescent="0.25">
      <c r="A199" s="321" t="s">
        <v>37</v>
      </c>
      <c r="B199" s="321"/>
      <c r="C199" s="321"/>
      <c r="D199" s="321"/>
      <c r="E199" s="318">
        <v>851</v>
      </c>
      <c r="F199" s="319" t="s">
        <v>52</v>
      </c>
      <c r="G199" s="319" t="s">
        <v>11</v>
      </c>
      <c r="H199" s="318" t="s">
        <v>328</v>
      </c>
      <c r="I199" s="319" t="s">
        <v>76</v>
      </c>
      <c r="J199" s="322">
        <f t="shared" ref="J199:L199" si="104">J200</f>
        <v>1877100</v>
      </c>
      <c r="K199" s="322">
        <f t="shared" si="104"/>
        <v>0</v>
      </c>
      <c r="L199" s="322">
        <f t="shared" si="104"/>
        <v>0</v>
      </c>
      <c r="M199" s="307">
        <f>'3.ВС (2)'!J184</f>
        <v>60000</v>
      </c>
      <c r="N199" s="22">
        <f t="shared" si="75"/>
        <v>1817100</v>
      </c>
      <c r="O199" s="22">
        <f t="shared" si="76"/>
        <v>1877100</v>
      </c>
      <c r="P199" s="22">
        <f>'3.ВС (2)'!K184</f>
        <v>0</v>
      </c>
      <c r="Q199" s="22">
        <f t="shared" si="77"/>
        <v>0</v>
      </c>
      <c r="R199" s="22">
        <f t="shared" si="78"/>
        <v>0</v>
      </c>
      <c r="S199" s="22">
        <f>'3.ВС (2)'!L184</f>
        <v>0</v>
      </c>
      <c r="T199" s="22">
        <f t="shared" si="79"/>
        <v>0</v>
      </c>
      <c r="U199" s="22">
        <f t="shared" si="80"/>
        <v>0</v>
      </c>
    </row>
    <row r="200" spans="1:21" x14ac:dyDescent="0.25">
      <c r="A200" s="321" t="s">
        <v>77</v>
      </c>
      <c r="B200" s="321"/>
      <c r="C200" s="321"/>
      <c r="D200" s="321"/>
      <c r="E200" s="318">
        <v>851</v>
      </c>
      <c r="F200" s="319" t="s">
        <v>52</v>
      </c>
      <c r="G200" s="319" t="s">
        <v>11</v>
      </c>
      <c r="H200" s="318" t="s">
        <v>328</v>
      </c>
      <c r="I200" s="319" t="s">
        <v>78</v>
      </c>
      <c r="J200" s="322">
        <f>60000+1817100</f>
        <v>1877100</v>
      </c>
      <c r="K200" s="322"/>
      <c r="L200" s="322"/>
      <c r="M200" s="307">
        <f>'3.ВС (2)'!J185</f>
        <v>60000</v>
      </c>
      <c r="N200" s="22">
        <f t="shared" si="75"/>
        <v>1817100</v>
      </c>
      <c r="O200" s="22">
        <f t="shared" si="76"/>
        <v>1877100</v>
      </c>
      <c r="P200" s="22">
        <f>'3.ВС (2)'!K185</f>
        <v>0</v>
      </c>
      <c r="Q200" s="22">
        <f t="shared" si="77"/>
        <v>0</v>
      </c>
      <c r="R200" s="22">
        <f t="shared" si="78"/>
        <v>0</v>
      </c>
      <c r="S200" s="22">
        <f>'3.ВС (2)'!L185</f>
        <v>0</v>
      </c>
      <c r="T200" s="22">
        <f t="shared" si="79"/>
        <v>0</v>
      </c>
      <c r="U200" s="22">
        <f t="shared" si="80"/>
        <v>0</v>
      </c>
    </row>
    <row r="201" spans="1:21" ht="45" x14ac:dyDescent="0.25">
      <c r="A201" s="321" t="s">
        <v>110</v>
      </c>
      <c r="B201" s="321"/>
      <c r="C201" s="321"/>
      <c r="D201" s="321"/>
      <c r="E201" s="318">
        <v>851</v>
      </c>
      <c r="F201" s="319" t="s">
        <v>52</v>
      </c>
      <c r="G201" s="319" t="s">
        <v>11</v>
      </c>
      <c r="H201" s="318" t="s">
        <v>771</v>
      </c>
      <c r="I201" s="319"/>
      <c r="J201" s="322">
        <f>J202</f>
        <v>535126</v>
      </c>
      <c r="K201" s="322">
        <f t="shared" ref="K201:L202" si="105">K202</f>
        <v>0</v>
      </c>
      <c r="L201" s="322">
        <f t="shared" si="105"/>
        <v>0</v>
      </c>
      <c r="M201" s="307"/>
      <c r="N201" s="22"/>
      <c r="O201" s="22"/>
      <c r="P201" s="22"/>
      <c r="Q201" s="22"/>
      <c r="R201" s="22"/>
      <c r="S201" s="22"/>
      <c r="T201" s="22"/>
      <c r="U201" s="22"/>
    </row>
    <row r="202" spans="1:21" ht="60" x14ac:dyDescent="0.25">
      <c r="A202" s="321" t="s">
        <v>37</v>
      </c>
      <c r="B202" s="321"/>
      <c r="C202" s="321"/>
      <c r="D202" s="321"/>
      <c r="E202" s="318">
        <v>851</v>
      </c>
      <c r="F202" s="319" t="s">
        <v>52</v>
      </c>
      <c r="G202" s="319" t="s">
        <v>11</v>
      </c>
      <c r="H202" s="318" t="s">
        <v>771</v>
      </c>
      <c r="I202" s="319" t="s">
        <v>76</v>
      </c>
      <c r="J202" s="322">
        <f>J203</f>
        <v>535126</v>
      </c>
      <c r="K202" s="322">
        <f t="shared" si="105"/>
        <v>0</v>
      </c>
      <c r="L202" s="322">
        <f t="shared" si="105"/>
        <v>0</v>
      </c>
      <c r="M202" s="307"/>
      <c r="N202" s="22"/>
      <c r="O202" s="22"/>
      <c r="P202" s="22"/>
      <c r="Q202" s="22"/>
      <c r="R202" s="22"/>
      <c r="S202" s="22"/>
      <c r="T202" s="22"/>
      <c r="U202" s="22"/>
    </row>
    <row r="203" spans="1:21" x14ac:dyDescent="0.25">
      <c r="A203" s="321" t="s">
        <v>77</v>
      </c>
      <c r="B203" s="321"/>
      <c r="C203" s="321"/>
      <c r="D203" s="321"/>
      <c r="E203" s="318">
        <v>851</v>
      </c>
      <c r="F203" s="319" t="s">
        <v>52</v>
      </c>
      <c r="G203" s="319" t="s">
        <v>11</v>
      </c>
      <c r="H203" s="318" t="s">
        <v>771</v>
      </c>
      <c r="I203" s="319" t="s">
        <v>78</v>
      </c>
      <c r="J203" s="322">
        <v>535126</v>
      </c>
      <c r="K203" s="322"/>
      <c r="L203" s="322"/>
      <c r="M203" s="307"/>
      <c r="N203" s="22"/>
      <c r="O203" s="22"/>
      <c r="P203" s="22"/>
      <c r="Q203" s="22"/>
      <c r="R203" s="22"/>
      <c r="S203" s="22"/>
      <c r="T203" s="22"/>
      <c r="U203" s="22"/>
    </row>
    <row r="204" spans="1:21" ht="135" x14ac:dyDescent="0.25">
      <c r="A204" s="321" t="s">
        <v>260</v>
      </c>
      <c r="B204" s="321"/>
      <c r="C204" s="321"/>
      <c r="D204" s="321"/>
      <c r="E204" s="318">
        <v>851</v>
      </c>
      <c r="F204" s="319" t="s">
        <v>52</v>
      </c>
      <c r="G204" s="319" t="s">
        <v>11</v>
      </c>
      <c r="H204" s="318" t="s">
        <v>330</v>
      </c>
      <c r="I204" s="319"/>
      <c r="J204" s="322">
        <f t="shared" ref="J204" si="106">J205+J207</f>
        <v>5600000</v>
      </c>
      <c r="K204" s="322">
        <f t="shared" ref="K204:L204" si="107">K205+K207</f>
        <v>5600000</v>
      </c>
      <c r="L204" s="322">
        <f t="shared" si="107"/>
        <v>5600000</v>
      </c>
      <c r="M204" s="307">
        <f>'3.ВС (2)'!J186</f>
        <v>5600000</v>
      </c>
      <c r="N204" s="22">
        <f t="shared" si="75"/>
        <v>0</v>
      </c>
      <c r="O204" s="22">
        <f t="shared" si="76"/>
        <v>5600000</v>
      </c>
      <c r="P204" s="22">
        <f>'3.ВС (2)'!K186</f>
        <v>5600000</v>
      </c>
      <c r="Q204" s="22">
        <f t="shared" si="77"/>
        <v>0</v>
      </c>
      <c r="R204" s="22">
        <f t="shared" si="78"/>
        <v>5600000</v>
      </c>
      <c r="S204" s="22">
        <f>'3.ВС (2)'!L186</f>
        <v>5600000</v>
      </c>
      <c r="T204" s="22">
        <f t="shared" si="79"/>
        <v>0</v>
      </c>
      <c r="U204" s="22">
        <f t="shared" si="80"/>
        <v>5600000</v>
      </c>
    </row>
    <row r="205" spans="1:21" ht="45" x14ac:dyDescent="0.25">
      <c r="A205" s="321" t="s">
        <v>19</v>
      </c>
      <c r="B205" s="321"/>
      <c r="C205" s="321"/>
      <c r="D205" s="321"/>
      <c r="E205" s="318">
        <v>851</v>
      </c>
      <c r="F205" s="319" t="s">
        <v>52</v>
      </c>
      <c r="G205" s="319" t="s">
        <v>11</v>
      </c>
      <c r="H205" s="318" t="s">
        <v>330</v>
      </c>
      <c r="I205" s="319">
        <v>200</v>
      </c>
      <c r="J205" s="322">
        <f t="shared" ref="J205:L205" si="108">J206</f>
        <v>381500</v>
      </c>
      <c r="K205" s="322">
        <f t="shared" si="108"/>
        <v>381500</v>
      </c>
      <c r="L205" s="322">
        <f t="shared" si="108"/>
        <v>381500</v>
      </c>
      <c r="M205" s="307">
        <f>'3.ВС (2)'!J187</f>
        <v>381500</v>
      </c>
      <c r="N205" s="22">
        <f t="shared" si="75"/>
        <v>0</v>
      </c>
      <c r="O205" s="22">
        <f t="shared" si="76"/>
        <v>381500</v>
      </c>
      <c r="P205" s="22">
        <f>'3.ВС (2)'!K187</f>
        <v>381500</v>
      </c>
      <c r="Q205" s="22">
        <f t="shared" si="77"/>
        <v>0</v>
      </c>
      <c r="R205" s="22">
        <f t="shared" si="78"/>
        <v>381500</v>
      </c>
      <c r="S205" s="22">
        <f>'3.ВС (2)'!L187</f>
        <v>381500</v>
      </c>
      <c r="T205" s="22">
        <f t="shared" si="79"/>
        <v>0</v>
      </c>
      <c r="U205" s="22">
        <f t="shared" si="80"/>
        <v>381500</v>
      </c>
    </row>
    <row r="206" spans="1:21" ht="45" x14ac:dyDescent="0.25">
      <c r="A206" s="321" t="s">
        <v>9</v>
      </c>
      <c r="B206" s="321"/>
      <c r="C206" s="321"/>
      <c r="D206" s="321"/>
      <c r="E206" s="318">
        <v>851</v>
      </c>
      <c r="F206" s="319" t="s">
        <v>52</v>
      </c>
      <c r="G206" s="319" t="s">
        <v>11</v>
      </c>
      <c r="H206" s="318" t="s">
        <v>330</v>
      </c>
      <c r="I206" s="319">
        <v>240</v>
      </c>
      <c r="J206" s="322">
        <v>381500</v>
      </c>
      <c r="K206" s="322">
        <v>381500</v>
      </c>
      <c r="L206" s="322">
        <v>381500</v>
      </c>
      <c r="M206" s="307">
        <f>'3.ВС (2)'!J188</f>
        <v>381500</v>
      </c>
      <c r="N206" s="22">
        <f t="shared" si="75"/>
        <v>0</v>
      </c>
      <c r="O206" s="22">
        <f t="shared" si="76"/>
        <v>381500</v>
      </c>
      <c r="P206" s="22">
        <f>'3.ВС (2)'!K188</f>
        <v>381500</v>
      </c>
      <c r="Q206" s="22">
        <f t="shared" si="77"/>
        <v>0</v>
      </c>
      <c r="R206" s="22">
        <f t="shared" si="78"/>
        <v>381500</v>
      </c>
      <c r="S206" s="22">
        <f>'3.ВС (2)'!L188</f>
        <v>381500</v>
      </c>
      <c r="T206" s="22">
        <f t="shared" si="79"/>
        <v>0</v>
      </c>
      <c r="U206" s="22">
        <f t="shared" si="80"/>
        <v>381500</v>
      </c>
    </row>
    <row r="207" spans="1:21" ht="60" x14ac:dyDescent="0.25">
      <c r="A207" s="321" t="s">
        <v>37</v>
      </c>
      <c r="B207" s="321"/>
      <c r="C207" s="321"/>
      <c r="D207" s="321"/>
      <c r="E207" s="318">
        <v>851</v>
      </c>
      <c r="F207" s="319" t="s">
        <v>52</v>
      </c>
      <c r="G207" s="319" t="s">
        <v>11</v>
      </c>
      <c r="H207" s="318" t="s">
        <v>330</v>
      </c>
      <c r="I207" s="319">
        <v>600</v>
      </c>
      <c r="J207" s="322">
        <f t="shared" ref="J207:L207" si="109">J208</f>
        <v>5218500</v>
      </c>
      <c r="K207" s="322">
        <f t="shared" si="109"/>
        <v>5218500</v>
      </c>
      <c r="L207" s="322">
        <f t="shared" si="109"/>
        <v>5218500</v>
      </c>
      <c r="M207" s="307">
        <f>'3.ВС (2)'!J189</f>
        <v>5218500</v>
      </c>
      <c r="N207" s="22">
        <f t="shared" si="75"/>
        <v>0</v>
      </c>
      <c r="O207" s="22">
        <f t="shared" si="76"/>
        <v>5218500</v>
      </c>
      <c r="P207" s="22">
        <f>'3.ВС (2)'!K189</f>
        <v>5218500</v>
      </c>
      <c r="Q207" s="22">
        <f t="shared" si="77"/>
        <v>0</v>
      </c>
      <c r="R207" s="22">
        <f t="shared" si="78"/>
        <v>5218500</v>
      </c>
      <c r="S207" s="22">
        <f>'3.ВС (2)'!L189</f>
        <v>5218500</v>
      </c>
      <c r="T207" s="22">
        <f t="shared" si="79"/>
        <v>0</v>
      </c>
      <c r="U207" s="22">
        <f t="shared" si="80"/>
        <v>5218500</v>
      </c>
    </row>
    <row r="208" spans="1:21" x14ac:dyDescent="0.25">
      <c r="A208" s="321" t="s">
        <v>77</v>
      </c>
      <c r="B208" s="321"/>
      <c r="C208" s="321"/>
      <c r="D208" s="321"/>
      <c r="E208" s="318">
        <v>851</v>
      </c>
      <c r="F208" s="319" t="s">
        <v>52</v>
      </c>
      <c r="G208" s="319" t="s">
        <v>11</v>
      </c>
      <c r="H208" s="318" t="s">
        <v>330</v>
      </c>
      <c r="I208" s="319" t="s">
        <v>78</v>
      </c>
      <c r="J208" s="322">
        <v>5218500</v>
      </c>
      <c r="K208" s="322">
        <v>5218500</v>
      </c>
      <c r="L208" s="322">
        <v>5218500</v>
      </c>
      <c r="M208" s="307">
        <f>'3.ВС (2)'!J190</f>
        <v>5218500</v>
      </c>
      <c r="N208" s="22">
        <f t="shared" si="75"/>
        <v>0</v>
      </c>
      <c r="O208" s="22">
        <f t="shared" si="76"/>
        <v>5218500</v>
      </c>
      <c r="P208" s="22">
        <f>'3.ВС (2)'!K190</f>
        <v>5218500</v>
      </c>
      <c r="Q208" s="22">
        <f t="shared" si="77"/>
        <v>0</v>
      </c>
      <c r="R208" s="22">
        <f t="shared" si="78"/>
        <v>5218500</v>
      </c>
      <c r="S208" s="22">
        <f>'3.ВС (2)'!L190</f>
        <v>5218500</v>
      </c>
      <c r="T208" s="22">
        <f t="shared" si="79"/>
        <v>0</v>
      </c>
      <c r="U208" s="22">
        <f t="shared" si="80"/>
        <v>5218500</v>
      </c>
    </row>
    <row r="209" spans="1:21" ht="75" x14ac:dyDescent="0.25">
      <c r="A209" s="321" t="s">
        <v>229</v>
      </c>
      <c r="B209" s="321"/>
      <c r="C209" s="321"/>
      <c r="D209" s="321"/>
      <c r="E209" s="318">
        <v>851</v>
      </c>
      <c r="F209" s="318" t="s">
        <v>52</v>
      </c>
      <c r="G209" s="318" t="s">
        <v>11</v>
      </c>
      <c r="H209" s="318" t="s">
        <v>331</v>
      </c>
      <c r="I209" s="318"/>
      <c r="J209" s="322">
        <f t="shared" ref="J209:L210" si="110">J210</f>
        <v>0</v>
      </c>
      <c r="K209" s="322">
        <f t="shared" si="110"/>
        <v>510000</v>
      </c>
      <c r="L209" s="322">
        <f t="shared" si="110"/>
        <v>0</v>
      </c>
      <c r="M209" s="307">
        <f>'3.ВС (2)'!J191</f>
        <v>0</v>
      </c>
      <c r="N209" s="22">
        <f t="shared" si="75"/>
        <v>0</v>
      </c>
      <c r="O209" s="22">
        <f t="shared" si="76"/>
        <v>0</v>
      </c>
      <c r="P209" s="22">
        <f>'3.ВС (2)'!K191</f>
        <v>510000</v>
      </c>
      <c r="Q209" s="22">
        <f t="shared" si="77"/>
        <v>0</v>
      </c>
      <c r="R209" s="22">
        <f t="shared" si="78"/>
        <v>510000</v>
      </c>
      <c r="S209" s="22">
        <f>'3.ВС (2)'!L191</f>
        <v>0</v>
      </c>
      <c r="T209" s="22">
        <f t="shared" si="79"/>
        <v>0</v>
      </c>
      <c r="U209" s="22">
        <f t="shared" si="80"/>
        <v>0</v>
      </c>
    </row>
    <row r="210" spans="1:21" ht="60" x14ac:dyDescent="0.25">
      <c r="A210" s="321" t="s">
        <v>37</v>
      </c>
      <c r="B210" s="321"/>
      <c r="C210" s="321"/>
      <c r="D210" s="321"/>
      <c r="E210" s="318">
        <v>851</v>
      </c>
      <c r="F210" s="319" t="s">
        <v>52</v>
      </c>
      <c r="G210" s="319" t="s">
        <v>11</v>
      </c>
      <c r="H210" s="318" t="s">
        <v>331</v>
      </c>
      <c r="I210" s="319" t="s">
        <v>76</v>
      </c>
      <c r="J210" s="322">
        <f t="shared" si="110"/>
        <v>0</v>
      </c>
      <c r="K210" s="322">
        <f t="shared" si="110"/>
        <v>510000</v>
      </c>
      <c r="L210" s="322">
        <f t="shared" si="110"/>
        <v>0</v>
      </c>
      <c r="M210" s="307">
        <f>'3.ВС (2)'!J192</f>
        <v>0</v>
      </c>
      <c r="N210" s="22">
        <f t="shared" si="75"/>
        <v>0</v>
      </c>
      <c r="O210" s="22">
        <f t="shared" si="76"/>
        <v>0</v>
      </c>
      <c r="P210" s="22">
        <f>'3.ВС (2)'!K192</f>
        <v>510000</v>
      </c>
      <c r="Q210" s="22">
        <f t="shared" si="77"/>
        <v>0</v>
      </c>
      <c r="R210" s="22">
        <f t="shared" si="78"/>
        <v>510000</v>
      </c>
      <c r="S210" s="22">
        <f>'3.ВС (2)'!L192</f>
        <v>0</v>
      </c>
      <c r="T210" s="22">
        <f t="shared" si="79"/>
        <v>0</v>
      </c>
      <c r="U210" s="22">
        <f t="shared" si="80"/>
        <v>0</v>
      </c>
    </row>
    <row r="211" spans="1:21" x14ac:dyDescent="0.25">
      <c r="A211" s="321" t="s">
        <v>77</v>
      </c>
      <c r="B211" s="321"/>
      <c r="C211" s="321"/>
      <c r="D211" s="321"/>
      <c r="E211" s="318">
        <v>851</v>
      </c>
      <c r="F211" s="319" t="s">
        <v>52</v>
      </c>
      <c r="G211" s="319" t="s">
        <v>11</v>
      </c>
      <c r="H211" s="318" t="s">
        <v>331</v>
      </c>
      <c r="I211" s="319" t="s">
        <v>78</v>
      </c>
      <c r="J211" s="322"/>
      <c r="K211" s="322">
        <v>510000</v>
      </c>
      <c r="L211" s="322">
        <v>0</v>
      </c>
      <c r="M211" s="307">
        <f>'3.ВС (2)'!J193</f>
        <v>0</v>
      </c>
      <c r="N211" s="22">
        <f t="shared" ref="N211:N283" si="111">O211-M211</f>
        <v>0</v>
      </c>
      <c r="O211" s="22">
        <f t="shared" ref="O211:O283" si="112">J211</f>
        <v>0</v>
      </c>
      <c r="P211" s="22">
        <f>'3.ВС (2)'!K193</f>
        <v>510000</v>
      </c>
      <c r="Q211" s="22">
        <f t="shared" ref="Q211:Q283" si="113">R211-P211</f>
        <v>0</v>
      </c>
      <c r="R211" s="22">
        <f t="shared" ref="R211:R283" si="114">K211</f>
        <v>510000</v>
      </c>
      <c r="S211" s="22">
        <f>'3.ВС (2)'!L193</f>
        <v>0</v>
      </c>
      <c r="T211" s="22">
        <f t="shared" ref="T211:T283" si="115">U211-S211</f>
        <v>0</v>
      </c>
      <c r="U211" s="22">
        <f t="shared" ref="U211:U283" si="116">L211</f>
        <v>0</v>
      </c>
    </row>
    <row r="212" spans="1:21" ht="30" x14ac:dyDescent="0.25">
      <c r="A212" s="321" t="s">
        <v>411</v>
      </c>
      <c r="B212" s="321"/>
      <c r="C212" s="321"/>
      <c r="D212" s="321"/>
      <c r="E212" s="318">
        <v>851</v>
      </c>
      <c r="F212" s="319" t="s">
        <v>52</v>
      </c>
      <c r="G212" s="319" t="s">
        <v>11</v>
      </c>
      <c r="H212" s="318" t="s">
        <v>332</v>
      </c>
      <c r="I212" s="319"/>
      <c r="J212" s="322">
        <f t="shared" ref="J212:L213" si="117">J213</f>
        <v>171471.72</v>
      </c>
      <c r="K212" s="322">
        <f t="shared" si="117"/>
        <v>64158.59</v>
      </c>
      <c r="L212" s="322">
        <f t="shared" si="117"/>
        <v>65326.26</v>
      </c>
      <c r="M212" s="307">
        <f>'3.ВС (2)'!J194</f>
        <v>62860</v>
      </c>
      <c r="N212" s="22">
        <f t="shared" si="111"/>
        <v>108611.72</v>
      </c>
      <c r="O212" s="22">
        <f t="shared" si="112"/>
        <v>171471.72</v>
      </c>
      <c r="P212" s="22">
        <f>'3.ВС (2)'!K194</f>
        <v>64162</v>
      </c>
      <c r="Q212" s="22">
        <f t="shared" si="113"/>
        <v>-3.4100000000034925</v>
      </c>
      <c r="R212" s="22">
        <f t="shared" si="114"/>
        <v>64158.59</v>
      </c>
      <c r="S212" s="22">
        <f>'3.ВС (2)'!L194</f>
        <v>65328</v>
      </c>
      <c r="T212" s="22">
        <f t="shared" si="115"/>
        <v>-1.7399999999979627</v>
      </c>
      <c r="U212" s="22">
        <f t="shared" si="116"/>
        <v>65326.26</v>
      </c>
    </row>
    <row r="213" spans="1:21" ht="60" x14ac:dyDescent="0.25">
      <c r="A213" s="321" t="s">
        <v>37</v>
      </c>
      <c r="B213" s="321"/>
      <c r="C213" s="321"/>
      <c r="D213" s="321"/>
      <c r="E213" s="318">
        <v>851</v>
      </c>
      <c r="F213" s="319" t="s">
        <v>52</v>
      </c>
      <c r="G213" s="319" t="s">
        <v>11</v>
      </c>
      <c r="H213" s="318" t="s">
        <v>332</v>
      </c>
      <c r="I213" s="319" t="s">
        <v>76</v>
      </c>
      <c r="J213" s="322">
        <f t="shared" si="117"/>
        <v>171471.72</v>
      </c>
      <c r="K213" s="322">
        <f t="shared" si="117"/>
        <v>64158.59</v>
      </c>
      <c r="L213" s="322">
        <f t="shared" si="117"/>
        <v>65326.26</v>
      </c>
      <c r="M213" s="307">
        <f>'3.ВС (2)'!J195</f>
        <v>62860</v>
      </c>
      <c r="N213" s="22">
        <f t="shared" si="111"/>
        <v>108611.72</v>
      </c>
      <c r="O213" s="22">
        <f t="shared" si="112"/>
        <v>171471.72</v>
      </c>
      <c r="P213" s="22">
        <f>'3.ВС (2)'!K195</f>
        <v>64162</v>
      </c>
      <c r="Q213" s="22">
        <f t="shared" si="113"/>
        <v>-3.4100000000034925</v>
      </c>
      <c r="R213" s="22">
        <f t="shared" si="114"/>
        <v>64158.59</v>
      </c>
      <c r="S213" s="22">
        <f>'3.ВС (2)'!L195</f>
        <v>65328</v>
      </c>
      <c r="T213" s="22">
        <f t="shared" si="115"/>
        <v>-1.7399999999979627</v>
      </c>
      <c r="U213" s="22">
        <f t="shared" si="116"/>
        <v>65326.26</v>
      </c>
    </row>
    <row r="214" spans="1:21" x14ac:dyDescent="0.25">
      <c r="A214" s="321" t="s">
        <v>38</v>
      </c>
      <c r="B214" s="321"/>
      <c r="C214" s="321"/>
      <c r="D214" s="321"/>
      <c r="E214" s="318">
        <v>851</v>
      </c>
      <c r="F214" s="319" t="s">
        <v>52</v>
      </c>
      <c r="G214" s="319" t="s">
        <v>11</v>
      </c>
      <c r="H214" s="318" t="s">
        <v>332</v>
      </c>
      <c r="I214" s="319" t="s">
        <v>78</v>
      </c>
      <c r="J214" s="322">
        <f>62860+108611.72</f>
        <v>171471.72</v>
      </c>
      <c r="K214" s="322">
        <f>64162-3.41</f>
        <v>64158.59</v>
      </c>
      <c r="L214" s="322">
        <f>65328-1.74</f>
        <v>65326.26</v>
      </c>
      <c r="M214" s="307">
        <f>'3.ВС (2)'!J196</f>
        <v>62860</v>
      </c>
      <c r="N214" s="22">
        <f t="shared" si="111"/>
        <v>108611.72</v>
      </c>
      <c r="O214" s="22">
        <f t="shared" si="112"/>
        <v>171471.72</v>
      </c>
      <c r="P214" s="22">
        <f>'3.ВС (2)'!K196</f>
        <v>64162</v>
      </c>
      <c r="Q214" s="22">
        <f t="shared" si="113"/>
        <v>-3.4100000000034925</v>
      </c>
      <c r="R214" s="22">
        <f t="shared" si="114"/>
        <v>64158.59</v>
      </c>
      <c r="S214" s="22">
        <f>'3.ВС (2)'!L196</f>
        <v>65328</v>
      </c>
      <c r="T214" s="22">
        <f t="shared" si="115"/>
        <v>-1.7399999999979627</v>
      </c>
      <c r="U214" s="22">
        <f t="shared" si="116"/>
        <v>65326.26</v>
      </c>
    </row>
    <row r="215" spans="1:21" ht="45" x14ac:dyDescent="0.25">
      <c r="A215" s="321" t="s">
        <v>223</v>
      </c>
      <c r="B215" s="321"/>
      <c r="C215" s="321"/>
      <c r="D215" s="321"/>
      <c r="E215" s="318">
        <v>851</v>
      </c>
      <c r="F215" s="319" t="s">
        <v>52</v>
      </c>
      <c r="G215" s="319" t="s">
        <v>11</v>
      </c>
      <c r="H215" s="318" t="s">
        <v>329</v>
      </c>
      <c r="I215" s="319"/>
      <c r="J215" s="322">
        <f t="shared" ref="J215:L216" si="118">J216</f>
        <v>325485.75</v>
      </c>
      <c r="K215" s="322">
        <f t="shared" si="118"/>
        <v>0</v>
      </c>
      <c r="L215" s="322">
        <f t="shared" si="118"/>
        <v>0</v>
      </c>
      <c r="M215" s="307">
        <f>'3.ВС (2)'!J197</f>
        <v>0</v>
      </c>
      <c r="N215" s="22">
        <f t="shared" si="111"/>
        <v>325485.75</v>
      </c>
      <c r="O215" s="22">
        <f t="shared" si="112"/>
        <v>325485.75</v>
      </c>
      <c r="P215" s="22">
        <f>'3.ВС (2)'!K197</f>
        <v>0</v>
      </c>
      <c r="Q215" s="22">
        <f t="shared" si="113"/>
        <v>0</v>
      </c>
      <c r="R215" s="22">
        <f t="shared" si="114"/>
        <v>0</v>
      </c>
      <c r="S215" s="22">
        <f>'3.ВС (2)'!L197</f>
        <v>0</v>
      </c>
      <c r="T215" s="22">
        <f t="shared" si="115"/>
        <v>0</v>
      </c>
      <c r="U215" s="22">
        <f t="shared" si="116"/>
        <v>0</v>
      </c>
    </row>
    <row r="216" spans="1:21" ht="45" x14ac:dyDescent="0.25">
      <c r="A216" s="321" t="s">
        <v>19</v>
      </c>
      <c r="B216" s="321"/>
      <c r="C216" s="321"/>
      <c r="D216" s="321"/>
      <c r="E216" s="318">
        <v>851</v>
      </c>
      <c r="F216" s="319" t="s">
        <v>52</v>
      </c>
      <c r="G216" s="319" t="s">
        <v>11</v>
      </c>
      <c r="H216" s="318" t="s">
        <v>329</v>
      </c>
      <c r="I216" s="319" t="s">
        <v>20</v>
      </c>
      <c r="J216" s="322">
        <f t="shared" si="118"/>
        <v>325485.75</v>
      </c>
      <c r="K216" s="322">
        <f t="shared" si="118"/>
        <v>0</v>
      </c>
      <c r="L216" s="322">
        <f t="shared" si="118"/>
        <v>0</v>
      </c>
      <c r="M216" s="307">
        <f>'3.ВС (2)'!J198</f>
        <v>0</v>
      </c>
      <c r="N216" s="22">
        <f t="shared" si="111"/>
        <v>325485.75</v>
      </c>
      <c r="O216" s="22">
        <f t="shared" si="112"/>
        <v>325485.75</v>
      </c>
      <c r="P216" s="22">
        <f>'3.ВС (2)'!K198</f>
        <v>0</v>
      </c>
      <c r="Q216" s="22">
        <f t="shared" si="113"/>
        <v>0</v>
      </c>
      <c r="R216" s="22">
        <f t="shared" si="114"/>
        <v>0</v>
      </c>
      <c r="S216" s="22">
        <f>'3.ВС (2)'!L198</f>
        <v>0</v>
      </c>
      <c r="T216" s="22">
        <f t="shared" si="115"/>
        <v>0</v>
      </c>
      <c r="U216" s="22">
        <f t="shared" si="116"/>
        <v>0</v>
      </c>
    </row>
    <row r="217" spans="1:21" ht="45" x14ac:dyDescent="0.25">
      <c r="A217" s="321" t="s">
        <v>9</v>
      </c>
      <c r="B217" s="321"/>
      <c r="C217" s="321"/>
      <c r="D217" s="321"/>
      <c r="E217" s="318">
        <v>851</v>
      </c>
      <c r="F217" s="319" t="s">
        <v>52</v>
      </c>
      <c r="G217" s="319" t="s">
        <v>11</v>
      </c>
      <c r="H217" s="318" t="s">
        <v>329</v>
      </c>
      <c r="I217" s="319" t="s">
        <v>21</v>
      </c>
      <c r="J217" s="322">
        <v>325485.75</v>
      </c>
      <c r="K217" s="322"/>
      <c r="L217" s="322"/>
      <c r="M217" s="307">
        <f>'3.ВС (2)'!J199</f>
        <v>0</v>
      </c>
      <c r="N217" s="22">
        <f t="shared" si="111"/>
        <v>325485.75</v>
      </c>
      <c r="O217" s="22">
        <f t="shared" si="112"/>
        <v>325485.75</v>
      </c>
      <c r="P217" s="22">
        <f>'3.ВС (2)'!K199</f>
        <v>0</v>
      </c>
      <c r="Q217" s="22">
        <f t="shared" si="113"/>
        <v>0</v>
      </c>
      <c r="R217" s="22">
        <f t="shared" si="114"/>
        <v>0</v>
      </c>
      <c r="S217" s="22">
        <f>'3.ВС (2)'!L199</f>
        <v>0</v>
      </c>
      <c r="T217" s="22">
        <f t="shared" si="115"/>
        <v>0</v>
      </c>
      <c r="U217" s="22">
        <f t="shared" si="116"/>
        <v>0</v>
      </c>
    </row>
    <row r="218" spans="1:21" ht="30" x14ac:dyDescent="0.25">
      <c r="A218" s="323" t="s">
        <v>83</v>
      </c>
      <c r="B218" s="321"/>
      <c r="C218" s="321"/>
      <c r="D218" s="321"/>
      <c r="E218" s="318">
        <v>851</v>
      </c>
      <c r="F218" s="319" t="s">
        <v>52</v>
      </c>
      <c r="G218" s="319" t="s">
        <v>12</v>
      </c>
      <c r="H218" s="318" t="s">
        <v>44</v>
      </c>
      <c r="I218" s="319"/>
      <c r="J218" s="419">
        <f t="shared" ref="J218:L220" si="119">J219</f>
        <v>5000</v>
      </c>
      <c r="K218" s="419">
        <f t="shared" si="119"/>
        <v>0</v>
      </c>
      <c r="L218" s="419">
        <f t="shared" si="119"/>
        <v>0</v>
      </c>
      <c r="M218" s="307">
        <f>'3.ВС (2)'!J200</f>
        <v>5000</v>
      </c>
      <c r="N218" s="22">
        <f t="shared" si="111"/>
        <v>0</v>
      </c>
      <c r="O218" s="22">
        <f t="shared" si="112"/>
        <v>5000</v>
      </c>
      <c r="P218" s="22">
        <f>'3.ВС (2)'!K200</f>
        <v>0</v>
      </c>
      <c r="Q218" s="22">
        <f t="shared" si="113"/>
        <v>0</v>
      </c>
      <c r="R218" s="22">
        <f t="shared" si="114"/>
        <v>0</v>
      </c>
      <c r="S218" s="22">
        <f>'3.ВС (2)'!L200</f>
        <v>0</v>
      </c>
      <c r="T218" s="22">
        <f t="shared" si="115"/>
        <v>0</v>
      </c>
      <c r="U218" s="22">
        <f t="shared" si="116"/>
        <v>0</v>
      </c>
    </row>
    <row r="219" spans="1:21" ht="45" x14ac:dyDescent="0.25">
      <c r="A219" s="323" t="s">
        <v>84</v>
      </c>
      <c r="B219" s="321"/>
      <c r="C219" s="321"/>
      <c r="D219" s="321"/>
      <c r="E219" s="318">
        <v>851</v>
      </c>
      <c r="F219" s="319" t="s">
        <v>52</v>
      </c>
      <c r="G219" s="319" t="s">
        <v>12</v>
      </c>
      <c r="H219" s="318" t="s">
        <v>333</v>
      </c>
      <c r="I219" s="319"/>
      <c r="J219" s="322">
        <f t="shared" si="119"/>
        <v>5000</v>
      </c>
      <c r="K219" s="322">
        <f t="shared" si="119"/>
        <v>0</v>
      </c>
      <c r="L219" s="322">
        <f t="shared" si="119"/>
        <v>0</v>
      </c>
      <c r="M219" s="307">
        <f>'3.ВС (2)'!J201</f>
        <v>5000</v>
      </c>
      <c r="N219" s="22">
        <f t="shared" si="111"/>
        <v>0</v>
      </c>
      <c r="O219" s="22">
        <f t="shared" si="112"/>
        <v>5000</v>
      </c>
      <c r="P219" s="22">
        <f>'3.ВС (2)'!K201</f>
        <v>0</v>
      </c>
      <c r="Q219" s="22">
        <f t="shared" si="113"/>
        <v>0</v>
      </c>
      <c r="R219" s="22">
        <f t="shared" si="114"/>
        <v>0</v>
      </c>
      <c r="S219" s="22">
        <f>'3.ВС (2)'!L201</f>
        <v>0</v>
      </c>
      <c r="T219" s="22">
        <f t="shared" si="115"/>
        <v>0</v>
      </c>
      <c r="U219" s="22">
        <f t="shared" si="116"/>
        <v>0</v>
      </c>
    </row>
    <row r="220" spans="1:21" ht="45" x14ac:dyDescent="0.25">
      <c r="A220" s="321" t="s">
        <v>19</v>
      </c>
      <c r="B220" s="323"/>
      <c r="C220" s="323"/>
      <c r="D220" s="323"/>
      <c r="E220" s="318">
        <v>851</v>
      </c>
      <c r="F220" s="319" t="s">
        <v>52</v>
      </c>
      <c r="G220" s="319" t="s">
        <v>12</v>
      </c>
      <c r="H220" s="318" t="s">
        <v>333</v>
      </c>
      <c r="I220" s="319" t="s">
        <v>20</v>
      </c>
      <c r="J220" s="322">
        <f t="shared" si="119"/>
        <v>5000</v>
      </c>
      <c r="K220" s="322">
        <f t="shared" si="119"/>
        <v>0</v>
      </c>
      <c r="L220" s="322">
        <f t="shared" si="119"/>
        <v>0</v>
      </c>
      <c r="M220" s="307">
        <f>'3.ВС (2)'!J202</f>
        <v>5000</v>
      </c>
      <c r="N220" s="22">
        <f t="shared" si="111"/>
        <v>0</v>
      </c>
      <c r="O220" s="22">
        <f t="shared" si="112"/>
        <v>5000</v>
      </c>
      <c r="P220" s="22">
        <f>'3.ВС (2)'!K202</f>
        <v>0</v>
      </c>
      <c r="Q220" s="22">
        <f t="shared" si="113"/>
        <v>0</v>
      </c>
      <c r="R220" s="22">
        <f t="shared" si="114"/>
        <v>0</v>
      </c>
      <c r="S220" s="22">
        <f>'3.ВС (2)'!L202</f>
        <v>0</v>
      </c>
      <c r="T220" s="22">
        <f t="shared" si="115"/>
        <v>0</v>
      </c>
      <c r="U220" s="22">
        <f t="shared" si="116"/>
        <v>0</v>
      </c>
    </row>
    <row r="221" spans="1:21" ht="45" x14ac:dyDescent="0.25">
      <c r="A221" s="321" t="s">
        <v>9</v>
      </c>
      <c r="B221" s="321"/>
      <c r="C221" s="321"/>
      <c r="D221" s="321"/>
      <c r="E221" s="318">
        <v>851</v>
      </c>
      <c r="F221" s="319" t="s">
        <v>52</v>
      </c>
      <c r="G221" s="319" t="s">
        <v>12</v>
      </c>
      <c r="H221" s="318" t="s">
        <v>333</v>
      </c>
      <c r="I221" s="319" t="s">
        <v>21</v>
      </c>
      <c r="J221" s="322">
        <v>5000</v>
      </c>
      <c r="K221" s="322"/>
      <c r="L221" s="322"/>
      <c r="M221" s="307">
        <f>'3.ВС (2)'!J203</f>
        <v>5000</v>
      </c>
      <c r="N221" s="22">
        <f t="shared" si="111"/>
        <v>0</v>
      </c>
      <c r="O221" s="22">
        <f t="shared" si="112"/>
        <v>5000</v>
      </c>
      <c r="P221" s="22">
        <f>'3.ВС (2)'!K203</f>
        <v>0</v>
      </c>
      <c r="Q221" s="22">
        <f t="shared" si="113"/>
        <v>0</v>
      </c>
      <c r="R221" s="22">
        <f t="shared" si="114"/>
        <v>0</v>
      </c>
      <c r="S221" s="22">
        <f>'3.ВС (2)'!L203</f>
        <v>0</v>
      </c>
      <c r="T221" s="22">
        <f t="shared" si="115"/>
        <v>0</v>
      </c>
      <c r="U221" s="22">
        <f t="shared" si="116"/>
        <v>0</v>
      </c>
    </row>
    <row r="222" spans="1:21" x14ac:dyDescent="0.25">
      <c r="A222" s="323" t="s">
        <v>85</v>
      </c>
      <c r="B222" s="321"/>
      <c r="C222" s="321"/>
      <c r="D222" s="321"/>
      <c r="E222" s="318">
        <v>851</v>
      </c>
      <c r="F222" s="319" t="s">
        <v>86</v>
      </c>
      <c r="G222" s="319"/>
      <c r="H222" s="318" t="s">
        <v>44</v>
      </c>
      <c r="I222" s="319"/>
      <c r="J222" s="322">
        <f>J223+J227+J236</f>
        <v>34040410.920000002</v>
      </c>
      <c r="K222" s="322">
        <f t="shared" ref="K222:L222" si="120">K223+K227+K236</f>
        <v>36869922.780000001</v>
      </c>
      <c r="L222" s="322">
        <f t="shared" si="120"/>
        <v>40116732.060000002</v>
      </c>
      <c r="M222" s="307">
        <f>'3.ВС (2)'!J204</f>
        <v>30376304.219999999</v>
      </c>
      <c r="N222" s="22">
        <f t="shared" si="111"/>
        <v>3664106.700000003</v>
      </c>
      <c r="O222" s="22">
        <f t="shared" si="112"/>
        <v>34040410.920000002</v>
      </c>
      <c r="P222" s="22">
        <f>'3.ВС (2)'!K204</f>
        <v>36869922.780000001</v>
      </c>
      <c r="Q222" s="22">
        <f t="shared" si="113"/>
        <v>0</v>
      </c>
      <c r="R222" s="22">
        <f t="shared" si="114"/>
        <v>36869922.780000001</v>
      </c>
      <c r="S222" s="22">
        <f>'3.ВС (2)'!L204</f>
        <v>40116732.060000002</v>
      </c>
      <c r="T222" s="22">
        <f t="shared" si="115"/>
        <v>0</v>
      </c>
      <c r="U222" s="22">
        <f t="shared" si="116"/>
        <v>40116732.060000002</v>
      </c>
    </row>
    <row r="223" spans="1:21" x14ac:dyDescent="0.25">
      <c r="A223" s="323" t="s">
        <v>87</v>
      </c>
      <c r="B223" s="321"/>
      <c r="C223" s="321"/>
      <c r="D223" s="321"/>
      <c r="E223" s="318">
        <v>851</v>
      </c>
      <c r="F223" s="319" t="s">
        <v>86</v>
      </c>
      <c r="G223" s="319" t="s">
        <v>11</v>
      </c>
      <c r="H223" s="318" t="s">
        <v>44</v>
      </c>
      <c r="I223" s="319"/>
      <c r="J223" s="322">
        <f t="shared" ref="J223:L225" si="121">J224</f>
        <v>5195250</v>
      </c>
      <c r="K223" s="322">
        <f t="shared" si="121"/>
        <v>5195250</v>
      </c>
      <c r="L223" s="322">
        <f t="shared" si="121"/>
        <v>5195250</v>
      </c>
      <c r="M223" s="307">
        <f>'3.ВС (2)'!J205</f>
        <v>5195250</v>
      </c>
      <c r="N223" s="22">
        <f t="shared" si="111"/>
        <v>0</v>
      </c>
      <c r="O223" s="22">
        <f t="shared" si="112"/>
        <v>5195250</v>
      </c>
      <c r="P223" s="22">
        <f>'3.ВС (2)'!K205</f>
        <v>5195250</v>
      </c>
      <c r="Q223" s="22">
        <f t="shared" si="113"/>
        <v>0</v>
      </c>
      <c r="R223" s="22">
        <f t="shared" si="114"/>
        <v>5195250</v>
      </c>
      <c r="S223" s="22">
        <f>'3.ВС (2)'!L205</f>
        <v>5195250</v>
      </c>
      <c r="T223" s="22">
        <f t="shared" si="115"/>
        <v>0</v>
      </c>
      <c r="U223" s="22">
        <f t="shared" si="116"/>
        <v>5195250</v>
      </c>
    </row>
    <row r="224" spans="1:21" ht="45" x14ac:dyDescent="0.25">
      <c r="A224" s="323" t="s">
        <v>88</v>
      </c>
      <c r="B224" s="321"/>
      <c r="C224" s="321"/>
      <c r="D224" s="321"/>
      <c r="E224" s="318">
        <v>851</v>
      </c>
      <c r="F224" s="319" t="s">
        <v>86</v>
      </c>
      <c r="G224" s="319" t="s">
        <v>11</v>
      </c>
      <c r="H224" s="318" t="s">
        <v>334</v>
      </c>
      <c r="I224" s="319"/>
      <c r="J224" s="322">
        <f t="shared" si="121"/>
        <v>5195250</v>
      </c>
      <c r="K224" s="322">
        <f t="shared" si="121"/>
        <v>5195250</v>
      </c>
      <c r="L224" s="322">
        <f t="shared" si="121"/>
        <v>5195250</v>
      </c>
      <c r="M224" s="307">
        <f>'3.ВС (2)'!J206</f>
        <v>5195250</v>
      </c>
      <c r="N224" s="22">
        <f t="shared" si="111"/>
        <v>0</v>
      </c>
      <c r="O224" s="22">
        <f t="shared" si="112"/>
        <v>5195250</v>
      </c>
      <c r="P224" s="22">
        <f>'3.ВС (2)'!K206</f>
        <v>5195250</v>
      </c>
      <c r="Q224" s="22">
        <f t="shared" si="113"/>
        <v>0</v>
      </c>
      <c r="R224" s="22">
        <f t="shared" si="114"/>
        <v>5195250</v>
      </c>
      <c r="S224" s="22">
        <f>'3.ВС (2)'!L206</f>
        <v>5195250</v>
      </c>
      <c r="T224" s="22">
        <f t="shared" si="115"/>
        <v>0</v>
      </c>
      <c r="U224" s="22">
        <f t="shared" si="116"/>
        <v>5195250</v>
      </c>
    </row>
    <row r="225" spans="1:21" ht="30" x14ac:dyDescent="0.25">
      <c r="A225" s="323" t="s">
        <v>89</v>
      </c>
      <c r="B225" s="323"/>
      <c r="C225" s="323"/>
      <c r="D225" s="323"/>
      <c r="E225" s="318">
        <v>851</v>
      </c>
      <c r="F225" s="319" t="s">
        <v>86</v>
      </c>
      <c r="G225" s="319" t="s">
        <v>11</v>
      </c>
      <c r="H225" s="318" t="s">
        <v>334</v>
      </c>
      <c r="I225" s="319" t="s">
        <v>90</v>
      </c>
      <c r="J225" s="322">
        <f t="shared" si="121"/>
        <v>5195250</v>
      </c>
      <c r="K225" s="322">
        <f t="shared" si="121"/>
        <v>5195250</v>
      </c>
      <c r="L225" s="322">
        <f t="shared" si="121"/>
        <v>5195250</v>
      </c>
      <c r="M225" s="307">
        <f>'3.ВС (2)'!J207</f>
        <v>5195250</v>
      </c>
      <c r="N225" s="22">
        <f t="shared" si="111"/>
        <v>0</v>
      </c>
      <c r="O225" s="22">
        <f t="shared" si="112"/>
        <v>5195250</v>
      </c>
      <c r="P225" s="22">
        <f>'3.ВС (2)'!K207</f>
        <v>5195250</v>
      </c>
      <c r="Q225" s="22">
        <f t="shared" si="113"/>
        <v>0</v>
      </c>
      <c r="R225" s="22">
        <f t="shared" si="114"/>
        <v>5195250</v>
      </c>
      <c r="S225" s="22">
        <f>'3.ВС (2)'!L207</f>
        <v>5195250</v>
      </c>
      <c r="T225" s="22">
        <f t="shared" si="115"/>
        <v>0</v>
      </c>
      <c r="U225" s="22">
        <f t="shared" si="116"/>
        <v>5195250</v>
      </c>
    </row>
    <row r="226" spans="1:21" ht="30" x14ac:dyDescent="0.25">
      <c r="A226" s="323" t="s">
        <v>97</v>
      </c>
      <c r="B226" s="321"/>
      <c r="C226" s="321"/>
      <c r="D226" s="325"/>
      <c r="E226" s="318">
        <v>851</v>
      </c>
      <c r="F226" s="319" t="s">
        <v>86</v>
      </c>
      <c r="G226" s="319" t="s">
        <v>11</v>
      </c>
      <c r="H226" s="318" t="s">
        <v>334</v>
      </c>
      <c r="I226" s="319" t="s">
        <v>98</v>
      </c>
      <c r="J226" s="322">
        <v>5195250</v>
      </c>
      <c r="K226" s="322">
        <v>5195250</v>
      </c>
      <c r="L226" s="322">
        <v>5195250</v>
      </c>
      <c r="M226" s="307">
        <f>'3.ВС (2)'!J208</f>
        <v>5195250</v>
      </c>
      <c r="N226" s="22">
        <f t="shared" si="111"/>
        <v>0</v>
      </c>
      <c r="O226" s="22">
        <f t="shared" si="112"/>
        <v>5195250</v>
      </c>
      <c r="P226" s="22">
        <f>'3.ВС (2)'!K208</f>
        <v>5195250</v>
      </c>
      <c r="Q226" s="22">
        <f t="shared" si="113"/>
        <v>0</v>
      </c>
      <c r="R226" s="22">
        <f t="shared" si="114"/>
        <v>5195250</v>
      </c>
      <c r="S226" s="22">
        <f>'3.ВС (2)'!L208</f>
        <v>5195250</v>
      </c>
      <c r="T226" s="22">
        <f t="shared" si="115"/>
        <v>0</v>
      </c>
      <c r="U226" s="22">
        <f t="shared" si="116"/>
        <v>5195250</v>
      </c>
    </row>
    <row r="227" spans="1:21" x14ac:dyDescent="0.25">
      <c r="A227" s="323" t="s">
        <v>94</v>
      </c>
      <c r="B227" s="321"/>
      <c r="C227" s="321"/>
      <c r="D227" s="321"/>
      <c r="E227" s="318">
        <v>851</v>
      </c>
      <c r="F227" s="319" t="s">
        <v>86</v>
      </c>
      <c r="G227" s="319" t="s">
        <v>12</v>
      </c>
      <c r="H227" s="318" t="s">
        <v>44</v>
      </c>
      <c r="I227" s="319"/>
      <c r="J227" s="322">
        <f>J233+J228</f>
        <v>28785160.919999998</v>
      </c>
      <c r="K227" s="322">
        <f t="shared" ref="K227:L227" si="122">K233+K228</f>
        <v>31674672.780000001</v>
      </c>
      <c r="L227" s="322">
        <f t="shared" si="122"/>
        <v>34921482.060000002</v>
      </c>
      <c r="M227" s="307">
        <f>'3.ВС (2)'!J209</f>
        <v>25181054.219999999</v>
      </c>
      <c r="N227" s="22">
        <f t="shared" si="111"/>
        <v>3604106.6999999993</v>
      </c>
      <c r="O227" s="22">
        <f t="shared" si="112"/>
        <v>28785160.919999998</v>
      </c>
      <c r="P227" s="22">
        <f>'3.ВС (2)'!K209</f>
        <v>31674672.780000001</v>
      </c>
      <c r="Q227" s="22">
        <f t="shared" si="113"/>
        <v>0</v>
      </c>
      <c r="R227" s="22">
        <f t="shared" si="114"/>
        <v>31674672.780000001</v>
      </c>
      <c r="S227" s="22">
        <f>'3.ВС (2)'!L209</f>
        <v>34921482.060000002</v>
      </c>
      <c r="T227" s="22">
        <f t="shared" si="115"/>
        <v>0</v>
      </c>
      <c r="U227" s="22">
        <f t="shared" si="116"/>
        <v>34921482.060000002</v>
      </c>
    </row>
    <row r="228" spans="1:21" s="1" customFormat="1" ht="135" x14ac:dyDescent="0.25">
      <c r="A228" s="321" t="s">
        <v>739</v>
      </c>
      <c r="B228" s="321"/>
      <c r="C228" s="321"/>
      <c r="D228" s="321"/>
      <c r="E228" s="318">
        <v>851</v>
      </c>
      <c r="F228" s="318" t="s">
        <v>86</v>
      </c>
      <c r="G228" s="318" t="s">
        <v>12</v>
      </c>
      <c r="H228" s="318" t="s">
        <v>741</v>
      </c>
      <c r="I228" s="318"/>
      <c r="J228" s="322">
        <f t="shared" ref="J228" si="123">J229+J231</f>
        <v>22377519.119999997</v>
      </c>
      <c r="K228" s="322">
        <f t="shared" ref="K228:L228" si="124">K229+K231</f>
        <v>25724719.68</v>
      </c>
      <c r="L228" s="322">
        <f t="shared" si="124"/>
        <v>28971528.960000001</v>
      </c>
      <c r="M228" s="307">
        <f>'3.ВС (2)'!J210</f>
        <v>19231101.119999997</v>
      </c>
      <c r="N228" s="22">
        <f t="shared" si="111"/>
        <v>3146418</v>
      </c>
      <c r="O228" s="22">
        <f t="shared" si="112"/>
        <v>22377519.119999997</v>
      </c>
      <c r="P228" s="22">
        <f>'3.ВС (2)'!K210</f>
        <v>25724719.68</v>
      </c>
      <c r="Q228" s="22">
        <f t="shared" si="113"/>
        <v>0</v>
      </c>
      <c r="R228" s="22">
        <f t="shared" si="114"/>
        <v>25724719.68</v>
      </c>
      <c r="S228" s="22">
        <f>'3.ВС (2)'!L210</f>
        <v>28971528.960000001</v>
      </c>
      <c r="T228" s="22">
        <f t="shared" si="115"/>
        <v>0</v>
      </c>
      <c r="U228" s="22">
        <f t="shared" si="116"/>
        <v>28971528.960000001</v>
      </c>
    </row>
    <row r="229" spans="1:21" s="1" customFormat="1" ht="30" x14ac:dyDescent="0.25">
      <c r="A229" s="321" t="s">
        <v>89</v>
      </c>
      <c r="B229" s="321"/>
      <c r="C229" s="321"/>
      <c r="D229" s="321"/>
      <c r="E229" s="318">
        <v>851</v>
      </c>
      <c r="F229" s="318" t="s">
        <v>86</v>
      </c>
      <c r="G229" s="318" t="s">
        <v>12</v>
      </c>
      <c r="H229" s="318" t="s">
        <v>741</v>
      </c>
      <c r="I229" s="318" t="s">
        <v>90</v>
      </c>
      <c r="J229" s="322">
        <f t="shared" ref="J229:L229" si="125">J230</f>
        <v>9390282</v>
      </c>
      <c r="K229" s="322">
        <f t="shared" si="125"/>
        <v>6243864</v>
      </c>
      <c r="L229" s="322">
        <f t="shared" si="125"/>
        <v>6243864</v>
      </c>
      <c r="M229" s="307">
        <f>'3.ВС (2)'!J211</f>
        <v>6243864</v>
      </c>
      <c r="N229" s="22">
        <f t="shared" si="111"/>
        <v>3146418</v>
      </c>
      <c r="O229" s="22">
        <f t="shared" si="112"/>
        <v>9390282</v>
      </c>
      <c r="P229" s="22">
        <f>'3.ВС (2)'!K211</f>
        <v>6243864</v>
      </c>
      <c r="Q229" s="22">
        <f t="shared" si="113"/>
        <v>0</v>
      </c>
      <c r="R229" s="22">
        <f t="shared" si="114"/>
        <v>6243864</v>
      </c>
      <c r="S229" s="22">
        <f>'3.ВС (2)'!L211</f>
        <v>6243864</v>
      </c>
      <c r="T229" s="22">
        <f t="shared" si="115"/>
        <v>0</v>
      </c>
      <c r="U229" s="22">
        <f t="shared" si="116"/>
        <v>6243864</v>
      </c>
    </row>
    <row r="230" spans="1:21" s="1" customFormat="1" ht="45" x14ac:dyDescent="0.25">
      <c r="A230" s="321" t="s">
        <v>91</v>
      </c>
      <c r="B230" s="321"/>
      <c r="C230" s="321"/>
      <c r="D230" s="321"/>
      <c r="E230" s="318">
        <v>851</v>
      </c>
      <c r="F230" s="318" t="s">
        <v>86</v>
      </c>
      <c r="G230" s="318" t="s">
        <v>12</v>
      </c>
      <c r="H230" s="318" t="s">
        <v>741</v>
      </c>
      <c r="I230" s="318" t="s">
        <v>92</v>
      </c>
      <c r="J230" s="322">
        <f>6243864+3146418</f>
        <v>9390282</v>
      </c>
      <c r="K230" s="322">
        <v>6243864</v>
      </c>
      <c r="L230" s="322">
        <v>6243864</v>
      </c>
      <c r="M230" s="307">
        <f>'3.ВС (2)'!J212</f>
        <v>6243864</v>
      </c>
      <c r="N230" s="22">
        <f t="shared" si="111"/>
        <v>3146418</v>
      </c>
      <c r="O230" s="22">
        <f t="shared" si="112"/>
        <v>9390282</v>
      </c>
      <c r="P230" s="22">
        <f>'3.ВС (2)'!K212</f>
        <v>6243864</v>
      </c>
      <c r="Q230" s="22">
        <f t="shared" si="113"/>
        <v>0</v>
      </c>
      <c r="R230" s="22">
        <f t="shared" si="114"/>
        <v>6243864</v>
      </c>
      <c r="S230" s="22">
        <f>'3.ВС (2)'!L212</f>
        <v>6243864</v>
      </c>
      <c r="T230" s="22">
        <f t="shared" si="115"/>
        <v>0</v>
      </c>
      <c r="U230" s="22">
        <f t="shared" si="116"/>
        <v>6243864</v>
      </c>
    </row>
    <row r="231" spans="1:21" s="1" customFormat="1" ht="45" x14ac:dyDescent="0.25">
      <c r="A231" s="321" t="s">
        <v>65</v>
      </c>
      <c r="B231" s="321"/>
      <c r="C231" s="321"/>
      <c r="D231" s="321"/>
      <c r="E231" s="318">
        <v>851</v>
      </c>
      <c r="F231" s="318" t="s">
        <v>86</v>
      </c>
      <c r="G231" s="318" t="s">
        <v>12</v>
      </c>
      <c r="H231" s="318" t="s">
        <v>741</v>
      </c>
      <c r="I231" s="318" t="s">
        <v>66</v>
      </c>
      <c r="J231" s="322">
        <f t="shared" ref="J231:L231" si="126">J232</f>
        <v>12987237.119999999</v>
      </c>
      <c r="K231" s="322">
        <f t="shared" si="126"/>
        <v>19480855.68</v>
      </c>
      <c r="L231" s="322">
        <f t="shared" si="126"/>
        <v>22727664.960000001</v>
      </c>
      <c r="M231" s="307">
        <f>'3.ВС (2)'!J213</f>
        <v>12987237.119999999</v>
      </c>
      <c r="N231" s="22">
        <f t="shared" si="111"/>
        <v>0</v>
      </c>
      <c r="O231" s="22">
        <f t="shared" si="112"/>
        <v>12987237.119999999</v>
      </c>
      <c r="P231" s="22">
        <f>'3.ВС (2)'!K213</f>
        <v>19480855.68</v>
      </c>
      <c r="Q231" s="22">
        <f t="shared" si="113"/>
        <v>0</v>
      </c>
      <c r="R231" s="22">
        <f t="shared" si="114"/>
        <v>19480855.68</v>
      </c>
      <c r="S231" s="22">
        <f>'3.ВС (2)'!L213</f>
        <v>22727664.960000001</v>
      </c>
      <c r="T231" s="22">
        <f t="shared" si="115"/>
        <v>0</v>
      </c>
      <c r="U231" s="22">
        <f t="shared" si="116"/>
        <v>22727664.960000001</v>
      </c>
    </row>
    <row r="232" spans="1:21" s="1" customFormat="1" ht="30" x14ac:dyDescent="0.25">
      <c r="A232" s="321" t="s">
        <v>67</v>
      </c>
      <c r="B232" s="321"/>
      <c r="C232" s="321"/>
      <c r="D232" s="321"/>
      <c r="E232" s="318">
        <v>851</v>
      </c>
      <c r="F232" s="318" t="s">
        <v>86</v>
      </c>
      <c r="G232" s="318" t="s">
        <v>12</v>
      </c>
      <c r="H232" s="318" t="s">
        <v>741</v>
      </c>
      <c r="I232" s="318" t="s">
        <v>68</v>
      </c>
      <c r="J232" s="322">
        <v>12987237.119999999</v>
      </c>
      <c r="K232" s="322">
        <v>19480855.68</v>
      </c>
      <c r="L232" s="322">
        <v>22727664.960000001</v>
      </c>
      <c r="M232" s="307">
        <f>'3.ВС (2)'!J214</f>
        <v>12987237.119999999</v>
      </c>
      <c r="N232" s="22">
        <f t="shared" si="111"/>
        <v>0</v>
      </c>
      <c r="O232" s="22">
        <f t="shared" si="112"/>
        <v>12987237.119999999</v>
      </c>
      <c r="P232" s="22">
        <f>'3.ВС (2)'!K214</f>
        <v>19480855.68</v>
      </c>
      <c r="Q232" s="22">
        <f t="shared" si="113"/>
        <v>0</v>
      </c>
      <c r="R232" s="22">
        <f t="shared" si="114"/>
        <v>19480855.68</v>
      </c>
      <c r="S232" s="22">
        <f>'3.ВС (2)'!L214</f>
        <v>22727664.960000001</v>
      </c>
      <c r="T232" s="22">
        <f t="shared" si="115"/>
        <v>0</v>
      </c>
      <c r="U232" s="22">
        <f t="shared" si="116"/>
        <v>22727664.960000001</v>
      </c>
    </row>
    <row r="233" spans="1:21" ht="45" x14ac:dyDescent="0.25">
      <c r="A233" s="321" t="s">
        <v>230</v>
      </c>
      <c r="B233" s="323"/>
      <c r="C233" s="323"/>
      <c r="D233" s="323"/>
      <c r="E233" s="318">
        <v>851</v>
      </c>
      <c r="F233" s="319" t="s">
        <v>86</v>
      </c>
      <c r="G233" s="319" t="s">
        <v>12</v>
      </c>
      <c r="H233" s="318" t="s">
        <v>335</v>
      </c>
      <c r="I233" s="319"/>
      <c r="J233" s="322">
        <f t="shared" ref="J233:L234" si="127">J234</f>
        <v>6407641.7999999998</v>
      </c>
      <c r="K233" s="322">
        <f t="shared" si="127"/>
        <v>5949953.0999999996</v>
      </c>
      <c r="L233" s="322">
        <f t="shared" si="127"/>
        <v>5949953.0999999996</v>
      </c>
      <c r="M233" s="307">
        <f>'3.ВС (2)'!J215</f>
        <v>5949953.0999999996</v>
      </c>
      <c r="N233" s="22">
        <f t="shared" si="111"/>
        <v>457688.70000000019</v>
      </c>
      <c r="O233" s="22">
        <f t="shared" si="112"/>
        <v>6407641.7999999998</v>
      </c>
      <c r="P233" s="22">
        <f>'3.ВС (2)'!K215</f>
        <v>5949953.0999999996</v>
      </c>
      <c r="Q233" s="22">
        <f t="shared" si="113"/>
        <v>0</v>
      </c>
      <c r="R233" s="22">
        <f t="shared" si="114"/>
        <v>5949953.0999999996</v>
      </c>
      <c r="S233" s="22">
        <f>'3.ВС (2)'!L215</f>
        <v>5949953.0999999996</v>
      </c>
      <c r="T233" s="22">
        <f t="shared" si="115"/>
        <v>0</v>
      </c>
      <c r="U233" s="22">
        <f t="shared" si="116"/>
        <v>5949953.0999999996</v>
      </c>
    </row>
    <row r="234" spans="1:21" ht="30" x14ac:dyDescent="0.25">
      <c r="A234" s="321" t="s">
        <v>89</v>
      </c>
      <c r="B234" s="323"/>
      <c r="C234" s="323"/>
      <c r="D234" s="323"/>
      <c r="E234" s="318">
        <v>851</v>
      </c>
      <c r="F234" s="319" t="s">
        <v>86</v>
      </c>
      <c r="G234" s="319" t="s">
        <v>12</v>
      </c>
      <c r="H234" s="318" t="s">
        <v>335</v>
      </c>
      <c r="I234" s="319" t="s">
        <v>90</v>
      </c>
      <c r="J234" s="322">
        <f t="shared" si="127"/>
        <v>6407641.7999999998</v>
      </c>
      <c r="K234" s="322">
        <f t="shared" si="127"/>
        <v>5949953.0999999996</v>
      </c>
      <c r="L234" s="322">
        <f t="shared" si="127"/>
        <v>5949953.0999999996</v>
      </c>
      <c r="M234" s="307">
        <f>'3.ВС (2)'!J216</f>
        <v>5949953.0999999996</v>
      </c>
      <c r="N234" s="22">
        <f t="shared" si="111"/>
        <v>457688.70000000019</v>
      </c>
      <c r="O234" s="22">
        <f t="shared" si="112"/>
        <v>6407641.7999999998</v>
      </c>
      <c r="P234" s="22">
        <f>'3.ВС (2)'!K216</f>
        <v>5949953.0999999996</v>
      </c>
      <c r="Q234" s="22">
        <f t="shared" si="113"/>
        <v>0</v>
      </c>
      <c r="R234" s="22">
        <f t="shared" si="114"/>
        <v>5949953.0999999996</v>
      </c>
      <c r="S234" s="22">
        <f>'3.ВС (2)'!L216</f>
        <v>5949953.0999999996</v>
      </c>
      <c r="T234" s="22">
        <f t="shared" si="115"/>
        <v>0</v>
      </c>
      <c r="U234" s="22">
        <f t="shared" si="116"/>
        <v>5949953.0999999996</v>
      </c>
    </row>
    <row r="235" spans="1:21" ht="30" x14ac:dyDescent="0.25">
      <c r="A235" s="323" t="s">
        <v>97</v>
      </c>
      <c r="B235" s="323"/>
      <c r="C235" s="323"/>
      <c r="D235" s="323"/>
      <c r="E235" s="318">
        <v>851</v>
      </c>
      <c r="F235" s="319" t="s">
        <v>86</v>
      </c>
      <c r="G235" s="319" t="s">
        <v>12</v>
      </c>
      <c r="H235" s="318" t="s">
        <v>335</v>
      </c>
      <c r="I235" s="319" t="s">
        <v>98</v>
      </c>
      <c r="J235" s="322">
        <f>5949953.1+457688.7</f>
        <v>6407641.7999999998</v>
      </c>
      <c r="K235" s="322">
        <v>5949953.0999999996</v>
      </c>
      <c r="L235" s="322">
        <v>5949953.0999999996</v>
      </c>
      <c r="M235" s="307">
        <f>'3.ВС (2)'!J217</f>
        <v>5949953.0999999996</v>
      </c>
      <c r="N235" s="22">
        <f t="shared" si="111"/>
        <v>457688.70000000019</v>
      </c>
      <c r="O235" s="22">
        <f t="shared" si="112"/>
        <v>6407641.7999999998</v>
      </c>
      <c r="P235" s="22">
        <f>'3.ВС (2)'!K217</f>
        <v>5949953.0999999996</v>
      </c>
      <c r="Q235" s="22">
        <f t="shared" si="113"/>
        <v>0</v>
      </c>
      <c r="R235" s="22">
        <f t="shared" si="114"/>
        <v>5949953.0999999996</v>
      </c>
      <c r="S235" s="22">
        <f>'3.ВС (2)'!L217</f>
        <v>5949953.0999999996</v>
      </c>
      <c r="T235" s="22">
        <f t="shared" si="115"/>
        <v>0</v>
      </c>
      <c r="U235" s="22">
        <f t="shared" si="116"/>
        <v>5949953.0999999996</v>
      </c>
    </row>
    <row r="236" spans="1:21" ht="30" x14ac:dyDescent="0.25">
      <c r="A236" s="334" t="s">
        <v>95</v>
      </c>
      <c r="B236" s="323"/>
      <c r="C236" s="323"/>
      <c r="D236" s="323"/>
      <c r="E236" s="321">
        <v>851</v>
      </c>
      <c r="F236" s="332" t="s">
        <v>86</v>
      </c>
      <c r="G236" s="332" t="s">
        <v>96</v>
      </c>
      <c r="H236" s="330" t="s">
        <v>44</v>
      </c>
      <c r="I236" s="332"/>
      <c r="J236" s="322">
        <f>J237</f>
        <v>60000</v>
      </c>
      <c r="K236" s="322">
        <f t="shared" ref="K236:L238" si="128">K237</f>
        <v>0</v>
      </c>
      <c r="L236" s="322">
        <f t="shared" si="128"/>
        <v>0</v>
      </c>
      <c r="M236" s="307"/>
      <c r="N236" s="22"/>
      <c r="O236" s="22"/>
      <c r="P236" s="22"/>
      <c r="Q236" s="22"/>
      <c r="R236" s="22"/>
      <c r="S236" s="22"/>
      <c r="T236" s="22"/>
      <c r="U236" s="22"/>
    </row>
    <row r="237" spans="1:21" ht="30" x14ac:dyDescent="0.25">
      <c r="A237" s="331" t="s">
        <v>93</v>
      </c>
      <c r="B237" s="323"/>
      <c r="C237" s="323"/>
      <c r="D237" s="323"/>
      <c r="E237" s="321">
        <v>851</v>
      </c>
      <c r="F237" s="332" t="s">
        <v>86</v>
      </c>
      <c r="G237" s="332" t="s">
        <v>96</v>
      </c>
      <c r="H237" s="333" t="s">
        <v>212</v>
      </c>
      <c r="I237" s="332"/>
      <c r="J237" s="322">
        <f>J238</f>
        <v>60000</v>
      </c>
      <c r="K237" s="322">
        <f t="shared" si="128"/>
        <v>0</v>
      </c>
      <c r="L237" s="322">
        <f t="shared" si="128"/>
        <v>0</v>
      </c>
      <c r="M237" s="307"/>
      <c r="N237" s="22"/>
      <c r="O237" s="22"/>
      <c r="P237" s="22"/>
      <c r="Q237" s="22"/>
      <c r="R237" s="22"/>
      <c r="S237" s="22"/>
      <c r="T237" s="22"/>
      <c r="U237" s="22"/>
    </row>
    <row r="238" spans="1:21" ht="30" x14ac:dyDescent="0.25">
      <c r="A238" s="323" t="s">
        <v>89</v>
      </c>
      <c r="B238" s="323"/>
      <c r="C238" s="323"/>
      <c r="D238" s="323"/>
      <c r="E238" s="321">
        <v>851</v>
      </c>
      <c r="F238" s="332" t="s">
        <v>86</v>
      </c>
      <c r="G238" s="332" t="s">
        <v>96</v>
      </c>
      <c r="H238" s="333" t="s">
        <v>212</v>
      </c>
      <c r="I238" s="332" t="s">
        <v>90</v>
      </c>
      <c r="J238" s="322">
        <f>J239</f>
        <v>60000</v>
      </c>
      <c r="K238" s="322">
        <f t="shared" si="128"/>
        <v>0</v>
      </c>
      <c r="L238" s="322">
        <f t="shared" si="128"/>
        <v>0</v>
      </c>
      <c r="M238" s="307"/>
      <c r="N238" s="22"/>
      <c r="O238" s="22"/>
      <c r="P238" s="22"/>
      <c r="Q238" s="22"/>
      <c r="R238" s="22"/>
      <c r="S238" s="22"/>
      <c r="T238" s="22"/>
      <c r="U238" s="22"/>
    </row>
    <row r="239" spans="1:21" ht="30" x14ac:dyDescent="0.25">
      <c r="A239" s="323" t="s">
        <v>97</v>
      </c>
      <c r="B239" s="323"/>
      <c r="C239" s="323"/>
      <c r="D239" s="323"/>
      <c r="E239" s="321">
        <v>851</v>
      </c>
      <c r="F239" s="332" t="s">
        <v>86</v>
      </c>
      <c r="G239" s="332" t="s">
        <v>96</v>
      </c>
      <c r="H239" s="333" t="s">
        <v>212</v>
      </c>
      <c r="I239" s="332" t="s">
        <v>98</v>
      </c>
      <c r="J239" s="322">
        <f>25000+35000</f>
        <v>60000</v>
      </c>
      <c r="K239" s="322"/>
      <c r="L239" s="322"/>
      <c r="M239" s="307"/>
      <c r="N239" s="22"/>
      <c r="O239" s="22"/>
      <c r="P239" s="22"/>
      <c r="Q239" s="22"/>
      <c r="R239" s="22"/>
      <c r="S239" s="22"/>
      <c r="T239" s="22"/>
      <c r="U239" s="22"/>
    </row>
    <row r="240" spans="1:21" x14ac:dyDescent="0.25">
      <c r="A240" s="323" t="s">
        <v>99</v>
      </c>
      <c r="B240" s="321"/>
      <c r="C240" s="321"/>
      <c r="D240" s="321"/>
      <c r="E240" s="318">
        <v>851</v>
      </c>
      <c r="F240" s="319" t="s">
        <v>100</v>
      </c>
      <c r="G240" s="319"/>
      <c r="H240" s="318" t="s">
        <v>44</v>
      </c>
      <c r="I240" s="319"/>
      <c r="J240" s="322">
        <f t="shared" ref="J240:L240" si="129">J241</f>
        <v>86369896.460000008</v>
      </c>
      <c r="K240" s="322">
        <f t="shared" si="129"/>
        <v>22490222.219999999</v>
      </c>
      <c r="L240" s="322">
        <f t="shared" si="129"/>
        <v>268000</v>
      </c>
      <c r="M240" s="307">
        <f>'3.ВС (2)'!J218</f>
        <v>4792945.62</v>
      </c>
      <c r="N240" s="22">
        <f t="shared" si="111"/>
        <v>81576950.840000004</v>
      </c>
      <c r="O240" s="22">
        <f t="shared" si="112"/>
        <v>86369896.460000008</v>
      </c>
      <c r="P240" s="22">
        <f>'3.ВС (2)'!K218</f>
        <v>22490223</v>
      </c>
      <c r="Q240" s="22">
        <f t="shared" si="113"/>
        <v>-0.7800000011920929</v>
      </c>
      <c r="R240" s="22">
        <f t="shared" si="114"/>
        <v>22490222.219999999</v>
      </c>
      <c r="S240" s="22">
        <f>'3.ВС (2)'!L218</f>
        <v>268000</v>
      </c>
      <c r="T240" s="22">
        <f t="shared" si="115"/>
        <v>0</v>
      </c>
      <c r="U240" s="22">
        <f t="shared" si="116"/>
        <v>268000</v>
      </c>
    </row>
    <row r="241" spans="1:21" x14ac:dyDescent="0.25">
      <c r="A241" s="323" t="s">
        <v>101</v>
      </c>
      <c r="B241" s="325"/>
      <c r="C241" s="325"/>
      <c r="D241" s="325"/>
      <c r="E241" s="318">
        <v>851</v>
      </c>
      <c r="F241" s="319" t="s">
        <v>100</v>
      </c>
      <c r="G241" s="319" t="s">
        <v>40</v>
      </c>
      <c r="H241" s="318" t="s">
        <v>44</v>
      </c>
      <c r="I241" s="319"/>
      <c r="J241" s="322">
        <f>J245+J242+J253+J256+J262+J259+J248</f>
        <v>86369896.460000008</v>
      </c>
      <c r="K241" s="322">
        <f t="shared" ref="K241:L241" si="130">K245+K242+K253+K256+K262+K259+K248</f>
        <v>22490222.219999999</v>
      </c>
      <c r="L241" s="322">
        <f t="shared" si="130"/>
        <v>268000</v>
      </c>
      <c r="M241" s="307">
        <f>'3.ВС (2)'!J219</f>
        <v>4792945.62</v>
      </c>
      <c r="N241" s="22">
        <f t="shared" si="111"/>
        <v>81576950.840000004</v>
      </c>
      <c r="O241" s="22">
        <f t="shared" si="112"/>
        <v>86369896.460000008</v>
      </c>
      <c r="P241" s="22">
        <f>'3.ВС (2)'!K219</f>
        <v>22490223</v>
      </c>
      <c r="Q241" s="22">
        <f t="shared" si="113"/>
        <v>-0.7800000011920929</v>
      </c>
      <c r="R241" s="22">
        <f t="shared" si="114"/>
        <v>22490222.219999999</v>
      </c>
      <c r="S241" s="22">
        <f>'3.ВС (2)'!L219</f>
        <v>268000</v>
      </c>
      <c r="T241" s="22">
        <f t="shared" si="115"/>
        <v>0</v>
      </c>
      <c r="U241" s="22">
        <f t="shared" si="116"/>
        <v>268000</v>
      </c>
    </row>
    <row r="242" spans="1:21" ht="45" x14ac:dyDescent="0.25">
      <c r="A242" s="321" t="s">
        <v>720</v>
      </c>
      <c r="B242" s="325"/>
      <c r="C242" s="325"/>
      <c r="D242" s="325"/>
      <c r="E242" s="318" t="s">
        <v>250</v>
      </c>
      <c r="F242" s="319" t="s">
        <v>100</v>
      </c>
      <c r="G242" s="319" t="s">
        <v>40</v>
      </c>
      <c r="H242" s="318" t="s">
        <v>721</v>
      </c>
      <c r="I242" s="319"/>
      <c r="J242" s="322">
        <f t="shared" ref="J242:L243" si="131">J243</f>
        <v>0</v>
      </c>
      <c r="K242" s="322">
        <f t="shared" si="131"/>
        <v>22222222.219999999</v>
      </c>
      <c r="L242" s="322">
        <f t="shared" si="131"/>
        <v>0</v>
      </c>
      <c r="M242" s="307">
        <f>'3.ВС (2)'!J220</f>
        <v>0</v>
      </c>
      <c r="N242" s="22">
        <f t="shared" si="111"/>
        <v>0</v>
      </c>
      <c r="O242" s="22">
        <f t="shared" si="112"/>
        <v>0</v>
      </c>
      <c r="P242" s="22">
        <f>'3.ВС (2)'!K220</f>
        <v>22222223</v>
      </c>
      <c r="Q242" s="22">
        <f t="shared" si="113"/>
        <v>-0.7800000011920929</v>
      </c>
      <c r="R242" s="22">
        <f t="shared" si="114"/>
        <v>22222222.219999999</v>
      </c>
      <c r="S242" s="22">
        <f>'3.ВС (2)'!L220</f>
        <v>0</v>
      </c>
      <c r="T242" s="22">
        <f t="shared" si="115"/>
        <v>0</v>
      </c>
      <c r="U242" s="22">
        <f t="shared" si="116"/>
        <v>0</v>
      </c>
    </row>
    <row r="243" spans="1:21" ht="45" x14ac:dyDescent="0.25">
      <c r="A243" s="321" t="s">
        <v>19</v>
      </c>
      <c r="B243" s="325"/>
      <c r="C243" s="325"/>
      <c r="D243" s="325"/>
      <c r="E243" s="318" t="s">
        <v>250</v>
      </c>
      <c r="F243" s="319" t="s">
        <v>100</v>
      </c>
      <c r="G243" s="319" t="s">
        <v>40</v>
      </c>
      <c r="H243" s="318" t="s">
        <v>721</v>
      </c>
      <c r="I243" s="319" t="s">
        <v>20</v>
      </c>
      <c r="J243" s="322">
        <f t="shared" si="131"/>
        <v>0</v>
      </c>
      <c r="K243" s="322">
        <f t="shared" si="131"/>
        <v>22222222.219999999</v>
      </c>
      <c r="L243" s="322">
        <f t="shared" ref="L243" si="132">L244</f>
        <v>0</v>
      </c>
      <c r="M243" s="307">
        <f>'3.ВС (2)'!J221</f>
        <v>0</v>
      </c>
      <c r="N243" s="22">
        <f t="shared" si="111"/>
        <v>0</v>
      </c>
      <c r="O243" s="22">
        <f t="shared" si="112"/>
        <v>0</v>
      </c>
      <c r="P243" s="22">
        <f>'3.ВС (2)'!K221</f>
        <v>22222223</v>
      </c>
      <c r="Q243" s="22">
        <f t="shared" si="113"/>
        <v>-0.7800000011920929</v>
      </c>
      <c r="R243" s="22">
        <f t="shared" si="114"/>
        <v>22222222.219999999</v>
      </c>
      <c r="S243" s="22">
        <f>'3.ВС (2)'!L221</f>
        <v>0</v>
      </c>
      <c r="T243" s="22">
        <f t="shared" si="115"/>
        <v>0</v>
      </c>
      <c r="U243" s="22">
        <f t="shared" si="116"/>
        <v>0</v>
      </c>
    </row>
    <row r="244" spans="1:21" ht="45" x14ac:dyDescent="0.25">
      <c r="A244" s="321" t="s">
        <v>9</v>
      </c>
      <c r="B244" s="325"/>
      <c r="C244" s="325"/>
      <c r="D244" s="325"/>
      <c r="E244" s="318" t="s">
        <v>250</v>
      </c>
      <c r="F244" s="319" t="s">
        <v>100</v>
      </c>
      <c r="G244" s="319" t="s">
        <v>40</v>
      </c>
      <c r="H244" s="318" t="s">
        <v>721</v>
      </c>
      <c r="I244" s="319" t="s">
        <v>21</v>
      </c>
      <c r="J244" s="322"/>
      <c r="K244" s="322">
        <f>22222223-0.78</f>
        <v>22222222.219999999</v>
      </c>
      <c r="L244" s="322">
        <v>0</v>
      </c>
      <c r="M244" s="307">
        <f>'3.ВС (2)'!J222</f>
        <v>0</v>
      </c>
      <c r="N244" s="22">
        <f t="shared" si="111"/>
        <v>0</v>
      </c>
      <c r="O244" s="22">
        <f t="shared" si="112"/>
        <v>0</v>
      </c>
      <c r="P244" s="22">
        <f>'3.ВС (2)'!K222</f>
        <v>22222223</v>
      </c>
      <c r="Q244" s="22">
        <f t="shared" si="113"/>
        <v>-0.7800000011920929</v>
      </c>
      <c r="R244" s="22">
        <f t="shared" si="114"/>
        <v>22222222.219999999</v>
      </c>
      <c r="S244" s="22">
        <f>'3.ВС (2)'!L222</f>
        <v>0</v>
      </c>
      <c r="T244" s="22">
        <f t="shared" si="115"/>
        <v>0</v>
      </c>
      <c r="U244" s="22">
        <f t="shared" si="116"/>
        <v>0</v>
      </c>
    </row>
    <row r="245" spans="1:21" ht="45" x14ac:dyDescent="0.25">
      <c r="A245" s="321" t="s">
        <v>705</v>
      </c>
      <c r="B245" s="325"/>
      <c r="C245" s="325"/>
      <c r="D245" s="325"/>
      <c r="E245" s="318" t="s">
        <v>250</v>
      </c>
      <c r="F245" s="319" t="s">
        <v>100</v>
      </c>
      <c r="G245" s="319" t="s">
        <v>40</v>
      </c>
      <c r="H245" s="318" t="s">
        <v>709</v>
      </c>
      <c r="I245" s="319"/>
      <c r="J245" s="322">
        <f t="shared" ref="J245:L246" si="133">J246</f>
        <v>70972446.460000008</v>
      </c>
      <c r="K245" s="322">
        <f t="shared" si="133"/>
        <v>0</v>
      </c>
      <c r="L245" s="322">
        <f t="shared" si="133"/>
        <v>0</v>
      </c>
      <c r="M245" s="307">
        <f>'3.ВС (2)'!J223</f>
        <v>0</v>
      </c>
      <c r="N245" s="22">
        <f t="shared" si="111"/>
        <v>70972446.460000008</v>
      </c>
      <c r="O245" s="22">
        <f t="shared" si="112"/>
        <v>70972446.460000008</v>
      </c>
      <c r="P245" s="22">
        <f>'3.ВС (2)'!K223</f>
        <v>0</v>
      </c>
      <c r="Q245" s="22">
        <f t="shared" si="113"/>
        <v>0</v>
      </c>
      <c r="R245" s="22">
        <f t="shared" si="114"/>
        <v>0</v>
      </c>
      <c r="S245" s="22">
        <f>'3.ВС (2)'!L223</f>
        <v>0</v>
      </c>
      <c r="T245" s="22">
        <f t="shared" si="115"/>
        <v>0</v>
      </c>
      <c r="U245" s="22">
        <f t="shared" si="116"/>
        <v>0</v>
      </c>
    </row>
    <row r="246" spans="1:21" ht="45" x14ac:dyDescent="0.25">
      <c r="A246" s="321" t="s">
        <v>65</v>
      </c>
      <c r="B246" s="325"/>
      <c r="C246" s="325"/>
      <c r="D246" s="325"/>
      <c r="E246" s="318" t="s">
        <v>250</v>
      </c>
      <c r="F246" s="319" t="s">
        <v>100</v>
      </c>
      <c r="G246" s="319" t="s">
        <v>40</v>
      </c>
      <c r="H246" s="318" t="s">
        <v>709</v>
      </c>
      <c r="I246" s="319" t="s">
        <v>66</v>
      </c>
      <c r="J246" s="322">
        <f t="shared" si="133"/>
        <v>70972446.460000008</v>
      </c>
      <c r="K246" s="322">
        <f t="shared" si="133"/>
        <v>0</v>
      </c>
      <c r="L246" s="322">
        <f t="shared" si="133"/>
        <v>0</v>
      </c>
      <c r="M246" s="307">
        <f>'3.ВС (2)'!J224</f>
        <v>0</v>
      </c>
      <c r="N246" s="22">
        <f t="shared" si="111"/>
        <v>70972446.460000008</v>
      </c>
      <c r="O246" s="22">
        <f t="shared" si="112"/>
        <v>70972446.460000008</v>
      </c>
      <c r="P246" s="22">
        <f>'3.ВС (2)'!K224</f>
        <v>0</v>
      </c>
      <c r="Q246" s="22">
        <f t="shared" si="113"/>
        <v>0</v>
      </c>
      <c r="R246" s="22">
        <f t="shared" si="114"/>
        <v>0</v>
      </c>
      <c r="S246" s="22">
        <f>'3.ВС (2)'!L224</f>
        <v>0</v>
      </c>
      <c r="T246" s="22">
        <f t="shared" si="115"/>
        <v>0</v>
      </c>
      <c r="U246" s="22">
        <f t="shared" si="116"/>
        <v>0</v>
      </c>
    </row>
    <row r="247" spans="1:21" x14ac:dyDescent="0.25">
      <c r="A247" s="321" t="s">
        <v>67</v>
      </c>
      <c r="B247" s="325"/>
      <c r="C247" s="325"/>
      <c r="D247" s="325"/>
      <c r="E247" s="318" t="s">
        <v>250</v>
      </c>
      <c r="F247" s="319" t="s">
        <v>100</v>
      </c>
      <c r="G247" s="319" t="s">
        <v>40</v>
      </c>
      <c r="H247" s="318" t="s">
        <v>709</v>
      </c>
      <c r="I247" s="319" t="s">
        <v>68</v>
      </c>
      <c r="J247" s="322">
        <f>81056973.54-10084527.08</f>
        <v>70972446.460000008</v>
      </c>
      <c r="K247" s="322"/>
      <c r="L247" s="322"/>
      <c r="M247" s="307">
        <f>'3.ВС (2)'!J225</f>
        <v>0</v>
      </c>
      <c r="N247" s="22">
        <f t="shared" si="111"/>
        <v>70972446.460000008</v>
      </c>
      <c r="O247" s="22">
        <f t="shared" si="112"/>
        <v>70972446.460000008</v>
      </c>
      <c r="P247" s="22">
        <f>'3.ВС (2)'!K225</f>
        <v>0</v>
      </c>
      <c r="Q247" s="22">
        <f t="shared" si="113"/>
        <v>0</v>
      </c>
      <c r="R247" s="22">
        <f t="shared" si="114"/>
        <v>0</v>
      </c>
      <c r="S247" s="22">
        <f>'3.ВС (2)'!L225</f>
        <v>0</v>
      </c>
      <c r="T247" s="22">
        <f t="shared" si="115"/>
        <v>0</v>
      </c>
      <c r="U247" s="22">
        <f t="shared" si="116"/>
        <v>0</v>
      </c>
    </row>
    <row r="248" spans="1:21" ht="48" customHeight="1" x14ac:dyDescent="0.25">
      <c r="A248" s="321" t="s">
        <v>747</v>
      </c>
      <c r="B248" s="325"/>
      <c r="C248" s="325"/>
      <c r="D248" s="325"/>
      <c r="E248" s="318" t="s">
        <v>250</v>
      </c>
      <c r="F248" s="319" t="s">
        <v>100</v>
      </c>
      <c r="G248" s="319" t="s">
        <v>40</v>
      </c>
      <c r="H248" s="318" t="s">
        <v>749</v>
      </c>
      <c r="I248" s="319"/>
      <c r="J248" s="322">
        <f>J251+J249</f>
        <v>14318200</v>
      </c>
      <c r="K248" s="322">
        <f t="shared" ref="K248:L248" si="134">K251+K249</f>
        <v>0</v>
      </c>
      <c r="L248" s="322">
        <f t="shared" si="134"/>
        <v>0</v>
      </c>
      <c r="M248" s="307">
        <f>'3.ВС (2)'!J226</f>
        <v>4014945.62</v>
      </c>
      <c r="N248" s="22">
        <f t="shared" si="111"/>
        <v>10303254.379999999</v>
      </c>
      <c r="O248" s="22">
        <f t="shared" si="112"/>
        <v>14318200</v>
      </c>
      <c r="P248" s="22">
        <f>'3.ВС (2)'!K226</f>
        <v>0</v>
      </c>
      <c r="Q248" s="22">
        <f t="shared" si="113"/>
        <v>0</v>
      </c>
      <c r="R248" s="22">
        <f t="shared" si="114"/>
        <v>0</v>
      </c>
      <c r="S248" s="22">
        <f>'3.ВС (2)'!L226</f>
        <v>0</v>
      </c>
      <c r="T248" s="22">
        <f t="shared" si="115"/>
        <v>0</v>
      </c>
      <c r="U248" s="22">
        <f t="shared" si="116"/>
        <v>0</v>
      </c>
    </row>
    <row r="249" spans="1:21" ht="48" customHeight="1" x14ac:dyDescent="0.25">
      <c r="A249" s="335" t="s">
        <v>19</v>
      </c>
      <c r="B249" s="325"/>
      <c r="C249" s="325"/>
      <c r="D249" s="325"/>
      <c r="E249" s="336">
        <v>851</v>
      </c>
      <c r="F249" s="337" t="s">
        <v>100</v>
      </c>
      <c r="G249" s="337" t="s">
        <v>40</v>
      </c>
      <c r="H249" s="318" t="s">
        <v>749</v>
      </c>
      <c r="I249" s="337" t="s">
        <v>20</v>
      </c>
      <c r="J249" s="322">
        <f>J250</f>
        <v>218200</v>
      </c>
      <c r="K249" s="322"/>
      <c r="L249" s="322"/>
      <c r="M249" s="307"/>
      <c r="N249" s="22"/>
      <c r="O249" s="22"/>
      <c r="P249" s="22"/>
      <c r="Q249" s="22"/>
      <c r="R249" s="22"/>
      <c r="S249" s="22"/>
      <c r="T249" s="22"/>
      <c r="U249" s="22"/>
    </row>
    <row r="250" spans="1:21" ht="48" customHeight="1" x14ac:dyDescent="0.25">
      <c r="A250" s="323" t="s">
        <v>9</v>
      </c>
      <c r="B250" s="325"/>
      <c r="C250" s="325"/>
      <c r="D250" s="325"/>
      <c r="E250" s="336" t="s">
        <v>250</v>
      </c>
      <c r="F250" s="337" t="s">
        <v>100</v>
      </c>
      <c r="G250" s="337" t="s">
        <v>40</v>
      </c>
      <c r="H250" s="336" t="s">
        <v>749</v>
      </c>
      <c r="I250" s="337" t="s">
        <v>21</v>
      </c>
      <c r="J250" s="322">
        <v>218200</v>
      </c>
      <c r="K250" s="322"/>
      <c r="L250" s="322"/>
      <c r="M250" s="307"/>
      <c r="N250" s="22"/>
      <c r="O250" s="22"/>
      <c r="P250" s="22"/>
      <c r="Q250" s="22"/>
      <c r="R250" s="22"/>
      <c r="S250" s="22"/>
      <c r="T250" s="22"/>
      <c r="U250" s="22"/>
    </row>
    <row r="251" spans="1:21" ht="60" x14ac:dyDescent="0.25">
      <c r="A251" s="321" t="s">
        <v>37</v>
      </c>
      <c r="B251" s="325"/>
      <c r="C251" s="325"/>
      <c r="D251" s="325"/>
      <c r="E251" s="318" t="s">
        <v>250</v>
      </c>
      <c r="F251" s="319" t="s">
        <v>100</v>
      </c>
      <c r="G251" s="319" t="s">
        <v>40</v>
      </c>
      <c r="H251" s="318" t="s">
        <v>749</v>
      </c>
      <c r="I251" s="319" t="s">
        <v>76</v>
      </c>
      <c r="J251" s="322">
        <f t="shared" ref="J251:L251" si="135">J252</f>
        <v>14100000</v>
      </c>
      <c r="K251" s="322">
        <f t="shared" si="135"/>
        <v>0</v>
      </c>
      <c r="L251" s="322">
        <f t="shared" si="135"/>
        <v>0</v>
      </c>
      <c r="M251" s="307">
        <f>'3.ВС (2)'!J227</f>
        <v>4014945.62</v>
      </c>
      <c r="N251" s="22">
        <f t="shared" si="111"/>
        <v>10085054.379999999</v>
      </c>
      <c r="O251" s="22">
        <f t="shared" si="112"/>
        <v>14100000</v>
      </c>
      <c r="P251" s="22">
        <f>'3.ВС (2)'!K227</f>
        <v>0</v>
      </c>
      <c r="Q251" s="22">
        <f t="shared" si="113"/>
        <v>0</v>
      </c>
      <c r="R251" s="22">
        <f t="shared" si="114"/>
        <v>0</v>
      </c>
      <c r="S251" s="22">
        <f>'3.ВС (2)'!L227</f>
        <v>0</v>
      </c>
      <c r="T251" s="22">
        <f t="shared" si="115"/>
        <v>0</v>
      </c>
      <c r="U251" s="22">
        <f t="shared" si="116"/>
        <v>0</v>
      </c>
    </row>
    <row r="252" spans="1:21" x14ac:dyDescent="0.25">
      <c r="A252" s="321" t="s">
        <v>77</v>
      </c>
      <c r="B252" s="325"/>
      <c r="C252" s="325"/>
      <c r="D252" s="325"/>
      <c r="E252" s="318" t="s">
        <v>250</v>
      </c>
      <c r="F252" s="319" t="s">
        <v>100</v>
      </c>
      <c r="G252" s="319" t="s">
        <v>40</v>
      </c>
      <c r="H252" s="318" t="s">
        <v>749</v>
      </c>
      <c r="I252" s="319" t="s">
        <v>78</v>
      </c>
      <c r="J252" s="322">
        <f>4014945.62+10085054.38</f>
        <v>14100000</v>
      </c>
      <c r="K252" s="322">
        <v>0</v>
      </c>
      <c r="L252" s="322">
        <v>0</v>
      </c>
      <c r="M252" s="307">
        <f>'3.ВС (2)'!J228</f>
        <v>4014945.62</v>
      </c>
      <c r="N252" s="22">
        <f t="shared" si="111"/>
        <v>10085054.379999999</v>
      </c>
      <c r="O252" s="22">
        <f t="shared" si="112"/>
        <v>14100000</v>
      </c>
      <c r="P252" s="22">
        <f>'3.ВС (2)'!K228</f>
        <v>0</v>
      </c>
      <c r="Q252" s="22">
        <f t="shared" si="113"/>
        <v>0</v>
      </c>
      <c r="R252" s="22">
        <f t="shared" si="114"/>
        <v>0</v>
      </c>
      <c r="S252" s="22">
        <f>'3.ВС (2)'!L228</f>
        <v>0</v>
      </c>
      <c r="T252" s="22">
        <f t="shared" si="115"/>
        <v>0</v>
      </c>
      <c r="U252" s="22">
        <f t="shared" si="116"/>
        <v>0</v>
      </c>
    </row>
    <row r="253" spans="1:21" ht="45" x14ac:dyDescent="0.25">
      <c r="A253" s="321" t="s">
        <v>705</v>
      </c>
      <c r="B253" s="325"/>
      <c r="C253" s="325"/>
      <c r="D253" s="325"/>
      <c r="E253" s="318" t="s">
        <v>250</v>
      </c>
      <c r="F253" s="319" t="s">
        <v>100</v>
      </c>
      <c r="G253" s="319" t="s">
        <v>40</v>
      </c>
      <c r="H253" s="318" t="s">
        <v>742</v>
      </c>
      <c r="I253" s="319"/>
      <c r="J253" s="322">
        <f t="shared" ref="J253:L254" si="136">J254</f>
        <v>200000</v>
      </c>
      <c r="K253" s="322">
        <f t="shared" si="136"/>
        <v>0</v>
      </c>
      <c r="L253" s="322">
        <f t="shared" si="136"/>
        <v>0</v>
      </c>
      <c r="M253" s="307">
        <f>'3.ВС (2)'!J229</f>
        <v>200000</v>
      </c>
      <c r="N253" s="22">
        <f t="shared" si="111"/>
        <v>0</v>
      </c>
      <c r="O253" s="22">
        <f t="shared" si="112"/>
        <v>200000</v>
      </c>
      <c r="P253" s="22">
        <f>'3.ВС (2)'!K229</f>
        <v>0</v>
      </c>
      <c r="Q253" s="22">
        <f t="shared" si="113"/>
        <v>0</v>
      </c>
      <c r="R253" s="22">
        <f t="shared" si="114"/>
        <v>0</v>
      </c>
      <c r="S253" s="22">
        <f>'3.ВС (2)'!L229</f>
        <v>0</v>
      </c>
      <c r="T253" s="22">
        <f t="shared" si="115"/>
        <v>0</v>
      </c>
      <c r="U253" s="22">
        <f t="shared" si="116"/>
        <v>0</v>
      </c>
    </row>
    <row r="254" spans="1:21" ht="45" x14ac:dyDescent="0.25">
      <c r="A254" s="321" t="s">
        <v>65</v>
      </c>
      <c r="B254" s="325"/>
      <c r="C254" s="325"/>
      <c r="D254" s="325"/>
      <c r="E254" s="318" t="s">
        <v>250</v>
      </c>
      <c r="F254" s="319" t="s">
        <v>100</v>
      </c>
      <c r="G254" s="319" t="s">
        <v>40</v>
      </c>
      <c r="H254" s="318" t="s">
        <v>742</v>
      </c>
      <c r="I254" s="319" t="s">
        <v>66</v>
      </c>
      <c r="J254" s="322">
        <f t="shared" si="136"/>
        <v>200000</v>
      </c>
      <c r="K254" s="322">
        <f t="shared" si="136"/>
        <v>0</v>
      </c>
      <c r="L254" s="322">
        <f t="shared" si="136"/>
        <v>0</v>
      </c>
      <c r="M254" s="307">
        <f>'3.ВС (2)'!J230</f>
        <v>200000</v>
      </c>
      <c r="N254" s="22">
        <f t="shared" si="111"/>
        <v>0</v>
      </c>
      <c r="O254" s="22">
        <f t="shared" si="112"/>
        <v>200000</v>
      </c>
      <c r="P254" s="22">
        <f>'3.ВС (2)'!K230</f>
        <v>0</v>
      </c>
      <c r="Q254" s="22">
        <f t="shared" si="113"/>
        <v>0</v>
      </c>
      <c r="R254" s="22">
        <f t="shared" si="114"/>
        <v>0</v>
      </c>
      <c r="S254" s="22">
        <f>'3.ВС (2)'!L230</f>
        <v>0</v>
      </c>
      <c r="T254" s="22">
        <f t="shared" si="115"/>
        <v>0</v>
      </c>
      <c r="U254" s="22">
        <f t="shared" si="116"/>
        <v>0</v>
      </c>
    </row>
    <row r="255" spans="1:21" x14ac:dyDescent="0.25">
      <c r="A255" s="321" t="s">
        <v>67</v>
      </c>
      <c r="B255" s="325"/>
      <c r="C255" s="325"/>
      <c r="D255" s="325"/>
      <c r="E255" s="318" t="s">
        <v>250</v>
      </c>
      <c r="F255" s="319" t="s">
        <v>100</v>
      </c>
      <c r="G255" s="319" t="s">
        <v>40</v>
      </c>
      <c r="H255" s="318" t="s">
        <v>742</v>
      </c>
      <c r="I255" s="319" t="s">
        <v>68</v>
      </c>
      <c r="J255" s="322">
        <v>200000</v>
      </c>
      <c r="K255" s="322"/>
      <c r="L255" s="322"/>
      <c r="M255" s="307">
        <f>'3.ВС (2)'!J231</f>
        <v>200000</v>
      </c>
      <c r="N255" s="22">
        <f t="shared" si="111"/>
        <v>0</v>
      </c>
      <c r="O255" s="22">
        <f t="shared" si="112"/>
        <v>200000</v>
      </c>
      <c r="P255" s="22">
        <f>'3.ВС (2)'!K231</f>
        <v>0</v>
      </c>
      <c r="Q255" s="22">
        <f t="shared" si="113"/>
        <v>0</v>
      </c>
      <c r="R255" s="22">
        <f t="shared" si="114"/>
        <v>0</v>
      </c>
      <c r="S255" s="22">
        <f>'3.ВС (2)'!L231</f>
        <v>0</v>
      </c>
      <c r="T255" s="22">
        <f t="shared" si="115"/>
        <v>0</v>
      </c>
      <c r="U255" s="22">
        <f t="shared" si="116"/>
        <v>0</v>
      </c>
    </row>
    <row r="256" spans="1:21" s="31" customFormat="1" ht="30" x14ac:dyDescent="0.25">
      <c r="A256" s="321" t="s">
        <v>102</v>
      </c>
      <c r="B256" s="321"/>
      <c r="C256" s="321"/>
      <c r="D256" s="321"/>
      <c r="E256" s="318">
        <v>851</v>
      </c>
      <c r="F256" s="319" t="s">
        <v>100</v>
      </c>
      <c r="G256" s="319" t="s">
        <v>40</v>
      </c>
      <c r="H256" s="318" t="s">
        <v>336</v>
      </c>
      <c r="I256" s="319"/>
      <c r="J256" s="322">
        <f t="shared" ref="J256:L257" si="137">J257</f>
        <v>601250</v>
      </c>
      <c r="K256" s="322">
        <f t="shared" si="137"/>
        <v>0</v>
      </c>
      <c r="L256" s="322">
        <f t="shared" si="137"/>
        <v>0</v>
      </c>
      <c r="M256" s="307">
        <f>'3.ВС (2)'!J232</f>
        <v>300000</v>
      </c>
      <c r="N256" s="22">
        <f t="shared" si="111"/>
        <v>301250</v>
      </c>
      <c r="O256" s="22">
        <f t="shared" si="112"/>
        <v>601250</v>
      </c>
      <c r="P256" s="22">
        <f>'3.ВС (2)'!K232</f>
        <v>0</v>
      </c>
      <c r="Q256" s="22">
        <f t="shared" si="113"/>
        <v>0</v>
      </c>
      <c r="R256" s="22">
        <f t="shared" si="114"/>
        <v>0</v>
      </c>
      <c r="S256" s="22">
        <f>'3.ВС (2)'!L232</f>
        <v>0</v>
      </c>
      <c r="T256" s="22">
        <f t="shared" si="115"/>
        <v>0</v>
      </c>
      <c r="U256" s="22">
        <f t="shared" si="116"/>
        <v>0</v>
      </c>
    </row>
    <row r="257" spans="1:21" ht="45" x14ac:dyDescent="0.25">
      <c r="A257" s="321" t="s">
        <v>19</v>
      </c>
      <c r="B257" s="323"/>
      <c r="C257" s="323"/>
      <c r="D257" s="323"/>
      <c r="E257" s="318">
        <v>851</v>
      </c>
      <c r="F257" s="319" t="s">
        <v>100</v>
      </c>
      <c r="G257" s="319" t="s">
        <v>40</v>
      </c>
      <c r="H257" s="318" t="s">
        <v>336</v>
      </c>
      <c r="I257" s="319" t="s">
        <v>20</v>
      </c>
      <c r="J257" s="322">
        <f t="shared" si="137"/>
        <v>601250</v>
      </c>
      <c r="K257" s="322">
        <f t="shared" si="137"/>
        <v>0</v>
      </c>
      <c r="L257" s="322">
        <f t="shared" si="137"/>
        <v>0</v>
      </c>
      <c r="M257" s="307">
        <f>'3.ВС (2)'!J233</f>
        <v>300000</v>
      </c>
      <c r="N257" s="22">
        <f t="shared" si="111"/>
        <v>301250</v>
      </c>
      <c r="O257" s="22">
        <f t="shared" si="112"/>
        <v>601250</v>
      </c>
      <c r="P257" s="22">
        <f>'3.ВС (2)'!K233</f>
        <v>0</v>
      </c>
      <c r="Q257" s="22">
        <f t="shared" si="113"/>
        <v>0</v>
      </c>
      <c r="R257" s="22">
        <f t="shared" si="114"/>
        <v>0</v>
      </c>
      <c r="S257" s="22">
        <f>'3.ВС (2)'!L233</f>
        <v>0</v>
      </c>
      <c r="T257" s="22">
        <f t="shared" si="115"/>
        <v>0</v>
      </c>
      <c r="U257" s="22">
        <f t="shared" si="116"/>
        <v>0</v>
      </c>
    </row>
    <row r="258" spans="1:21" ht="45" x14ac:dyDescent="0.25">
      <c r="A258" s="321" t="s">
        <v>9</v>
      </c>
      <c r="B258" s="321"/>
      <c r="C258" s="321"/>
      <c r="D258" s="321"/>
      <c r="E258" s="318">
        <v>851</v>
      </c>
      <c r="F258" s="319" t="s">
        <v>100</v>
      </c>
      <c r="G258" s="319" t="s">
        <v>40</v>
      </c>
      <c r="H258" s="318" t="s">
        <v>336</v>
      </c>
      <c r="I258" s="319" t="s">
        <v>21</v>
      </c>
      <c r="J258" s="322">
        <f>300000+301250</f>
        <v>601250</v>
      </c>
      <c r="K258" s="322"/>
      <c r="L258" s="322"/>
      <c r="M258" s="307">
        <f>'3.ВС (2)'!J234</f>
        <v>300000</v>
      </c>
      <c r="N258" s="22">
        <f t="shared" si="111"/>
        <v>301250</v>
      </c>
      <c r="O258" s="22">
        <f t="shared" si="112"/>
        <v>601250</v>
      </c>
      <c r="P258" s="22">
        <f>'3.ВС (2)'!K234</f>
        <v>0</v>
      </c>
      <c r="Q258" s="22">
        <f t="shared" si="113"/>
        <v>0</v>
      </c>
      <c r="R258" s="22">
        <f t="shared" si="114"/>
        <v>0</v>
      </c>
      <c r="S258" s="22">
        <f>'3.ВС (2)'!L234</f>
        <v>0</v>
      </c>
      <c r="T258" s="22">
        <f t="shared" si="115"/>
        <v>0</v>
      </c>
      <c r="U258" s="22">
        <f t="shared" si="116"/>
        <v>0</v>
      </c>
    </row>
    <row r="259" spans="1:21" ht="75" x14ac:dyDescent="0.25">
      <c r="A259" s="321" t="s">
        <v>262</v>
      </c>
      <c r="B259" s="325"/>
      <c r="C259" s="325"/>
      <c r="D259" s="325"/>
      <c r="E259" s="318">
        <v>851</v>
      </c>
      <c r="F259" s="319" t="s">
        <v>100</v>
      </c>
      <c r="G259" s="319" t="s">
        <v>40</v>
      </c>
      <c r="H259" s="318" t="s">
        <v>337</v>
      </c>
      <c r="I259" s="319"/>
      <c r="J259" s="322">
        <f t="shared" ref="J259:L260" si="138">J260</f>
        <v>10000</v>
      </c>
      <c r="K259" s="322">
        <f t="shared" si="138"/>
        <v>0</v>
      </c>
      <c r="L259" s="322">
        <f t="shared" si="138"/>
        <v>0</v>
      </c>
      <c r="M259" s="307">
        <f>'3.ВС (2)'!J235</f>
        <v>10000</v>
      </c>
      <c r="N259" s="22">
        <f t="shared" si="111"/>
        <v>0</v>
      </c>
      <c r="O259" s="22">
        <f t="shared" si="112"/>
        <v>10000</v>
      </c>
      <c r="P259" s="22">
        <f>'3.ВС (2)'!K235</f>
        <v>0</v>
      </c>
      <c r="Q259" s="22">
        <f t="shared" si="113"/>
        <v>0</v>
      </c>
      <c r="R259" s="22">
        <f t="shared" si="114"/>
        <v>0</v>
      </c>
      <c r="S259" s="22">
        <f>'3.ВС (2)'!L235</f>
        <v>0</v>
      </c>
      <c r="T259" s="22">
        <f t="shared" si="115"/>
        <v>0</v>
      </c>
      <c r="U259" s="22">
        <f t="shared" si="116"/>
        <v>0</v>
      </c>
    </row>
    <row r="260" spans="1:21" ht="45" x14ac:dyDescent="0.25">
      <c r="A260" s="321" t="s">
        <v>19</v>
      </c>
      <c r="B260" s="325"/>
      <c r="C260" s="325"/>
      <c r="D260" s="325"/>
      <c r="E260" s="318">
        <v>851</v>
      </c>
      <c r="F260" s="319" t="s">
        <v>100</v>
      </c>
      <c r="G260" s="319" t="s">
        <v>40</v>
      </c>
      <c r="H260" s="318" t="s">
        <v>337</v>
      </c>
      <c r="I260" s="319" t="s">
        <v>20</v>
      </c>
      <c r="J260" s="322">
        <f t="shared" si="138"/>
        <v>10000</v>
      </c>
      <c r="K260" s="322">
        <f t="shared" si="138"/>
        <v>0</v>
      </c>
      <c r="L260" s="322">
        <f t="shared" si="138"/>
        <v>0</v>
      </c>
      <c r="M260" s="307">
        <f>'3.ВС (2)'!J236</f>
        <v>10000</v>
      </c>
      <c r="N260" s="22">
        <f t="shared" si="111"/>
        <v>0</v>
      </c>
      <c r="O260" s="22">
        <f t="shared" si="112"/>
        <v>10000</v>
      </c>
      <c r="P260" s="22">
        <f>'3.ВС (2)'!K236</f>
        <v>0</v>
      </c>
      <c r="Q260" s="22">
        <f t="shared" si="113"/>
        <v>0</v>
      </c>
      <c r="R260" s="22">
        <f t="shared" si="114"/>
        <v>0</v>
      </c>
      <c r="S260" s="22">
        <f>'3.ВС (2)'!L236</f>
        <v>0</v>
      </c>
      <c r="T260" s="22">
        <f t="shared" si="115"/>
        <v>0</v>
      </c>
      <c r="U260" s="22">
        <f t="shared" si="116"/>
        <v>0</v>
      </c>
    </row>
    <row r="261" spans="1:21" ht="45" x14ac:dyDescent="0.25">
      <c r="A261" s="321" t="s">
        <v>9</v>
      </c>
      <c r="B261" s="325"/>
      <c r="C261" s="325"/>
      <c r="D261" s="325"/>
      <c r="E261" s="318">
        <v>851</v>
      </c>
      <c r="F261" s="319" t="s">
        <v>100</v>
      </c>
      <c r="G261" s="319" t="s">
        <v>40</v>
      </c>
      <c r="H261" s="318" t="s">
        <v>337</v>
      </c>
      <c r="I261" s="319" t="s">
        <v>21</v>
      </c>
      <c r="J261" s="322">
        <v>10000</v>
      </c>
      <c r="K261" s="322"/>
      <c r="L261" s="322"/>
      <c r="M261" s="307">
        <f>'3.ВС (2)'!J237</f>
        <v>10000</v>
      </c>
      <c r="N261" s="22">
        <f t="shared" si="111"/>
        <v>0</v>
      </c>
      <c r="O261" s="22">
        <f t="shared" si="112"/>
        <v>10000</v>
      </c>
      <c r="P261" s="22">
        <f>'3.ВС (2)'!K237</f>
        <v>0</v>
      </c>
      <c r="Q261" s="22">
        <f t="shared" si="113"/>
        <v>0</v>
      </c>
      <c r="R261" s="22">
        <f t="shared" si="114"/>
        <v>0</v>
      </c>
      <c r="S261" s="22">
        <f>'3.ВС (2)'!L237</f>
        <v>0</v>
      </c>
      <c r="T261" s="22">
        <f t="shared" si="115"/>
        <v>0</v>
      </c>
      <c r="U261" s="22">
        <f t="shared" si="116"/>
        <v>0</v>
      </c>
    </row>
    <row r="262" spans="1:21" ht="195" x14ac:dyDescent="0.25">
      <c r="A262" s="321" t="s">
        <v>104</v>
      </c>
      <c r="B262" s="325"/>
      <c r="C262" s="325"/>
      <c r="D262" s="325"/>
      <c r="E262" s="318">
        <v>851</v>
      </c>
      <c r="F262" s="319" t="s">
        <v>100</v>
      </c>
      <c r="G262" s="319" t="s">
        <v>40</v>
      </c>
      <c r="H262" s="318" t="s">
        <v>338</v>
      </c>
      <c r="I262" s="319"/>
      <c r="J262" s="322">
        <f t="shared" ref="J262:L263" si="139">J263</f>
        <v>268000</v>
      </c>
      <c r="K262" s="322">
        <f t="shared" si="139"/>
        <v>268000</v>
      </c>
      <c r="L262" s="322">
        <f t="shared" si="139"/>
        <v>268000</v>
      </c>
      <c r="M262" s="307">
        <f>'3.ВС (2)'!J238</f>
        <v>268000</v>
      </c>
      <c r="N262" s="22">
        <f t="shared" si="111"/>
        <v>0</v>
      </c>
      <c r="O262" s="22">
        <f t="shared" si="112"/>
        <v>268000</v>
      </c>
      <c r="P262" s="22">
        <f>'3.ВС (2)'!K238</f>
        <v>268000</v>
      </c>
      <c r="Q262" s="22">
        <f t="shared" si="113"/>
        <v>0</v>
      </c>
      <c r="R262" s="22">
        <f t="shared" si="114"/>
        <v>268000</v>
      </c>
      <c r="S262" s="22">
        <f>'3.ВС (2)'!L238</f>
        <v>268000</v>
      </c>
      <c r="T262" s="22">
        <f t="shared" si="115"/>
        <v>0</v>
      </c>
      <c r="U262" s="22">
        <f t="shared" si="116"/>
        <v>268000</v>
      </c>
    </row>
    <row r="263" spans="1:21" ht="45" x14ac:dyDescent="0.25">
      <c r="A263" s="321" t="s">
        <v>19</v>
      </c>
      <c r="B263" s="325"/>
      <c r="C263" s="325"/>
      <c r="D263" s="325"/>
      <c r="E263" s="318">
        <v>851</v>
      </c>
      <c r="F263" s="319" t="s">
        <v>100</v>
      </c>
      <c r="G263" s="319" t="s">
        <v>40</v>
      </c>
      <c r="H263" s="318" t="s">
        <v>338</v>
      </c>
      <c r="I263" s="319" t="s">
        <v>20</v>
      </c>
      <c r="J263" s="322">
        <f t="shared" si="139"/>
        <v>268000</v>
      </c>
      <c r="K263" s="322">
        <f t="shared" si="139"/>
        <v>268000</v>
      </c>
      <c r="L263" s="322">
        <f t="shared" si="139"/>
        <v>268000</v>
      </c>
      <c r="M263" s="307">
        <f>'3.ВС (2)'!J239</f>
        <v>268000</v>
      </c>
      <c r="N263" s="22">
        <f t="shared" si="111"/>
        <v>0</v>
      </c>
      <c r="O263" s="22">
        <f t="shared" si="112"/>
        <v>268000</v>
      </c>
      <c r="P263" s="22">
        <f>'3.ВС (2)'!K239</f>
        <v>268000</v>
      </c>
      <c r="Q263" s="22">
        <f t="shared" si="113"/>
        <v>0</v>
      </c>
      <c r="R263" s="22">
        <f t="shared" si="114"/>
        <v>268000</v>
      </c>
      <c r="S263" s="22">
        <f>'3.ВС (2)'!L239</f>
        <v>268000</v>
      </c>
      <c r="T263" s="22">
        <f t="shared" si="115"/>
        <v>0</v>
      </c>
      <c r="U263" s="22">
        <f t="shared" si="116"/>
        <v>268000</v>
      </c>
    </row>
    <row r="264" spans="1:21" ht="45" x14ac:dyDescent="0.25">
      <c r="A264" s="321" t="s">
        <v>9</v>
      </c>
      <c r="B264" s="325"/>
      <c r="C264" s="325"/>
      <c r="D264" s="325"/>
      <c r="E264" s="318">
        <v>851</v>
      </c>
      <c r="F264" s="319" t="s">
        <v>100</v>
      </c>
      <c r="G264" s="319" t="s">
        <v>40</v>
      </c>
      <c r="H264" s="318" t="s">
        <v>338</v>
      </c>
      <c r="I264" s="319" t="s">
        <v>21</v>
      </c>
      <c r="J264" s="322">
        <v>268000</v>
      </c>
      <c r="K264" s="322">
        <v>268000</v>
      </c>
      <c r="L264" s="322">
        <v>268000</v>
      </c>
      <c r="M264" s="307">
        <f>'3.ВС (2)'!J240</f>
        <v>268000</v>
      </c>
      <c r="N264" s="22">
        <f t="shared" si="111"/>
        <v>0</v>
      </c>
      <c r="O264" s="22">
        <f t="shared" si="112"/>
        <v>268000</v>
      </c>
      <c r="P264" s="22">
        <f>'3.ВС (2)'!K240</f>
        <v>268000</v>
      </c>
      <c r="Q264" s="22">
        <f t="shared" si="113"/>
        <v>0</v>
      </c>
      <c r="R264" s="22">
        <f t="shared" si="114"/>
        <v>268000</v>
      </c>
      <c r="S264" s="22">
        <f>'3.ВС (2)'!L240</f>
        <v>268000</v>
      </c>
      <c r="T264" s="22">
        <f t="shared" si="115"/>
        <v>0</v>
      </c>
      <c r="U264" s="22">
        <f t="shared" si="116"/>
        <v>268000</v>
      </c>
    </row>
    <row r="265" spans="1:21" ht="45" x14ac:dyDescent="0.25">
      <c r="A265" s="321" t="s">
        <v>106</v>
      </c>
      <c r="B265" s="317"/>
      <c r="C265" s="317"/>
      <c r="D265" s="317"/>
      <c r="E265" s="318">
        <v>852</v>
      </c>
      <c r="F265" s="318"/>
      <c r="G265" s="318"/>
      <c r="H265" s="418" t="s">
        <v>44</v>
      </c>
      <c r="I265" s="319"/>
      <c r="J265" s="322">
        <f>J266+J343+J363</f>
        <v>303580292.10999995</v>
      </c>
      <c r="K265" s="322">
        <f>K266+K343+K363</f>
        <v>282880812.19999999</v>
      </c>
      <c r="L265" s="322">
        <f>L266+L343+L363</f>
        <v>281994650.88</v>
      </c>
      <c r="M265" s="307">
        <f>'3.ВС (2)'!J241</f>
        <v>289552322.88</v>
      </c>
      <c r="N265" s="22">
        <f t="shared" si="111"/>
        <v>14027969.229999959</v>
      </c>
      <c r="O265" s="22">
        <f t="shared" si="112"/>
        <v>303580292.10999995</v>
      </c>
      <c r="P265" s="22">
        <f>'3.ВС (2)'!K241</f>
        <v>283724129.55000001</v>
      </c>
      <c r="Q265" s="22">
        <f t="shared" si="113"/>
        <v>-843317.35000002384</v>
      </c>
      <c r="R265" s="22">
        <f t="shared" si="114"/>
        <v>282880812.19999999</v>
      </c>
      <c r="S265" s="22">
        <f>'3.ВС (2)'!L241</f>
        <v>282791054.39999998</v>
      </c>
      <c r="T265" s="22">
        <f t="shared" si="115"/>
        <v>-796403.51999998093</v>
      </c>
      <c r="U265" s="22">
        <f t="shared" si="116"/>
        <v>281994650.88</v>
      </c>
    </row>
    <row r="266" spans="1:21" s="17" customFormat="1" x14ac:dyDescent="0.25">
      <c r="A266" s="323" t="s">
        <v>70</v>
      </c>
      <c r="B266" s="321"/>
      <c r="C266" s="321"/>
      <c r="D266" s="321"/>
      <c r="E266" s="318">
        <v>852</v>
      </c>
      <c r="F266" s="319" t="s">
        <v>71</v>
      </c>
      <c r="G266" s="319"/>
      <c r="H266" s="318" t="s">
        <v>44</v>
      </c>
      <c r="I266" s="319"/>
      <c r="J266" s="322">
        <f>J267+J283+J323+J327</f>
        <v>279230175.14999998</v>
      </c>
      <c r="K266" s="322">
        <f>K267+K283+K323+K327</f>
        <v>261830286.19999999</v>
      </c>
      <c r="L266" s="322">
        <f>L267+L283+L323+L327</f>
        <v>260944124.88</v>
      </c>
      <c r="M266" s="307">
        <f>'3.ВС (2)'!J242</f>
        <v>268210966.88000003</v>
      </c>
      <c r="N266" s="22">
        <f t="shared" si="111"/>
        <v>11019208.269999951</v>
      </c>
      <c r="O266" s="22">
        <f t="shared" si="112"/>
        <v>279230175.14999998</v>
      </c>
      <c r="P266" s="22">
        <f>'3.ВС (2)'!K242</f>
        <v>262673603.55000001</v>
      </c>
      <c r="Q266" s="22">
        <f t="shared" si="113"/>
        <v>-843317.35000002384</v>
      </c>
      <c r="R266" s="22">
        <f t="shared" si="114"/>
        <v>261830286.19999999</v>
      </c>
      <c r="S266" s="22">
        <f>'3.ВС (2)'!L242</f>
        <v>261740528.40000001</v>
      </c>
      <c r="T266" s="22">
        <f t="shared" si="115"/>
        <v>-796403.52000001073</v>
      </c>
      <c r="U266" s="22">
        <f t="shared" si="116"/>
        <v>260944124.88</v>
      </c>
    </row>
    <row r="267" spans="1:21" s="17" customFormat="1" x14ac:dyDescent="0.25">
      <c r="A267" s="323" t="s">
        <v>107</v>
      </c>
      <c r="B267" s="321"/>
      <c r="C267" s="321"/>
      <c r="D267" s="321"/>
      <c r="E267" s="318">
        <v>852</v>
      </c>
      <c r="F267" s="319" t="s">
        <v>71</v>
      </c>
      <c r="G267" s="319" t="s">
        <v>11</v>
      </c>
      <c r="H267" s="318" t="s">
        <v>44</v>
      </c>
      <c r="I267" s="319"/>
      <c r="J267" s="322">
        <f>J268+J271+J277+J280+J274</f>
        <v>66834798.130000003</v>
      </c>
      <c r="K267" s="322">
        <f t="shared" ref="K267:L267" si="140">K268+K271+K277+K280+K274</f>
        <v>65269068</v>
      </c>
      <c r="L267" s="322">
        <f t="shared" si="140"/>
        <v>65269068</v>
      </c>
      <c r="M267" s="307">
        <f>'3.ВС (2)'!J243</f>
        <v>65699068</v>
      </c>
      <c r="N267" s="22">
        <f t="shared" si="111"/>
        <v>1135730.1300000027</v>
      </c>
      <c r="O267" s="22">
        <f t="shared" si="112"/>
        <v>66834798.130000003</v>
      </c>
      <c r="P267" s="22">
        <f>'3.ВС (2)'!K243</f>
        <v>65269068</v>
      </c>
      <c r="Q267" s="22">
        <f t="shared" si="113"/>
        <v>0</v>
      </c>
      <c r="R267" s="22">
        <f t="shared" si="114"/>
        <v>65269068</v>
      </c>
      <c r="S267" s="22">
        <f>'3.ВС (2)'!L243</f>
        <v>65269068</v>
      </c>
      <c r="T267" s="22">
        <f t="shared" si="115"/>
        <v>0</v>
      </c>
      <c r="U267" s="22">
        <f t="shared" si="116"/>
        <v>65269068</v>
      </c>
    </row>
    <row r="268" spans="1:21" s="17" customFormat="1" ht="390" x14ac:dyDescent="0.25">
      <c r="A268" s="321" t="s">
        <v>267</v>
      </c>
      <c r="B268" s="321"/>
      <c r="C268" s="321"/>
      <c r="D268" s="321"/>
      <c r="E268" s="318">
        <v>852</v>
      </c>
      <c r="F268" s="319" t="s">
        <v>71</v>
      </c>
      <c r="G268" s="319" t="s">
        <v>11</v>
      </c>
      <c r="H268" s="318" t="s">
        <v>339</v>
      </c>
      <c r="I268" s="319"/>
      <c r="J268" s="322">
        <f t="shared" ref="J268:L269" si="141">J269</f>
        <v>53970368</v>
      </c>
      <c r="K268" s="322">
        <f t="shared" si="141"/>
        <v>53970368</v>
      </c>
      <c r="L268" s="322">
        <f t="shared" si="141"/>
        <v>53970368</v>
      </c>
      <c r="M268" s="307">
        <f>'3.ВС (2)'!J244</f>
        <v>53970368</v>
      </c>
      <c r="N268" s="22">
        <f t="shared" si="111"/>
        <v>0</v>
      </c>
      <c r="O268" s="22">
        <f t="shared" si="112"/>
        <v>53970368</v>
      </c>
      <c r="P268" s="22">
        <f>'3.ВС (2)'!K244</f>
        <v>53970368</v>
      </c>
      <c r="Q268" s="22">
        <f t="shared" si="113"/>
        <v>0</v>
      </c>
      <c r="R268" s="22">
        <f t="shared" si="114"/>
        <v>53970368</v>
      </c>
      <c r="S268" s="22">
        <f>'3.ВС (2)'!L244</f>
        <v>53970368</v>
      </c>
      <c r="T268" s="22">
        <f t="shared" si="115"/>
        <v>0</v>
      </c>
      <c r="U268" s="22">
        <f t="shared" si="116"/>
        <v>53970368</v>
      </c>
    </row>
    <row r="269" spans="1:21" s="17" customFormat="1" ht="60" x14ac:dyDescent="0.25">
      <c r="A269" s="321" t="s">
        <v>37</v>
      </c>
      <c r="B269" s="321"/>
      <c r="C269" s="321"/>
      <c r="D269" s="321"/>
      <c r="E269" s="318">
        <v>852</v>
      </c>
      <c r="F269" s="319" t="s">
        <v>71</v>
      </c>
      <c r="G269" s="319" t="s">
        <v>11</v>
      </c>
      <c r="H269" s="318" t="s">
        <v>339</v>
      </c>
      <c r="I269" s="319" t="s">
        <v>76</v>
      </c>
      <c r="J269" s="322">
        <f t="shared" si="141"/>
        <v>53970368</v>
      </c>
      <c r="K269" s="322">
        <f t="shared" si="141"/>
        <v>53970368</v>
      </c>
      <c r="L269" s="322">
        <f t="shared" si="141"/>
        <v>53970368</v>
      </c>
      <c r="M269" s="307">
        <f>'3.ВС (2)'!J245</f>
        <v>53970368</v>
      </c>
      <c r="N269" s="22">
        <f t="shared" si="111"/>
        <v>0</v>
      </c>
      <c r="O269" s="22">
        <f t="shared" si="112"/>
        <v>53970368</v>
      </c>
      <c r="P269" s="22">
        <f>'3.ВС (2)'!K245</f>
        <v>53970368</v>
      </c>
      <c r="Q269" s="22">
        <f t="shared" si="113"/>
        <v>0</v>
      </c>
      <c r="R269" s="22">
        <f t="shared" si="114"/>
        <v>53970368</v>
      </c>
      <c r="S269" s="22">
        <f>'3.ВС (2)'!L245</f>
        <v>53970368</v>
      </c>
      <c r="T269" s="22">
        <f t="shared" si="115"/>
        <v>0</v>
      </c>
      <c r="U269" s="22">
        <f t="shared" si="116"/>
        <v>53970368</v>
      </c>
    </row>
    <row r="270" spans="1:21" s="17" customFormat="1" x14ac:dyDescent="0.25">
      <c r="A270" s="321" t="s">
        <v>77</v>
      </c>
      <c r="B270" s="321"/>
      <c r="C270" s="321"/>
      <c r="D270" s="321"/>
      <c r="E270" s="318">
        <v>852</v>
      </c>
      <c r="F270" s="319" t="s">
        <v>71</v>
      </c>
      <c r="G270" s="319" t="s">
        <v>11</v>
      </c>
      <c r="H270" s="318" t="s">
        <v>339</v>
      </c>
      <c r="I270" s="319" t="s">
        <v>78</v>
      </c>
      <c r="J270" s="322">
        <v>53970368</v>
      </c>
      <c r="K270" s="322">
        <v>53970368</v>
      </c>
      <c r="L270" s="322">
        <v>53970368</v>
      </c>
      <c r="M270" s="307">
        <f>'3.ВС (2)'!J246</f>
        <v>53970368</v>
      </c>
      <c r="N270" s="22">
        <f t="shared" si="111"/>
        <v>0</v>
      </c>
      <c r="O270" s="22">
        <f t="shared" si="112"/>
        <v>53970368</v>
      </c>
      <c r="P270" s="22">
        <f>'3.ВС (2)'!K246</f>
        <v>53970368</v>
      </c>
      <c r="Q270" s="22">
        <f t="shared" si="113"/>
        <v>0</v>
      </c>
      <c r="R270" s="22">
        <f t="shared" si="114"/>
        <v>53970368</v>
      </c>
      <c r="S270" s="22">
        <f>'3.ВС (2)'!L246</f>
        <v>53970368</v>
      </c>
      <c r="T270" s="22">
        <f t="shared" si="115"/>
        <v>0</v>
      </c>
      <c r="U270" s="22">
        <f t="shared" si="116"/>
        <v>53970368</v>
      </c>
    </row>
    <row r="271" spans="1:21" s="1" customFormat="1" ht="30" x14ac:dyDescent="0.25">
      <c r="A271" s="321" t="s">
        <v>108</v>
      </c>
      <c r="B271" s="321"/>
      <c r="C271" s="321"/>
      <c r="D271" s="323"/>
      <c r="E271" s="318">
        <v>852</v>
      </c>
      <c r="F271" s="318" t="s">
        <v>71</v>
      </c>
      <c r="G271" s="318" t="s">
        <v>11</v>
      </c>
      <c r="H271" s="318" t="s">
        <v>340</v>
      </c>
      <c r="I271" s="318"/>
      <c r="J271" s="322">
        <f t="shared" ref="J271:L272" si="142">J272</f>
        <v>11166700</v>
      </c>
      <c r="K271" s="322">
        <f t="shared" si="142"/>
        <v>10866700</v>
      </c>
      <c r="L271" s="322">
        <f t="shared" si="142"/>
        <v>10866700</v>
      </c>
      <c r="M271" s="307">
        <f>'3.ВС (2)'!J247</f>
        <v>11166700</v>
      </c>
      <c r="N271" s="22">
        <f t="shared" si="111"/>
        <v>0</v>
      </c>
      <c r="O271" s="22">
        <f t="shared" si="112"/>
        <v>11166700</v>
      </c>
      <c r="P271" s="22">
        <f>'3.ВС (2)'!K247</f>
        <v>10866700</v>
      </c>
      <c r="Q271" s="22">
        <f t="shared" si="113"/>
        <v>0</v>
      </c>
      <c r="R271" s="22">
        <f t="shared" si="114"/>
        <v>10866700</v>
      </c>
      <c r="S271" s="22">
        <f>'3.ВС (2)'!L247</f>
        <v>10866700</v>
      </c>
      <c r="T271" s="22">
        <f t="shared" si="115"/>
        <v>0</v>
      </c>
      <c r="U271" s="22">
        <f t="shared" si="116"/>
        <v>10866700</v>
      </c>
    </row>
    <row r="272" spans="1:21" s="1" customFormat="1" ht="60" x14ac:dyDescent="0.25">
      <c r="A272" s="321" t="s">
        <v>37</v>
      </c>
      <c r="B272" s="321"/>
      <c r="C272" s="321"/>
      <c r="D272" s="321"/>
      <c r="E272" s="318">
        <v>852</v>
      </c>
      <c r="F272" s="318" t="s">
        <v>71</v>
      </c>
      <c r="G272" s="318" t="s">
        <v>11</v>
      </c>
      <c r="H272" s="318" t="s">
        <v>340</v>
      </c>
      <c r="I272" s="318" t="s">
        <v>76</v>
      </c>
      <c r="J272" s="322">
        <f t="shared" si="142"/>
        <v>11166700</v>
      </c>
      <c r="K272" s="322">
        <f t="shared" si="142"/>
        <v>10866700</v>
      </c>
      <c r="L272" s="322">
        <f t="shared" si="142"/>
        <v>10866700</v>
      </c>
      <c r="M272" s="307">
        <f>'3.ВС (2)'!J248</f>
        <v>11166700</v>
      </c>
      <c r="N272" s="22">
        <f t="shared" si="111"/>
        <v>0</v>
      </c>
      <c r="O272" s="22">
        <f t="shared" si="112"/>
        <v>11166700</v>
      </c>
      <c r="P272" s="22">
        <f>'3.ВС (2)'!K248</f>
        <v>10866700</v>
      </c>
      <c r="Q272" s="22">
        <f t="shared" si="113"/>
        <v>0</v>
      </c>
      <c r="R272" s="22">
        <f t="shared" si="114"/>
        <v>10866700</v>
      </c>
      <c r="S272" s="22">
        <f>'3.ВС (2)'!L248</f>
        <v>10866700</v>
      </c>
      <c r="T272" s="22">
        <f t="shared" si="115"/>
        <v>0</v>
      </c>
      <c r="U272" s="22">
        <f t="shared" si="116"/>
        <v>10866700</v>
      </c>
    </row>
    <row r="273" spans="1:21" s="1" customFormat="1" x14ac:dyDescent="0.25">
      <c r="A273" s="321" t="s">
        <v>77</v>
      </c>
      <c r="B273" s="321"/>
      <c r="C273" s="321"/>
      <c r="D273" s="321"/>
      <c r="E273" s="318">
        <v>852</v>
      </c>
      <c r="F273" s="318" t="s">
        <v>71</v>
      </c>
      <c r="G273" s="318" t="s">
        <v>11</v>
      </c>
      <c r="H273" s="318" t="s">
        <v>340</v>
      </c>
      <c r="I273" s="319" t="s">
        <v>78</v>
      </c>
      <c r="J273" s="322">
        <v>11166700</v>
      </c>
      <c r="K273" s="322">
        <v>10866700</v>
      </c>
      <c r="L273" s="322">
        <v>10866700</v>
      </c>
      <c r="M273" s="307">
        <f>'3.ВС (2)'!J249</f>
        <v>11166700</v>
      </c>
      <c r="N273" s="22">
        <f t="shared" si="111"/>
        <v>0</v>
      </c>
      <c r="O273" s="22">
        <f t="shared" si="112"/>
        <v>11166700</v>
      </c>
      <c r="P273" s="22">
        <f>'3.ВС (2)'!K249</f>
        <v>10866700</v>
      </c>
      <c r="Q273" s="22">
        <f t="shared" si="113"/>
        <v>0</v>
      </c>
      <c r="R273" s="22">
        <f t="shared" si="114"/>
        <v>10866700</v>
      </c>
      <c r="S273" s="22">
        <f>'3.ВС (2)'!L249</f>
        <v>10866700</v>
      </c>
      <c r="T273" s="22">
        <f t="shared" si="115"/>
        <v>0</v>
      </c>
      <c r="U273" s="22">
        <f t="shared" si="116"/>
        <v>10866700</v>
      </c>
    </row>
    <row r="274" spans="1:21" s="1" customFormat="1" ht="30" x14ac:dyDescent="0.25">
      <c r="A274" s="334" t="s">
        <v>109</v>
      </c>
      <c r="B274" s="321"/>
      <c r="C274" s="321"/>
      <c r="D274" s="321"/>
      <c r="E274" s="321">
        <v>852</v>
      </c>
      <c r="F274" s="332" t="s">
        <v>71</v>
      </c>
      <c r="G274" s="333" t="s">
        <v>11</v>
      </c>
      <c r="H274" s="330" t="s">
        <v>341</v>
      </c>
      <c r="I274" s="332"/>
      <c r="J274" s="322">
        <f>J275</f>
        <v>1135730.1299999999</v>
      </c>
      <c r="K274" s="322">
        <f t="shared" ref="K274:L275" si="143">K275</f>
        <v>0</v>
      </c>
      <c r="L274" s="322">
        <f t="shared" si="143"/>
        <v>0</v>
      </c>
      <c r="M274" s="307"/>
      <c r="N274" s="22"/>
      <c r="O274" s="22"/>
      <c r="P274" s="22"/>
      <c r="Q274" s="22"/>
      <c r="R274" s="22"/>
      <c r="S274" s="22"/>
      <c r="T274" s="22"/>
      <c r="U274" s="22"/>
    </row>
    <row r="275" spans="1:21" s="1" customFormat="1" ht="60" x14ac:dyDescent="0.25">
      <c r="A275" s="334" t="s">
        <v>37</v>
      </c>
      <c r="B275" s="321"/>
      <c r="C275" s="321"/>
      <c r="D275" s="321"/>
      <c r="E275" s="321">
        <v>852</v>
      </c>
      <c r="F275" s="332" t="s">
        <v>71</v>
      </c>
      <c r="G275" s="333" t="s">
        <v>11</v>
      </c>
      <c r="H275" s="330" t="s">
        <v>341</v>
      </c>
      <c r="I275" s="332" t="s">
        <v>76</v>
      </c>
      <c r="J275" s="322">
        <f>J276</f>
        <v>1135730.1299999999</v>
      </c>
      <c r="K275" s="322">
        <f t="shared" si="143"/>
        <v>0</v>
      </c>
      <c r="L275" s="322">
        <f t="shared" si="143"/>
        <v>0</v>
      </c>
      <c r="M275" s="307"/>
      <c r="N275" s="22"/>
      <c r="O275" s="22"/>
      <c r="P275" s="22"/>
      <c r="Q275" s="22"/>
      <c r="R275" s="22"/>
      <c r="S275" s="22"/>
      <c r="T275" s="22"/>
      <c r="U275" s="22"/>
    </row>
    <row r="276" spans="1:21" s="1" customFormat="1" ht="30.75" customHeight="1" x14ac:dyDescent="0.25">
      <c r="A276" s="334" t="s">
        <v>77</v>
      </c>
      <c r="B276" s="321"/>
      <c r="C276" s="321"/>
      <c r="D276" s="321"/>
      <c r="E276" s="321">
        <v>852</v>
      </c>
      <c r="F276" s="332" t="s">
        <v>71</v>
      </c>
      <c r="G276" s="333" t="s">
        <v>11</v>
      </c>
      <c r="H276" s="330" t="s">
        <v>341</v>
      </c>
      <c r="I276" s="332" t="s">
        <v>78</v>
      </c>
      <c r="J276" s="322">
        <f>666578.91+469151.22</f>
        <v>1135730.1299999999</v>
      </c>
      <c r="K276" s="322">
        <v>0</v>
      </c>
      <c r="L276" s="322">
        <v>0</v>
      </c>
      <c r="M276" s="307"/>
      <c r="N276" s="22"/>
      <c r="O276" s="22"/>
      <c r="P276" s="22"/>
      <c r="Q276" s="22"/>
      <c r="R276" s="22"/>
      <c r="S276" s="22"/>
      <c r="T276" s="22"/>
      <c r="U276" s="22"/>
    </row>
    <row r="277" spans="1:21" ht="45" x14ac:dyDescent="0.25">
      <c r="A277" s="321" t="s">
        <v>110</v>
      </c>
      <c r="B277" s="321"/>
      <c r="C277" s="321"/>
      <c r="D277" s="321"/>
      <c r="E277" s="318">
        <v>852</v>
      </c>
      <c r="F277" s="318" t="s">
        <v>71</v>
      </c>
      <c r="G277" s="319" t="s">
        <v>11</v>
      </c>
      <c r="H277" s="318" t="s">
        <v>342</v>
      </c>
      <c r="I277" s="319"/>
      <c r="J277" s="322">
        <f t="shared" ref="J277:L278" si="144">J278</f>
        <v>130000</v>
      </c>
      <c r="K277" s="322">
        <f t="shared" si="144"/>
        <v>0</v>
      </c>
      <c r="L277" s="322">
        <f t="shared" si="144"/>
        <v>0</v>
      </c>
      <c r="M277" s="307">
        <f>'3.ВС (2)'!J250</f>
        <v>130000</v>
      </c>
      <c r="N277" s="22">
        <f t="shared" si="111"/>
        <v>0</v>
      </c>
      <c r="O277" s="22">
        <f t="shared" si="112"/>
        <v>130000</v>
      </c>
      <c r="P277" s="22">
        <f>'3.ВС (2)'!K250</f>
        <v>0</v>
      </c>
      <c r="Q277" s="22">
        <f t="shared" si="113"/>
        <v>0</v>
      </c>
      <c r="R277" s="22">
        <f t="shared" si="114"/>
        <v>0</v>
      </c>
      <c r="S277" s="22">
        <f>'3.ВС (2)'!L250</f>
        <v>0</v>
      </c>
      <c r="T277" s="22">
        <f t="shared" si="115"/>
        <v>0</v>
      </c>
      <c r="U277" s="22">
        <f t="shared" si="116"/>
        <v>0</v>
      </c>
    </row>
    <row r="278" spans="1:21" ht="60" x14ac:dyDescent="0.25">
      <c r="A278" s="321" t="s">
        <v>37</v>
      </c>
      <c r="B278" s="321"/>
      <c r="C278" s="321"/>
      <c r="D278" s="321"/>
      <c r="E278" s="318">
        <v>852</v>
      </c>
      <c r="F278" s="319" t="s">
        <v>71</v>
      </c>
      <c r="G278" s="319" t="s">
        <v>11</v>
      </c>
      <c r="H278" s="318" t="s">
        <v>342</v>
      </c>
      <c r="I278" s="319" t="s">
        <v>76</v>
      </c>
      <c r="J278" s="322">
        <f t="shared" si="144"/>
        <v>130000</v>
      </c>
      <c r="K278" s="322">
        <f t="shared" si="144"/>
        <v>0</v>
      </c>
      <c r="L278" s="322">
        <f t="shared" si="144"/>
        <v>0</v>
      </c>
      <c r="M278" s="307">
        <f>'3.ВС (2)'!J251</f>
        <v>130000</v>
      </c>
      <c r="N278" s="22">
        <f t="shared" si="111"/>
        <v>0</v>
      </c>
      <c r="O278" s="22">
        <f t="shared" si="112"/>
        <v>130000</v>
      </c>
      <c r="P278" s="22">
        <f>'3.ВС (2)'!K251</f>
        <v>0</v>
      </c>
      <c r="Q278" s="22">
        <f t="shared" si="113"/>
        <v>0</v>
      </c>
      <c r="R278" s="22">
        <f t="shared" si="114"/>
        <v>0</v>
      </c>
      <c r="S278" s="22">
        <f>'3.ВС (2)'!L251</f>
        <v>0</v>
      </c>
      <c r="T278" s="22">
        <f t="shared" si="115"/>
        <v>0</v>
      </c>
      <c r="U278" s="22">
        <f t="shared" si="116"/>
        <v>0</v>
      </c>
    </row>
    <row r="279" spans="1:21" x14ac:dyDescent="0.25">
      <c r="A279" s="321" t="s">
        <v>77</v>
      </c>
      <c r="B279" s="321"/>
      <c r="C279" s="321"/>
      <c r="D279" s="321"/>
      <c r="E279" s="318">
        <v>852</v>
      </c>
      <c r="F279" s="319" t="s">
        <v>71</v>
      </c>
      <c r="G279" s="319" t="s">
        <v>11</v>
      </c>
      <c r="H279" s="318" t="s">
        <v>342</v>
      </c>
      <c r="I279" s="319" t="s">
        <v>78</v>
      </c>
      <c r="J279" s="322">
        <v>130000</v>
      </c>
      <c r="K279" s="322"/>
      <c r="L279" s="322"/>
      <c r="M279" s="307">
        <f>'3.ВС (2)'!J252</f>
        <v>130000</v>
      </c>
      <c r="N279" s="22">
        <f t="shared" si="111"/>
        <v>0</v>
      </c>
      <c r="O279" s="22">
        <f t="shared" si="112"/>
        <v>130000</v>
      </c>
      <c r="P279" s="22">
        <f>'3.ВС (2)'!K252</f>
        <v>0</v>
      </c>
      <c r="Q279" s="22">
        <f t="shared" si="113"/>
        <v>0</v>
      </c>
      <c r="R279" s="22">
        <f t="shared" si="114"/>
        <v>0</v>
      </c>
      <c r="S279" s="22">
        <f>'3.ВС (2)'!L252</f>
        <v>0</v>
      </c>
      <c r="T279" s="22">
        <f t="shared" si="115"/>
        <v>0</v>
      </c>
      <c r="U279" s="22">
        <f t="shared" si="116"/>
        <v>0</v>
      </c>
    </row>
    <row r="280" spans="1:21" s="17" customFormat="1" ht="165" x14ac:dyDescent="0.25">
      <c r="A280" s="321" t="s">
        <v>268</v>
      </c>
      <c r="B280" s="321"/>
      <c r="C280" s="321"/>
      <c r="D280" s="321"/>
      <c r="E280" s="318">
        <v>852</v>
      </c>
      <c r="F280" s="319" t="s">
        <v>71</v>
      </c>
      <c r="G280" s="319" t="s">
        <v>11</v>
      </c>
      <c r="H280" s="318" t="s">
        <v>343</v>
      </c>
      <c r="I280" s="319"/>
      <c r="J280" s="322">
        <f t="shared" ref="J280:L281" si="145">J281</f>
        <v>432000</v>
      </c>
      <c r="K280" s="322">
        <f t="shared" si="145"/>
        <v>432000</v>
      </c>
      <c r="L280" s="322">
        <f t="shared" si="145"/>
        <v>432000</v>
      </c>
      <c r="M280" s="307">
        <f>'3.ВС (2)'!J253</f>
        <v>432000</v>
      </c>
      <c r="N280" s="22">
        <f t="shared" si="111"/>
        <v>0</v>
      </c>
      <c r="O280" s="22">
        <f t="shared" si="112"/>
        <v>432000</v>
      </c>
      <c r="P280" s="22">
        <f>'3.ВС (2)'!K253</f>
        <v>432000</v>
      </c>
      <c r="Q280" s="22">
        <f t="shared" si="113"/>
        <v>0</v>
      </c>
      <c r="R280" s="22">
        <f t="shared" si="114"/>
        <v>432000</v>
      </c>
      <c r="S280" s="22">
        <f>'3.ВС (2)'!L253</f>
        <v>432000</v>
      </c>
      <c r="T280" s="22">
        <f t="shared" si="115"/>
        <v>0</v>
      </c>
      <c r="U280" s="22">
        <f t="shared" si="116"/>
        <v>432000</v>
      </c>
    </row>
    <row r="281" spans="1:21" s="17" customFormat="1" ht="60" x14ac:dyDescent="0.25">
      <c r="A281" s="321" t="s">
        <v>37</v>
      </c>
      <c r="B281" s="321"/>
      <c r="C281" s="321"/>
      <c r="D281" s="321"/>
      <c r="E281" s="318">
        <v>852</v>
      </c>
      <c r="F281" s="319" t="s">
        <v>71</v>
      </c>
      <c r="G281" s="319" t="s">
        <v>11</v>
      </c>
      <c r="H281" s="318" t="s">
        <v>343</v>
      </c>
      <c r="I281" s="319" t="s">
        <v>76</v>
      </c>
      <c r="J281" s="322">
        <f t="shared" si="145"/>
        <v>432000</v>
      </c>
      <c r="K281" s="322">
        <f t="shared" si="145"/>
        <v>432000</v>
      </c>
      <c r="L281" s="322">
        <f t="shared" si="145"/>
        <v>432000</v>
      </c>
      <c r="M281" s="307">
        <f>'3.ВС (2)'!J254</f>
        <v>432000</v>
      </c>
      <c r="N281" s="22">
        <f t="shared" si="111"/>
        <v>0</v>
      </c>
      <c r="O281" s="22">
        <f t="shared" si="112"/>
        <v>432000</v>
      </c>
      <c r="P281" s="22">
        <f>'3.ВС (2)'!K254</f>
        <v>432000</v>
      </c>
      <c r="Q281" s="22">
        <f t="shared" si="113"/>
        <v>0</v>
      </c>
      <c r="R281" s="22">
        <f t="shared" si="114"/>
        <v>432000</v>
      </c>
      <c r="S281" s="22">
        <f>'3.ВС (2)'!L254</f>
        <v>432000</v>
      </c>
      <c r="T281" s="22">
        <f t="shared" si="115"/>
        <v>0</v>
      </c>
      <c r="U281" s="22">
        <f t="shared" si="116"/>
        <v>432000</v>
      </c>
    </row>
    <row r="282" spans="1:21" s="17" customFormat="1" x14ac:dyDescent="0.25">
      <c r="A282" s="321" t="s">
        <v>77</v>
      </c>
      <c r="B282" s="321"/>
      <c r="C282" s="321"/>
      <c r="D282" s="321"/>
      <c r="E282" s="318">
        <v>852</v>
      </c>
      <c r="F282" s="319" t="s">
        <v>71</v>
      </c>
      <c r="G282" s="319" t="s">
        <v>11</v>
      </c>
      <c r="H282" s="318" t="s">
        <v>343</v>
      </c>
      <c r="I282" s="319" t="s">
        <v>78</v>
      </c>
      <c r="J282" s="322">
        <v>432000</v>
      </c>
      <c r="K282" s="322">
        <v>432000</v>
      </c>
      <c r="L282" s="322">
        <v>432000</v>
      </c>
      <c r="M282" s="307">
        <f>'3.ВС (2)'!J255</f>
        <v>432000</v>
      </c>
      <c r="N282" s="22">
        <f t="shared" si="111"/>
        <v>0</v>
      </c>
      <c r="O282" s="22">
        <f t="shared" si="112"/>
        <v>432000</v>
      </c>
      <c r="P282" s="22">
        <f>'3.ВС (2)'!K255</f>
        <v>432000</v>
      </c>
      <c r="Q282" s="22">
        <f t="shared" si="113"/>
        <v>0</v>
      </c>
      <c r="R282" s="22">
        <f t="shared" si="114"/>
        <v>432000</v>
      </c>
      <c r="S282" s="22">
        <f>'3.ВС (2)'!L255</f>
        <v>432000</v>
      </c>
      <c r="T282" s="22">
        <f t="shared" si="115"/>
        <v>0</v>
      </c>
      <c r="U282" s="22">
        <f t="shared" si="116"/>
        <v>432000</v>
      </c>
    </row>
    <row r="283" spans="1:21" s="17" customFormat="1" x14ac:dyDescent="0.25">
      <c r="A283" s="323" t="s">
        <v>72</v>
      </c>
      <c r="B283" s="321"/>
      <c r="C283" s="321"/>
      <c r="D283" s="321"/>
      <c r="E283" s="318">
        <v>852</v>
      </c>
      <c r="F283" s="319" t="s">
        <v>71</v>
      </c>
      <c r="G283" s="319" t="s">
        <v>40</v>
      </c>
      <c r="H283" s="318" t="s">
        <v>44</v>
      </c>
      <c r="I283" s="319"/>
      <c r="J283" s="322">
        <f>J284+J287+J290+J293+J296+J299+J302+J305+J308+J314+J311+J320+J317</f>
        <v>177454055.01999998</v>
      </c>
      <c r="K283" s="322">
        <f t="shared" ref="K283:L283" si="146">K284+K287+K290+K293+K296+K299+K302+K305+K308+K314+K311+K320+K317</f>
        <v>164268696.19999999</v>
      </c>
      <c r="L283" s="322">
        <f t="shared" si="146"/>
        <v>163382534.88</v>
      </c>
      <c r="M283" s="307">
        <f>'3.ВС (2)'!J256</f>
        <v>167570576.88000003</v>
      </c>
      <c r="N283" s="22">
        <f t="shared" si="111"/>
        <v>9883478.1399999559</v>
      </c>
      <c r="O283" s="22">
        <f t="shared" si="112"/>
        <v>177454055.01999998</v>
      </c>
      <c r="P283" s="22">
        <f>'3.ВС (2)'!K256</f>
        <v>165112013.55000001</v>
      </c>
      <c r="Q283" s="22">
        <f t="shared" si="113"/>
        <v>-843317.35000002384</v>
      </c>
      <c r="R283" s="22">
        <f t="shared" si="114"/>
        <v>164268696.19999999</v>
      </c>
      <c r="S283" s="22">
        <f>'3.ВС (2)'!L256</f>
        <v>164178938.40000001</v>
      </c>
      <c r="T283" s="22">
        <f t="shared" si="115"/>
        <v>-796403.52000001073</v>
      </c>
      <c r="U283" s="22">
        <f t="shared" si="116"/>
        <v>163382534.88</v>
      </c>
    </row>
    <row r="284" spans="1:21" s="17" customFormat="1" ht="240" x14ac:dyDescent="0.25">
      <c r="A284" s="321" t="s">
        <v>713</v>
      </c>
      <c r="B284" s="325"/>
      <c r="C284" s="325"/>
      <c r="D284" s="325"/>
      <c r="E284" s="318">
        <v>852</v>
      </c>
      <c r="F284" s="319" t="s">
        <v>71</v>
      </c>
      <c r="G284" s="318" t="s">
        <v>40</v>
      </c>
      <c r="H284" s="318" t="s">
        <v>712</v>
      </c>
      <c r="I284" s="319"/>
      <c r="J284" s="324">
        <f t="shared" ref="J284:L285" si="147">J285</f>
        <v>598920</v>
      </c>
      <c r="K284" s="324">
        <f t="shared" si="147"/>
        <v>703080</v>
      </c>
      <c r="L284" s="324">
        <f t="shared" si="147"/>
        <v>703080</v>
      </c>
      <c r="M284" s="307">
        <f>'3.ВС (2)'!J257</f>
        <v>598920</v>
      </c>
      <c r="N284" s="22">
        <f t="shared" ref="N284:N350" si="148">O284-M284</f>
        <v>0</v>
      </c>
      <c r="O284" s="22">
        <f t="shared" ref="O284:O350" si="149">J284</f>
        <v>598920</v>
      </c>
      <c r="P284" s="22">
        <f>'3.ВС (2)'!K257</f>
        <v>703080</v>
      </c>
      <c r="Q284" s="22">
        <f t="shared" ref="Q284:Q350" si="150">R284-P284</f>
        <v>0</v>
      </c>
      <c r="R284" s="22">
        <f t="shared" ref="R284:R350" si="151">K284</f>
        <v>703080</v>
      </c>
      <c r="S284" s="22">
        <f>'3.ВС (2)'!L257</f>
        <v>703080</v>
      </c>
      <c r="T284" s="22">
        <f t="shared" ref="T284:T350" si="152">U284-S284</f>
        <v>0</v>
      </c>
      <c r="U284" s="22">
        <f t="shared" ref="U284:U350" si="153">L284</f>
        <v>703080</v>
      </c>
    </row>
    <row r="285" spans="1:21" s="17" customFormat="1" ht="60" x14ac:dyDescent="0.25">
      <c r="A285" s="321" t="s">
        <v>37</v>
      </c>
      <c r="B285" s="325"/>
      <c r="C285" s="325"/>
      <c r="D285" s="325"/>
      <c r="E285" s="318">
        <v>852</v>
      </c>
      <c r="F285" s="319" t="s">
        <v>71</v>
      </c>
      <c r="G285" s="318" t="s">
        <v>40</v>
      </c>
      <c r="H285" s="318" t="s">
        <v>712</v>
      </c>
      <c r="I285" s="319" t="s">
        <v>76</v>
      </c>
      <c r="J285" s="324">
        <f t="shared" si="147"/>
        <v>598920</v>
      </c>
      <c r="K285" s="324">
        <f t="shared" si="147"/>
        <v>703080</v>
      </c>
      <c r="L285" s="324">
        <f t="shared" si="147"/>
        <v>703080</v>
      </c>
      <c r="M285" s="307">
        <f>'3.ВС (2)'!J258</f>
        <v>598920</v>
      </c>
      <c r="N285" s="22">
        <f t="shared" si="148"/>
        <v>0</v>
      </c>
      <c r="O285" s="22">
        <f t="shared" si="149"/>
        <v>598920</v>
      </c>
      <c r="P285" s="22">
        <f>'3.ВС (2)'!K258</f>
        <v>703080</v>
      </c>
      <c r="Q285" s="22">
        <f t="shared" si="150"/>
        <v>0</v>
      </c>
      <c r="R285" s="22">
        <f t="shared" si="151"/>
        <v>703080</v>
      </c>
      <c r="S285" s="22">
        <f>'3.ВС (2)'!L258</f>
        <v>703080</v>
      </c>
      <c r="T285" s="22">
        <f t="shared" si="152"/>
        <v>0</v>
      </c>
      <c r="U285" s="22">
        <f t="shared" si="153"/>
        <v>703080</v>
      </c>
    </row>
    <row r="286" spans="1:21" s="17" customFormat="1" x14ac:dyDescent="0.25">
      <c r="A286" s="321" t="s">
        <v>77</v>
      </c>
      <c r="B286" s="325"/>
      <c r="C286" s="325"/>
      <c r="D286" s="325"/>
      <c r="E286" s="318">
        <v>852</v>
      </c>
      <c r="F286" s="319" t="s">
        <v>71</v>
      </c>
      <c r="G286" s="318" t="s">
        <v>40</v>
      </c>
      <c r="H286" s="318" t="s">
        <v>712</v>
      </c>
      <c r="I286" s="319" t="s">
        <v>78</v>
      </c>
      <c r="J286" s="324">
        <v>598920</v>
      </c>
      <c r="K286" s="324">
        <v>703080</v>
      </c>
      <c r="L286" s="324">
        <v>703080</v>
      </c>
      <c r="M286" s="307">
        <f>'3.ВС (2)'!J259</f>
        <v>598920</v>
      </c>
      <c r="N286" s="22">
        <f t="shared" si="148"/>
        <v>0</v>
      </c>
      <c r="O286" s="22">
        <f t="shared" si="149"/>
        <v>598920</v>
      </c>
      <c r="P286" s="22">
        <f>'3.ВС (2)'!K259</f>
        <v>703080</v>
      </c>
      <c r="Q286" s="22">
        <f t="shared" si="150"/>
        <v>0</v>
      </c>
      <c r="R286" s="22">
        <f t="shared" si="151"/>
        <v>703080</v>
      </c>
      <c r="S286" s="22">
        <f>'3.ВС (2)'!L259</f>
        <v>703080</v>
      </c>
      <c r="T286" s="22">
        <f t="shared" si="152"/>
        <v>0</v>
      </c>
      <c r="U286" s="22">
        <f t="shared" si="153"/>
        <v>703080</v>
      </c>
    </row>
    <row r="287" spans="1:21" s="17" customFormat="1" ht="136.5" customHeight="1" x14ac:dyDescent="0.25">
      <c r="A287" s="323" t="s">
        <v>414</v>
      </c>
      <c r="B287" s="321"/>
      <c r="C287" s="321"/>
      <c r="D287" s="321"/>
      <c r="E287" s="318" t="s">
        <v>291</v>
      </c>
      <c r="F287" s="319" t="s">
        <v>71</v>
      </c>
      <c r="G287" s="319" t="s">
        <v>40</v>
      </c>
      <c r="H287" s="318" t="s">
        <v>714</v>
      </c>
      <c r="I287" s="319"/>
      <c r="J287" s="324">
        <f t="shared" ref="J287:L288" si="154">J288</f>
        <v>1121186.05</v>
      </c>
      <c r="K287" s="324">
        <f t="shared" si="154"/>
        <v>1369154.5600000001</v>
      </c>
      <c r="L287" s="324">
        <f t="shared" si="154"/>
        <v>1369154.5600000001</v>
      </c>
      <c r="M287" s="307">
        <f>'3.ВС (2)'!J260</f>
        <v>1121186.05</v>
      </c>
      <c r="N287" s="22">
        <f t="shared" si="148"/>
        <v>0</v>
      </c>
      <c r="O287" s="22">
        <f t="shared" si="149"/>
        <v>1121186.05</v>
      </c>
      <c r="P287" s="22">
        <f>'3.ВС (2)'!K260</f>
        <v>1369154.5600000001</v>
      </c>
      <c r="Q287" s="22">
        <f t="shared" si="150"/>
        <v>0</v>
      </c>
      <c r="R287" s="22">
        <f t="shared" si="151"/>
        <v>1369154.5600000001</v>
      </c>
      <c r="S287" s="22">
        <f>'3.ВС (2)'!L260</f>
        <v>1369154.5600000001</v>
      </c>
      <c r="T287" s="22">
        <f t="shared" si="152"/>
        <v>0</v>
      </c>
      <c r="U287" s="22">
        <f t="shared" si="153"/>
        <v>1369154.5600000001</v>
      </c>
    </row>
    <row r="288" spans="1:21" s="17" customFormat="1" ht="60" x14ac:dyDescent="0.25">
      <c r="A288" s="321" t="s">
        <v>37</v>
      </c>
      <c r="B288" s="321"/>
      <c r="C288" s="321"/>
      <c r="D288" s="321"/>
      <c r="E288" s="318" t="s">
        <v>291</v>
      </c>
      <c r="F288" s="319" t="s">
        <v>71</v>
      </c>
      <c r="G288" s="319" t="s">
        <v>40</v>
      </c>
      <c r="H288" s="318" t="s">
        <v>714</v>
      </c>
      <c r="I288" s="319" t="s">
        <v>76</v>
      </c>
      <c r="J288" s="324">
        <f t="shared" si="154"/>
        <v>1121186.05</v>
      </c>
      <c r="K288" s="324">
        <f t="shared" si="154"/>
        <v>1369154.5600000001</v>
      </c>
      <c r="L288" s="324">
        <f t="shared" si="154"/>
        <v>1369154.5600000001</v>
      </c>
      <c r="M288" s="307">
        <f>'3.ВС (2)'!J261</f>
        <v>1121186.05</v>
      </c>
      <c r="N288" s="22">
        <f t="shared" si="148"/>
        <v>0</v>
      </c>
      <c r="O288" s="22">
        <f t="shared" si="149"/>
        <v>1121186.05</v>
      </c>
      <c r="P288" s="22">
        <f>'3.ВС (2)'!K261</f>
        <v>1369154.5600000001</v>
      </c>
      <c r="Q288" s="22">
        <f t="shared" si="150"/>
        <v>0</v>
      </c>
      <c r="R288" s="22">
        <f t="shared" si="151"/>
        <v>1369154.5600000001</v>
      </c>
      <c r="S288" s="22">
        <f>'3.ВС (2)'!L261</f>
        <v>1369154.5600000001</v>
      </c>
      <c r="T288" s="22">
        <f t="shared" si="152"/>
        <v>0</v>
      </c>
      <c r="U288" s="22">
        <f t="shared" si="153"/>
        <v>1369154.5600000001</v>
      </c>
    </row>
    <row r="289" spans="1:21" s="17" customFormat="1" x14ac:dyDescent="0.25">
      <c r="A289" s="321" t="s">
        <v>77</v>
      </c>
      <c r="B289" s="321"/>
      <c r="C289" s="321"/>
      <c r="D289" s="321"/>
      <c r="E289" s="318" t="s">
        <v>291</v>
      </c>
      <c r="F289" s="319" t="s">
        <v>71</v>
      </c>
      <c r="G289" s="319" t="s">
        <v>40</v>
      </c>
      <c r="H289" s="318" t="s">
        <v>714</v>
      </c>
      <c r="I289" s="319" t="s">
        <v>78</v>
      </c>
      <c r="J289" s="324">
        <v>1121186.05</v>
      </c>
      <c r="K289" s="324">
        <v>1369154.5600000001</v>
      </c>
      <c r="L289" s="324">
        <v>1369154.5600000001</v>
      </c>
      <c r="M289" s="307">
        <f>'3.ВС (2)'!J262</f>
        <v>1121186.05</v>
      </c>
      <c r="N289" s="22">
        <f t="shared" si="148"/>
        <v>0</v>
      </c>
      <c r="O289" s="22">
        <f t="shared" si="149"/>
        <v>1121186.05</v>
      </c>
      <c r="P289" s="22">
        <f>'3.ВС (2)'!K262</f>
        <v>1369154.5600000001</v>
      </c>
      <c r="Q289" s="22">
        <f t="shared" si="150"/>
        <v>0</v>
      </c>
      <c r="R289" s="22">
        <f t="shared" si="151"/>
        <v>1369154.5600000001</v>
      </c>
      <c r="S289" s="22">
        <f>'3.ВС (2)'!L262</f>
        <v>1369154.5600000001</v>
      </c>
      <c r="T289" s="22">
        <f t="shared" si="152"/>
        <v>0</v>
      </c>
      <c r="U289" s="22">
        <f t="shared" si="153"/>
        <v>1369154.5600000001</v>
      </c>
    </row>
    <row r="290" spans="1:21" ht="201.75" customHeight="1" x14ac:dyDescent="0.25">
      <c r="A290" s="321" t="s">
        <v>412</v>
      </c>
      <c r="B290" s="325"/>
      <c r="C290" s="325"/>
      <c r="D290" s="325"/>
      <c r="E290" s="318">
        <v>852</v>
      </c>
      <c r="F290" s="319" t="s">
        <v>71</v>
      </c>
      <c r="G290" s="318" t="s">
        <v>40</v>
      </c>
      <c r="H290" s="318" t="s">
        <v>715</v>
      </c>
      <c r="I290" s="319"/>
      <c r="J290" s="322">
        <f t="shared" ref="J290:L291" si="155">J291</f>
        <v>13592880</v>
      </c>
      <c r="K290" s="322">
        <f t="shared" si="155"/>
        <v>13280400</v>
      </c>
      <c r="L290" s="322">
        <f t="shared" si="155"/>
        <v>12811680</v>
      </c>
      <c r="M290" s="307">
        <f>'3.ВС (2)'!J263</f>
        <v>13592880</v>
      </c>
      <c r="N290" s="22">
        <f t="shared" si="148"/>
        <v>0</v>
      </c>
      <c r="O290" s="22">
        <f t="shared" si="149"/>
        <v>13592880</v>
      </c>
      <c r="P290" s="22">
        <f>'3.ВС (2)'!K263</f>
        <v>13280400</v>
      </c>
      <c r="Q290" s="22">
        <f t="shared" si="150"/>
        <v>0</v>
      </c>
      <c r="R290" s="22">
        <f t="shared" si="151"/>
        <v>13280400</v>
      </c>
      <c r="S290" s="22">
        <f>'3.ВС (2)'!L263</f>
        <v>12811680</v>
      </c>
      <c r="T290" s="22">
        <f t="shared" si="152"/>
        <v>0</v>
      </c>
      <c r="U290" s="22">
        <f t="shared" si="153"/>
        <v>12811680</v>
      </c>
    </row>
    <row r="291" spans="1:21" ht="60" x14ac:dyDescent="0.25">
      <c r="A291" s="321" t="s">
        <v>37</v>
      </c>
      <c r="B291" s="325"/>
      <c r="C291" s="325"/>
      <c r="D291" s="325"/>
      <c r="E291" s="318">
        <v>852</v>
      </c>
      <c r="F291" s="319" t="s">
        <v>71</v>
      </c>
      <c r="G291" s="318" t="s">
        <v>40</v>
      </c>
      <c r="H291" s="318" t="s">
        <v>715</v>
      </c>
      <c r="I291" s="319" t="s">
        <v>76</v>
      </c>
      <c r="J291" s="322">
        <f t="shared" si="155"/>
        <v>13592880</v>
      </c>
      <c r="K291" s="322">
        <f t="shared" si="155"/>
        <v>13280400</v>
      </c>
      <c r="L291" s="322">
        <f t="shared" si="155"/>
        <v>12811680</v>
      </c>
      <c r="M291" s="307">
        <f>'3.ВС (2)'!J264</f>
        <v>13592880</v>
      </c>
      <c r="N291" s="22">
        <f t="shared" si="148"/>
        <v>0</v>
      </c>
      <c r="O291" s="22">
        <f t="shared" si="149"/>
        <v>13592880</v>
      </c>
      <c r="P291" s="22">
        <f>'3.ВС (2)'!K264</f>
        <v>13280400</v>
      </c>
      <c r="Q291" s="22">
        <f t="shared" si="150"/>
        <v>0</v>
      </c>
      <c r="R291" s="22">
        <f t="shared" si="151"/>
        <v>13280400</v>
      </c>
      <c r="S291" s="22">
        <f>'3.ВС (2)'!L264</f>
        <v>12811680</v>
      </c>
      <c r="T291" s="22">
        <f t="shared" si="152"/>
        <v>0</v>
      </c>
      <c r="U291" s="22">
        <f t="shared" si="153"/>
        <v>12811680</v>
      </c>
    </row>
    <row r="292" spans="1:21" x14ac:dyDescent="0.25">
      <c r="A292" s="321" t="s">
        <v>77</v>
      </c>
      <c r="B292" s="325"/>
      <c r="C292" s="325"/>
      <c r="D292" s="325"/>
      <c r="E292" s="318">
        <v>852</v>
      </c>
      <c r="F292" s="319" t="s">
        <v>71</v>
      </c>
      <c r="G292" s="318" t="s">
        <v>40</v>
      </c>
      <c r="H292" s="318" t="s">
        <v>715</v>
      </c>
      <c r="I292" s="319" t="s">
        <v>78</v>
      </c>
      <c r="J292" s="322">
        <v>13592880</v>
      </c>
      <c r="K292" s="322">
        <v>13280400</v>
      </c>
      <c r="L292" s="322">
        <v>12811680</v>
      </c>
      <c r="M292" s="307">
        <f>'3.ВС (2)'!J265</f>
        <v>13592880</v>
      </c>
      <c r="N292" s="22">
        <f t="shared" si="148"/>
        <v>0</v>
      </c>
      <c r="O292" s="22">
        <f t="shared" si="149"/>
        <v>13592880</v>
      </c>
      <c r="P292" s="22">
        <f>'3.ВС (2)'!K265</f>
        <v>13280400</v>
      </c>
      <c r="Q292" s="22">
        <f t="shared" si="150"/>
        <v>0</v>
      </c>
      <c r="R292" s="22">
        <f t="shared" si="151"/>
        <v>13280400</v>
      </c>
      <c r="S292" s="22">
        <f>'3.ВС (2)'!L265</f>
        <v>12811680</v>
      </c>
      <c r="T292" s="22">
        <f t="shared" si="152"/>
        <v>0</v>
      </c>
      <c r="U292" s="22">
        <f t="shared" si="153"/>
        <v>12811680</v>
      </c>
    </row>
    <row r="293" spans="1:21" ht="165" x14ac:dyDescent="0.25">
      <c r="A293" s="321" t="s">
        <v>269</v>
      </c>
      <c r="B293" s="321"/>
      <c r="C293" s="321"/>
      <c r="D293" s="321"/>
      <c r="E293" s="318">
        <v>852</v>
      </c>
      <c r="F293" s="319" t="s">
        <v>71</v>
      </c>
      <c r="G293" s="319" t="s">
        <v>40</v>
      </c>
      <c r="H293" s="318" t="s">
        <v>344</v>
      </c>
      <c r="I293" s="319"/>
      <c r="J293" s="322">
        <f t="shared" ref="J293:L294" si="156">J294</f>
        <v>116366368</v>
      </c>
      <c r="K293" s="322">
        <f t="shared" si="156"/>
        <v>116366368</v>
      </c>
      <c r="L293" s="322">
        <f t="shared" si="156"/>
        <v>116366368</v>
      </c>
      <c r="M293" s="307">
        <f>'3.ВС (2)'!J266</f>
        <v>116366368</v>
      </c>
      <c r="N293" s="22">
        <f t="shared" si="148"/>
        <v>0</v>
      </c>
      <c r="O293" s="22">
        <f t="shared" si="149"/>
        <v>116366368</v>
      </c>
      <c r="P293" s="22">
        <f>'3.ВС (2)'!K266</f>
        <v>116366368</v>
      </c>
      <c r="Q293" s="22">
        <f t="shared" si="150"/>
        <v>0</v>
      </c>
      <c r="R293" s="22">
        <f t="shared" si="151"/>
        <v>116366368</v>
      </c>
      <c r="S293" s="22">
        <f>'3.ВС (2)'!L266</f>
        <v>116366368</v>
      </c>
      <c r="T293" s="22">
        <f t="shared" si="152"/>
        <v>0</v>
      </c>
      <c r="U293" s="22">
        <f t="shared" si="153"/>
        <v>116366368</v>
      </c>
    </row>
    <row r="294" spans="1:21" ht="60" x14ac:dyDescent="0.25">
      <c r="A294" s="321" t="s">
        <v>37</v>
      </c>
      <c r="B294" s="321"/>
      <c r="C294" s="321"/>
      <c r="D294" s="321"/>
      <c r="E294" s="318">
        <v>852</v>
      </c>
      <c r="F294" s="319" t="s">
        <v>71</v>
      </c>
      <c r="G294" s="319" t="s">
        <v>40</v>
      </c>
      <c r="H294" s="318" t="s">
        <v>344</v>
      </c>
      <c r="I294" s="319" t="s">
        <v>76</v>
      </c>
      <c r="J294" s="322">
        <f t="shared" si="156"/>
        <v>116366368</v>
      </c>
      <c r="K294" s="322">
        <f t="shared" si="156"/>
        <v>116366368</v>
      </c>
      <c r="L294" s="322">
        <f t="shared" si="156"/>
        <v>116366368</v>
      </c>
      <c r="M294" s="307">
        <f>'3.ВС (2)'!J267</f>
        <v>116366368</v>
      </c>
      <c r="N294" s="22">
        <f t="shared" si="148"/>
        <v>0</v>
      </c>
      <c r="O294" s="22">
        <f t="shared" si="149"/>
        <v>116366368</v>
      </c>
      <c r="P294" s="22">
        <f>'3.ВС (2)'!K267</f>
        <v>116366368</v>
      </c>
      <c r="Q294" s="22">
        <f t="shared" si="150"/>
        <v>0</v>
      </c>
      <c r="R294" s="22">
        <f t="shared" si="151"/>
        <v>116366368</v>
      </c>
      <c r="S294" s="22">
        <f>'3.ВС (2)'!L267</f>
        <v>116366368</v>
      </c>
      <c r="T294" s="22">
        <f t="shared" si="152"/>
        <v>0</v>
      </c>
      <c r="U294" s="22">
        <f t="shared" si="153"/>
        <v>116366368</v>
      </c>
    </row>
    <row r="295" spans="1:21" x14ac:dyDescent="0.25">
      <c r="A295" s="321" t="s">
        <v>77</v>
      </c>
      <c r="B295" s="321"/>
      <c r="C295" s="321"/>
      <c r="D295" s="321"/>
      <c r="E295" s="318">
        <v>852</v>
      </c>
      <c r="F295" s="319" t="s">
        <v>71</v>
      </c>
      <c r="G295" s="319" t="s">
        <v>40</v>
      </c>
      <c r="H295" s="318" t="s">
        <v>344</v>
      </c>
      <c r="I295" s="319" t="s">
        <v>78</v>
      </c>
      <c r="J295" s="322">
        <v>116366368</v>
      </c>
      <c r="K295" s="322">
        <v>116366368</v>
      </c>
      <c r="L295" s="322">
        <v>116366368</v>
      </c>
      <c r="M295" s="307">
        <f>'3.ВС (2)'!J268</f>
        <v>116366368</v>
      </c>
      <c r="N295" s="22">
        <f t="shared" si="148"/>
        <v>0</v>
      </c>
      <c r="O295" s="22">
        <f t="shared" si="149"/>
        <v>116366368</v>
      </c>
      <c r="P295" s="22">
        <f>'3.ВС (2)'!K268</f>
        <v>116366368</v>
      </c>
      <c r="Q295" s="22">
        <f t="shared" si="150"/>
        <v>0</v>
      </c>
      <c r="R295" s="22">
        <f t="shared" si="151"/>
        <v>116366368</v>
      </c>
      <c r="S295" s="22">
        <f>'3.ВС (2)'!L268</f>
        <v>116366368</v>
      </c>
      <c r="T295" s="22">
        <f t="shared" si="152"/>
        <v>0</v>
      </c>
      <c r="U295" s="22">
        <f t="shared" si="153"/>
        <v>116366368</v>
      </c>
    </row>
    <row r="296" spans="1:21" ht="30" x14ac:dyDescent="0.25">
      <c r="A296" s="321" t="s">
        <v>111</v>
      </c>
      <c r="B296" s="321"/>
      <c r="C296" s="321"/>
      <c r="D296" s="321"/>
      <c r="E296" s="318">
        <v>852</v>
      </c>
      <c r="F296" s="319" t="s">
        <v>71</v>
      </c>
      <c r="G296" s="319" t="s">
        <v>40</v>
      </c>
      <c r="H296" s="318" t="s">
        <v>345</v>
      </c>
      <c r="I296" s="319"/>
      <c r="J296" s="322">
        <f t="shared" ref="J296:L297" si="157">J297</f>
        <v>24103400</v>
      </c>
      <c r="K296" s="322">
        <f t="shared" si="157"/>
        <v>22861400</v>
      </c>
      <c r="L296" s="322">
        <f t="shared" si="157"/>
        <v>22585800</v>
      </c>
      <c r="M296" s="307">
        <f>'3.ВС (2)'!J269</f>
        <v>24103400</v>
      </c>
      <c r="N296" s="22">
        <f t="shared" si="148"/>
        <v>0</v>
      </c>
      <c r="O296" s="22">
        <f t="shared" si="149"/>
        <v>24103400</v>
      </c>
      <c r="P296" s="22">
        <f>'3.ВС (2)'!K269</f>
        <v>22861400</v>
      </c>
      <c r="Q296" s="22">
        <f t="shared" si="150"/>
        <v>0</v>
      </c>
      <c r="R296" s="22">
        <f t="shared" si="151"/>
        <v>22861400</v>
      </c>
      <c r="S296" s="22">
        <f>'3.ВС (2)'!L269</f>
        <v>22585800</v>
      </c>
      <c r="T296" s="22">
        <f t="shared" si="152"/>
        <v>0</v>
      </c>
      <c r="U296" s="22">
        <f t="shared" si="153"/>
        <v>22585800</v>
      </c>
    </row>
    <row r="297" spans="1:21" ht="60" x14ac:dyDescent="0.25">
      <c r="A297" s="321" t="s">
        <v>37</v>
      </c>
      <c r="B297" s="321"/>
      <c r="C297" s="321"/>
      <c r="D297" s="321"/>
      <c r="E297" s="318">
        <v>852</v>
      </c>
      <c r="F297" s="319" t="s">
        <v>71</v>
      </c>
      <c r="G297" s="318" t="s">
        <v>40</v>
      </c>
      <c r="H297" s="318" t="s">
        <v>345</v>
      </c>
      <c r="I297" s="319" t="s">
        <v>76</v>
      </c>
      <c r="J297" s="322">
        <f t="shared" si="157"/>
        <v>24103400</v>
      </c>
      <c r="K297" s="322">
        <f t="shared" si="157"/>
        <v>22861400</v>
      </c>
      <c r="L297" s="322">
        <f t="shared" si="157"/>
        <v>22585800</v>
      </c>
      <c r="M297" s="307">
        <f>'3.ВС (2)'!J270</f>
        <v>24103400</v>
      </c>
      <c r="N297" s="22">
        <f t="shared" si="148"/>
        <v>0</v>
      </c>
      <c r="O297" s="22">
        <f t="shared" si="149"/>
        <v>24103400</v>
      </c>
      <c r="P297" s="22">
        <f>'3.ВС (2)'!K270</f>
        <v>22861400</v>
      </c>
      <c r="Q297" s="22">
        <f t="shared" si="150"/>
        <v>0</v>
      </c>
      <c r="R297" s="22">
        <f t="shared" si="151"/>
        <v>22861400</v>
      </c>
      <c r="S297" s="22">
        <f>'3.ВС (2)'!L270</f>
        <v>22585800</v>
      </c>
      <c r="T297" s="22">
        <f t="shared" si="152"/>
        <v>0</v>
      </c>
      <c r="U297" s="22">
        <f t="shared" si="153"/>
        <v>22585800</v>
      </c>
    </row>
    <row r="298" spans="1:21" x14ac:dyDescent="0.25">
      <c r="A298" s="321" t="s">
        <v>77</v>
      </c>
      <c r="B298" s="321"/>
      <c r="C298" s="321"/>
      <c r="D298" s="321"/>
      <c r="E298" s="318">
        <v>852</v>
      </c>
      <c r="F298" s="319" t="s">
        <v>71</v>
      </c>
      <c r="G298" s="318" t="s">
        <v>40</v>
      </c>
      <c r="H298" s="318" t="s">
        <v>345</v>
      </c>
      <c r="I298" s="319" t="s">
        <v>78</v>
      </c>
      <c r="J298" s="322">
        <v>24103400</v>
      </c>
      <c r="K298" s="322">
        <v>22861400</v>
      </c>
      <c r="L298" s="322">
        <v>22585800</v>
      </c>
      <c r="M298" s="307">
        <f>'3.ВС (2)'!J271</f>
        <v>24103400</v>
      </c>
      <c r="N298" s="22">
        <f t="shared" si="148"/>
        <v>0</v>
      </c>
      <c r="O298" s="22">
        <f t="shared" si="149"/>
        <v>24103400</v>
      </c>
      <c r="P298" s="22">
        <f>'3.ВС (2)'!K271</f>
        <v>22861400</v>
      </c>
      <c r="Q298" s="22">
        <f t="shared" si="150"/>
        <v>0</v>
      </c>
      <c r="R298" s="22">
        <f t="shared" si="151"/>
        <v>22861400</v>
      </c>
      <c r="S298" s="22">
        <f>'3.ВС (2)'!L271</f>
        <v>22585800</v>
      </c>
      <c r="T298" s="22">
        <f t="shared" si="152"/>
        <v>0</v>
      </c>
      <c r="U298" s="22">
        <f t="shared" si="153"/>
        <v>22585800</v>
      </c>
    </row>
    <row r="299" spans="1:21" ht="30" x14ac:dyDescent="0.25">
      <c r="A299" s="321" t="s">
        <v>109</v>
      </c>
      <c r="B299" s="321"/>
      <c r="C299" s="321"/>
      <c r="D299" s="321"/>
      <c r="E299" s="318">
        <v>852</v>
      </c>
      <c r="F299" s="319" t="s">
        <v>71</v>
      </c>
      <c r="G299" s="318" t="s">
        <v>40</v>
      </c>
      <c r="H299" s="318" t="s">
        <v>341</v>
      </c>
      <c r="I299" s="319"/>
      <c r="J299" s="322">
        <f t="shared" ref="J299:L303" si="158">J300</f>
        <v>1220321.6400000001</v>
      </c>
      <c r="K299" s="322">
        <f t="shared" si="158"/>
        <v>0</v>
      </c>
      <c r="L299" s="322">
        <f t="shared" si="158"/>
        <v>0</v>
      </c>
      <c r="M299" s="307">
        <f>'3.ВС (2)'!J272</f>
        <v>271225</v>
      </c>
      <c r="N299" s="22">
        <f t="shared" si="148"/>
        <v>949096.64000000013</v>
      </c>
      <c r="O299" s="22">
        <f t="shared" si="149"/>
        <v>1220321.6400000001</v>
      </c>
      <c r="P299" s="22">
        <f>'3.ВС (2)'!K272</f>
        <v>0</v>
      </c>
      <c r="Q299" s="22">
        <f t="shared" si="150"/>
        <v>0</v>
      </c>
      <c r="R299" s="22">
        <f t="shared" si="151"/>
        <v>0</v>
      </c>
      <c r="S299" s="22">
        <f>'3.ВС (2)'!L272</f>
        <v>0</v>
      </c>
      <c r="T299" s="22">
        <f t="shared" si="152"/>
        <v>0</v>
      </c>
      <c r="U299" s="22">
        <f t="shared" si="153"/>
        <v>0</v>
      </c>
    </row>
    <row r="300" spans="1:21" ht="60" x14ac:dyDescent="0.25">
      <c r="A300" s="321" t="s">
        <v>37</v>
      </c>
      <c r="B300" s="321"/>
      <c r="C300" s="321"/>
      <c r="D300" s="321"/>
      <c r="E300" s="318">
        <v>852</v>
      </c>
      <c r="F300" s="319" t="s">
        <v>71</v>
      </c>
      <c r="G300" s="318" t="s">
        <v>40</v>
      </c>
      <c r="H300" s="318" t="s">
        <v>341</v>
      </c>
      <c r="I300" s="319" t="s">
        <v>76</v>
      </c>
      <c r="J300" s="322">
        <f t="shared" si="158"/>
        <v>1220321.6400000001</v>
      </c>
      <c r="K300" s="322">
        <f t="shared" si="158"/>
        <v>0</v>
      </c>
      <c r="L300" s="322">
        <f t="shared" si="158"/>
        <v>0</v>
      </c>
      <c r="M300" s="307">
        <f>'3.ВС (2)'!J273</f>
        <v>271225</v>
      </c>
      <c r="N300" s="22">
        <f t="shared" si="148"/>
        <v>949096.64000000013</v>
      </c>
      <c r="O300" s="22">
        <f t="shared" si="149"/>
        <v>1220321.6400000001</v>
      </c>
      <c r="P300" s="22">
        <f>'3.ВС (2)'!K273</f>
        <v>0</v>
      </c>
      <c r="Q300" s="22">
        <f t="shared" si="150"/>
        <v>0</v>
      </c>
      <c r="R300" s="22">
        <f t="shared" si="151"/>
        <v>0</v>
      </c>
      <c r="S300" s="22">
        <f>'3.ВС (2)'!L273</f>
        <v>0</v>
      </c>
      <c r="T300" s="22">
        <f t="shared" si="152"/>
        <v>0</v>
      </c>
      <c r="U300" s="22">
        <f t="shared" si="153"/>
        <v>0</v>
      </c>
    </row>
    <row r="301" spans="1:21" x14ac:dyDescent="0.25">
      <c r="A301" s="321" t="s">
        <v>77</v>
      </c>
      <c r="B301" s="321"/>
      <c r="C301" s="321"/>
      <c r="D301" s="321"/>
      <c r="E301" s="318">
        <v>852</v>
      </c>
      <c r="F301" s="319" t="s">
        <v>71</v>
      </c>
      <c r="G301" s="318" t="s">
        <v>40</v>
      </c>
      <c r="H301" s="318" t="s">
        <v>341</v>
      </c>
      <c r="I301" s="319" t="s">
        <v>78</v>
      </c>
      <c r="J301" s="322">
        <f>271225+514809.09+434287.55</f>
        <v>1220321.6400000001</v>
      </c>
      <c r="K301" s="322"/>
      <c r="L301" s="322"/>
      <c r="M301" s="307">
        <f>'3.ВС (2)'!J274</f>
        <v>271225</v>
      </c>
      <c r="N301" s="22">
        <f t="shared" si="148"/>
        <v>949096.64000000013</v>
      </c>
      <c r="O301" s="22">
        <f t="shared" si="149"/>
        <v>1220321.6400000001</v>
      </c>
      <c r="P301" s="22">
        <f>'3.ВС (2)'!K274</f>
        <v>0</v>
      </c>
      <c r="Q301" s="22">
        <f t="shared" si="150"/>
        <v>0</v>
      </c>
      <c r="R301" s="22">
        <f t="shared" si="151"/>
        <v>0</v>
      </c>
      <c r="S301" s="22">
        <f>'3.ВС (2)'!L274</f>
        <v>0</v>
      </c>
      <c r="T301" s="22">
        <f t="shared" si="152"/>
        <v>0</v>
      </c>
      <c r="U301" s="22">
        <f t="shared" si="153"/>
        <v>0</v>
      </c>
    </row>
    <row r="302" spans="1:21" ht="60" x14ac:dyDescent="0.25">
      <c r="A302" s="321" t="s">
        <v>701</v>
      </c>
      <c r="B302" s="321"/>
      <c r="C302" s="321"/>
      <c r="D302" s="321"/>
      <c r="E302" s="318">
        <v>852</v>
      </c>
      <c r="F302" s="319" t="s">
        <v>71</v>
      </c>
      <c r="G302" s="318" t="s">
        <v>40</v>
      </c>
      <c r="H302" s="318" t="s">
        <v>700</v>
      </c>
      <c r="I302" s="319"/>
      <c r="J302" s="322">
        <f t="shared" si="158"/>
        <v>205012</v>
      </c>
      <c r="K302" s="322">
        <f t="shared" si="158"/>
        <v>0</v>
      </c>
      <c r="L302" s="322">
        <f t="shared" si="158"/>
        <v>0</v>
      </c>
      <c r="M302" s="307">
        <f>'3.ВС (2)'!J275</f>
        <v>205012</v>
      </c>
      <c r="N302" s="22">
        <f t="shared" si="148"/>
        <v>0</v>
      </c>
      <c r="O302" s="22">
        <f t="shared" si="149"/>
        <v>205012</v>
      </c>
      <c r="P302" s="22">
        <f>'3.ВС (2)'!K275</f>
        <v>0</v>
      </c>
      <c r="Q302" s="22">
        <f t="shared" si="150"/>
        <v>0</v>
      </c>
      <c r="R302" s="22">
        <f t="shared" si="151"/>
        <v>0</v>
      </c>
      <c r="S302" s="22">
        <f>'3.ВС (2)'!L275</f>
        <v>0</v>
      </c>
      <c r="T302" s="22">
        <f t="shared" si="152"/>
        <v>0</v>
      </c>
      <c r="U302" s="22">
        <f t="shared" si="153"/>
        <v>0</v>
      </c>
    </row>
    <row r="303" spans="1:21" ht="60" x14ac:dyDescent="0.25">
      <c r="A303" s="321" t="s">
        <v>37</v>
      </c>
      <c r="B303" s="321"/>
      <c r="C303" s="321"/>
      <c r="D303" s="321"/>
      <c r="E303" s="318">
        <v>852</v>
      </c>
      <c r="F303" s="319" t="s">
        <v>71</v>
      </c>
      <c r="G303" s="318" t="s">
        <v>40</v>
      </c>
      <c r="H303" s="318" t="s">
        <v>700</v>
      </c>
      <c r="I303" s="319" t="s">
        <v>76</v>
      </c>
      <c r="J303" s="322">
        <f t="shared" si="158"/>
        <v>205012</v>
      </c>
      <c r="K303" s="322">
        <f t="shared" si="158"/>
        <v>0</v>
      </c>
      <c r="L303" s="322">
        <f t="shared" si="158"/>
        <v>0</v>
      </c>
      <c r="M303" s="307">
        <f>'3.ВС (2)'!J276</f>
        <v>205012</v>
      </c>
      <c r="N303" s="22">
        <f t="shared" si="148"/>
        <v>0</v>
      </c>
      <c r="O303" s="22">
        <f t="shared" si="149"/>
        <v>205012</v>
      </c>
      <c r="P303" s="22">
        <f>'3.ВС (2)'!K276</f>
        <v>0</v>
      </c>
      <c r="Q303" s="22">
        <f t="shared" si="150"/>
        <v>0</v>
      </c>
      <c r="R303" s="22">
        <f t="shared" si="151"/>
        <v>0</v>
      </c>
      <c r="S303" s="22">
        <f>'3.ВС (2)'!L276</f>
        <v>0</v>
      </c>
      <c r="T303" s="22">
        <f t="shared" si="152"/>
        <v>0</v>
      </c>
      <c r="U303" s="22">
        <f t="shared" si="153"/>
        <v>0</v>
      </c>
    </row>
    <row r="304" spans="1:21" x14ac:dyDescent="0.25">
      <c r="A304" s="321" t="s">
        <v>77</v>
      </c>
      <c r="B304" s="321"/>
      <c r="C304" s="321"/>
      <c r="D304" s="321"/>
      <c r="E304" s="318">
        <v>852</v>
      </c>
      <c r="F304" s="319" t="s">
        <v>71</v>
      </c>
      <c r="G304" s="318" t="s">
        <v>40</v>
      </c>
      <c r="H304" s="318" t="s">
        <v>700</v>
      </c>
      <c r="I304" s="319" t="s">
        <v>78</v>
      </c>
      <c r="J304" s="322">
        <v>205012</v>
      </c>
      <c r="K304" s="322"/>
      <c r="L304" s="322"/>
      <c r="M304" s="307">
        <f>'3.ВС (2)'!J277</f>
        <v>205012</v>
      </c>
      <c r="N304" s="22">
        <f t="shared" si="148"/>
        <v>0</v>
      </c>
      <c r="O304" s="22">
        <f t="shared" si="149"/>
        <v>205012</v>
      </c>
      <c r="P304" s="22">
        <f>'3.ВС (2)'!K277</f>
        <v>0</v>
      </c>
      <c r="Q304" s="22">
        <f t="shared" si="150"/>
        <v>0</v>
      </c>
      <c r="R304" s="22">
        <f t="shared" si="151"/>
        <v>0</v>
      </c>
      <c r="S304" s="22">
        <f>'3.ВС (2)'!L277</f>
        <v>0</v>
      </c>
      <c r="T304" s="22">
        <f t="shared" si="152"/>
        <v>0</v>
      </c>
      <c r="U304" s="22">
        <f t="shared" si="153"/>
        <v>0</v>
      </c>
    </row>
    <row r="305" spans="1:21" s="17" customFormat="1" ht="45" x14ac:dyDescent="0.25">
      <c r="A305" s="321" t="s">
        <v>110</v>
      </c>
      <c r="B305" s="321"/>
      <c r="C305" s="321"/>
      <c r="D305" s="321"/>
      <c r="E305" s="318">
        <v>852</v>
      </c>
      <c r="F305" s="318" t="s">
        <v>71</v>
      </c>
      <c r="G305" s="318" t="s">
        <v>40</v>
      </c>
      <c r="H305" s="318" t="s">
        <v>342</v>
      </c>
      <c r="I305" s="319"/>
      <c r="J305" s="322">
        <f t="shared" ref="J305:L306" si="159">J306</f>
        <v>908328.39</v>
      </c>
      <c r="K305" s="322">
        <f t="shared" si="159"/>
        <v>0</v>
      </c>
      <c r="L305" s="322">
        <f t="shared" si="159"/>
        <v>0</v>
      </c>
      <c r="M305" s="307">
        <f>'3.ВС (2)'!J278</f>
        <v>726500</v>
      </c>
      <c r="N305" s="22">
        <f t="shared" si="148"/>
        <v>181828.39</v>
      </c>
      <c r="O305" s="22">
        <f t="shared" si="149"/>
        <v>908328.39</v>
      </c>
      <c r="P305" s="22">
        <f>'3.ВС (2)'!K278</f>
        <v>0</v>
      </c>
      <c r="Q305" s="22">
        <f t="shared" si="150"/>
        <v>0</v>
      </c>
      <c r="R305" s="22">
        <f t="shared" si="151"/>
        <v>0</v>
      </c>
      <c r="S305" s="22">
        <f>'3.ВС (2)'!L278</f>
        <v>0</v>
      </c>
      <c r="T305" s="22">
        <f t="shared" si="152"/>
        <v>0</v>
      </c>
      <c r="U305" s="22">
        <f t="shared" si="153"/>
        <v>0</v>
      </c>
    </row>
    <row r="306" spans="1:21" s="17" customFormat="1" ht="60" x14ac:dyDescent="0.25">
      <c r="A306" s="321" t="s">
        <v>37</v>
      </c>
      <c r="B306" s="321"/>
      <c r="C306" s="321"/>
      <c r="D306" s="321"/>
      <c r="E306" s="318">
        <v>852</v>
      </c>
      <c r="F306" s="319" t="s">
        <v>71</v>
      </c>
      <c r="G306" s="318" t="s">
        <v>40</v>
      </c>
      <c r="H306" s="318" t="s">
        <v>342</v>
      </c>
      <c r="I306" s="319" t="s">
        <v>76</v>
      </c>
      <c r="J306" s="322">
        <f t="shared" si="159"/>
        <v>908328.39</v>
      </c>
      <c r="K306" s="322">
        <f t="shared" si="159"/>
        <v>0</v>
      </c>
      <c r="L306" s="322">
        <f t="shared" si="159"/>
        <v>0</v>
      </c>
      <c r="M306" s="307">
        <f>'3.ВС (2)'!J279</f>
        <v>726500</v>
      </c>
      <c r="N306" s="22">
        <f t="shared" si="148"/>
        <v>181828.39</v>
      </c>
      <c r="O306" s="22">
        <f t="shared" si="149"/>
        <v>908328.39</v>
      </c>
      <c r="P306" s="22">
        <f>'3.ВС (2)'!K279</f>
        <v>0</v>
      </c>
      <c r="Q306" s="22">
        <f t="shared" si="150"/>
        <v>0</v>
      </c>
      <c r="R306" s="22">
        <f t="shared" si="151"/>
        <v>0</v>
      </c>
      <c r="S306" s="22">
        <f>'3.ВС (2)'!L279</f>
        <v>0</v>
      </c>
      <c r="T306" s="22">
        <f t="shared" si="152"/>
        <v>0</v>
      </c>
      <c r="U306" s="22">
        <f t="shared" si="153"/>
        <v>0</v>
      </c>
    </row>
    <row r="307" spans="1:21" s="17" customFormat="1" x14ac:dyDescent="0.25">
      <c r="A307" s="321" t="s">
        <v>77</v>
      </c>
      <c r="B307" s="321"/>
      <c r="C307" s="321"/>
      <c r="D307" s="321"/>
      <c r="E307" s="318">
        <v>852</v>
      </c>
      <c r="F307" s="319" t="s">
        <v>71</v>
      </c>
      <c r="G307" s="318" t="s">
        <v>40</v>
      </c>
      <c r="H307" s="318" t="s">
        <v>342</v>
      </c>
      <c r="I307" s="319" t="s">
        <v>78</v>
      </c>
      <c r="J307" s="322">
        <f>726500+181828.39</f>
        <v>908328.39</v>
      </c>
      <c r="K307" s="322"/>
      <c r="L307" s="322"/>
      <c r="M307" s="307">
        <f>'3.ВС (2)'!J280</f>
        <v>726500</v>
      </c>
      <c r="N307" s="22">
        <f t="shared" si="148"/>
        <v>181828.39</v>
      </c>
      <c r="O307" s="22">
        <f t="shared" si="149"/>
        <v>908328.39</v>
      </c>
      <c r="P307" s="22">
        <f>'3.ВС (2)'!K280</f>
        <v>0</v>
      </c>
      <c r="Q307" s="22">
        <f t="shared" si="150"/>
        <v>0</v>
      </c>
      <c r="R307" s="22">
        <f t="shared" si="151"/>
        <v>0</v>
      </c>
      <c r="S307" s="22">
        <f>'3.ВС (2)'!L280</f>
        <v>0</v>
      </c>
      <c r="T307" s="22">
        <f t="shared" si="152"/>
        <v>0</v>
      </c>
      <c r="U307" s="22">
        <f t="shared" si="153"/>
        <v>0</v>
      </c>
    </row>
    <row r="308" spans="1:21" s="17" customFormat="1" ht="75" x14ac:dyDescent="0.25">
      <c r="A308" s="321" t="s">
        <v>280</v>
      </c>
      <c r="B308" s="321"/>
      <c r="C308" s="321"/>
      <c r="D308" s="321"/>
      <c r="E308" s="318">
        <v>852</v>
      </c>
      <c r="F308" s="319" t="s">
        <v>71</v>
      </c>
      <c r="G308" s="319" t="s">
        <v>40</v>
      </c>
      <c r="H308" s="318" t="s">
        <v>346</v>
      </c>
      <c r="I308" s="319"/>
      <c r="J308" s="322">
        <f t="shared" ref="J308:L309" si="160">J309</f>
        <v>4657379.71</v>
      </c>
      <c r="K308" s="322">
        <f t="shared" si="160"/>
        <v>4517777.6400000006</v>
      </c>
      <c r="L308" s="322">
        <f t="shared" si="160"/>
        <v>4260875.32</v>
      </c>
      <c r="M308" s="307">
        <f>'3.ВС (2)'!J281</f>
        <v>5503702.8300000001</v>
      </c>
      <c r="N308" s="22">
        <f t="shared" si="148"/>
        <v>-846323.12000000011</v>
      </c>
      <c r="O308" s="22">
        <f t="shared" si="149"/>
        <v>4657379.71</v>
      </c>
      <c r="P308" s="22">
        <f>'3.ВС (2)'!K281</f>
        <v>5338690.99</v>
      </c>
      <c r="Q308" s="22">
        <f t="shared" si="150"/>
        <v>-820913.34999999963</v>
      </c>
      <c r="R308" s="22">
        <f t="shared" si="151"/>
        <v>4517777.6400000006</v>
      </c>
      <c r="S308" s="22">
        <f>'3.ВС (2)'!L281</f>
        <v>5035135.84</v>
      </c>
      <c r="T308" s="22">
        <f t="shared" si="152"/>
        <v>-774260.51999999955</v>
      </c>
      <c r="U308" s="22">
        <f t="shared" si="153"/>
        <v>4260875.32</v>
      </c>
    </row>
    <row r="309" spans="1:21" s="17" customFormat="1" ht="60" x14ac:dyDescent="0.25">
      <c r="A309" s="321" t="s">
        <v>37</v>
      </c>
      <c r="B309" s="321"/>
      <c r="C309" s="321"/>
      <c r="D309" s="321"/>
      <c r="E309" s="318">
        <v>852</v>
      </c>
      <c r="F309" s="319" t="s">
        <v>71</v>
      </c>
      <c r="G309" s="319" t="s">
        <v>40</v>
      </c>
      <c r="H309" s="318" t="s">
        <v>346</v>
      </c>
      <c r="I309" s="319" t="s">
        <v>76</v>
      </c>
      <c r="J309" s="322">
        <f t="shared" si="160"/>
        <v>4657379.71</v>
      </c>
      <c r="K309" s="322">
        <f t="shared" si="160"/>
        <v>4517777.6400000006</v>
      </c>
      <c r="L309" s="322">
        <f t="shared" si="160"/>
        <v>4260875.32</v>
      </c>
      <c r="M309" s="307">
        <f>'3.ВС (2)'!J282</f>
        <v>5503702.8300000001</v>
      </c>
      <c r="N309" s="22">
        <f t="shared" si="148"/>
        <v>-846323.12000000011</v>
      </c>
      <c r="O309" s="22">
        <f t="shared" si="149"/>
        <v>4657379.71</v>
      </c>
      <c r="P309" s="22">
        <f>'3.ВС (2)'!K282</f>
        <v>5338690.99</v>
      </c>
      <c r="Q309" s="22">
        <f t="shared" si="150"/>
        <v>-820913.34999999963</v>
      </c>
      <c r="R309" s="22">
        <f t="shared" si="151"/>
        <v>4517777.6400000006</v>
      </c>
      <c r="S309" s="22">
        <f>'3.ВС (2)'!L282</f>
        <v>5035135.84</v>
      </c>
      <c r="T309" s="22">
        <f t="shared" si="152"/>
        <v>-774260.51999999955</v>
      </c>
      <c r="U309" s="22">
        <f t="shared" si="153"/>
        <v>4260875.32</v>
      </c>
    </row>
    <row r="310" spans="1:21" s="17" customFormat="1" x14ac:dyDescent="0.25">
      <c r="A310" s="321" t="s">
        <v>77</v>
      </c>
      <c r="B310" s="321"/>
      <c r="C310" s="321"/>
      <c r="D310" s="321"/>
      <c r="E310" s="318">
        <v>852</v>
      </c>
      <c r="F310" s="319" t="s">
        <v>71</v>
      </c>
      <c r="G310" s="319" t="s">
        <v>40</v>
      </c>
      <c r="H310" s="318" t="s">
        <v>346</v>
      </c>
      <c r="I310" s="319" t="s">
        <v>78</v>
      </c>
      <c r="J310" s="322">
        <f>4657385.91-6.2</f>
        <v>4657379.71</v>
      </c>
      <c r="K310" s="322">
        <f>4517779.86-2.22</f>
        <v>4517777.6400000006</v>
      </c>
      <c r="L310" s="322">
        <f>4260876.57-1.25</f>
        <v>4260875.32</v>
      </c>
      <c r="M310" s="307">
        <f>'3.ВС (2)'!J283</f>
        <v>5503702.8300000001</v>
      </c>
      <c r="N310" s="22">
        <f t="shared" si="148"/>
        <v>-846323.12000000011</v>
      </c>
      <c r="O310" s="22">
        <f t="shared" si="149"/>
        <v>4657379.71</v>
      </c>
      <c r="P310" s="22">
        <f>'3.ВС (2)'!K283</f>
        <v>5338690.99</v>
      </c>
      <c r="Q310" s="22">
        <f t="shared" si="150"/>
        <v>-820913.34999999963</v>
      </c>
      <c r="R310" s="22">
        <f t="shared" si="151"/>
        <v>4517777.6400000006</v>
      </c>
      <c r="S310" s="22">
        <f>'3.ВС (2)'!L283</f>
        <v>5035135.84</v>
      </c>
      <c r="T310" s="22">
        <f t="shared" si="152"/>
        <v>-774260.51999999955</v>
      </c>
      <c r="U310" s="22">
        <f t="shared" si="153"/>
        <v>4260875.32</v>
      </c>
    </row>
    <row r="311" spans="1:21" ht="75" x14ac:dyDescent="0.25">
      <c r="A311" s="321" t="s">
        <v>674</v>
      </c>
      <c r="B311" s="321"/>
      <c r="C311" s="321"/>
      <c r="D311" s="321"/>
      <c r="E311" s="318">
        <v>852</v>
      </c>
      <c r="F311" s="319" t="s">
        <v>71</v>
      </c>
      <c r="G311" s="319" t="s">
        <v>40</v>
      </c>
      <c r="H311" s="318" t="s">
        <v>704</v>
      </c>
      <c r="I311" s="319"/>
      <c r="J311" s="322">
        <f t="shared" ref="J311:L312" si="161">J312</f>
        <v>2765876</v>
      </c>
      <c r="K311" s="322">
        <f t="shared" si="161"/>
        <v>2876556</v>
      </c>
      <c r="L311" s="322">
        <f t="shared" si="161"/>
        <v>2991617</v>
      </c>
      <c r="M311" s="307">
        <f>'3.ВС (2)'!J284</f>
        <v>2787423</v>
      </c>
      <c r="N311" s="22">
        <f t="shared" si="148"/>
        <v>-21547</v>
      </c>
      <c r="O311" s="22">
        <f t="shared" si="149"/>
        <v>2765876</v>
      </c>
      <c r="P311" s="22">
        <f>'3.ВС (2)'!K284</f>
        <v>2898960</v>
      </c>
      <c r="Q311" s="22">
        <f t="shared" si="150"/>
        <v>-22404</v>
      </c>
      <c r="R311" s="22">
        <f t="shared" si="151"/>
        <v>2876556</v>
      </c>
      <c r="S311" s="22">
        <f>'3.ВС (2)'!L284</f>
        <v>3013760</v>
      </c>
      <c r="T311" s="22">
        <f t="shared" si="152"/>
        <v>-22143</v>
      </c>
      <c r="U311" s="22">
        <f t="shared" si="153"/>
        <v>2991617</v>
      </c>
    </row>
    <row r="312" spans="1:21" ht="60" x14ac:dyDescent="0.25">
      <c r="A312" s="321" t="s">
        <v>37</v>
      </c>
      <c r="B312" s="321"/>
      <c r="C312" s="321"/>
      <c r="D312" s="321"/>
      <c r="E312" s="318">
        <v>852</v>
      </c>
      <c r="F312" s="319" t="s">
        <v>71</v>
      </c>
      <c r="G312" s="319" t="s">
        <v>40</v>
      </c>
      <c r="H312" s="318" t="s">
        <v>704</v>
      </c>
      <c r="I312" s="319" t="s">
        <v>76</v>
      </c>
      <c r="J312" s="322">
        <f t="shared" si="161"/>
        <v>2765876</v>
      </c>
      <c r="K312" s="322">
        <f t="shared" si="161"/>
        <v>2876556</v>
      </c>
      <c r="L312" s="322">
        <f t="shared" si="161"/>
        <v>2991617</v>
      </c>
      <c r="M312" s="307">
        <f>'3.ВС (2)'!J285</f>
        <v>2787423</v>
      </c>
      <c r="N312" s="22">
        <f t="shared" si="148"/>
        <v>-21547</v>
      </c>
      <c r="O312" s="22">
        <f t="shared" si="149"/>
        <v>2765876</v>
      </c>
      <c r="P312" s="22">
        <f>'3.ВС (2)'!K285</f>
        <v>2898960</v>
      </c>
      <c r="Q312" s="22">
        <f t="shared" si="150"/>
        <v>-22404</v>
      </c>
      <c r="R312" s="22">
        <f t="shared" si="151"/>
        <v>2876556</v>
      </c>
      <c r="S312" s="22">
        <f>'3.ВС (2)'!L285</f>
        <v>3013760</v>
      </c>
      <c r="T312" s="22">
        <f t="shared" si="152"/>
        <v>-22143</v>
      </c>
      <c r="U312" s="22">
        <f t="shared" si="153"/>
        <v>2991617</v>
      </c>
    </row>
    <row r="313" spans="1:21" x14ac:dyDescent="0.25">
      <c r="A313" s="321" t="s">
        <v>77</v>
      </c>
      <c r="B313" s="321"/>
      <c r="C313" s="321"/>
      <c r="D313" s="321"/>
      <c r="E313" s="318">
        <v>852</v>
      </c>
      <c r="F313" s="319" t="s">
        <v>71</v>
      </c>
      <c r="G313" s="319" t="s">
        <v>40</v>
      </c>
      <c r="H313" s="318" t="s">
        <v>704</v>
      </c>
      <c r="I313" s="319" t="s">
        <v>78</v>
      </c>
      <c r="J313" s="322">
        <v>2765876</v>
      </c>
      <c r="K313" s="322">
        <v>2876556</v>
      </c>
      <c r="L313" s="322">
        <v>2991617</v>
      </c>
      <c r="M313" s="307">
        <f>'3.ВС (2)'!J286</f>
        <v>2787423</v>
      </c>
      <c r="N313" s="22">
        <f t="shared" si="148"/>
        <v>-21547</v>
      </c>
      <c r="O313" s="22">
        <f t="shared" si="149"/>
        <v>2765876</v>
      </c>
      <c r="P313" s="22">
        <f>'3.ВС (2)'!K286</f>
        <v>2898960</v>
      </c>
      <c r="Q313" s="22">
        <f t="shared" si="150"/>
        <v>-22404</v>
      </c>
      <c r="R313" s="22">
        <f t="shared" si="151"/>
        <v>2876556</v>
      </c>
      <c r="S313" s="22">
        <f>'3.ВС (2)'!L286</f>
        <v>3013760</v>
      </c>
      <c r="T313" s="22">
        <f t="shared" si="152"/>
        <v>-22143</v>
      </c>
      <c r="U313" s="22">
        <f t="shared" si="153"/>
        <v>2991617</v>
      </c>
    </row>
    <row r="314" spans="1:21" s="17" customFormat="1" ht="165" x14ac:dyDescent="0.25">
      <c r="A314" s="321" t="s">
        <v>268</v>
      </c>
      <c r="B314" s="321"/>
      <c r="C314" s="321"/>
      <c r="D314" s="321"/>
      <c r="E314" s="318">
        <v>852</v>
      </c>
      <c r="F314" s="319" t="s">
        <v>71</v>
      </c>
      <c r="G314" s="319" t="s">
        <v>40</v>
      </c>
      <c r="H314" s="318" t="s">
        <v>343</v>
      </c>
      <c r="I314" s="319"/>
      <c r="J314" s="322">
        <f t="shared" ref="J314:L315" si="162">J315</f>
        <v>1623600</v>
      </c>
      <c r="K314" s="322">
        <f t="shared" si="162"/>
        <v>1623600</v>
      </c>
      <c r="L314" s="322">
        <f t="shared" si="162"/>
        <v>1623600</v>
      </c>
      <c r="M314" s="307">
        <f>'3.ВС (2)'!J287</f>
        <v>1623600</v>
      </c>
      <c r="N314" s="22">
        <f t="shared" si="148"/>
        <v>0</v>
      </c>
      <c r="O314" s="22">
        <f t="shared" si="149"/>
        <v>1623600</v>
      </c>
      <c r="P314" s="22">
        <f>'3.ВС (2)'!K287</f>
        <v>1623600</v>
      </c>
      <c r="Q314" s="22">
        <f t="shared" si="150"/>
        <v>0</v>
      </c>
      <c r="R314" s="22">
        <f t="shared" si="151"/>
        <v>1623600</v>
      </c>
      <c r="S314" s="22">
        <f>'3.ВС (2)'!L287</f>
        <v>1623600</v>
      </c>
      <c r="T314" s="22">
        <f t="shared" si="152"/>
        <v>0</v>
      </c>
      <c r="U314" s="22">
        <f t="shared" si="153"/>
        <v>1623600</v>
      </c>
    </row>
    <row r="315" spans="1:21" s="17" customFormat="1" ht="60" x14ac:dyDescent="0.25">
      <c r="A315" s="321" t="s">
        <v>37</v>
      </c>
      <c r="B315" s="321"/>
      <c r="C315" s="321"/>
      <c r="D315" s="321"/>
      <c r="E315" s="318">
        <v>852</v>
      </c>
      <c r="F315" s="319" t="s">
        <v>71</v>
      </c>
      <c r="G315" s="319" t="s">
        <v>40</v>
      </c>
      <c r="H315" s="318" t="s">
        <v>343</v>
      </c>
      <c r="I315" s="319" t="s">
        <v>76</v>
      </c>
      <c r="J315" s="322">
        <f t="shared" si="162"/>
        <v>1623600</v>
      </c>
      <c r="K315" s="322">
        <f t="shared" si="162"/>
        <v>1623600</v>
      </c>
      <c r="L315" s="322">
        <f t="shared" si="162"/>
        <v>1623600</v>
      </c>
      <c r="M315" s="307">
        <f>'3.ВС (2)'!J288</f>
        <v>1623600</v>
      </c>
      <c r="N315" s="22">
        <f t="shared" si="148"/>
        <v>0</v>
      </c>
      <c r="O315" s="22">
        <f t="shared" si="149"/>
        <v>1623600</v>
      </c>
      <c r="P315" s="22">
        <f>'3.ВС (2)'!K288</f>
        <v>1623600</v>
      </c>
      <c r="Q315" s="22">
        <f t="shared" si="150"/>
        <v>0</v>
      </c>
      <c r="R315" s="22">
        <f t="shared" si="151"/>
        <v>1623600</v>
      </c>
      <c r="S315" s="22">
        <f>'3.ВС (2)'!L288</f>
        <v>1623600</v>
      </c>
      <c r="T315" s="22">
        <f t="shared" si="152"/>
        <v>0</v>
      </c>
      <c r="U315" s="22">
        <f t="shared" si="153"/>
        <v>1623600</v>
      </c>
    </row>
    <row r="316" spans="1:21" s="17" customFormat="1" x14ac:dyDescent="0.25">
      <c r="A316" s="321" t="s">
        <v>77</v>
      </c>
      <c r="B316" s="321"/>
      <c r="C316" s="321"/>
      <c r="D316" s="321"/>
      <c r="E316" s="318">
        <v>852</v>
      </c>
      <c r="F316" s="319" t="s">
        <v>71</v>
      </c>
      <c r="G316" s="319" t="s">
        <v>40</v>
      </c>
      <c r="H316" s="318" t="s">
        <v>343</v>
      </c>
      <c r="I316" s="319" t="s">
        <v>78</v>
      </c>
      <c r="J316" s="322">
        <v>1623600</v>
      </c>
      <c r="K316" s="322">
        <v>1623600</v>
      </c>
      <c r="L316" s="322">
        <v>1623600</v>
      </c>
      <c r="M316" s="307">
        <f>'3.ВС (2)'!J289</f>
        <v>1623600</v>
      </c>
      <c r="N316" s="22">
        <f t="shared" si="148"/>
        <v>0</v>
      </c>
      <c r="O316" s="22">
        <f t="shared" si="149"/>
        <v>1623600</v>
      </c>
      <c r="P316" s="22">
        <f>'3.ВС (2)'!K289</f>
        <v>1623600</v>
      </c>
      <c r="Q316" s="22">
        <f t="shared" si="150"/>
        <v>0</v>
      </c>
      <c r="R316" s="22">
        <f t="shared" si="151"/>
        <v>1623600</v>
      </c>
      <c r="S316" s="22">
        <f>'3.ВС (2)'!L289</f>
        <v>1623600</v>
      </c>
      <c r="T316" s="22">
        <f t="shared" si="152"/>
        <v>0</v>
      </c>
      <c r="U316" s="22">
        <f t="shared" si="153"/>
        <v>1623600</v>
      </c>
    </row>
    <row r="317" spans="1:21" s="17" customFormat="1" ht="30" x14ac:dyDescent="0.25">
      <c r="A317" s="331" t="s">
        <v>765</v>
      </c>
      <c r="B317" s="321"/>
      <c r="C317" s="321"/>
      <c r="D317" s="321"/>
      <c r="E317" s="321">
        <v>852</v>
      </c>
      <c r="F317" s="332" t="s">
        <v>71</v>
      </c>
      <c r="G317" s="333" t="s">
        <v>40</v>
      </c>
      <c r="H317" s="330" t="s">
        <v>766</v>
      </c>
      <c r="I317" s="332"/>
      <c r="J317" s="322">
        <f>J318</f>
        <v>9620423.2300000004</v>
      </c>
      <c r="K317" s="322">
        <f t="shared" ref="K317:L318" si="163">K318</f>
        <v>0</v>
      </c>
      <c r="L317" s="322">
        <f t="shared" si="163"/>
        <v>0</v>
      </c>
      <c r="M317" s="307"/>
      <c r="N317" s="22"/>
      <c r="O317" s="22"/>
      <c r="P317" s="22"/>
      <c r="Q317" s="22"/>
      <c r="R317" s="22"/>
      <c r="S317" s="22"/>
      <c r="T317" s="22"/>
      <c r="U317" s="22"/>
    </row>
    <row r="318" spans="1:21" s="17" customFormat="1" ht="60" x14ac:dyDescent="0.25">
      <c r="A318" s="334" t="s">
        <v>37</v>
      </c>
      <c r="B318" s="321"/>
      <c r="C318" s="321"/>
      <c r="D318" s="321"/>
      <c r="E318" s="321">
        <v>852</v>
      </c>
      <c r="F318" s="332" t="s">
        <v>71</v>
      </c>
      <c r="G318" s="333" t="s">
        <v>40</v>
      </c>
      <c r="H318" s="330" t="s">
        <v>766</v>
      </c>
      <c r="I318" s="332" t="s">
        <v>76</v>
      </c>
      <c r="J318" s="322">
        <f>J319</f>
        <v>9620423.2300000004</v>
      </c>
      <c r="K318" s="322">
        <f t="shared" si="163"/>
        <v>0</v>
      </c>
      <c r="L318" s="322">
        <f t="shared" si="163"/>
        <v>0</v>
      </c>
      <c r="M318" s="307"/>
      <c r="N318" s="22"/>
      <c r="O318" s="22"/>
      <c r="P318" s="22"/>
      <c r="Q318" s="22"/>
      <c r="R318" s="22"/>
      <c r="S318" s="22"/>
      <c r="T318" s="22"/>
      <c r="U318" s="22"/>
    </row>
    <row r="319" spans="1:21" s="17" customFormat="1" x14ac:dyDescent="0.25">
      <c r="A319" s="334" t="s">
        <v>77</v>
      </c>
      <c r="B319" s="321"/>
      <c r="C319" s="321"/>
      <c r="D319" s="321"/>
      <c r="E319" s="321">
        <v>852</v>
      </c>
      <c r="F319" s="332" t="s">
        <v>71</v>
      </c>
      <c r="G319" s="333" t="s">
        <v>40</v>
      </c>
      <c r="H319" s="330" t="s">
        <v>766</v>
      </c>
      <c r="I319" s="332" t="s">
        <v>78</v>
      </c>
      <c r="J319" s="322">
        <f>9620423.22+0.01</f>
        <v>9620423.2300000004</v>
      </c>
      <c r="K319" s="322"/>
      <c r="L319" s="322"/>
      <c r="M319" s="307"/>
      <c r="N319" s="22"/>
      <c r="O319" s="22"/>
      <c r="P319" s="22"/>
      <c r="Q319" s="22"/>
      <c r="R319" s="22"/>
      <c r="S319" s="22"/>
      <c r="T319" s="22"/>
      <c r="U319" s="22"/>
    </row>
    <row r="320" spans="1:21" s="17" customFormat="1" ht="30" x14ac:dyDescent="0.25">
      <c r="A320" s="321" t="s">
        <v>112</v>
      </c>
      <c r="B320" s="321"/>
      <c r="C320" s="321"/>
      <c r="D320" s="321"/>
      <c r="E320" s="318">
        <v>852</v>
      </c>
      <c r="F320" s="319" t="s">
        <v>71</v>
      </c>
      <c r="G320" s="318" t="s">
        <v>40</v>
      </c>
      <c r="H320" s="318" t="s">
        <v>347</v>
      </c>
      <c r="I320" s="319"/>
      <c r="J320" s="322">
        <f t="shared" ref="J320:L321" si="164">J321</f>
        <v>670360</v>
      </c>
      <c r="K320" s="322">
        <f t="shared" si="164"/>
        <v>670360</v>
      </c>
      <c r="L320" s="322">
        <f t="shared" si="164"/>
        <v>670360</v>
      </c>
      <c r="M320" s="307">
        <f>'3.ВС (2)'!J290</f>
        <v>670360</v>
      </c>
      <c r="N320" s="22">
        <f t="shared" si="148"/>
        <v>0</v>
      </c>
      <c r="O320" s="22">
        <f t="shared" si="149"/>
        <v>670360</v>
      </c>
      <c r="P320" s="22">
        <f>'3.ВС (2)'!K290</f>
        <v>670360</v>
      </c>
      <c r="Q320" s="22">
        <f t="shared" si="150"/>
        <v>0</v>
      </c>
      <c r="R320" s="22">
        <f t="shared" si="151"/>
        <v>670360</v>
      </c>
      <c r="S320" s="22">
        <f>'3.ВС (2)'!L290</f>
        <v>670360</v>
      </c>
      <c r="T320" s="22">
        <f t="shared" si="152"/>
        <v>0</v>
      </c>
      <c r="U320" s="22">
        <f t="shared" si="153"/>
        <v>670360</v>
      </c>
    </row>
    <row r="321" spans="1:21" s="17" customFormat="1" ht="60" x14ac:dyDescent="0.25">
      <c r="A321" s="321" t="s">
        <v>37</v>
      </c>
      <c r="B321" s="321"/>
      <c r="C321" s="321"/>
      <c r="D321" s="321"/>
      <c r="E321" s="318">
        <v>852</v>
      </c>
      <c r="F321" s="319" t="s">
        <v>71</v>
      </c>
      <c r="G321" s="318" t="s">
        <v>40</v>
      </c>
      <c r="H321" s="318" t="s">
        <v>347</v>
      </c>
      <c r="I321" s="319" t="s">
        <v>76</v>
      </c>
      <c r="J321" s="322">
        <f t="shared" si="164"/>
        <v>670360</v>
      </c>
      <c r="K321" s="322">
        <f t="shared" si="164"/>
        <v>670360</v>
      </c>
      <c r="L321" s="322">
        <f t="shared" si="164"/>
        <v>670360</v>
      </c>
      <c r="M321" s="307">
        <f>'3.ВС (2)'!J291</f>
        <v>670360</v>
      </c>
      <c r="N321" s="22">
        <f t="shared" si="148"/>
        <v>0</v>
      </c>
      <c r="O321" s="22">
        <f t="shared" si="149"/>
        <v>670360</v>
      </c>
      <c r="P321" s="22">
        <f>'3.ВС (2)'!K291</f>
        <v>670360</v>
      </c>
      <c r="Q321" s="22">
        <f t="shared" si="150"/>
        <v>0</v>
      </c>
      <c r="R321" s="22">
        <f t="shared" si="151"/>
        <v>670360</v>
      </c>
      <c r="S321" s="22">
        <f>'3.ВС (2)'!L291</f>
        <v>670360</v>
      </c>
      <c r="T321" s="22">
        <f t="shared" si="152"/>
        <v>0</v>
      </c>
      <c r="U321" s="22">
        <f t="shared" si="153"/>
        <v>670360</v>
      </c>
    </row>
    <row r="322" spans="1:21" s="17" customFormat="1" x14ac:dyDescent="0.25">
      <c r="A322" s="321" t="s">
        <v>77</v>
      </c>
      <c r="B322" s="321"/>
      <c r="C322" s="321"/>
      <c r="D322" s="321"/>
      <c r="E322" s="318">
        <v>852</v>
      </c>
      <c r="F322" s="319" t="s">
        <v>71</v>
      </c>
      <c r="G322" s="318" t="s">
        <v>40</v>
      </c>
      <c r="H322" s="318" t="s">
        <v>347</v>
      </c>
      <c r="I322" s="319" t="s">
        <v>78</v>
      </c>
      <c r="J322" s="322">
        <v>670360</v>
      </c>
      <c r="K322" s="322">
        <v>670360</v>
      </c>
      <c r="L322" s="322">
        <v>670360</v>
      </c>
      <c r="M322" s="307">
        <f>'3.ВС (2)'!J292</f>
        <v>670360</v>
      </c>
      <c r="N322" s="22">
        <f t="shared" si="148"/>
        <v>0</v>
      </c>
      <c r="O322" s="22">
        <f t="shared" si="149"/>
        <v>670360</v>
      </c>
      <c r="P322" s="22">
        <f>'3.ВС (2)'!K292</f>
        <v>670360</v>
      </c>
      <c r="Q322" s="22">
        <f t="shared" si="150"/>
        <v>0</v>
      </c>
      <c r="R322" s="22">
        <f t="shared" si="151"/>
        <v>670360</v>
      </c>
      <c r="S322" s="22">
        <f>'3.ВС (2)'!L292</f>
        <v>670360</v>
      </c>
      <c r="T322" s="22">
        <f t="shared" si="152"/>
        <v>0</v>
      </c>
      <c r="U322" s="22">
        <f t="shared" si="153"/>
        <v>670360</v>
      </c>
    </row>
    <row r="323" spans="1:21" x14ac:dyDescent="0.25">
      <c r="A323" s="323" t="s">
        <v>115</v>
      </c>
      <c r="B323" s="321"/>
      <c r="C323" s="321"/>
      <c r="D323" s="321"/>
      <c r="E323" s="318">
        <v>852</v>
      </c>
      <c r="F323" s="319" t="s">
        <v>71</v>
      </c>
      <c r="G323" s="319" t="s">
        <v>71</v>
      </c>
      <c r="H323" s="318" t="s">
        <v>44</v>
      </c>
      <c r="I323" s="319"/>
      <c r="J323" s="322">
        <f t="shared" ref="J323:L324" si="165">J324</f>
        <v>142300</v>
      </c>
      <c r="K323" s="322">
        <f t="shared" si="165"/>
        <v>0</v>
      </c>
      <c r="L323" s="322">
        <f t="shared" si="165"/>
        <v>0</v>
      </c>
      <c r="M323" s="307">
        <f>'3.ВС (2)'!J293</f>
        <v>142300</v>
      </c>
      <c r="N323" s="22">
        <f t="shared" si="148"/>
        <v>0</v>
      </c>
      <c r="O323" s="22">
        <f t="shared" si="149"/>
        <v>142300</v>
      </c>
      <c r="P323" s="22">
        <f>'3.ВС (2)'!K293</f>
        <v>0</v>
      </c>
      <c r="Q323" s="22">
        <f t="shared" si="150"/>
        <v>0</v>
      </c>
      <c r="R323" s="22">
        <f t="shared" si="151"/>
        <v>0</v>
      </c>
      <c r="S323" s="22">
        <f>'3.ВС (2)'!L293</f>
        <v>0</v>
      </c>
      <c r="T323" s="22">
        <f t="shared" si="152"/>
        <v>0</v>
      </c>
      <c r="U323" s="22">
        <f t="shared" si="153"/>
        <v>0</v>
      </c>
    </row>
    <row r="324" spans="1:21" ht="30" x14ac:dyDescent="0.25">
      <c r="A324" s="321" t="s">
        <v>116</v>
      </c>
      <c r="B324" s="321"/>
      <c r="C324" s="321"/>
      <c r="D324" s="321"/>
      <c r="E324" s="318">
        <v>852</v>
      </c>
      <c r="F324" s="319" t="s">
        <v>71</v>
      </c>
      <c r="G324" s="319" t="s">
        <v>71</v>
      </c>
      <c r="H324" s="318" t="s">
        <v>350</v>
      </c>
      <c r="I324" s="319"/>
      <c r="J324" s="322">
        <f>J325</f>
        <v>142300</v>
      </c>
      <c r="K324" s="322">
        <f t="shared" si="165"/>
        <v>0</v>
      </c>
      <c r="L324" s="322">
        <f t="shared" si="165"/>
        <v>0</v>
      </c>
      <c r="M324" s="307">
        <f>'3.ВС (2)'!J294</f>
        <v>142300</v>
      </c>
      <c r="N324" s="22">
        <f t="shared" si="148"/>
        <v>0</v>
      </c>
      <c r="O324" s="22">
        <f t="shared" si="149"/>
        <v>142300</v>
      </c>
      <c r="P324" s="22">
        <f>'3.ВС (2)'!K294</f>
        <v>0</v>
      </c>
      <c r="Q324" s="22">
        <f t="shared" si="150"/>
        <v>0</v>
      </c>
      <c r="R324" s="22">
        <f t="shared" si="151"/>
        <v>0</v>
      </c>
      <c r="S324" s="22">
        <f>'3.ВС (2)'!L294</f>
        <v>0</v>
      </c>
      <c r="T324" s="22">
        <f t="shared" si="152"/>
        <v>0</v>
      </c>
      <c r="U324" s="22">
        <f t="shared" si="153"/>
        <v>0</v>
      </c>
    </row>
    <row r="325" spans="1:21" ht="45" x14ac:dyDescent="0.25">
      <c r="A325" s="321" t="s">
        <v>19</v>
      </c>
      <c r="B325" s="323"/>
      <c r="C325" s="323"/>
      <c r="D325" s="323"/>
      <c r="E325" s="318">
        <v>852</v>
      </c>
      <c r="F325" s="319" t="s">
        <v>71</v>
      </c>
      <c r="G325" s="319" t="s">
        <v>71</v>
      </c>
      <c r="H325" s="318" t="s">
        <v>350</v>
      </c>
      <c r="I325" s="319" t="s">
        <v>20</v>
      </c>
      <c r="J325" s="322">
        <f t="shared" ref="J325:L325" si="166">J326</f>
        <v>142300</v>
      </c>
      <c r="K325" s="322">
        <f t="shared" si="166"/>
        <v>0</v>
      </c>
      <c r="L325" s="322">
        <f t="shared" si="166"/>
        <v>0</v>
      </c>
      <c r="M325" s="307">
        <f>'3.ВС (2)'!J295</f>
        <v>142300</v>
      </c>
      <c r="N325" s="22">
        <f t="shared" si="148"/>
        <v>0</v>
      </c>
      <c r="O325" s="22">
        <f t="shared" si="149"/>
        <v>142300</v>
      </c>
      <c r="P325" s="22">
        <f>'3.ВС (2)'!K295</f>
        <v>0</v>
      </c>
      <c r="Q325" s="22">
        <f t="shared" si="150"/>
        <v>0</v>
      </c>
      <c r="R325" s="22">
        <f t="shared" si="151"/>
        <v>0</v>
      </c>
      <c r="S325" s="22">
        <f>'3.ВС (2)'!L295</f>
        <v>0</v>
      </c>
      <c r="T325" s="22">
        <f t="shared" si="152"/>
        <v>0</v>
      </c>
      <c r="U325" s="22">
        <f t="shared" si="153"/>
        <v>0</v>
      </c>
    </row>
    <row r="326" spans="1:21" s="17" customFormat="1" ht="45" x14ac:dyDescent="0.25">
      <c r="A326" s="321" t="s">
        <v>9</v>
      </c>
      <c r="B326" s="321"/>
      <c r="C326" s="321"/>
      <c r="D326" s="321"/>
      <c r="E326" s="318">
        <v>852</v>
      </c>
      <c r="F326" s="319" t="s">
        <v>71</v>
      </c>
      <c r="G326" s="319" t="s">
        <v>71</v>
      </c>
      <c r="H326" s="318" t="s">
        <v>350</v>
      </c>
      <c r="I326" s="319" t="s">
        <v>21</v>
      </c>
      <c r="J326" s="322">
        <v>142300</v>
      </c>
      <c r="K326" s="322"/>
      <c r="L326" s="322"/>
      <c r="M326" s="307">
        <f>'3.ВС (2)'!J296</f>
        <v>142300</v>
      </c>
      <c r="N326" s="22">
        <f t="shared" si="148"/>
        <v>0</v>
      </c>
      <c r="O326" s="22">
        <f t="shared" si="149"/>
        <v>142300</v>
      </c>
      <c r="P326" s="22">
        <f>'3.ВС (2)'!K296</f>
        <v>0</v>
      </c>
      <c r="Q326" s="22">
        <f t="shared" si="150"/>
        <v>0</v>
      </c>
      <c r="R326" s="22">
        <f t="shared" si="151"/>
        <v>0</v>
      </c>
      <c r="S326" s="22">
        <f>'3.ВС (2)'!L296</f>
        <v>0</v>
      </c>
      <c r="T326" s="22">
        <f t="shared" si="152"/>
        <v>0</v>
      </c>
      <c r="U326" s="22">
        <f t="shared" si="153"/>
        <v>0</v>
      </c>
    </row>
    <row r="327" spans="1:21" s="17" customFormat="1" ht="30" x14ac:dyDescent="0.25">
      <c r="A327" s="323" t="s">
        <v>117</v>
      </c>
      <c r="B327" s="321"/>
      <c r="C327" s="321"/>
      <c r="D327" s="321"/>
      <c r="E327" s="318">
        <v>852</v>
      </c>
      <c r="F327" s="319" t="s">
        <v>71</v>
      </c>
      <c r="G327" s="319" t="s">
        <v>46</v>
      </c>
      <c r="H327" s="318" t="s">
        <v>44</v>
      </c>
      <c r="I327" s="319"/>
      <c r="J327" s="322">
        <f>J328+J333+J336</f>
        <v>34799022</v>
      </c>
      <c r="K327" s="322">
        <f t="shared" ref="K327:L327" si="167">K328+K333+K336</f>
        <v>32292522</v>
      </c>
      <c r="L327" s="322">
        <f t="shared" si="167"/>
        <v>32292522</v>
      </c>
      <c r="M327" s="307">
        <f>'3.ВС (2)'!J297</f>
        <v>34799022</v>
      </c>
      <c r="N327" s="22">
        <f t="shared" si="148"/>
        <v>0</v>
      </c>
      <c r="O327" s="22">
        <f t="shared" si="149"/>
        <v>34799022</v>
      </c>
      <c r="P327" s="22">
        <f>'3.ВС (2)'!K297</f>
        <v>32292522</v>
      </c>
      <c r="Q327" s="22">
        <f t="shared" si="150"/>
        <v>0</v>
      </c>
      <c r="R327" s="22">
        <f t="shared" si="151"/>
        <v>32292522</v>
      </c>
      <c r="S327" s="22">
        <f>'3.ВС (2)'!L297</f>
        <v>32292522</v>
      </c>
      <c r="T327" s="22">
        <f t="shared" si="152"/>
        <v>0</v>
      </c>
      <c r="U327" s="22">
        <f t="shared" si="153"/>
        <v>32292522</v>
      </c>
    </row>
    <row r="328" spans="1:21" ht="60" x14ac:dyDescent="0.25">
      <c r="A328" s="321" t="s">
        <v>395</v>
      </c>
      <c r="B328" s="323"/>
      <c r="C328" s="323"/>
      <c r="D328" s="323"/>
      <c r="E328" s="318">
        <v>852</v>
      </c>
      <c r="F328" s="319" t="s">
        <v>71</v>
      </c>
      <c r="G328" s="319" t="s">
        <v>46</v>
      </c>
      <c r="H328" s="318" t="s">
        <v>768</v>
      </c>
      <c r="I328" s="319"/>
      <c r="J328" s="322">
        <f t="shared" ref="J328" si="168">J329+J331</f>
        <v>1533352</v>
      </c>
      <c r="K328" s="322">
        <f t="shared" ref="K328:L328" si="169">K329+K331</f>
        <v>1533352</v>
      </c>
      <c r="L328" s="322">
        <f t="shared" si="169"/>
        <v>1533352</v>
      </c>
      <c r="M328" s="307">
        <f>'3.ВС (2)'!J298</f>
        <v>1533352</v>
      </c>
      <c r="N328" s="22">
        <f t="shared" si="148"/>
        <v>0</v>
      </c>
      <c r="O328" s="22">
        <f t="shared" si="149"/>
        <v>1533352</v>
      </c>
      <c r="P328" s="22">
        <f>'3.ВС (2)'!K298</f>
        <v>1533352</v>
      </c>
      <c r="Q328" s="22">
        <f t="shared" si="150"/>
        <v>0</v>
      </c>
      <c r="R328" s="22">
        <f t="shared" si="151"/>
        <v>1533352</v>
      </c>
      <c r="S328" s="22">
        <f>'3.ВС (2)'!L298</f>
        <v>1533352</v>
      </c>
      <c r="T328" s="22">
        <f t="shared" si="152"/>
        <v>0</v>
      </c>
      <c r="U328" s="22">
        <f t="shared" si="153"/>
        <v>1533352</v>
      </c>
    </row>
    <row r="329" spans="1:21" ht="105" x14ac:dyDescent="0.25">
      <c r="A329" s="321" t="s">
        <v>14</v>
      </c>
      <c r="B329" s="321"/>
      <c r="C329" s="321"/>
      <c r="D329" s="321"/>
      <c r="E329" s="318">
        <v>852</v>
      </c>
      <c r="F329" s="319" t="s">
        <v>71</v>
      </c>
      <c r="G329" s="319" t="s">
        <v>46</v>
      </c>
      <c r="H329" s="318" t="s">
        <v>768</v>
      </c>
      <c r="I329" s="319" t="s">
        <v>16</v>
      </c>
      <c r="J329" s="322">
        <f t="shared" ref="J329:L329" si="170">J330</f>
        <v>1433400</v>
      </c>
      <c r="K329" s="322">
        <f t="shared" si="170"/>
        <v>1433400</v>
      </c>
      <c r="L329" s="322">
        <f t="shared" si="170"/>
        <v>1433400</v>
      </c>
      <c r="M329" s="307">
        <f>'3.ВС (2)'!J299</f>
        <v>1433400</v>
      </c>
      <c r="N329" s="22">
        <f t="shared" si="148"/>
        <v>0</v>
      </c>
      <c r="O329" s="22">
        <f t="shared" si="149"/>
        <v>1433400</v>
      </c>
      <c r="P329" s="22">
        <f>'3.ВС (2)'!K299</f>
        <v>1433400</v>
      </c>
      <c r="Q329" s="22">
        <f t="shared" si="150"/>
        <v>0</v>
      </c>
      <c r="R329" s="22">
        <f t="shared" si="151"/>
        <v>1433400</v>
      </c>
      <c r="S329" s="22">
        <f>'3.ВС (2)'!L299</f>
        <v>1433400</v>
      </c>
      <c r="T329" s="22">
        <f t="shared" si="152"/>
        <v>0</v>
      </c>
      <c r="U329" s="22">
        <f t="shared" si="153"/>
        <v>1433400</v>
      </c>
    </row>
    <row r="330" spans="1:21" ht="45" x14ac:dyDescent="0.25">
      <c r="A330" s="321" t="s">
        <v>255</v>
      </c>
      <c r="B330" s="323"/>
      <c r="C330" s="323"/>
      <c r="D330" s="323"/>
      <c r="E330" s="318">
        <v>852</v>
      </c>
      <c r="F330" s="319" t="s">
        <v>71</v>
      </c>
      <c r="G330" s="319" t="s">
        <v>46</v>
      </c>
      <c r="H330" s="318" t="s">
        <v>768</v>
      </c>
      <c r="I330" s="319" t="s">
        <v>17</v>
      </c>
      <c r="J330" s="322">
        <v>1433400</v>
      </c>
      <c r="K330" s="322">
        <v>1433400</v>
      </c>
      <c r="L330" s="322">
        <v>1433400</v>
      </c>
      <c r="M330" s="307">
        <f>'3.ВС (2)'!J300</f>
        <v>1433400</v>
      </c>
      <c r="N330" s="22">
        <f t="shared" si="148"/>
        <v>0</v>
      </c>
      <c r="O330" s="22">
        <f t="shared" si="149"/>
        <v>1433400</v>
      </c>
      <c r="P330" s="22">
        <f>'3.ВС (2)'!K300</f>
        <v>1433400</v>
      </c>
      <c r="Q330" s="22">
        <f t="shared" si="150"/>
        <v>0</v>
      </c>
      <c r="R330" s="22">
        <f t="shared" si="151"/>
        <v>1433400</v>
      </c>
      <c r="S330" s="22">
        <f>'3.ВС (2)'!L300</f>
        <v>1433400</v>
      </c>
      <c r="T330" s="22">
        <f t="shared" si="152"/>
        <v>0</v>
      </c>
      <c r="U330" s="22">
        <f t="shared" si="153"/>
        <v>1433400</v>
      </c>
    </row>
    <row r="331" spans="1:21" ht="45" x14ac:dyDescent="0.25">
      <c r="A331" s="321" t="s">
        <v>19</v>
      </c>
      <c r="B331" s="323"/>
      <c r="C331" s="323"/>
      <c r="D331" s="323"/>
      <c r="E331" s="318">
        <v>852</v>
      </c>
      <c r="F331" s="319" t="s">
        <v>71</v>
      </c>
      <c r="G331" s="319" t="s">
        <v>46</v>
      </c>
      <c r="H331" s="318" t="s">
        <v>768</v>
      </c>
      <c r="I331" s="319" t="s">
        <v>20</v>
      </c>
      <c r="J331" s="322">
        <f t="shared" ref="J331:L331" si="171">J332</f>
        <v>99952</v>
      </c>
      <c r="K331" s="322">
        <f t="shared" si="171"/>
        <v>99952</v>
      </c>
      <c r="L331" s="322">
        <f t="shared" si="171"/>
        <v>99952</v>
      </c>
      <c r="M331" s="307">
        <f>'3.ВС (2)'!J301</f>
        <v>99952</v>
      </c>
      <c r="N331" s="22">
        <f t="shared" si="148"/>
        <v>0</v>
      </c>
      <c r="O331" s="22">
        <f t="shared" si="149"/>
        <v>99952</v>
      </c>
      <c r="P331" s="22">
        <f>'3.ВС (2)'!K301</f>
        <v>99952</v>
      </c>
      <c r="Q331" s="22">
        <f t="shared" si="150"/>
        <v>0</v>
      </c>
      <c r="R331" s="22">
        <f t="shared" si="151"/>
        <v>99952</v>
      </c>
      <c r="S331" s="22">
        <f>'3.ВС (2)'!L301</f>
        <v>99952</v>
      </c>
      <c r="T331" s="22">
        <f t="shared" si="152"/>
        <v>0</v>
      </c>
      <c r="U331" s="22">
        <f t="shared" si="153"/>
        <v>99952</v>
      </c>
    </row>
    <row r="332" spans="1:21" ht="45" x14ac:dyDescent="0.25">
      <c r="A332" s="321" t="s">
        <v>9</v>
      </c>
      <c r="B332" s="321"/>
      <c r="C332" s="321"/>
      <c r="D332" s="321"/>
      <c r="E332" s="318">
        <v>852</v>
      </c>
      <c r="F332" s="319" t="s">
        <v>71</v>
      </c>
      <c r="G332" s="319" t="s">
        <v>46</v>
      </c>
      <c r="H332" s="318" t="s">
        <v>768</v>
      </c>
      <c r="I332" s="319" t="s">
        <v>21</v>
      </c>
      <c r="J332" s="322">
        <v>99952</v>
      </c>
      <c r="K332" s="322">
        <v>99952</v>
      </c>
      <c r="L332" s="322">
        <v>99952</v>
      </c>
      <c r="M332" s="307">
        <f>'3.ВС (2)'!J302</f>
        <v>99952</v>
      </c>
      <c r="N332" s="22">
        <f t="shared" si="148"/>
        <v>0</v>
      </c>
      <c r="O332" s="22">
        <f t="shared" si="149"/>
        <v>99952</v>
      </c>
      <c r="P332" s="22">
        <f>'3.ВС (2)'!K302</f>
        <v>99952</v>
      </c>
      <c r="Q332" s="22">
        <f t="shared" si="150"/>
        <v>0</v>
      </c>
      <c r="R332" s="22">
        <f t="shared" si="151"/>
        <v>99952</v>
      </c>
      <c r="S332" s="22">
        <f>'3.ВС (2)'!L302</f>
        <v>99952</v>
      </c>
      <c r="T332" s="22">
        <f t="shared" si="152"/>
        <v>0</v>
      </c>
      <c r="U332" s="22">
        <f t="shared" si="153"/>
        <v>99952</v>
      </c>
    </row>
    <row r="333" spans="1:21" s="17" customFormat="1" ht="45" x14ac:dyDescent="0.25">
      <c r="A333" s="321" t="s">
        <v>18</v>
      </c>
      <c r="B333" s="317"/>
      <c r="C333" s="317"/>
      <c r="D333" s="317"/>
      <c r="E333" s="318">
        <v>852</v>
      </c>
      <c r="F333" s="319" t="s">
        <v>71</v>
      </c>
      <c r="G333" s="319" t="s">
        <v>46</v>
      </c>
      <c r="H333" s="318" t="s">
        <v>351</v>
      </c>
      <c r="I333" s="319"/>
      <c r="J333" s="322">
        <f t="shared" ref="J333:L334" si="172">J334</f>
        <v>1990500</v>
      </c>
      <c r="K333" s="322">
        <f t="shared" si="172"/>
        <v>1990500</v>
      </c>
      <c r="L333" s="322">
        <f t="shared" si="172"/>
        <v>1990500</v>
      </c>
      <c r="M333" s="307">
        <f>'3.ВС (2)'!J303</f>
        <v>1990500</v>
      </c>
      <c r="N333" s="22">
        <f t="shared" si="148"/>
        <v>0</v>
      </c>
      <c r="O333" s="22">
        <f t="shared" si="149"/>
        <v>1990500</v>
      </c>
      <c r="P333" s="22">
        <f>'3.ВС (2)'!K303</f>
        <v>1990500</v>
      </c>
      <c r="Q333" s="22">
        <f t="shared" si="150"/>
        <v>0</v>
      </c>
      <c r="R333" s="22">
        <f t="shared" si="151"/>
        <v>1990500</v>
      </c>
      <c r="S333" s="22">
        <f>'3.ВС (2)'!L303</f>
        <v>1990500</v>
      </c>
      <c r="T333" s="22">
        <f t="shared" si="152"/>
        <v>0</v>
      </c>
      <c r="U333" s="22">
        <f t="shared" si="153"/>
        <v>1990500</v>
      </c>
    </row>
    <row r="334" spans="1:21" ht="105" x14ac:dyDescent="0.25">
      <c r="A334" s="321" t="s">
        <v>14</v>
      </c>
      <c r="B334" s="317"/>
      <c r="C334" s="317"/>
      <c r="D334" s="317"/>
      <c r="E334" s="318">
        <v>852</v>
      </c>
      <c r="F334" s="319" t="s">
        <v>71</v>
      </c>
      <c r="G334" s="319" t="s">
        <v>46</v>
      </c>
      <c r="H334" s="318" t="s">
        <v>351</v>
      </c>
      <c r="I334" s="319" t="s">
        <v>16</v>
      </c>
      <c r="J334" s="322">
        <f t="shared" si="172"/>
        <v>1990500</v>
      </c>
      <c r="K334" s="322">
        <f t="shared" si="172"/>
        <v>1990500</v>
      </c>
      <c r="L334" s="322">
        <f t="shared" si="172"/>
        <v>1990500</v>
      </c>
      <c r="M334" s="307">
        <f>'3.ВС (2)'!J304</f>
        <v>1990500</v>
      </c>
      <c r="N334" s="22">
        <f t="shared" si="148"/>
        <v>0</v>
      </c>
      <c r="O334" s="22">
        <f t="shared" si="149"/>
        <v>1990500</v>
      </c>
      <c r="P334" s="22">
        <f>'3.ВС (2)'!K304</f>
        <v>1990500</v>
      </c>
      <c r="Q334" s="22">
        <f t="shared" si="150"/>
        <v>0</v>
      </c>
      <c r="R334" s="22">
        <f t="shared" si="151"/>
        <v>1990500</v>
      </c>
      <c r="S334" s="22">
        <f>'3.ВС (2)'!L304</f>
        <v>1990500</v>
      </c>
      <c r="T334" s="22">
        <f t="shared" si="152"/>
        <v>0</v>
      </c>
      <c r="U334" s="22">
        <f t="shared" si="153"/>
        <v>1990500</v>
      </c>
    </row>
    <row r="335" spans="1:21" ht="45" x14ac:dyDescent="0.25">
      <c r="A335" s="321" t="s">
        <v>255</v>
      </c>
      <c r="B335" s="317"/>
      <c r="C335" s="317"/>
      <c r="D335" s="317"/>
      <c r="E335" s="318">
        <v>852</v>
      </c>
      <c r="F335" s="319" t="s">
        <v>71</v>
      </c>
      <c r="G335" s="319" t="s">
        <v>46</v>
      </c>
      <c r="H335" s="318" t="s">
        <v>351</v>
      </c>
      <c r="I335" s="319" t="s">
        <v>17</v>
      </c>
      <c r="J335" s="322">
        <v>1990500</v>
      </c>
      <c r="K335" s="322">
        <v>1990500</v>
      </c>
      <c r="L335" s="322">
        <v>1990500</v>
      </c>
      <c r="M335" s="307">
        <f>'3.ВС (2)'!J305</f>
        <v>1990500</v>
      </c>
      <c r="N335" s="22">
        <f t="shared" si="148"/>
        <v>0</v>
      </c>
      <c r="O335" s="22">
        <f t="shared" si="149"/>
        <v>1990500</v>
      </c>
      <c r="P335" s="22">
        <f>'3.ВС (2)'!K305</f>
        <v>1990500</v>
      </c>
      <c r="Q335" s="22">
        <f t="shared" si="150"/>
        <v>0</v>
      </c>
      <c r="R335" s="22">
        <f t="shared" si="151"/>
        <v>1990500</v>
      </c>
      <c r="S335" s="22">
        <f>'3.ВС (2)'!L305</f>
        <v>1990500</v>
      </c>
      <c r="T335" s="22">
        <f t="shared" si="152"/>
        <v>0</v>
      </c>
      <c r="U335" s="22">
        <f t="shared" si="153"/>
        <v>1990500</v>
      </c>
    </row>
    <row r="336" spans="1:21" ht="60" x14ac:dyDescent="0.25">
      <c r="A336" s="321" t="s">
        <v>118</v>
      </c>
      <c r="B336" s="321"/>
      <c r="C336" s="321"/>
      <c r="D336" s="321"/>
      <c r="E336" s="318">
        <v>852</v>
      </c>
      <c r="F336" s="319" t="s">
        <v>71</v>
      </c>
      <c r="G336" s="319" t="s">
        <v>46</v>
      </c>
      <c r="H336" s="318" t="s">
        <v>352</v>
      </c>
      <c r="I336" s="319"/>
      <c r="J336" s="322">
        <f t="shared" ref="J336" si="173">J337+J339+J341</f>
        <v>31275170</v>
      </c>
      <c r="K336" s="322">
        <f t="shared" ref="K336:L336" si="174">K337+K339+K341</f>
        <v>28768670</v>
      </c>
      <c r="L336" s="322">
        <f t="shared" si="174"/>
        <v>28768670</v>
      </c>
      <c r="M336" s="307">
        <f>'3.ВС (2)'!J306</f>
        <v>31275170</v>
      </c>
      <c r="N336" s="22">
        <f t="shared" si="148"/>
        <v>0</v>
      </c>
      <c r="O336" s="22">
        <f t="shared" si="149"/>
        <v>31275170</v>
      </c>
      <c r="P336" s="22">
        <f>'3.ВС (2)'!K306</f>
        <v>28768670</v>
      </c>
      <c r="Q336" s="22">
        <f t="shared" si="150"/>
        <v>0</v>
      </c>
      <c r="R336" s="22">
        <f t="shared" si="151"/>
        <v>28768670</v>
      </c>
      <c r="S336" s="22">
        <f>'3.ВС (2)'!L306</f>
        <v>28768670</v>
      </c>
      <c r="T336" s="22">
        <f t="shared" si="152"/>
        <v>0</v>
      </c>
      <c r="U336" s="22">
        <f t="shared" si="153"/>
        <v>28768670</v>
      </c>
    </row>
    <row r="337" spans="1:21" ht="127.5" customHeight="1" x14ac:dyDescent="0.25">
      <c r="A337" s="327" t="s">
        <v>14</v>
      </c>
      <c r="B337" s="317"/>
      <c r="C337" s="317"/>
      <c r="D337" s="317"/>
      <c r="E337" s="318">
        <v>852</v>
      </c>
      <c r="F337" s="319" t="s">
        <v>71</v>
      </c>
      <c r="G337" s="319" t="s">
        <v>46</v>
      </c>
      <c r="H337" s="318" t="s">
        <v>352</v>
      </c>
      <c r="I337" s="319" t="s">
        <v>16</v>
      </c>
      <c r="J337" s="322">
        <f t="shared" ref="J337:L337" si="175">J338</f>
        <v>29921400</v>
      </c>
      <c r="K337" s="322">
        <f t="shared" si="175"/>
        <v>28621400</v>
      </c>
      <c r="L337" s="322">
        <f t="shared" si="175"/>
        <v>28621400</v>
      </c>
      <c r="M337" s="307">
        <f>'3.ВС (2)'!J307</f>
        <v>29921400</v>
      </c>
      <c r="N337" s="22">
        <f t="shared" si="148"/>
        <v>0</v>
      </c>
      <c r="O337" s="22">
        <f t="shared" si="149"/>
        <v>29921400</v>
      </c>
      <c r="P337" s="22">
        <f>'3.ВС (2)'!K307</f>
        <v>28621400</v>
      </c>
      <c r="Q337" s="22">
        <f t="shared" si="150"/>
        <v>0</v>
      </c>
      <c r="R337" s="22">
        <f t="shared" si="151"/>
        <v>28621400</v>
      </c>
      <c r="S337" s="22">
        <f>'3.ВС (2)'!L307</f>
        <v>28621400</v>
      </c>
      <c r="T337" s="22">
        <f t="shared" si="152"/>
        <v>0</v>
      </c>
      <c r="U337" s="22">
        <f t="shared" si="153"/>
        <v>28621400</v>
      </c>
    </row>
    <row r="338" spans="1:21" ht="45" x14ac:dyDescent="0.25">
      <c r="A338" s="327" t="s">
        <v>255</v>
      </c>
      <c r="B338" s="317"/>
      <c r="C338" s="317"/>
      <c r="D338" s="317"/>
      <c r="E338" s="318">
        <v>852</v>
      </c>
      <c r="F338" s="319" t="s">
        <v>71</v>
      </c>
      <c r="G338" s="319" t="s">
        <v>46</v>
      </c>
      <c r="H338" s="318" t="s">
        <v>352</v>
      </c>
      <c r="I338" s="319" t="s">
        <v>17</v>
      </c>
      <c r="J338" s="322">
        <v>29921400</v>
      </c>
      <c r="K338" s="322">
        <v>28621400</v>
      </c>
      <c r="L338" s="322">
        <v>28621400</v>
      </c>
      <c r="M338" s="307">
        <f>'3.ВС (2)'!J308</f>
        <v>29921400</v>
      </c>
      <c r="N338" s="22">
        <f t="shared" si="148"/>
        <v>0</v>
      </c>
      <c r="O338" s="22">
        <f t="shared" si="149"/>
        <v>29921400</v>
      </c>
      <c r="P338" s="22">
        <f>'3.ВС (2)'!K308</f>
        <v>28621400</v>
      </c>
      <c r="Q338" s="22">
        <f t="shared" si="150"/>
        <v>0</v>
      </c>
      <c r="R338" s="22">
        <f t="shared" si="151"/>
        <v>28621400</v>
      </c>
      <c r="S338" s="22">
        <f>'3.ВС (2)'!L308</f>
        <v>28621400</v>
      </c>
      <c r="T338" s="22">
        <f t="shared" si="152"/>
        <v>0</v>
      </c>
      <c r="U338" s="22">
        <f t="shared" si="153"/>
        <v>28621400</v>
      </c>
    </row>
    <row r="339" spans="1:21" ht="56.25" customHeight="1" x14ac:dyDescent="0.25">
      <c r="A339" s="321" t="s">
        <v>19</v>
      </c>
      <c r="B339" s="323"/>
      <c r="C339" s="323"/>
      <c r="D339" s="323"/>
      <c r="E339" s="318">
        <v>852</v>
      </c>
      <c r="F339" s="319" t="s">
        <v>71</v>
      </c>
      <c r="G339" s="319" t="s">
        <v>46</v>
      </c>
      <c r="H339" s="318" t="s">
        <v>352</v>
      </c>
      <c r="I339" s="319" t="s">
        <v>20</v>
      </c>
      <c r="J339" s="322">
        <f t="shared" ref="J339:L339" si="176">J340</f>
        <v>1330900</v>
      </c>
      <c r="K339" s="322">
        <f t="shared" si="176"/>
        <v>124400</v>
      </c>
      <c r="L339" s="322">
        <f t="shared" si="176"/>
        <v>124400</v>
      </c>
      <c r="M339" s="307">
        <f>'3.ВС (2)'!J309</f>
        <v>1330900</v>
      </c>
      <c r="N339" s="22">
        <f t="shared" si="148"/>
        <v>0</v>
      </c>
      <c r="O339" s="22">
        <f t="shared" si="149"/>
        <v>1330900</v>
      </c>
      <c r="P339" s="22">
        <f>'3.ВС (2)'!K309</f>
        <v>124400</v>
      </c>
      <c r="Q339" s="22">
        <f t="shared" si="150"/>
        <v>0</v>
      </c>
      <c r="R339" s="22">
        <f t="shared" si="151"/>
        <v>124400</v>
      </c>
      <c r="S339" s="22">
        <f>'3.ВС (2)'!L309</f>
        <v>124400</v>
      </c>
      <c r="T339" s="22">
        <f t="shared" si="152"/>
        <v>0</v>
      </c>
      <c r="U339" s="22">
        <f t="shared" si="153"/>
        <v>124400</v>
      </c>
    </row>
    <row r="340" spans="1:21" ht="61.5" customHeight="1" x14ac:dyDescent="0.25">
      <c r="A340" s="321" t="s">
        <v>9</v>
      </c>
      <c r="B340" s="321"/>
      <c r="C340" s="321"/>
      <c r="D340" s="321"/>
      <c r="E340" s="318">
        <v>852</v>
      </c>
      <c r="F340" s="319" t="s">
        <v>71</v>
      </c>
      <c r="G340" s="319" t="s">
        <v>46</v>
      </c>
      <c r="H340" s="318" t="s">
        <v>352</v>
      </c>
      <c r="I340" s="319" t="s">
        <v>21</v>
      </c>
      <c r="J340" s="322">
        <v>1330900</v>
      </c>
      <c r="K340" s="322">
        <v>124400</v>
      </c>
      <c r="L340" s="322">
        <v>124400</v>
      </c>
      <c r="M340" s="307">
        <f>'3.ВС (2)'!J310</f>
        <v>1330900</v>
      </c>
      <c r="N340" s="22">
        <f t="shared" si="148"/>
        <v>0</v>
      </c>
      <c r="O340" s="22">
        <f t="shared" si="149"/>
        <v>1330900</v>
      </c>
      <c r="P340" s="22">
        <f>'3.ВС (2)'!K310</f>
        <v>124400</v>
      </c>
      <c r="Q340" s="22">
        <f t="shared" si="150"/>
        <v>0</v>
      </c>
      <c r="R340" s="22">
        <f t="shared" si="151"/>
        <v>124400</v>
      </c>
      <c r="S340" s="22">
        <f>'3.ВС (2)'!L310</f>
        <v>124400</v>
      </c>
      <c r="T340" s="22">
        <f t="shared" si="152"/>
        <v>0</v>
      </c>
      <c r="U340" s="22">
        <f t="shared" si="153"/>
        <v>124400</v>
      </c>
    </row>
    <row r="341" spans="1:21" ht="42.75" customHeight="1" x14ac:dyDescent="0.25">
      <c r="A341" s="321" t="s">
        <v>22</v>
      </c>
      <c r="B341" s="321"/>
      <c r="C341" s="321"/>
      <c r="D341" s="321"/>
      <c r="E341" s="318">
        <v>852</v>
      </c>
      <c r="F341" s="319" t="s">
        <v>71</v>
      </c>
      <c r="G341" s="319" t="s">
        <v>46</v>
      </c>
      <c r="H341" s="318" t="s">
        <v>352</v>
      </c>
      <c r="I341" s="319" t="s">
        <v>23</v>
      </c>
      <c r="J341" s="322">
        <f t="shared" ref="J341:L341" si="177">J342</f>
        <v>22870</v>
      </c>
      <c r="K341" s="322">
        <f t="shared" si="177"/>
        <v>22870</v>
      </c>
      <c r="L341" s="322">
        <f t="shared" si="177"/>
        <v>22870</v>
      </c>
      <c r="M341" s="307">
        <f>'3.ВС (2)'!J311</f>
        <v>22870</v>
      </c>
      <c r="N341" s="22">
        <f t="shared" si="148"/>
        <v>0</v>
      </c>
      <c r="O341" s="22">
        <f t="shared" si="149"/>
        <v>22870</v>
      </c>
      <c r="P341" s="22">
        <f>'3.ВС (2)'!K311</f>
        <v>22870</v>
      </c>
      <c r="Q341" s="22">
        <f t="shared" si="150"/>
        <v>0</v>
      </c>
      <c r="R341" s="22">
        <f t="shared" si="151"/>
        <v>22870</v>
      </c>
      <c r="S341" s="22">
        <f>'3.ВС (2)'!L311</f>
        <v>22870</v>
      </c>
      <c r="T341" s="22">
        <f t="shared" si="152"/>
        <v>0</v>
      </c>
      <c r="U341" s="22">
        <f t="shared" si="153"/>
        <v>22870</v>
      </c>
    </row>
    <row r="342" spans="1:21" ht="48" customHeight="1" x14ac:dyDescent="0.25">
      <c r="A342" s="321" t="s">
        <v>24</v>
      </c>
      <c r="B342" s="321"/>
      <c r="C342" s="321"/>
      <c r="D342" s="321"/>
      <c r="E342" s="318">
        <v>852</v>
      </c>
      <c r="F342" s="319" t="s">
        <v>71</v>
      </c>
      <c r="G342" s="319" t="s">
        <v>46</v>
      </c>
      <c r="H342" s="318" t="s">
        <v>352</v>
      </c>
      <c r="I342" s="319" t="s">
        <v>25</v>
      </c>
      <c r="J342" s="322">
        <v>22870</v>
      </c>
      <c r="K342" s="322">
        <v>22870</v>
      </c>
      <c r="L342" s="322">
        <v>22870</v>
      </c>
      <c r="M342" s="307">
        <f>'3.ВС (2)'!J312</f>
        <v>22870</v>
      </c>
      <c r="N342" s="22">
        <f t="shared" si="148"/>
        <v>0</v>
      </c>
      <c r="O342" s="22">
        <f t="shared" si="149"/>
        <v>22870</v>
      </c>
      <c r="P342" s="22">
        <f>'3.ВС (2)'!K312</f>
        <v>22870</v>
      </c>
      <c r="Q342" s="22">
        <f t="shared" si="150"/>
        <v>0</v>
      </c>
      <c r="R342" s="22">
        <f t="shared" si="151"/>
        <v>22870</v>
      </c>
      <c r="S342" s="22">
        <f>'3.ВС (2)'!L312</f>
        <v>22870</v>
      </c>
      <c r="T342" s="22">
        <f t="shared" si="152"/>
        <v>0</v>
      </c>
      <c r="U342" s="22">
        <f t="shared" si="153"/>
        <v>22870</v>
      </c>
    </row>
    <row r="343" spans="1:21" ht="39" customHeight="1" x14ac:dyDescent="0.25">
      <c r="A343" s="323" t="s">
        <v>85</v>
      </c>
      <c r="B343" s="321"/>
      <c r="C343" s="321"/>
      <c r="D343" s="321"/>
      <c r="E343" s="318">
        <v>852</v>
      </c>
      <c r="F343" s="319" t="s">
        <v>86</v>
      </c>
      <c r="G343" s="319"/>
      <c r="H343" s="318" t="s">
        <v>44</v>
      </c>
      <c r="I343" s="319"/>
      <c r="J343" s="322">
        <f>J348+J359+J344</f>
        <v>11532626</v>
      </c>
      <c r="K343" s="322">
        <f t="shared" ref="K343:L343" si="178">K348+K359+K344</f>
        <v>11532626</v>
      </c>
      <c r="L343" s="322">
        <f t="shared" si="178"/>
        <v>11532626</v>
      </c>
      <c r="M343" s="307">
        <f>'3.ВС (2)'!J313</f>
        <v>11532626</v>
      </c>
      <c r="N343" s="22">
        <f t="shared" si="148"/>
        <v>0</v>
      </c>
      <c r="O343" s="22">
        <f t="shared" si="149"/>
        <v>11532626</v>
      </c>
      <c r="P343" s="22">
        <f>'3.ВС (2)'!K313</f>
        <v>11532626</v>
      </c>
      <c r="Q343" s="22">
        <f t="shared" si="150"/>
        <v>0</v>
      </c>
      <c r="R343" s="22">
        <f t="shared" si="151"/>
        <v>11532626</v>
      </c>
      <c r="S343" s="22">
        <f>'3.ВС (2)'!L313</f>
        <v>11532626</v>
      </c>
      <c r="T343" s="22">
        <f t="shared" si="152"/>
        <v>0</v>
      </c>
      <c r="U343" s="22">
        <f t="shared" si="153"/>
        <v>11532626</v>
      </c>
    </row>
    <row r="344" spans="1:21" ht="39.75" customHeight="1" x14ac:dyDescent="0.25">
      <c r="A344" s="323" t="s">
        <v>746</v>
      </c>
      <c r="B344" s="321"/>
      <c r="C344" s="321"/>
      <c r="D344" s="321"/>
      <c r="E344" s="318" t="s">
        <v>744</v>
      </c>
      <c r="F344" s="319" t="s">
        <v>86</v>
      </c>
      <c r="G344" s="319" t="s">
        <v>42</v>
      </c>
      <c r="H344" s="318"/>
      <c r="I344" s="319"/>
      <c r="J344" s="322">
        <f>J345</f>
        <v>1411200</v>
      </c>
      <c r="K344" s="322">
        <f t="shared" ref="K344:L344" si="179">K345</f>
        <v>1411200</v>
      </c>
      <c r="L344" s="322">
        <f t="shared" si="179"/>
        <v>1411200</v>
      </c>
      <c r="M344" s="307">
        <f>'3.ВС (2)'!J314</f>
        <v>1411200</v>
      </c>
      <c r="N344" s="22">
        <f t="shared" si="148"/>
        <v>0</v>
      </c>
      <c r="O344" s="22">
        <f t="shared" si="149"/>
        <v>1411200</v>
      </c>
      <c r="P344" s="22">
        <f>'3.ВС (2)'!K314</f>
        <v>1411200</v>
      </c>
      <c r="Q344" s="22">
        <f t="shared" si="150"/>
        <v>0</v>
      </c>
      <c r="R344" s="22">
        <f t="shared" si="151"/>
        <v>1411200</v>
      </c>
      <c r="S344" s="22">
        <f>'3.ВС (2)'!L314</f>
        <v>1411200</v>
      </c>
      <c r="T344" s="22">
        <f t="shared" si="152"/>
        <v>0</v>
      </c>
      <c r="U344" s="22">
        <f t="shared" si="153"/>
        <v>1411200</v>
      </c>
    </row>
    <row r="345" spans="1:21" ht="153.75" customHeight="1" x14ac:dyDescent="0.25">
      <c r="A345" s="321" t="s">
        <v>268</v>
      </c>
      <c r="B345" s="321"/>
      <c r="C345" s="321"/>
      <c r="D345" s="321"/>
      <c r="E345" s="318">
        <v>852</v>
      </c>
      <c r="F345" s="319" t="s">
        <v>86</v>
      </c>
      <c r="G345" s="319" t="s">
        <v>42</v>
      </c>
      <c r="H345" s="318" t="s">
        <v>343</v>
      </c>
      <c r="I345" s="319"/>
      <c r="J345" s="322">
        <f t="shared" ref="J345:L346" si="180">J346</f>
        <v>1411200</v>
      </c>
      <c r="K345" s="322">
        <f t="shared" si="180"/>
        <v>1411200</v>
      </c>
      <c r="L345" s="322">
        <f t="shared" si="180"/>
        <v>1411200</v>
      </c>
      <c r="M345" s="307">
        <f>'3.ВС (2)'!J315</f>
        <v>1411200</v>
      </c>
      <c r="N345" s="22">
        <f t="shared" si="148"/>
        <v>0</v>
      </c>
      <c r="O345" s="22">
        <f t="shared" si="149"/>
        <v>1411200</v>
      </c>
      <c r="P345" s="22">
        <f>'3.ВС (2)'!K315</f>
        <v>1411200</v>
      </c>
      <c r="Q345" s="22">
        <f t="shared" si="150"/>
        <v>0</v>
      </c>
      <c r="R345" s="22">
        <f t="shared" si="151"/>
        <v>1411200</v>
      </c>
      <c r="S345" s="22">
        <f>'3.ВС (2)'!L315</f>
        <v>1411200</v>
      </c>
      <c r="T345" s="22">
        <f t="shared" si="152"/>
        <v>0</v>
      </c>
      <c r="U345" s="22">
        <f t="shared" si="153"/>
        <v>1411200</v>
      </c>
    </row>
    <row r="346" spans="1:21" ht="44.25" customHeight="1" x14ac:dyDescent="0.25">
      <c r="A346" s="321" t="s">
        <v>89</v>
      </c>
      <c r="B346" s="321"/>
      <c r="C346" s="321"/>
      <c r="D346" s="321"/>
      <c r="E346" s="318">
        <v>852</v>
      </c>
      <c r="F346" s="319" t="s">
        <v>86</v>
      </c>
      <c r="G346" s="319" t="s">
        <v>42</v>
      </c>
      <c r="H346" s="318" t="s">
        <v>343</v>
      </c>
      <c r="I346" s="319" t="s">
        <v>90</v>
      </c>
      <c r="J346" s="322">
        <f t="shared" si="180"/>
        <v>1411200</v>
      </c>
      <c r="K346" s="322">
        <f t="shared" si="180"/>
        <v>1411200</v>
      </c>
      <c r="L346" s="322">
        <f t="shared" si="180"/>
        <v>1411200</v>
      </c>
      <c r="M346" s="307">
        <f>'3.ВС (2)'!J316</f>
        <v>1411200</v>
      </c>
      <c r="N346" s="22">
        <f t="shared" si="148"/>
        <v>0</v>
      </c>
      <c r="O346" s="22">
        <f t="shared" si="149"/>
        <v>1411200</v>
      </c>
      <c r="P346" s="22">
        <f>'3.ВС (2)'!K316</f>
        <v>1411200</v>
      </c>
      <c r="Q346" s="22">
        <f t="shared" si="150"/>
        <v>0</v>
      </c>
      <c r="R346" s="22">
        <f t="shared" si="151"/>
        <v>1411200</v>
      </c>
      <c r="S346" s="22">
        <f>'3.ВС (2)'!L316</f>
        <v>1411200</v>
      </c>
      <c r="T346" s="22">
        <f t="shared" si="152"/>
        <v>0</v>
      </c>
      <c r="U346" s="22">
        <f t="shared" si="153"/>
        <v>1411200</v>
      </c>
    </row>
    <row r="347" spans="1:21" ht="37.5" customHeight="1" x14ac:dyDescent="0.25">
      <c r="A347" s="323" t="s">
        <v>97</v>
      </c>
      <c r="B347" s="321"/>
      <c r="C347" s="321"/>
      <c r="D347" s="321"/>
      <c r="E347" s="318">
        <v>852</v>
      </c>
      <c r="F347" s="319" t="s">
        <v>86</v>
      </c>
      <c r="G347" s="319" t="s">
        <v>42</v>
      </c>
      <c r="H347" s="318" t="s">
        <v>343</v>
      </c>
      <c r="I347" s="319" t="s">
        <v>98</v>
      </c>
      <c r="J347" s="322">
        <v>1411200</v>
      </c>
      <c r="K347" s="322">
        <v>1411200</v>
      </c>
      <c r="L347" s="322">
        <v>1411200</v>
      </c>
      <c r="M347" s="307">
        <f>'3.ВС (2)'!J317</f>
        <v>1411200</v>
      </c>
      <c r="N347" s="22">
        <f t="shared" si="148"/>
        <v>0</v>
      </c>
      <c r="O347" s="22">
        <f t="shared" si="149"/>
        <v>1411200</v>
      </c>
      <c r="P347" s="22">
        <f>'3.ВС (2)'!K317</f>
        <v>1411200</v>
      </c>
      <c r="Q347" s="22">
        <f t="shared" si="150"/>
        <v>0</v>
      </c>
      <c r="R347" s="22">
        <f t="shared" si="151"/>
        <v>1411200</v>
      </c>
      <c r="S347" s="22">
        <f>'3.ВС (2)'!L317</f>
        <v>1411200</v>
      </c>
      <c r="T347" s="22">
        <f t="shared" si="152"/>
        <v>0</v>
      </c>
      <c r="U347" s="22">
        <f t="shared" si="153"/>
        <v>1411200</v>
      </c>
    </row>
    <row r="348" spans="1:21" ht="30" customHeight="1" x14ac:dyDescent="0.25">
      <c r="A348" s="323" t="s">
        <v>94</v>
      </c>
      <c r="B348" s="321"/>
      <c r="C348" s="321"/>
      <c r="D348" s="321"/>
      <c r="E348" s="318">
        <v>852</v>
      </c>
      <c r="F348" s="319" t="s">
        <v>86</v>
      </c>
      <c r="G348" s="319" t="s">
        <v>12</v>
      </c>
      <c r="H348" s="318" t="s">
        <v>44</v>
      </c>
      <c r="I348" s="319"/>
      <c r="J348" s="322">
        <f t="shared" ref="J348" si="181">J349+J352+J355</f>
        <v>10067426</v>
      </c>
      <c r="K348" s="322">
        <f t="shared" ref="K348:L348" si="182">K349+K352+K355</f>
        <v>10067426</v>
      </c>
      <c r="L348" s="322">
        <f t="shared" si="182"/>
        <v>10067426</v>
      </c>
      <c r="M348" s="307">
        <f>'3.ВС (2)'!J318</f>
        <v>10067426</v>
      </c>
      <c r="N348" s="22">
        <f t="shared" si="148"/>
        <v>0</v>
      </c>
      <c r="O348" s="22">
        <f t="shared" si="149"/>
        <v>10067426</v>
      </c>
      <c r="P348" s="22">
        <f>'3.ВС (2)'!K318</f>
        <v>10067426</v>
      </c>
      <c r="Q348" s="22">
        <f t="shared" si="150"/>
        <v>0</v>
      </c>
      <c r="R348" s="22">
        <f t="shared" si="151"/>
        <v>10067426</v>
      </c>
      <c r="S348" s="22">
        <f>'3.ВС (2)'!L318</f>
        <v>10067426</v>
      </c>
      <c r="T348" s="22">
        <f t="shared" si="152"/>
        <v>0</v>
      </c>
      <c r="U348" s="22">
        <f t="shared" si="153"/>
        <v>10067426</v>
      </c>
    </row>
    <row r="349" spans="1:21" ht="90" x14ac:dyDescent="0.25">
      <c r="A349" s="321" t="s">
        <v>120</v>
      </c>
      <c r="B349" s="321"/>
      <c r="C349" s="321"/>
      <c r="D349" s="321"/>
      <c r="E349" s="318">
        <v>852</v>
      </c>
      <c r="F349" s="319" t="s">
        <v>86</v>
      </c>
      <c r="G349" s="319" t="s">
        <v>12</v>
      </c>
      <c r="H349" s="318" t="s">
        <v>354</v>
      </c>
      <c r="I349" s="319"/>
      <c r="J349" s="322">
        <f t="shared" ref="J349:L350" si="183">J350</f>
        <v>1178278</v>
      </c>
      <c r="K349" s="322">
        <f t="shared" si="183"/>
        <v>1178278</v>
      </c>
      <c r="L349" s="322">
        <f t="shared" si="183"/>
        <v>1178278</v>
      </c>
      <c r="M349" s="307">
        <f>'3.ВС (2)'!J319</f>
        <v>1178278</v>
      </c>
      <c r="N349" s="22">
        <f t="shared" si="148"/>
        <v>0</v>
      </c>
      <c r="O349" s="22">
        <f t="shared" si="149"/>
        <v>1178278</v>
      </c>
      <c r="P349" s="22">
        <f>'3.ВС (2)'!K319</f>
        <v>1178278</v>
      </c>
      <c r="Q349" s="22">
        <f t="shared" si="150"/>
        <v>0</v>
      </c>
      <c r="R349" s="22">
        <f t="shared" si="151"/>
        <v>1178278</v>
      </c>
      <c r="S349" s="22">
        <f>'3.ВС (2)'!L319</f>
        <v>1178278</v>
      </c>
      <c r="T349" s="22">
        <f t="shared" si="152"/>
        <v>0</v>
      </c>
      <c r="U349" s="22">
        <f t="shared" si="153"/>
        <v>1178278</v>
      </c>
    </row>
    <row r="350" spans="1:21" s="17" customFormat="1" ht="30" x14ac:dyDescent="0.25">
      <c r="A350" s="321" t="s">
        <v>89</v>
      </c>
      <c r="B350" s="323"/>
      <c r="C350" s="323"/>
      <c r="D350" s="323"/>
      <c r="E350" s="318">
        <v>852</v>
      </c>
      <c r="F350" s="319" t="s">
        <v>86</v>
      </c>
      <c r="G350" s="319" t="s">
        <v>12</v>
      </c>
      <c r="H350" s="318" t="s">
        <v>354</v>
      </c>
      <c r="I350" s="319" t="s">
        <v>90</v>
      </c>
      <c r="J350" s="322">
        <f t="shared" si="183"/>
        <v>1178278</v>
      </c>
      <c r="K350" s="322">
        <f t="shared" si="183"/>
        <v>1178278</v>
      </c>
      <c r="L350" s="322">
        <f t="shared" si="183"/>
        <v>1178278</v>
      </c>
      <c r="M350" s="307">
        <f>'3.ВС (2)'!J320</f>
        <v>1178278</v>
      </c>
      <c r="N350" s="22">
        <f t="shared" si="148"/>
        <v>0</v>
      </c>
      <c r="O350" s="22">
        <f t="shared" si="149"/>
        <v>1178278</v>
      </c>
      <c r="P350" s="22">
        <f>'3.ВС (2)'!K320</f>
        <v>1178278</v>
      </c>
      <c r="Q350" s="22">
        <f t="shared" si="150"/>
        <v>0</v>
      </c>
      <c r="R350" s="22">
        <f t="shared" si="151"/>
        <v>1178278</v>
      </c>
      <c r="S350" s="22">
        <f>'3.ВС (2)'!L320</f>
        <v>1178278</v>
      </c>
      <c r="T350" s="22">
        <f t="shared" si="152"/>
        <v>0</v>
      </c>
      <c r="U350" s="22">
        <f t="shared" si="153"/>
        <v>1178278</v>
      </c>
    </row>
    <row r="351" spans="1:21" s="17" customFormat="1" ht="30" x14ac:dyDescent="0.25">
      <c r="A351" s="323" t="s">
        <v>97</v>
      </c>
      <c r="B351" s="323"/>
      <c r="C351" s="323"/>
      <c r="D351" s="323"/>
      <c r="E351" s="318">
        <v>852</v>
      </c>
      <c r="F351" s="319" t="s">
        <v>86</v>
      </c>
      <c r="G351" s="319" t="s">
        <v>12</v>
      </c>
      <c r="H351" s="318" t="s">
        <v>354</v>
      </c>
      <c r="I351" s="319" t="s">
        <v>98</v>
      </c>
      <c r="J351" s="322">
        <v>1178278</v>
      </c>
      <c r="K351" s="322">
        <v>1178278</v>
      </c>
      <c r="L351" s="322">
        <v>1178278</v>
      </c>
      <c r="M351" s="307">
        <f>'3.ВС (2)'!J321</f>
        <v>1178278</v>
      </c>
      <c r="N351" s="22">
        <f t="shared" ref="N351:N411" si="184">O351-M351</f>
        <v>0</v>
      </c>
      <c r="O351" s="22">
        <f t="shared" ref="O351:O411" si="185">J351</f>
        <v>1178278</v>
      </c>
      <c r="P351" s="22">
        <f>'3.ВС (2)'!K321</f>
        <v>1178278</v>
      </c>
      <c r="Q351" s="22">
        <f t="shared" ref="Q351:Q411" si="186">R351-P351</f>
        <v>0</v>
      </c>
      <c r="R351" s="22">
        <f t="shared" ref="R351:R411" si="187">K351</f>
        <v>1178278</v>
      </c>
      <c r="S351" s="22">
        <f>'3.ВС (2)'!L321</f>
        <v>1178278</v>
      </c>
      <c r="T351" s="22">
        <f t="shared" ref="T351:T411" si="188">U351-S351</f>
        <v>0</v>
      </c>
      <c r="U351" s="22">
        <f t="shared" ref="U351:U411" si="189">L351</f>
        <v>1178278</v>
      </c>
    </row>
    <row r="352" spans="1:21" ht="88.5" customHeight="1" x14ac:dyDescent="0.25">
      <c r="A352" s="321" t="s">
        <v>119</v>
      </c>
      <c r="B352" s="321"/>
      <c r="C352" s="321"/>
      <c r="D352" s="321"/>
      <c r="E352" s="318">
        <v>852</v>
      </c>
      <c r="F352" s="319" t="s">
        <v>86</v>
      </c>
      <c r="G352" s="319" t="s">
        <v>12</v>
      </c>
      <c r="H352" s="318" t="s">
        <v>353</v>
      </c>
      <c r="I352" s="319"/>
      <c r="J352" s="322">
        <f t="shared" ref="J352:L353" si="190">J353</f>
        <v>128000</v>
      </c>
      <c r="K352" s="322">
        <f t="shared" si="190"/>
        <v>128000</v>
      </c>
      <c r="L352" s="322">
        <f t="shared" si="190"/>
        <v>128000</v>
      </c>
      <c r="M352" s="307">
        <f>'3.ВС (2)'!J322</f>
        <v>128000</v>
      </c>
      <c r="N352" s="22">
        <f t="shared" si="184"/>
        <v>0</v>
      </c>
      <c r="O352" s="22">
        <f t="shared" si="185"/>
        <v>128000</v>
      </c>
      <c r="P352" s="22">
        <f>'3.ВС (2)'!K322</f>
        <v>128000</v>
      </c>
      <c r="Q352" s="22">
        <f t="shared" si="186"/>
        <v>0</v>
      </c>
      <c r="R352" s="22">
        <f t="shared" si="187"/>
        <v>128000</v>
      </c>
      <c r="S352" s="22">
        <f>'3.ВС (2)'!L322</f>
        <v>128000</v>
      </c>
      <c r="T352" s="22">
        <f t="shared" si="188"/>
        <v>0</v>
      </c>
      <c r="U352" s="22">
        <f t="shared" si="189"/>
        <v>128000</v>
      </c>
    </row>
    <row r="353" spans="1:21" ht="38.25" customHeight="1" x14ac:dyDescent="0.25">
      <c r="A353" s="321" t="s">
        <v>89</v>
      </c>
      <c r="B353" s="323"/>
      <c r="C353" s="323"/>
      <c r="D353" s="323"/>
      <c r="E353" s="318">
        <v>852</v>
      </c>
      <c r="F353" s="319" t="s">
        <v>86</v>
      </c>
      <c r="G353" s="319" t="s">
        <v>12</v>
      </c>
      <c r="H353" s="318" t="s">
        <v>353</v>
      </c>
      <c r="I353" s="319" t="s">
        <v>90</v>
      </c>
      <c r="J353" s="322">
        <f t="shared" si="190"/>
        <v>128000</v>
      </c>
      <c r="K353" s="322">
        <f t="shared" si="190"/>
        <v>128000</v>
      </c>
      <c r="L353" s="322">
        <f t="shared" si="190"/>
        <v>128000</v>
      </c>
      <c r="M353" s="307">
        <f>'3.ВС (2)'!J323</f>
        <v>128000</v>
      </c>
      <c r="N353" s="22">
        <f t="shared" si="184"/>
        <v>0</v>
      </c>
      <c r="O353" s="22">
        <f t="shared" si="185"/>
        <v>128000</v>
      </c>
      <c r="P353" s="22">
        <f>'3.ВС (2)'!K323</f>
        <v>128000</v>
      </c>
      <c r="Q353" s="22">
        <f t="shared" si="186"/>
        <v>0</v>
      </c>
      <c r="R353" s="22">
        <f t="shared" si="187"/>
        <v>128000</v>
      </c>
      <c r="S353" s="22">
        <f>'3.ВС (2)'!L323</f>
        <v>128000</v>
      </c>
      <c r="T353" s="22">
        <f t="shared" si="188"/>
        <v>0</v>
      </c>
      <c r="U353" s="22">
        <f t="shared" si="189"/>
        <v>128000</v>
      </c>
    </row>
    <row r="354" spans="1:21" ht="41.25" customHeight="1" x14ac:dyDescent="0.25">
      <c r="A354" s="323" t="s">
        <v>97</v>
      </c>
      <c r="B354" s="323"/>
      <c r="C354" s="323"/>
      <c r="D354" s="323"/>
      <c r="E354" s="318">
        <v>852</v>
      </c>
      <c r="F354" s="319" t="s">
        <v>86</v>
      </c>
      <c r="G354" s="319" t="s">
        <v>12</v>
      </c>
      <c r="H354" s="318" t="s">
        <v>353</v>
      </c>
      <c r="I354" s="319" t="s">
        <v>98</v>
      </c>
      <c r="J354" s="322">
        <v>128000</v>
      </c>
      <c r="K354" s="322">
        <v>128000</v>
      </c>
      <c r="L354" s="322">
        <v>128000</v>
      </c>
      <c r="M354" s="307">
        <f>'3.ВС (2)'!J324</f>
        <v>128000</v>
      </c>
      <c r="N354" s="22">
        <f t="shared" si="184"/>
        <v>0</v>
      </c>
      <c r="O354" s="22">
        <f t="shared" si="185"/>
        <v>128000</v>
      </c>
      <c r="P354" s="22">
        <f>'3.ВС (2)'!K324</f>
        <v>128000</v>
      </c>
      <c r="Q354" s="22">
        <f t="shared" si="186"/>
        <v>0</v>
      </c>
      <c r="R354" s="22">
        <f t="shared" si="187"/>
        <v>128000</v>
      </c>
      <c r="S354" s="22">
        <f>'3.ВС (2)'!L324</f>
        <v>128000</v>
      </c>
      <c r="T354" s="22">
        <f t="shared" si="188"/>
        <v>0</v>
      </c>
      <c r="U354" s="22">
        <f t="shared" si="189"/>
        <v>128000</v>
      </c>
    </row>
    <row r="355" spans="1:21" s="17" customFormat="1" ht="147" customHeight="1" x14ac:dyDescent="0.25">
      <c r="A355" s="321" t="s">
        <v>394</v>
      </c>
      <c r="B355" s="323"/>
      <c r="C355" s="323"/>
      <c r="D355" s="323"/>
      <c r="E355" s="318">
        <v>852</v>
      </c>
      <c r="F355" s="319" t="s">
        <v>86</v>
      </c>
      <c r="G355" s="319" t="s">
        <v>12</v>
      </c>
      <c r="H355" s="318" t="s">
        <v>355</v>
      </c>
      <c r="I355" s="319"/>
      <c r="J355" s="322">
        <f t="shared" ref="J355:L355" si="191">J356</f>
        <v>8761148</v>
      </c>
      <c r="K355" s="322">
        <f t="shared" si="191"/>
        <v>8761148</v>
      </c>
      <c r="L355" s="322">
        <f t="shared" si="191"/>
        <v>8761148</v>
      </c>
      <c r="M355" s="307">
        <f>'3.ВС (2)'!J325</f>
        <v>8761148</v>
      </c>
      <c r="N355" s="22">
        <f t="shared" si="184"/>
        <v>0</v>
      </c>
      <c r="O355" s="22">
        <f t="shared" si="185"/>
        <v>8761148</v>
      </c>
      <c r="P355" s="22">
        <f>'3.ВС (2)'!K325</f>
        <v>8761148</v>
      </c>
      <c r="Q355" s="22">
        <f t="shared" si="186"/>
        <v>0</v>
      </c>
      <c r="R355" s="22">
        <f t="shared" si="187"/>
        <v>8761148</v>
      </c>
      <c r="S355" s="22">
        <f>'3.ВС (2)'!L325</f>
        <v>8761148</v>
      </c>
      <c r="T355" s="22">
        <f t="shared" si="188"/>
        <v>0</v>
      </c>
      <c r="U355" s="22">
        <f t="shared" si="189"/>
        <v>8761148</v>
      </c>
    </row>
    <row r="356" spans="1:21" ht="50.25" customHeight="1" x14ac:dyDescent="0.25">
      <c r="A356" s="321" t="s">
        <v>89</v>
      </c>
      <c r="B356" s="323"/>
      <c r="C356" s="323"/>
      <c r="D356" s="323"/>
      <c r="E356" s="318">
        <v>852</v>
      </c>
      <c r="F356" s="319" t="s">
        <v>86</v>
      </c>
      <c r="G356" s="319" t="s">
        <v>12</v>
      </c>
      <c r="H356" s="318" t="s">
        <v>355</v>
      </c>
      <c r="I356" s="319" t="s">
        <v>90</v>
      </c>
      <c r="J356" s="322">
        <f t="shared" ref="J356" si="192">J357+J358</f>
        <v>8761148</v>
      </c>
      <c r="K356" s="322">
        <f t="shared" ref="K356:L356" si="193">K357+K358</f>
        <v>8761148</v>
      </c>
      <c r="L356" s="322">
        <f t="shared" si="193"/>
        <v>8761148</v>
      </c>
      <c r="M356" s="307">
        <f>'3.ВС (2)'!J326</f>
        <v>8761148</v>
      </c>
      <c r="N356" s="22">
        <f t="shared" si="184"/>
        <v>0</v>
      </c>
      <c r="O356" s="22">
        <f t="shared" si="185"/>
        <v>8761148</v>
      </c>
      <c r="P356" s="22">
        <f>'3.ВС (2)'!K326</f>
        <v>8761148</v>
      </c>
      <c r="Q356" s="22">
        <f t="shared" si="186"/>
        <v>0</v>
      </c>
      <c r="R356" s="22">
        <f t="shared" si="187"/>
        <v>8761148</v>
      </c>
      <c r="S356" s="22">
        <f>'3.ВС (2)'!L326</f>
        <v>8761148</v>
      </c>
      <c r="T356" s="22">
        <f t="shared" si="188"/>
        <v>0</v>
      </c>
      <c r="U356" s="22">
        <f t="shared" si="189"/>
        <v>8761148</v>
      </c>
    </row>
    <row r="357" spans="1:21" ht="42" customHeight="1" x14ac:dyDescent="0.25">
      <c r="A357" s="321" t="s">
        <v>97</v>
      </c>
      <c r="B357" s="323"/>
      <c r="C357" s="323"/>
      <c r="D357" s="323"/>
      <c r="E357" s="318">
        <v>852</v>
      </c>
      <c r="F357" s="319" t="s">
        <v>86</v>
      </c>
      <c r="G357" s="319" t="s">
        <v>12</v>
      </c>
      <c r="H357" s="318" t="s">
        <v>355</v>
      </c>
      <c r="I357" s="319" t="s">
        <v>98</v>
      </c>
      <c r="J357" s="322">
        <v>4781666</v>
      </c>
      <c r="K357" s="322">
        <v>4781666</v>
      </c>
      <c r="L357" s="322">
        <v>4781666</v>
      </c>
      <c r="M357" s="307">
        <f>'3.ВС (2)'!J327</f>
        <v>4781666</v>
      </c>
      <c r="N357" s="22">
        <f t="shared" si="184"/>
        <v>0</v>
      </c>
      <c r="O357" s="22">
        <f t="shared" si="185"/>
        <v>4781666</v>
      </c>
      <c r="P357" s="22">
        <f>'3.ВС (2)'!K327</f>
        <v>4781666</v>
      </c>
      <c r="Q357" s="22">
        <f t="shared" si="186"/>
        <v>0</v>
      </c>
      <c r="R357" s="22">
        <f t="shared" si="187"/>
        <v>4781666</v>
      </c>
      <c r="S357" s="22">
        <f>'3.ВС (2)'!L327</f>
        <v>4781666</v>
      </c>
      <c r="T357" s="22">
        <f t="shared" si="188"/>
        <v>0</v>
      </c>
      <c r="U357" s="22">
        <f t="shared" si="189"/>
        <v>4781666</v>
      </c>
    </row>
    <row r="358" spans="1:21" ht="66.75" customHeight="1" x14ac:dyDescent="0.25">
      <c r="A358" s="321" t="s">
        <v>91</v>
      </c>
      <c r="B358" s="323"/>
      <c r="C358" s="323"/>
      <c r="D358" s="323"/>
      <c r="E358" s="318">
        <v>852</v>
      </c>
      <c r="F358" s="319" t="s">
        <v>86</v>
      </c>
      <c r="G358" s="319" t="s">
        <v>12</v>
      </c>
      <c r="H358" s="318" t="s">
        <v>355</v>
      </c>
      <c r="I358" s="319" t="s">
        <v>92</v>
      </c>
      <c r="J358" s="322">
        <v>3979482</v>
      </c>
      <c r="K358" s="322">
        <v>3979482</v>
      </c>
      <c r="L358" s="322">
        <v>3979482</v>
      </c>
      <c r="M358" s="307">
        <f>'3.ВС (2)'!J328</f>
        <v>3979482</v>
      </c>
      <c r="N358" s="22">
        <f t="shared" si="184"/>
        <v>0</v>
      </c>
      <c r="O358" s="22">
        <f t="shared" si="185"/>
        <v>3979482</v>
      </c>
      <c r="P358" s="22">
        <f>'3.ВС (2)'!K328</f>
        <v>3979482</v>
      </c>
      <c r="Q358" s="22">
        <f t="shared" si="186"/>
        <v>0</v>
      </c>
      <c r="R358" s="22">
        <f t="shared" si="187"/>
        <v>3979482</v>
      </c>
      <c r="S358" s="22">
        <f>'3.ВС (2)'!L328</f>
        <v>3979482</v>
      </c>
      <c r="T358" s="22">
        <f t="shared" si="188"/>
        <v>0</v>
      </c>
      <c r="U358" s="22">
        <f t="shared" si="189"/>
        <v>3979482</v>
      </c>
    </row>
    <row r="359" spans="1:21" ht="50.25" customHeight="1" x14ac:dyDescent="0.25">
      <c r="A359" s="323" t="s">
        <v>95</v>
      </c>
      <c r="B359" s="321"/>
      <c r="C359" s="321"/>
      <c r="D359" s="321"/>
      <c r="E359" s="318">
        <v>852</v>
      </c>
      <c r="F359" s="319" t="s">
        <v>86</v>
      </c>
      <c r="G359" s="319" t="s">
        <v>96</v>
      </c>
      <c r="H359" s="318" t="s">
        <v>44</v>
      </c>
      <c r="I359" s="319"/>
      <c r="J359" s="322">
        <f t="shared" ref="J359:L361" si="194">J360</f>
        <v>54000</v>
      </c>
      <c r="K359" s="322">
        <f t="shared" si="194"/>
        <v>54000</v>
      </c>
      <c r="L359" s="322">
        <f t="shared" si="194"/>
        <v>54000</v>
      </c>
      <c r="M359" s="307">
        <f>'3.ВС (2)'!J329</f>
        <v>54000</v>
      </c>
      <c r="N359" s="22">
        <f t="shared" si="184"/>
        <v>0</v>
      </c>
      <c r="O359" s="22">
        <f t="shared" si="185"/>
        <v>54000</v>
      </c>
      <c r="P359" s="22">
        <f>'3.ВС (2)'!K329</f>
        <v>54000</v>
      </c>
      <c r="Q359" s="22">
        <f t="shared" si="186"/>
        <v>0</v>
      </c>
      <c r="R359" s="22">
        <f t="shared" si="187"/>
        <v>54000</v>
      </c>
      <c r="S359" s="22">
        <f>'3.ВС (2)'!L329</f>
        <v>54000</v>
      </c>
      <c r="T359" s="22">
        <f t="shared" si="188"/>
        <v>0</v>
      </c>
      <c r="U359" s="22">
        <f t="shared" si="189"/>
        <v>54000</v>
      </c>
    </row>
    <row r="360" spans="1:21" ht="165" x14ac:dyDescent="0.25">
      <c r="A360" s="321" t="s">
        <v>396</v>
      </c>
      <c r="B360" s="321"/>
      <c r="C360" s="321"/>
      <c r="D360" s="321"/>
      <c r="E360" s="318">
        <v>852</v>
      </c>
      <c r="F360" s="318" t="s">
        <v>86</v>
      </c>
      <c r="G360" s="318" t="s">
        <v>96</v>
      </c>
      <c r="H360" s="318" t="s">
        <v>357</v>
      </c>
      <c r="I360" s="319"/>
      <c r="J360" s="322">
        <f t="shared" si="194"/>
        <v>54000</v>
      </c>
      <c r="K360" s="322">
        <f t="shared" si="194"/>
        <v>54000</v>
      </c>
      <c r="L360" s="322">
        <f t="shared" si="194"/>
        <v>54000</v>
      </c>
      <c r="M360" s="307">
        <f>'3.ВС (2)'!J330</f>
        <v>54000</v>
      </c>
      <c r="N360" s="22">
        <f t="shared" si="184"/>
        <v>0</v>
      </c>
      <c r="O360" s="22">
        <f t="shared" si="185"/>
        <v>54000</v>
      </c>
      <c r="P360" s="22">
        <f>'3.ВС (2)'!K330</f>
        <v>54000</v>
      </c>
      <c r="Q360" s="22">
        <f t="shared" si="186"/>
        <v>0</v>
      </c>
      <c r="R360" s="22">
        <f t="shared" si="187"/>
        <v>54000</v>
      </c>
      <c r="S360" s="22">
        <f>'3.ВС (2)'!L330</f>
        <v>54000</v>
      </c>
      <c r="T360" s="22">
        <f t="shared" si="188"/>
        <v>0</v>
      </c>
      <c r="U360" s="22">
        <f t="shared" si="189"/>
        <v>54000</v>
      </c>
    </row>
    <row r="361" spans="1:21" ht="45" x14ac:dyDescent="0.25">
      <c r="A361" s="321" t="s">
        <v>19</v>
      </c>
      <c r="B361" s="321"/>
      <c r="C361" s="321"/>
      <c r="D361" s="321"/>
      <c r="E361" s="318">
        <v>852</v>
      </c>
      <c r="F361" s="318" t="s">
        <v>86</v>
      </c>
      <c r="G361" s="318" t="s">
        <v>96</v>
      </c>
      <c r="H361" s="318" t="s">
        <v>357</v>
      </c>
      <c r="I361" s="319" t="s">
        <v>20</v>
      </c>
      <c r="J361" s="322">
        <f t="shared" si="194"/>
        <v>54000</v>
      </c>
      <c r="K361" s="322">
        <f t="shared" si="194"/>
        <v>54000</v>
      </c>
      <c r="L361" s="322">
        <f t="shared" si="194"/>
        <v>54000</v>
      </c>
      <c r="M361" s="307">
        <f>'3.ВС (2)'!J331</f>
        <v>54000</v>
      </c>
      <c r="N361" s="22">
        <f t="shared" si="184"/>
        <v>0</v>
      </c>
      <c r="O361" s="22">
        <f t="shared" si="185"/>
        <v>54000</v>
      </c>
      <c r="P361" s="22">
        <f>'3.ВС (2)'!K331</f>
        <v>54000</v>
      </c>
      <c r="Q361" s="22">
        <f t="shared" si="186"/>
        <v>0</v>
      </c>
      <c r="R361" s="22">
        <f t="shared" si="187"/>
        <v>54000</v>
      </c>
      <c r="S361" s="22">
        <f>'3.ВС (2)'!L331</f>
        <v>54000</v>
      </c>
      <c r="T361" s="22">
        <f t="shared" si="188"/>
        <v>0</v>
      </c>
      <c r="U361" s="22">
        <f t="shared" si="189"/>
        <v>54000</v>
      </c>
    </row>
    <row r="362" spans="1:21" ht="45" x14ac:dyDescent="0.25">
      <c r="A362" s="321" t="s">
        <v>9</v>
      </c>
      <c r="B362" s="321"/>
      <c r="C362" s="321"/>
      <c r="D362" s="321"/>
      <c r="E362" s="318">
        <v>852</v>
      </c>
      <c r="F362" s="318" t="s">
        <v>86</v>
      </c>
      <c r="G362" s="318" t="s">
        <v>96</v>
      </c>
      <c r="H362" s="318" t="s">
        <v>357</v>
      </c>
      <c r="I362" s="319" t="s">
        <v>21</v>
      </c>
      <c r="J362" s="322">
        <v>54000</v>
      </c>
      <c r="K362" s="322">
        <v>54000</v>
      </c>
      <c r="L362" s="322">
        <v>54000</v>
      </c>
      <c r="M362" s="307">
        <f>'3.ВС (2)'!J332</f>
        <v>54000</v>
      </c>
      <c r="N362" s="22">
        <f t="shared" si="184"/>
        <v>0</v>
      </c>
      <c r="O362" s="22">
        <f t="shared" si="185"/>
        <v>54000</v>
      </c>
      <c r="P362" s="22">
        <f>'3.ВС (2)'!K332</f>
        <v>54000</v>
      </c>
      <c r="Q362" s="22">
        <f t="shared" si="186"/>
        <v>0</v>
      </c>
      <c r="R362" s="22">
        <f t="shared" si="187"/>
        <v>54000</v>
      </c>
      <c r="S362" s="22">
        <f>'3.ВС (2)'!L332</f>
        <v>54000</v>
      </c>
      <c r="T362" s="22">
        <f t="shared" si="188"/>
        <v>0</v>
      </c>
      <c r="U362" s="22">
        <f t="shared" si="189"/>
        <v>54000</v>
      </c>
    </row>
    <row r="363" spans="1:21" x14ac:dyDescent="0.25">
      <c r="A363" s="323" t="s">
        <v>99</v>
      </c>
      <c r="B363" s="321"/>
      <c r="C363" s="321"/>
      <c r="D363" s="321"/>
      <c r="E363" s="318" t="s">
        <v>291</v>
      </c>
      <c r="F363" s="319" t="s">
        <v>100</v>
      </c>
      <c r="G363" s="318"/>
      <c r="H363" s="318"/>
      <c r="I363" s="319"/>
      <c r="J363" s="322">
        <f>J364+J368</f>
        <v>12817490.959999999</v>
      </c>
      <c r="K363" s="322">
        <f>K364+K368</f>
        <v>9517900</v>
      </c>
      <c r="L363" s="322">
        <f>L364+L368</f>
        <v>9517900</v>
      </c>
      <c r="M363" s="307">
        <f>'3.ВС (2)'!J333</f>
        <v>9808730</v>
      </c>
      <c r="N363" s="22">
        <f t="shared" si="184"/>
        <v>3008760.959999999</v>
      </c>
      <c r="O363" s="22">
        <f t="shared" si="185"/>
        <v>12817490.959999999</v>
      </c>
      <c r="P363" s="22">
        <f>'3.ВС (2)'!K333</f>
        <v>9517900</v>
      </c>
      <c r="Q363" s="22">
        <f t="shared" si="186"/>
        <v>0</v>
      </c>
      <c r="R363" s="22">
        <f t="shared" si="187"/>
        <v>9517900</v>
      </c>
      <c r="S363" s="22">
        <f>'3.ВС (2)'!L333</f>
        <v>9517900</v>
      </c>
      <c r="T363" s="22">
        <f t="shared" si="188"/>
        <v>0</v>
      </c>
      <c r="U363" s="22">
        <f t="shared" si="189"/>
        <v>9517900</v>
      </c>
    </row>
    <row r="364" spans="1:21" ht="38.25" customHeight="1" x14ac:dyDescent="0.25">
      <c r="A364" s="326" t="s">
        <v>101</v>
      </c>
      <c r="B364" s="321"/>
      <c r="C364" s="321"/>
      <c r="D364" s="321"/>
      <c r="E364" s="318">
        <v>852</v>
      </c>
      <c r="F364" s="318" t="s">
        <v>100</v>
      </c>
      <c r="G364" s="318" t="s">
        <v>40</v>
      </c>
      <c r="H364" s="318"/>
      <c r="I364" s="319"/>
      <c r="J364" s="322">
        <f>J365</f>
        <v>252480</v>
      </c>
      <c r="K364" s="322">
        <f>K365</f>
        <v>0</v>
      </c>
      <c r="L364" s="322">
        <f>L365</f>
        <v>0</v>
      </c>
      <c r="M364" s="307">
        <f>'3.ВС (2)'!J334</f>
        <v>252480</v>
      </c>
      <c r="N364" s="22">
        <f t="shared" si="184"/>
        <v>0</v>
      </c>
      <c r="O364" s="22">
        <f t="shared" si="185"/>
        <v>252480</v>
      </c>
      <c r="P364" s="22">
        <f>'3.ВС (2)'!K334</f>
        <v>0</v>
      </c>
      <c r="Q364" s="22">
        <f t="shared" si="186"/>
        <v>0</v>
      </c>
      <c r="R364" s="22">
        <f t="shared" si="187"/>
        <v>0</v>
      </c>
      <c r="S364" s="22">
        <f>'3.ВС (2)'!L334</f>
        <v>0</v>
      </c>
      <c r="T364" s="22">
        <f t="shared" si="188"/>
        <v>0</v>
      </c>
      <c r="U364" s="22">
        <f t="shared" si="189"/>
        <v>0</v>
      </c>
    </row>
    <row r="365" spans="1:21" ht="40.5" customHeight="1" x14ac:dyDescent="0.25">
      <c r="A365" s="323" t="s">
        <v>102</v>
      </c>
      <c r="B365" s="321"/>
      <c r="C365" s="321"/>
      <c r="D365" s="321"/>
      <c r="E365" s="318">
        <v>852</v>
      </c>
      <c r="F365" s="318" t="s">
        <v>100</v>
      </c>
      <c r="G365" s="318" t="s">
        <v>40</v>
      </c>
      <c r="H365" s="318" t="s">
        <v>446</v>
      </c>
      <c r="I365" s="319"/>
      <c r="J365" s="322">
        <f t="shared" ref="J365:L366" si="195">J366</f>
        <v>252480</v>
      </c>
      <c r="K365" s="322">
        <f t="shared" si="195"/>
        <v>0</v>
      </c>
      <c r="L365" s="322">
        <f t="shared" si="195"/>
        <v>0</v>
      </c>
      <c r="M365" s="307">
        <f>'3.ВС (2)'!J338</f>
        <v>252480</v>
      </c>
      <c r="N365" s="22">
        <f t="shared" si="184"/>
        <v>0</v>
      </c>
      <c r="O365" s="22">
        <f t="shared" si="185"/>
        <v>252480</v>
      </c>
      <c r="P365" s="22">
        <f>'3.ВС (2)'!K338</f>
        <v>0</v>
      </c>
      <c r="Q365" s="22">
        <f t="shared" si="186"/>
        <v>0</v>
      </c>
      <c r="R365" s="22">
        <f t="shared" si="187"/>
        <v>0</v>
      </c>
      <c r="S365" s="22">
        <f>'3.ВС (2)'!L338</f>
        <v>0</v>
      </c>
      <c r="T365" s="22">
        <f t="shared" si="188"/>
        <v>0</v>
      </c>
      <c r="U365" s="22">
        <f t="shared" si="189"/>
        <v>0</v>
      </c>
    </row>
    <row r="366" spans="1:21" ht="60" customHeight="1" x14ac:dyDescent="0.25">
      <c r="A366" s="321" t="s">
        <v>19</v>
      </c>
      <c r="B366" s="321"/>
      <c r="C366" s="321"/>
      <c r="D366" s="321"/>
      <c r="E366" s="318">
        <v>852</v>
      </c>
      <c r="F366" s="318" t="s">
        <v>100</v>
      </c>
      <c r="G366" s="318" t="s">
        <v>40</v>
      </c>
      <c r="H366" s="318" t="s">
        <v>446</v>
      </c>
      <c r="I366" s="319" t="s">
        <v>20</v>
      </c>
      <c r="J366" s="322">
        <f t="shared" si="195"/>
        <v>252480</v>
      </c>
      <c r="K366" s="322">
        <f t="shared" si="195"/>
        <v>0</v>
      </c>
      <c r="L366" s="322">
        <f t="shared" si="195"/>
        <v>0</v>
      </c>
      <c r="M366" s="307">
        <f>'3.ВС (2)'!J339</f>
        <v>252480</v>
      </c>
      <c r="N366" s="22">
        <f t="shared" si="184"/>
        <v>0</v>
      </c>
      <c r="O366" s="22">
        <f t="shared" si="185"/>
        <v>252480</v>
      </c>
      <c r="P366" s="22">
        <f>'3.ВС (2)'!K339</f>
        <v>0</v>
      </c>
      <c r="Q366" s="22">
        <f t="shared" si="186"/>
        <v>0</v>
      </c>
      <c r="R366" s="22">
        <f t="shared" si="187"/>
        <v>0</v>
      </c>
      <c r="S366" s="22">
        <f>'3.ВС (2)'!L339</f>
        <v>0</v>
      </c>
      <c r="T366" s="22">
        <f t="shared" si="188"/>
        <v>0</v>
      </c>
      <c r="U366" s="22">
        <f t="shared" si="189"/>
        <v>0</v>
      </c>
    </row>
    <row r="367" spans="1:21" ht="56.25" customHeight="1" x14ac:dyDescent="0.25">
      <c r="A367" s="321" t="s">
        <v>9</v>
      </c>
      <c r="B367" s="321"/>
      <c r="C367" s="321"/>
      <c r="D367" s="321"/>
      <c r="E367" s="318">
        <v>852</v>
      </c>
      <c r="F367" s="318" t="s">
        <v>100</v>
      </c>
      <c r="G367" s="318" t="s">
        <v>40</v>
      </c>
      <c r="H367" s="318" t="s">
        <v>446</v>
      </c>
      <c r="I367" s="319" t="s">
        <v>21</v>
      </c>
      <c r="J367" s="322">
        <v>252480</v>
      </c>
      <c r="K367" s="322"/>
      <c r="L367" s="322"/>
      <c r="M367" s="307">
        <f>'3.ВС (2)'!J340</f>
        <v>252480</v>
      </c>
      <c r="N367" s="22">
        <f t="shared" si="184"/>
        <v>0</v>
      </c>
      <c r="O367" s="22">
        <f t="shared" si="185"/>
        <v>252480</v>
      </c>
      <c r="P367" s="22">
        <f>'3.ВС (2)'!K340</f>
        <v>0</v>
      </c>
      <c r="Q367" s="22">
        <f t="shared" si="186"/>
        <v>0</v>
      </c>
      <c r="R367" s="22">
        <f t="shared" si="187"/>
        <v>0</v>
      </c>
      <c r="S367" s="22">
        <f>'3.ВС (2)'!L340</f>
        <v>0</v>
      </c>
      <c r="T367" s="22">
        <f t="shared" si="188"/>
        <v>0</v>
      </c>
      <c r="U367" s="22">
        <f t="shared" si="189"/>
        <v>0</v>
      </c>
    </row>
    <row r="368" spans="1:21" ht="37.5" customHeight="1" x14ac:dyDescent="0.25">
      <c r="A368" s="321" t="s">
        <v>441</v>
      </c>
      <c r="B368" s="321"/>
      <c r="C368" s="321"/>
      <c r="D368" s="321"/>
      <c r="E368" s="318" t="s">
        <v>291</v>
      </c>
      <c r="F368" s="318" t="s">
        <v>100</v>
      </c>
      <c r="G368" s="318" t="s">
        <v>42</v>
      </c>
      <c r="H368" s="318"/>
      <c r="I368" s="319"/>
      <c r="J368" s="322">
        <f>J369+J372+J375+J378</f>
        <v>12565010.959999999</v>
      </c>
      <c r="K368" s="322">
        <f t="shared" ref="K368:L368" si="196">K369+K372+K375+K378</f>
        <v>9517900</v>
      </c>
      <c r="L368" s="322">
        <f t="shared" si="196"/>
        <v>9517900</v>
      </c>
      <c r="M368" s="307">
        <f>'3.ВС (2)'!J341</f>
        <v>9556250</v>
      </c>
      <c r="N368" s="22">
        <f t="shared" si="184"/>
        <v>3008760.959999999</v>
      </c>
      <c r="O368" s="22">
        <f t="shared" si="185"/>
        <v>12565010.959999999</v>
      </c>
      <c r="P368" s="22">
        <f>'3.ВС (2)'!K341</f>
        <v>9517900</v>
      </c>
      <c r="Q368" s="22">
        <f t="shared" si="186"/>
        <v>0</v>
      </c>
      <c r="R368" s="22">
        <f t="shared" si="187"/>
        <v>9517900</v>
      </c>
      <c r="S368" s="22">
        <f>'3.ВС (2)'!L341</f>
        <v>9517900</v>
      </c>
      <c r="T368" s="22">
        <f t="shared" si="188"/>
        <v>0</v>
      </c>
      <c r="U368" s="22">
        <f t="shared" si="189"/>
        <v>9517900</v>
      </c>
    </row>
    <row r="369" spans="1:21" ht="30" x14ac:dyDescent="0.25">
      <c r="A369" s="321" t="s">
        <v>114</v>
      </c>
      <c r="B369" s="321"/>
      <c r="C369" s="321"/>
      <c r="D369" s="321"/>
      <c r="E369" s="318" t="s">
        <v>291</v>
      </c>
      <c r="F369" s="318" t="s">
        <v>100</v>
      </c>
      <c r="G369" s="318" t="s">
        <v>42</v>
      </c>
      <c r="H369" s="318" t="s">
        <v>348</v>
      </c>
      <c r="I369" s="325"/>
      <c r="J369" s="322">
        <f t="shared" ref="J369:L370" si="197">J370</f>
        <v>9445900</v>
      </c>
      <c r="K369" s="322">
        <f t="shared" si="197"/>
        <v>9445900</v>
      </c>
      <c r="L369" s="322">
        <f t="shared" si="197"/>
        <v>9445900</v>
      </c>
      <c r="M369" s="307">
        <f>'3.ВС (2)'!J342</f>
        <v>9445900</v>
      </c>
      <c r="N369" s="22">
        <f t="shared" si="184"/>
        <v>0</v>
      </c>
      <c r="O369" s="22">
        <f t="shared" si="185"/>
        <v>9445900</v>
      </c>
      <c r="P369" s="22">
        <f>'3.ВС (2)'!K342</f>
        <v>9445900</v>
      </c>
      <c r="Q369" s="22">
        <f t="shared" si="186"/>
        <v>0</v>
      </c>
      <c r="R369" s="22">
        <f t="shared" si="187"/>
        <v>9445900</v>
      </c>
      <c r="S369" s="22">
        <f>'3.ВС (2)'!L342</f>
        <v>9445900</v>
      </c>
      <c r="T369" s="22">
        <f t="shared" si="188"/>
        <v>0</v>
      </c>
      <c r="U369" s="22">
        <f t="shared" si="189"/>
        <v>9445900</v>
      </c>
    </row>
    <row r="370" spans="1:21" ht="60" x14ac:dyDescent="0.25">
      <c r="A370" s="321" t="s">
        <v>37</v>
      </c>
      <c r="B370" s="321"/>
      <c r="C370" s="321"/>
      <c r="D370" s="321"/>
      <c r="E370" s="318" t="s">
        <v>291</v>
      </c>
      <c r="F370" s="318" t="s">
        <v>100</v>
      </c>
      <c r="G370" s="318" t="s">
        <v>42</v>
      </c>
      <c r="H370" s="318" t="s">
        <v>348</v>
      </c>
      <c r="I370" s="319" t="s">
        <v>76</v>
      </c>
      <c r="J370" s="322">
        <f t="shared" si="197"/>
        <v>9445900</v>
      </c>
      <c r="K370" s="322">
        <f t="shared" si="197"/>
        <v>9445900</v>
      </c>
      <c r="L370" s="322">
        <f t="shared" si="197"/>
        <v>9445900</v>
      </c>
      <c r="M370" s="307">
        <f>'3.ВС (2)'!J343</f>
        <v>9445900</v>
      </c>
      <c r="N370" s="22">
        <f t="shared" si="184"/>
        <v>0</v>
      </c>
      <c r="O370" s="22">
        <f t="shared" si="185"/>
        <v>9445900</v>
      </c>
      <c r="P370" s="22">
        <f>'3.ВС (2)'!K343</f>
        <v>9445900</v>
      </c>
      <c r="Q370" s="22">
        <f t="shared" si="186"/>
        <v>0</v>
      </c>
      <c r="R370" s="22">
        <f t="shared" si="187"/>
        <v>9445900</v>
      </c>
      <c r="S370" s="22">
        <f>'3.ВС (2)'!L343</f>
        <v>9445900</v>
      </c>
      <c r="T370" s="22">
        <f t="shared" si="188"/>
        <v>0</v>
      </c>
      <c r="U370" s="22">
        <f t="shared" si="189"/>
        <v>9445900</v>
      </c>
    </row>
    <row r="371" spans="1:21" x14ac:dyDescent="0.25">
      <c r="A371" s="321" t="s">
        <v>77</v>
      </c>
      <c r="B371" s="321"/>
      <c r="C371" s="321"/>
      <c r="D371" s="321"/>
      <c r="E371" s="318" t="s">
        <v>291</v>
      </c>
      <c r="F371" s="318" t="s">
        <v>100</v>
      </c>
      <c r="G371" s="318" t="s">
        <v>42</v>
      </c>
      <c r="H371" s="318" t="s">
        <v>348</v>
      </c>
      <c r="I371" s="319" t="s">
        <v>78</v>
      </c>
      <c r="J371" s="322">
        <v>9445900</v>
      </c>
      <c r="K371" s="322">
        <v>9445900</v>
      </c>
      <c r="L371" s="322">
        <v>9445900</v>
      </c>
      <c r="M371" s="307">
        <f>'3.ВС (2)'!J344</f>
        <v>9445900</v>
      </c>
      <c r="N371" s="22">
        <f t="shared" si="184"/>
        <v>0</v>
      </c>
      <c r="O371" s="22">
        <f t="shared" si="185"/>
        <v>9445900</v>
      </c>
      <c r="P371" s="22">
        <f>'3.ВС (2)'!K344</f>
        <v>9445900</v>
      </c>
      <c r="Q371" s="22">
        <f t="shared" si="186"/>
        <v>0</v>
      </c>
      <c r="R371" s="22">
        <f t="shared" si="187"/>
        <v>9445900</v>
      </c>
      <c r="S371" s="22">
        <f>'3.ВС (2)'!L344</f>
        <v>9445900</v>
      </c>
      <c r="T371" s="22">
        <f t="shared" si="188"/>
        <v>0</v>
      </c>
      <c r="U371" s="22">
        <f t="shared" si="189"/>
        <v>9445900</v>
      </c>
    </row>
    <row r="372" spans="1:21" ht="30" x14ac:dyDescent="0.25">
      <c r="A372" s="321" t="s">
        <v>109</v>
      </c>
      <c r="B372" s="321"/>
      <c r="C372" s="321"/>
      <c r="D372" s="321"/>
      <c r="E372" s="318">
        <v>852</v>
      </c>
      <c r="F372" s="318" t="s">
        <v>100</v>
      </c>
      <c r="G372" s="318" t="s">
        <v>42</v>
      </c>
      <c r="H372" s="318" t="s">
        <v>341</v>
      </c>
      <c r="I372" s="319"/>
      <c r="J372" s="322">
        <f t="shared" ref="J372:L373" si="198">J373</f>
        <v>2980288.29</v>
      </c>
      <c r="K372" s="322">
        <f t="shared" si="198"/>
        <v>0</v>
      </c>
      <c r="L372" s="322">
        <f t="shared" si="198"/>
        <v>0</v>
      </c>
      <c r="M372" s="307">
        <f>'3.ВС (2)'!J345</f>
        <v>28350</v>
      </c>
      <c r="N372" s="22">
        <f t="shared" si="184"/>
        <v>2951938.29</v>
      </c>
      <c r="O372" s="22">
        <f t="shared" si="185"/>
        <v>2980288.29</v>
      </c>
      <c r="P372" s="22">
        <f>'3.ВС (2)'!K345</f>
        <v>0</v>
      </c>
      <c r="Q372" s="22">
        <f t="shared" si="186"/>
        <v>0</v>
      </c>
      <c r="R372" s="22">
        <f t="shared" si="187"/>
        <v>0</v>
      </c>
      <c r="S372" s="22">
        <f>'3.ВС (2)'!L345</f>
        <v>0</v>
      </c>
      <c r="T372" s="22">
        <f t="shared" si="188"/>
        <v>0</v>
      </c>
      <c r="U372" s="22">
        <f t="shared" si="189"/>
        <v>0</v>
      </c>
    </row>
    <row r="373" spans="1:21" ht="60" x14ac:dyDescent="0.25">
      <c r="A373" s="321" t="s">
        <v>37</v>
      </c>
      <c r="B373" s="321"/>
      <c r="C373" s="321"/>
      <c r="D373" s="321"/>
      <c r="E373" s="318">
        <v>852</v>
      </c>
      <c r="F373" s="318" t="s">
        <v>100</v>
      </c>
      <c r="G373" s="318" t="s">
        <v>42</v>
      </c>
      <c r="H373" s="318" t="s">
        <v>341</v>
      </c>
      <c r="I373" s="319" t="s">
        <v>76</v>
      </c>
      <c r="J373" s="322">
        <f t="shared" si="198"/>
        <v>2980288.29</v>
      </c>
      <c r="K373" s="322">
        <f t="shared" si="198"/>
        <v>0</v>
      </c>
      <c r="L373" s="322">
        <f t="shared" si="198"/>
        <v>0</v>
      </c>
      <c r="M373" s="307">
        <f>'3.ВС (2)'!J346</f>
        <v>28350</v>
      </c>
      <c r="N373" s="22">
        <f t="shared" si="184"/>
        <v>2951938.29</v>
      </c>
      <c r="O373" s="22">
        <f t="shared" si="185"/>
        <v>2980288.29</v>
      </c>
      <c r="P373" s="22">
        <f>'3.ВС (2)'!K346</f>
        <v>0</v>
      </c>
      <c r="Q373" s="22">
        <f t="shared" si="186"/>
        <v>0</v>
      </c>
      <c r="R373" s="22">
        <f t="shared" si="187"/>
        <v>0</v>
      </c>
      <c r="S373" s="22">
        <f>'3.ВС (2)'!L346</f>
        <v>0</v>
      </c>
      <c r="T373" s="22">
        <f t="shared" si="188"/>
        <v>0</v>
      </c>
      <c r="U373" s="22">
        <f t="shared" si="189"/>
        <v>0</v>
      </c>
    </row>
    <row r="374" spans="1:21" x14ac:dyDescent="0.25">
      <c r="A374" s="321" t="s">
        <v>77</v>
      </c>
      <c r="B374" s="321"/>
      <c r="C374" s="321"/>
      <c r="D374" s="321"/>
      <c r="E374" s="318">
        <v>852</v>
      </c>
      <c r="F374" s="318" t="s">
        <v>100</v>
      </c>
      <c r="G374" s="318" t="s">
        <v>42</v>
      </c>
      <c r="H374" s="318" t="s">
        <v>341</v>
      </c>
      <c r="I374" s="319" t="s">
        <v>78</v>
      </c>
      <c r="J374" s="322">
        <f>28350+2951938.29</f>
        <v>2980288.29</v>
      </c>
      <c r="K374" s="322"/>
      <c r="L374" s="322"/>
      <c r="M374" s="307">
        <f>'3.ВС (2)'!J347</f>
        <v>28350</v>
      </c>
      <c r="N374" s="22">
        <f t="shared" si="184"/>
        <v>2951938.29</v>
      </c>
      <c r="O374" s="22">
        <f t="shared" si="185"/>
        <v>2980288.29</v>
      </c>
      <c r="P374" s="22">
        <f>'3.ВС (2)'!K347</f>
        <v>0</v>
      </c>
      <c r="Q374" s="22">
        <f t="shared" si="186"/>
        <v>0</v>
      </c>
      <c r="R374" s="22">
        <f t="shared" si="187"/>
        <v>0</v>
      </c>
      <c r="S374" s="22">
        <f>'3.ВС (2)'!L347</f>
        <v>0</v>
      </c>
      <c r="T374" s="22">
        <f t="shared" si="188"/>
        <v>0</v>
      </c>
      <c r="U374" s="22">
        <f t="shared" si="189"/>
        <v>0</v>
      </c>
    </row>
    <row r="375" spans="1:21" ht="75" x14ac:dyDescent="0.25">
      <c r="A375" s="321" t="s">
        <v>299</v>
      </c>
      <c r="B375" s="321"/>
      <c r="C375" s="321"/>
      <c r="D375" s="321"/>
      <c r="E375" s="318">
        <v>852</v>
      </c>
      <c r="F375" s="318" t="s">
        <v>100</v>
      </c>
      <c r="G375" s="318" t="s">
        <v>42</v>
      </c>
      <c r="H375" s="318" t="s">
        <v>349</v>
      </c>
      <c r="I375" s="319"/>
      <c r="J375" s="322">
        <f t="shared" ref="J375:L376" si="199">J376</f>
        <v>66822.67</v>
      </c>
      <c r="K375" s="322">
        <f t="shared" si="199"/>
        <v>0</v>
      </c>
      <c r="L375" s="322">
        <f t="shared" si="199"/>
        <v>0</v>
      </c>
      <c r="M375" s="307">
        <f>'3.ВС (2)'!J348</f>
        <v>10000</v>
      </c>
      <c r="N375" s="22">
        <f t="shared" si="184"/>
        <v>56822.67</v>
      </c>
      <c r="O375" s="22">
        <f t="shared" si="185"/>
        <v>66822.67</v>
      </c>
      <c r="P375" s="22">
        <f>'3.ВС (2)'!K348</f>
        <v>0</v>
      </c>
      <c r="Q375" s="22">
        <f t="shared" si="186"/>
        <v>0</v>
      </c>
      <c r="R375" s="22">
        <f t="shared" si="187"/>
        <v>0</v>
      </c>
      <c r="S375" s="22">
        <f>'3.ВС (2)'!L348</f>
        <v>0</v>
      </c>
      <c r="T375" s="22">
        <f t="shared" si="188"/>
        <v>0</v>
      </c>
      <c r="U375" s="22">
        <f t="shared" si="189"/>
        <v>0</v>
      </c>
    </row>
    <row r="376" spans="1:21" ht="60" x14ac:dyDescent="0.25">
      <c r="A376" s="321" t="s">
        <v>37</v>
      </c>
      <c r="B376" s="321"/>
      <c r="C376" s="321"/>
      <c r="D376" s="321"/>
      <c r="E376" s="318">
        <v>852</v>
      </c>
      <c r="F376" s="318" t="s">
        <v>100</v>
      </c>
      <c r="G376" s="318" t="s">
        <v>42</v>
      </c>
      <c r="H376" s="318" t="s">
        <v>349</v>
      </c>
      <c r="I376" s="319" t="s">
        <v>76</v>
      </c>
      <c r="J376" s="322">
        <f t="shared" si="199"/>
        <v>66822.67</v>
      </c>
      <c r="K376" s="322">
        <f t="shared" si="199"/>
        <v>0</v>
      </c>
      <c r="L376" s="322">
        <f t="shared" si="199"/>
        <v>0</v>
      </c>
      <c r="M376" s="307">
        <f>'3.ВС (2)'!J349</f>
        <v>10000</v>
      </c>
      <c r="N376" s="22">
        <f t="shared" si="184"/>
        <v>56822.67</v>
      </c>
      <c r="O376" s="22">
        <f t="shared" si="185"/>
        <v>66822.67</v>
      </c>
      <c r="P376" s="22">
        <f>'3.ВС (2)'!K349</f>
        <v>0</v>
      </c>
      <c r="Q376" s="22">
        <f t="shared" si="186"/>
        <v>0</v>
      </c>
      <c r="R376" s="22">
        <f t="shared" si="187"/>
        <v>0</v>
      </c>
      <c r="S376" s="22">
        <f>'3.ВС (2)'!L349</f>
        <v>0</v>
      </c>
      <c r="T376" s="22">
        <f t="shared" si="188"/>
        <v>0</v>
      </c>
      <c r="U376" s="22">
        <f t="shared" si="189"/>
        <v>0</v>
      </c>
    </row>
    <row r="377" spans="1:21" x14ac:dyDescent="0.25">
      <c r="A377" s="321" t="s">
        <v>77</v>
      </c>
      <c r="B377" s="321"/>
      <c r="C377" s="321"/>
      <c r="D377" s="321"/>
      <c r="E377" s="318">
        <v>852</v>
      </c>
      <c r="F377" s="319" t="s">
        <v>100</v>
      </c>
      <c r="G377" s="318" t="s">
        <v>42</v>
      </c>
      <c r="H377" s="318" t="s">
        <v>349</v>
      </c>
      <c r="I377" s="319" t="s">
        <v>78</v>
      </c>
      <c r="J377" s="322">
        <f>10000+56822.67</f>
        <v>66822.67</v>
      </c>
      <c r="K377" s="322"/>
      <c r="L377" s="322"/>
      <c r="M377" s="307">
        <f>'3.ВС (2)'!J350</f>
        <v>10000</v>
      </c>
      <c r="N377" s="22">
        <f t="shared" si="184"/>
        <v>56822.67</v>
      </c>
      <c r="O377" s="22">
        <f t="shared" si="185"/>
        <v>66822.67</v>
      </c>
      <c r="P377" s="22">
        <f>'3.ВС (2)'!K350</f>
        <v>0</v>
      </c>
      <c r="Q377" s="22">
        <f t="shared" si="186"/>
        <v>0</v>
      </c>
      <c r="R377" s="22">
        <f t="shared" si="187"/>
        <v>0</v>
      </c>
      <c r="S377" s="22">
        <f>'3.ВС (2)'!L350</f>
        <v>0</v>
      </c>
      <c r="T377" s="22">
        <f t="shared" si="188"/>
        <v>0</v>
      </c>
      <c r="U377" s="22">
        <f t="shared" si="189"/>
        <v>0</v>
      </c>
    </row>
    <row r="378" spans="1:21" ht="165" x14ac:dyDescent="0.25">
      <c r="A378" s="321" t="s">
        <v>268</v>
      </c>
      <c r="B378" s="321"/>
      <c r="C378" s="321"/>
      <c r="D378" s="321"/>
      <c r="E378" s="318">
        <v>852</v>
      </c>
      <c r="F378" s="318" t="s">
        <v>100</v>
      </c>
      <c r="G378" s="318" t="s">
        <v>42</v>
      </c>
      <c r="H378" s="318" t="s">
        <v>343</v>
      </c>
      <c r="I378" s="319"/>
      <c r="J378" s="322">
        <f t="shared" ref="J378:L379" si="200">J379</f>
        <v>72000</v>
      </c>
      <c r="K378" s="322">
        <f t="shared" si="200"/>
        <v>72000</v>
      </c>
      <c r="L378" s="322">
        <f t="shared" si="200"/>
        <v>72000</v>
      </c>
      <c r="M378" s="307">
        <f>'3.ВС (2)'!J351</f>
        <v>72000</v>
      </c>
      <c r="N378" s="22">
        <f t="shared" si="184"/>
        <v>0</v>
      </c>
      <c r="O378" s="22">
        <f t="shared" si="185"/>
        <v>72000</v>
      </c>
      <c r="P378" s="22">
        <f>'3.ВС (2)'!K351</f>
        <v>72000</v>
      </c>
      <c r="Q378" s="22">
        <f t="shared" si="186"/>
        <v>0</v>
      </c>
      <c r="R378" s="22">
        <f t="shared" si="187"/>
        <v>72000</v>
      </c>
      <c r="S378" s="22">
        <f>'3.ВС (2)'!L351</f>
        <v>72000</v>
      </c>
      <c r="T378" s="22">
        <f t="shared" si="188"/>
        <v>0</v>
      </c>
      <c r="U378" s="22">
        <f t="shared" si="189"/>
        <v>72000</v>
      </c>
    </row>
    <row r="379" spans="1:21" ht="60" x14ac:dyDescent="0.25">
      <c r="A379" s="321" t="s">
        <v>37</v>
      </c>
      <c r="B379" s="321"/>
      <c r="C379" s="321"/>
      <c r="D379" s="321"/>
      <c r="E379" s="318">
        <v>852</v>
      </c>
      <c r="F379" s="318" t="s">
        <v>100</v>
      </c>
      <c r="G379" s="318" t="s">
        <v>42</v>
      </c>
      <c r="H379" s="318" t="s">
        <v>343</v>
      </c>
      <c r="I379" s="319" t="s">
        <v>76</v>
      </c>
      <c r="J379" s="322">
        <f t="shared" si="200"/>
        <v>72000</v>
      </c>
      <c r="K379" s="322">
        <f t="shared" si="200"/>
        <v>72000</v>
      </c>
      <c r="L379" s="322">
        <f t="shared" si="200"/>
        <v>72000</v>
      </c>
      <c r="M379" s="307">
        <f>'3.ВС (2)'!J352</f>
        <v>72000</v>
      </c>
      <c r="N379" s="22">
        <f t="shared" si="184"/>
        <v>0</v>
      </c>
      <c r="O379" s="22">
        <f t="shared" si="185"/>
        <v>72000</v>
      </c>
      <c r="P379" s="22">
        <f>'3.ВС (2)'!K352</f>
        <v>72000</v>
      </c>
      <c r="Q379" s="22">
        <f t="shared" si="186"/>
        <v>0</v>
      </c>
      <c r="R379" s="22">
        <f t="shared" si="187"/>
        <v>72000</v>
      </c>
      <c r="S379" s="22">
        <f>'3.ВС (2)'!L352</f>
        <v>72000</v>
      </c>
      <c r="T379" s="22">
        <f t="shared" si="188"/>
        <v>0</v>
      </c>
      <c r="U379" s="22">
        <f t="shared" si="189"/>
        <v>72000</v>
      </c>
    </row>
    <row r="380" spans="1:21" x14ac:dyDescent="0.25">
      <c r="A380" s="321" t="s">
        <v>77</v>
      </c>
      <c r="B380" s="321"/>
      <c r="C380" s="321"/>
      <c r="D380" s="321"/>
      <c r="E380" s="318">
        <v>852</v>
      </c>
      <c r="F380" s="318" t="s">
        <v>100</v>
      </c>
      <c r="G380" s="318" t="s">
        <v>42</v>
      </c>
      <c r="H380" s="318" t="s">
        <v>343</v>
      </c>
      <c r="I380" s="319" t="s">
        <v>78</v>
      </c>
      <c r="J380" s="322">
        <v>72000</v>
      </c>
      <c r="K380" s="322">
        <v>72000</v>
      </c>
      <c r="L380" s="322">
        <v>72000</v>
      </c>
      <c r="M380" s="307">
        <f>'3.ВС (2)'!J353</f>
        <v>72000</v>
      </c>
      <c r="N380" s="22">
        <f t="shared" si="184"/>
        <v>0</v>
      </c>
      <c r="O380" s="22">
        <f t="shared" si="185"/>
        <v>72000</v>
      </c>
      <c r="P380" s="22">
        <f>'3.ВС (2)'!K353</f>
        <v>72000</v>
      </c>
      <c r="Q380" s="22">
        <f t="shared" si="186"/>
        <v>0</v>
      </c>
      <c r="R380" s="22">
        <f t="shared" si="187"/>
        <v>72000</v>
      </c>
      <c r="S380" s="22">
        <f>'3.ВС (2)'!L353</f>
        <v>72000</v>
      </c>
      <c r="T380" s="22">
        <f t="shared" si="188"/>
        <v>0</v>
      </c>
      <c r="U380" s="22">
        <f t="shared" si="189"/>
        <v>72000</v>
      </c>
    </row>
    <row r="381" spans="1:21" ht="45" x14ac:dyDescent="0.25">
      <c r="A381" s="321" t="s">
        <v>121</v>
      </c>
      <c r="B381" s="317"/>
      <c r="C381" s="317"/>
      <c r="D381" s="317"/>
      <c r="E381" s="318">
        <v>853</v>
      </c>
      <c r="F381" s="319"/>
      <c r="G381" s="319"/>
      <c r="H381" s="418" t="s">
        <v>44</v>
      </c>
      <c r="I381" s="319"/>
      <c r="J381" s="322">
        <f>J382+J400</f>
        <v>19741439.09</v>
      </c>
      <c r="K381" s="322">
        <f>K382+K400</f>
        <v>19157100.25</v>
      </c>
      <c r="L381" s="322">
        <f>L382+L400</f>
        <v>23940296.009999998</v>
      </c>
      <c r="M381" s="307">
        <f>'3.ВС (2)'!J354</f>
        <v>19800367</v>
      </c>
      <c r="N381" s="22">
        <f t="shared" si="184"/>
        <v>-58927.910000000149</v>
      </c>
      <c r="O381" s="22">
        <f t="shared" si="185"/>
        <v>19741439.09</v>
      </c>
      <c r="P381" s="22">
        <f>'3.ВС (2)'!K354</f>
        <v>19155180.620000001</v>
      </c>
      <c r="Q381" s="22">
        <f t="shared" si="186"/>
        <v>1919.6299999989569</v>
      </c>
      <c r="R381" s="22">
        <f t="shared" si="187"/>
        <v>19157100.25</v>
      </c>
      <c r="S381" s="22">
        <f>'3.ВС (2)'!L354</f>
        <v>23955203.619999997</v>
      </c>
      <c r="T381" s="22">
        <f t="shared" si="188"/>
        <v>-14907.609999999404</v>
      </c>
      <c r="U381" s="22">
        <f t="shared" si="189"/>
        <v>23940296.009999998</v>
      </c>
    </row>
    <row r="382" spans="1:21" x14ac:dyDescent="0.25">
      <c r="A382" s="323" t="s">
        <v>10</v>
      </c>
      <c r="B382" s="321"/>
      <c r="C382" s="321"/>
      <c r="D382" s="321"/>
      <c r="E382" s="319">
        <v>853</v>
      </c>
      <c r="F382" s="319" t="s">
        <v>11</v>
      </c>
      <c r="G382" s="319"/>
      <c r="H382" s="318" t="s">
        <v>44</v>
      </c>
      <c r="I382" s="319"/>
      <c r="J382" s="322">
        <f>J383+J392+J396</f>
        <v>11245939.09</v>
      </c>
      <c r="K382" s="322">
        <f>K383+K392+K396</f>
        <v>15161600.25</v>
      </c>
      <c r="L382" s="322">
        <f>L383+L392+L396</f>
        <v>19944796.009999998</v>
      </c>
      <c r="M382" s="307">
        <f>'3.ВС (2)'!J355</f>
        <v>11304867</v>
      </c>
      <c r="N382" s="22">
        <f t="shared" si="184"/>
        <v>-58927.910000000149</v>
      </c>
      <c r="O382" s="22">
        <f t="shared" si="185"/>
        <v>11245939.09</v>
      </c>
      <c r="P382" s="22">
        <f>'3.ВС (2)'!K355</f>
        <v>15159680.620000001</v>
      </c>
      <c r="Q382" s="22">
        <f t="shared" si="186"/>
        <v>1919.6299999989569</v>
      </c>
      <c r="R382" s="22">
        <f t="shared" si="187"/>
        <v>15161600.25</v>
      </c>
      <c r="S382" s="22">
        <f>'3.ВС (2)'!L355</f>
        <v>19959703.619999997</v>
      </c>
      <c r="T382" s="22">
        <f t="shared" si="188"/>
        <v>-14907.609999999404</v>
      </c>
      <c r="U382" s="22">
        <f t="shared" si="189"/>
        <v>19944796.009999998</v>
      </c>
    </row>
    <row r="383" spans="1:21" ht="75" x14ac:dyDescent="0.25">
      <c r="A383" s="323" t="s">
        <v>122</v>
      </c>
      <c r="B383" s="321"/>
      <c r="C383" s="321"/>
      <c r="D383" s="321"/>
      <c r="E383" s="319">
        <v>853</v>
      </c>
      <c r="F383" s="319" t="s">
        <v>11</v>
      </c>
      <c r="G383" s="319" t="s">
        <v>96</v>
      </c>
      <c r="H383" s="318" t="s">
        <v>44</v>
      </c>
      <c r="I383" s="319"/>
      <c r="J383" s="322">
        <f>J384+J389</f>
        <v>10305939.09</v>
      </c>
      <c r="K383" s="322">
        <f t="shared" ref="K383:L383" si="201">K384+K389</f>
        <v>9425400</v>
      </c>
      <c r="L383" s="322">
        <f t="shared" si="201"/>
        <v>9425400</v>
      </c>
      <c r="M383" s="307">
        <f>'3.ВС (2)'!J356</f>
        <v>10304867</v>
      </c>
      <c r="N383" s="22">
        <f t="shared" si="184"/>
        <v>1072.089999999851</v>
      </c>
      <c r="O383" s="22">
        <f t="shared" si="185"/>
        <v>10305939.09</v>
      </c>
      <c r="P383" s="22">
        <f>'3.ВС (2)'!K356</f>
        <v>9425400</v>
      </c>
      <c r="Q383" s="22">
        <f t="shared" si="186"/>
        <v>0</v>
      </c>
      <c r="R383" s="22">
        <f t="shared" si="187"/>
        <v>9425400</v>
      </c>
      <c r="S383" s="22">
        <f>'3.ВС (2)'!L356</f>
        <v>9425400</v>
      </c>
      <c r="T383" s="22">
        <f t="shared" si="188"/>
        <v>0</v>
      </c>
      <c r="U383" s="22">
        <f t="shared" si="189"/>
        <v>9425400</v>
      </c>
    </row>
    <row r="384" spans="1:21" ht="45" x14ac:dyDescent="0.25">
      <c r="A384" s="321" t="s">
        <v>18</v>
      </c>
      <c r="B384" s="317"/>
      <c r="C384" s="317"/>
      <c r="D384" s="317"/>
      <c r="E384" s="319">
        <v>853</v>
      </c>
      <c r="F384" s="319" t="s">
        <v>15</v>
      </c>
      <c r="G384" s="319" t="s">
        <v>96</v>
      </c>
      <c r="H384" s="318" t="s">
        <v>358</v>
      </c>
      <c r="I384" s="319"/>
      <c r="J384" s="322">
        <f t="shared" ref="J384" si="202">J385+J387</f>
        <v>10303539.09</v>
      </c>
      <c r="K384" s="322">
        <f t="shared" ref="K384:L384" si="203">K385+K387</f>
        <v>9423000</v>
      </c>
      <c r="L384" s="322">
        <f t="shared" si="203"/>
        <v>9423000</v>
      </c>
      <c r="M384" s="307">
        <f>'3.ВС (2)'!J357</f>
        <v>10302467</v>
      </c>
      <c r="N384" s="22">
        <f t="shared" si="184"/>
        <v>1072.089999999851</v>
      </c>
      <c r="O384" s="22">
        <f t="shared" si="185"/>
        <v>10303539.09</v>
      </c>
      <c r="P384" s="22">
        <f>'3.ВС (2)'!K357</f>
        <v>9423000</v>
      </c>
      <c r="Q384" s="22">
        <f t="shared" si="186"/>
        <v>0</v>
      </c>
      <c r="R384" s="22">
        <f t="shared" si="187"/>
        <v>9423000</v>
      </c>
      <c r="S384" s="22">
        <f>'3.ВС (2)'!L357</f>
        <v>9423000</v>
      </c>
      <c r="T384" s="22">
        <f t="shared" si="188"/>
        <v>0</v>
      </c>
      <c r="U384" s="22">
        <f t="shared" si="189"/>
        <v>9423000</v>
      </c>
    </row>
    <row r="385" spans="1:21" ht="105" x14ac:dyDescent="0.25">
      <c r="A385" s="321" t="s">
        <v>14</v>
      </c>
      <c r="B385" s="317"/>
      <c r="C385" s="317"/>
      <c r="D385" s="317"/>
      <c r="E385" s="319">
        <v>853</v>
      </c>
      <c r="F385" s="319" t="s">
        <v>11</v>
      </c>
      <c r="G385" s="319" t="s">
        <v>96</v>
      </c>
      <c r="H385" s="318" t="s">
        <v>358</v>
      </c>
      <c r="I385" s="319" t="s">
        <v>16</v>
      </c>
      <c r="J385" s="322">
        <f t="shared" ref="J385:L385" si="204">J386</f>
        <v>10029200</v>
      </c>
      <c r="K385" s="322">
        <f t="shared" si="204"/>
        <v>9379000</v>
      </c>
      <c r="L385" s="322">
        <f t="shared" si="204"/>
        <v>9379000</v>
      </c>
      <c r="M385" s="307">
        <f>'3.ВС (2)'!J358</f>
        <v>10029200</v>
      </c>
      <c r="N385" s="22">
        <f t="shared" si="184"/>
        <v>0</v>
      </c>
      <c r="O385" s="22">
        <f t="shared" si="185"/>
        <v>10029200</v>
      </c>
      <c r="P385" s="22">
        <f>'3.ВС (2)'!K358</f>
        <v>9379000</v>
      </c>
      <c r="Q385" s="22">
        <f t="shared" si="186"/>
        <v>0</v>
      </c>
      <c r="R385" s="22">
        <f t="shared" si="187"/>
        <v>9379000</v>
      </c>
      <c r="S385" s="22">
        <f>'3.ВС (2)'!L358</f>
        <v>9379000</v>
      </c>
      <c r="T385" s="22">
        <f t="shared" si="188"/>
        <v>0</v>
      </c>
      <c r="U385" s="22">
        <f t="shared" si="189"/>
        <v>9379000</v>
      </c>
    </row>
    <row r="386" spans="1:21" ht="45" x14ac:dyDescent="0.25">
      <c r="A386" s="321" t="s">
        <v>255</v>
      </c>
      <c r="B386" s="317"/>
      <c r="C386" s="317"/>
      <c r="D386" s="317"/>
      <c r="E386" s="319">
        <v>853</v>
      </c>
      <c r="F386" s="319" t="s">
        <v>11</v>
      </c>
      <c r="G386" s="319" t="s">
        <v>96</v>
      </c>
      <c r="H386" s="318" t="s">
        <v>358</v>
      </c>
      <c r="I386" s="319" t="s">
        <v>17</v>
      </c>
      <c r="J386" s="322">
        <v>10029200</v>
      </c>
      <c r="K386" s="322">
        <v>9379000</v>
      </c>
      <c r="L386" s="322">
        <v>9379000</v>
      </c>
      <c r="M386" s="307">
        <f>'3.ВС (2)'!J359</f>
        <v>10029200</v>
      </c>
      <c r="N386" s="22">
        <f t="shared" si="184"/>
        <v>0</v>
      </c>
      <c r="O386" s="22">
        <f t="shared" si="185"/>
        <v>10029200</v>
      </c>
      <c r="P386" s="22">
        <f>'3.ВС (2)'!K359</f>
        <v>9379000</v>
      </c>
      <c r="Q386" s="22">
        <f t="shared" si="186"/>
        <v>0</v>
      </c>
      <c r="R386" s="22">
        <f t="shared" si="187"/>
        <v>9379000</v>
      </c>
      <c r="S386" s="22">
        <f>'3.ВС (2)'!L359</f>
        <v>9379000</v>
      </c>
      <c r="T386" s="22">
        <f t="shared" si="188"/>
        <v>0</v>
      </c>
      <c r="U386" s="22">
        <f t="shared" si="189"/>
        <v>9379000</v>
      </c>
    </row>
    <row r="387" spans="1:21" ht="45" x14ac:dyDescent="0.25">
      <c r="A387" s="321" t="s">
        <v>19</v>
      </c>
      <c r="B387" s="317"/>
      <c r="C387" s="317"/>
      <c r="D387" s="317"/>
      <c r="E387" s="319">
        <v>853</v>
      </c>
      <c r="F387" s="319" t="s">
        <v>11</v>
      </c>
      <c r="G387" s="319" t="s">
        <v>96</v>
      </c>
      <c r="H387" s="318" t="s">
        <v>358</v>
      </c>
      <c r="I387" s="319" t="s">
        <v>20</v>
      </c>
      <c r="J387" s="322">
        <f t="shared" ref="J387:L387" si="205">J388</f>
        <v>274339.09000000003</v>
      </c>
      <c r="K387" s="322">
        <f t="shared" si="205"/>
        <v>44000</v>
      </c>
      <c r="L387" s="322">
        <f t="shared" si="205"/>
        <v>44000</v>
      </c>
      <c r="M387" s="307">
        <f>'3.ВС (2)'!J360</f>
        <v>273267</v>
      </c>
      <c r="N387" s="22">
        <f t="shared" si="184"/>
        <v>1072.0900000000256</v>
      </c>
      <c r="O387" s="22">
        <f t="shared" si="185"/>
        <v>274339.09000000003</v>
      </c>
      <c r="P387" s="22">
        <f>'3.ВС (2)'!K360</f>
        <v>44000</v>
      </c>
      <c r="Q387" s="22">
        <f t="shared" si="186"/>
        <v>0</v>
      </c>
      <c r="R387" s="22">
        <f t="shared" si="187"/>
        <v>44000</v>
      </c>
      <c r="S387" s="22">
        <f>'3.ВС (2)'!L360</f>
        <v>44000</v>
      </c>
      <c r="T387" s="22">
        <f t="shared" si="188"/>
        <v>0</v>
      </c>
      <c r="U387" s="22">
        <f t="shared" si="189"/>
        <v>44000</v>
      </c>
    </row>
    <row r="388" spans="1:21" ht="45" x14ac:dyDescent="0.25">
      <c r="A388" s="321" t="s">
        <v>9</v>
      </c>
      <c r="B388" s="317"/>
      <c r="C388" s="317"/>
      <c r="D388" s="317"/>
      <c r="E388" s="319">
        <v>853</v>
      </c>
      <c r="F388" s="319" t="s">
        <v>11</v>
      </c>
      <c r="G388" s="319" t="s">
        <v>96</v>
      </c>
      <c r="H388" s="318" t="s">
        <v>358</v>
      </c>
      <c r="I388" s="319" t="s">
        <v>21</v>
      </c>
      <c r="J388" s="322">
        <v>274339.09000000003</v>
      </c>
      <c r="K388" s="322">
        <v>44000</v>
      </c>
      <c r="L388" s="322">
        <v>44000</v>
      </c>
      <c r="M388" s="307">
        <f>'3.ВС (2)'!J361</f>
        <v>273267</v>
      </c>
      <c r="N388" s="22">
        <f t="shared" si="184"/>
        <v>1072.0900000000256</v>
      </c>
      <c r="O388" s="22">
        <f t="shared" si="185"/>
        <v>274339.09000000003</v>
      </c>
      <c r="P388" s="22">
        <f>'3.ВС (2)'!K361</f>
        <v>44000</v>
      </c>
      <c r="Q388" s="22">
        <f t="shared" si="186"/>
        <v>0</v>
      </c>
      <c r="R388" s="22">
        <f t="shared" si="187"/>
        <v>44000</v>
      </c>
      <c r="S388" s="22">
        <f>'3.ВС (2)'!L361</f>
        <v>44000</v>
      </c>
      <c r="T388" s="22">
        <f t="shared" si="188"/>
        <v>0</v>
      </c>
      <c r="U388" s="22">
        <f t="shared" si="189"/>
        <v>44000</v>
      </c>
    </row>
    <row r="389" spans="1:21" ht="120" x14ac:dyDescent="0.25">
      <c r="A389" s="321" t="s">
        <v>233</v>
      </c>
      <c r="B389" s="317"/>
      <c r="C389" s="317"/>
      <c r="D389" s="317"/>
      <c r="E389" s="319">
        <v>853</v>
      </c>
      <c r="F389" s="319" t="s">
        <v>11</v>
      </c>
      <c r="G389" s="319" t="s">
        <v>96</v>
      </c>
      <c r="H389" s="318" t="s">
        <v>359</v>
      </c>
      <c r="I389" s="319"/>
      <c r="J389" s="322">
        <f t="shared" ref="J389:L390" si="206">J390</f>
        <v>2400</v>
      </c>
      <c r="K389" s="322">
        <f t="shared" si="206"/>
        <v>2400</v>
      </c>
      <c r="L389" s="322">
        <f t="shared" si="206"/>
        <v>2400</v>
      </c>
      <c r="M389" s="307">
        <f>'3.ВС (2)'!J362</f>
        <v>2400</v>
      </c>
      <c r="N389" s="22">
        <f t="shared" si="184"/>
        <v>0</v>
      </c>
      <c r="O389" s="22">
        <f t="shared" si="185"/>
        <v>2400</v>
      </c>
      <c r="P389" s="22">
        <f>'3.ВС (2)'!K362</f>
        <v>2400</v>
      </c>
      <c r="Q389" s="22">
        <f t="shared" si="186"/>
        <v>0</v>
      </c>
      <c r="R389" s="22">
        <f t="shared" si="187"/>
        <v>2400</v>
      </c>
      <c r="S389" s="22">
        <f>'3.ВС (2)'!L362</f>
        <v>2400</v>
      </c>
      <c r="T389" s="22">
        <f t="shared" si="188"/>
        <v>0</v>
      </c>
      <c r="U389" s="22">
        <f t="shared" si="189"/>
        <v>2400</v>
      </c>
    </row>
    <row r="390" spans="1:21" ht="45" x14ac:dyDescent="0.25">
      <c r="A390" s="321" t="s">
        <v>19</v>
      </c>
      <c r="B390" s="317"/>
      <c r="C390" s="317"/>
      <c r="D390" s="317"/>
      <c r="E390" s="319">
        <v>853</v>
      </c>
      <c r="F390" s="319" t="s">
        <v>11</v>
      </c>
      <c r="G390" s="319" t="s">
        <v>96</v>
      </c>
      <c r="H390" s="318" t="s">
        <v>359</v>
      </c>
      <c r="I390" s="319" t="s">
        <v>20</v>
      </c>
      <c r="J390" s="322">
        <f t="shared" si="206"/>
        <v>2400</v>
      </c>
      <c r="K390" s="322">
        <f t="shared" si="206"/>
        <v>2400</v>
      </c>
      <c r="L390" s="322">
        <f t="shared" si="206"/>
        <v>2400</v>
      </c>
      <c r="M390" s="307">
        <f>'3.ВС (2)'!J363</f>
        <v>2400</v>
      </c>
      <c r="N390" s="22">
        <f t="shared" si="184"/>
        <v>0</v>
      </c>
      <c r="O390" s="22">
        <f t="shared" si="185"/>
        <v>2400</v>
      </c>
      <c r="P390" s="22">
        <f>'3.ВС (2)'!K363</f>
        <v>2400</v>
      </c>
      <c r="Q390" s="22">
        <f t="shared" si="186"/>
        <v>0</v>
      </c>
      <c r="R390" s="22">
        <f t="shared" si="187"/>
        <v>2400</v>
      </c>
      <c r="S390" s="22">
        <f>'3.ВС (2)'!L363</f>
        <v>2400</v>
      </c>
      <c r="T390" s="22">
        <f t="shared" si="188"/>
        <v>0</v>
      </c>
      <c r="U390" s="22">
        <f t="shared" si="189"/>
        <v>2400</v>
      </c>
    </row>
    <row r="391" spans="1:21" ht="45" x14ac:dyDescent="0.25">
      <c r="A391" s="321" t="s">
        <v>9</v>
      </c>
      <c r="B391" s="317"/>
      <c r="C391" s="317"/>
      <c r="D391" s="317"/>
      <c r="E391" s="319">
        <v>853</v>
      </c>
      <c r="F391" s="319" t="s">
        <v>11</v>
      </c>
      <c r="G391" s="319" t="s">
        <v>96</v>
      </c>
      <c r="H391" s="318" t="s">
        <v>359</v>
      </c>
      <c r="I391" s="319" t="s">
        <v>21</v>
      </c>
      <c r="J391" s="322">
        <v>2400</v>
      </c>
      <c r="K391" s="322">
        <v>2400</v>
      </c>
      <c r="L391" s="322">
        <v>2400</v>
      </c>
      <c r="M391" s="307">
        <f>'3.ВС (2)'!J364</f>
        <v>2400</v>
      </c>
      <c r="N391" s="22">
        <f t="shared" si="184"/>
        <v>0</v>
      </c>
      <c r="O391" s="22">
        <f t="shared" si="185"/>
        <v>2400</v>
      </c>
      <c r="P391" s="22">
        <f>'3.ВС (2)'!K364</f>
        <v>2400</v>
      </c>
      <c r="Q391" s="22">
        <f t="shared" si="186"/>
        <v>0</v>
      </c>
      <c r="R391" s="22">
        <f t="shared" si="187"/>
        <v>2400</v>
      </c>
      <c r="S391" s="22">
        <f>'3.ВС (2)'!L364</f>
        <v>2400</v>
      </c>
      <c r="T391" s="22">
        <f t="shared" si="188"/>
        <v>0</v>
      </c>
      <c r="U391" s="22">
        <f t="shared" si="189"/>
        <v>2400</v>
      </c>
    </row>
    <row r="392" spans="1:21" x14ac:dyDescent="0.25">
      <c r="A392" s="323" t="s">
        <v>123</v>
      </c>
      <c r="B392" s="321"/>
      <c r="C392" s="321"/>
      <c r="D392" s="321"/>
      <c r="E392" s="319">
        <v>853</v>
      </c>
      <c r="F392" s="319" t="s">
        <v>11</v>
      </c>
      <c r="G392" s="319" t="s">
        <v>100</v>
      </c>
      <c r="H392" s="318" t="s">
        <v>44</v>
      </c>
      <c r="I392" s="319"/>
      <c r="J392" s="322">
        <f t="shared" ref="J392:L394" si="207">J393</f>
        <v>940000</v>
      </c>
      <c r="K392" s="322">
        <f t="shared" si="207"/>
        <v>0</v>
      </c>
      <c r="L392" s="322">
        <f t="shared" si="207"/>
        <v>0</v>
      </c>
      <c r="M392" s="307">
        <f>'3.ВС (2)'!J365</f>
        <v>1000000</v>
      </c>
      <c r="N392" s="22">
        <f t="shared" si="184"/>
        <v>-60000</v>
      </c>
      <c r="O392" s="22">
        <f t="shared" si="185"/>
        <v>940000</v>
      </c>
      <c r="P392" s="22">
        <f>'3.ВС (2)'!K365</f>
        <v>0</v>
      </c>
      <c r="Q392" s="22">
        <f t="shared" si="186"/>
        <v>0</v>
      </c>
      <c r="R392" s="22">
        <f t="shared" si="187"/>
        <v>0</v>
      </c>
      <c r="S392" s="22">
        <f>'3.ВС (2)'!L365</f>
        <v>0</v>
      </c>
      <c r="T392" s="22">
        <f t="shared" si="188"/>
        <v>0</v>
      </c>
      <c r="U392" s="22">
        <f t="shared" si="189"/>
        <v>0</v>
      </c>
    </row>
    <row r="393" spans="1:21" ht="30" x14ac:dyDescent="0.25">
      <c r="A393" s="321" t="s">
        <v>264</v>
      </c>
      <c r="B393" s="321"/>
      <c r="C393" s="321"/>
      <c r="D393" s="321"/>
      <c r="E393" s="319">
        <v>853</v>
      </c>
      <c r="F393" s="319" t="s">
        <v>11</v>
      </c>
      <c r="G393" s="319" t="s">
        <v>100</v>
      </c>
      <c r="H393" s="318" t="s">
        <v>212</v>
      </c>
      <c r="I393" s="319"/>
      <c r="J393" s="322">
        <f t="shared" si="207"/>
        <v>940000</v>
      </c>
      <c r="K393" s="322">
        <f t="shared" si="207"/>
        <v>0</v>
      </c>
      <c r="L393" s="322">
        <f t="shared" si="207"/>
        <v>0</v>
      </c>
      <c r="M393" s="307">
        <f>'3.ВС (2)'!J366</f>
        <v>1000000</v>
      </c>
      <c r="N393" s="22">
        <f t="shared" si="184"/>
        <v>-60000</v>
      </c>
      <c r="O393" s="22">
        <f t="shared" si="185"/>
        <v>940000</v>
      </c>
      <c r="P393" s="22">
        <f>'3.ВС (2)'!K366</f>
        <v>0</v>
      </c>
      <c r="Q393" s="22">
        <f t="shared" si="186"/>
        <v>0</v>
      </c>
      <c r="R393" s="22">
        <f t="shared" si="187"/>
        <v>0</v>
      </c>
      <c r="S393" s="22">
        <f>'3.ВС (2)'!L366</f>
        <v>0</v>
      </c>
      <c r="T393" s="22">
        <f t="shared" si="188"/>
        <v>0</v>
      </c>
      <c r="U393" s="22">
        <f t="shared" si="189"/>
        <v>0</v>
      </c>
    </row>
    <row r="394" spans="1:21" x14ac:dyDescent="0.25">
      <c r="A394" s="321" t="s">
        <v>22</v>
      </c>
      <c r="B394" s="321"/>
      <c r="C394" s="321"/>
      <c r="D394" s="321"/>
      <c r="E394" s="319">
        <v>853</v>
      </c>
      <c r="F394" s="319" t="s">
        <v>11</v>
      </c>
      <c r="G394" s="319" t="s">
        <v>100</v>
      </c>
      <c r="H394" s="318" t="s">
        <v>212</v>
      </c>
      <c r="I394" s="319" t="s">
        <v>23</v>
      </c>
      <c r="J394" s="322">
        <f t="shared" si="207"/>
        <v>940000</v>
      </c>
      <c r="K394" s="322">
        <f t="shared" si="207"/>
        <v>0</v>
      </c>
      <c r="L394" s="322">
        <f t="shared" si="207"/>
        <v>0</v>
      </c>
      <c r="M394" s="307">
        <f>'3.ВС (2)'!J367</f>
        <v>1000000</v>
      </c>
      <c r="N394" s="22">
        <f t="shared" si="184"/>
        <v>-60000</v>
      </c>
      <c r="O394" s="22">
        <f t="shared" si="185"/>
        <v>940000</v>
      </c>
      <c r="P394" s="22">
        <f>'3.ВС (2)'!K367</f>
        <v>0</v>
      </c>
      <c r="Q394" s="22">
        <f t="shared" si="186"/>
        <v>0</v>
      </c>
      <c r="R394" s="22">
        <f t="shared" si="187"/>
        <v>0</v>
      </c>
      <c r="S394" s="22">
        <f>'3.ВС (2)'!L367</f>
        <v>0</v>
      </c>
      <c r="T394" s="22">
        <f t="shared" si="188"/>
        <v>0</v>
      </c>
      <c r="U394" s="22">
        <f t="shared" si="189"/>
        <v>0</v>
      </c>
    </row>
    <row r="395" spans="1:21" s="17" customFormat="1" x14ac:dyDescent="0.25">
      <c r="A395" s="321" t="s">
        <v>124</v>
      </c>
      <c r="B395" s="323"/>
      <c r="C395" s="323"/>
      <c r="D395" s="323"/>
      <c r="E395" s="319">
        <v>853</v>
      </c>
      <c r="F395" s="319" t="s">
        <v>11</v>
      </c>
      <c r="G395" s="319" t="s">
        <v>100</v>
      </c>
      <c r="H395" s="318" t="s">
        <v>212</v>
      </c>
      <c r="I395" s="319" t="s">
        <v>125</v>
      </c>
      <c r="J395" s="322">
        <f>1000000-25000-35000</f>
        <v>940000</v>
      </c>
      <c r="K395" s="322"/>
      <c r="L395" s="322"/>
      <c r="M395" s="307">
        <f>'3.ВС (2)'!J368</f>
        <v>1000000</v>
      </c>
      <c r="N395" s="22">
        <f t="shared" si="184"/>
        <v>-60000</v>
      </c>
      <c r="O395" s="22">
        <f t="shared" si="185"/>
        <v>940000</v>
      </c>
      <c r="P395" s="22">
        <f>'3.ВС (2)'!K368</f>
        <v>0</v>
      </c>
      <c r="Q395" s="22">
        <f t="shared" si="186"/>
        <v>0</v>
      </c>
      <c r="R395" s="22">
        <f t="shared" si="187"/>
        <v>0</v>
      </c>
      <c r="S395" s="22">
        <f>'3.ВС (2)'!L368</f>
        <v>0</v>
      </c>
      <c r="T395" s="22">
        <f t="shared" si="188"/>
        <v>0</v>
      </c>
      <c r="U395" s="22">
        <f t="shared" si="189"/>
        <v>0</v>
      </c>
    </row>
    <row r="396" spans="1:21" ht="30" x14ac:dyDescent="0.25">
      <c r="A396" s="323" t="s">
        <v>31</v>
      </c>
      <c r="B396" s="321"/>
      <c r="C396" s="321"/>
      <c r="D396" s="321"/>
      <c r="E396" s="319">
        <v>853</v>
      </c>
      <c r="F396" s="319" t="s">
        <v>11</v>
      </c>
      <c r="G396" s="319" t="s">
        <v>32</v>
      </c>
      <c r="H396" s="318" t="s">
        <v>44</v>
      </c>
      <c r="I396" s="319"/>
      <c r="J396" s="322">
        <f t="shared" ref="J396:L396" si="208">J397</f>
        <v>0</v>
      </c>
      <c r="K396" s="322">
        <f t="shared" si="208"/>
        <v>5736200.25</v>
      </c>
      <c r="L396" s="322">
        <f t="shared" si="208"/>
        <v>10519396.01</v>
      </c>
      <c r="M396" s="307">
        <f>'3.ВС (2)'!J369</f>
        <v>0</v>
      </c>
      <c r="N396" s="22">
        <f t="shared" si="184"/>
        <v>0</v>
      </c>
      <c r="O396" s="22">
        <f t="shared" si="185"/>
        <v>0</v>
      </c>
      <c r="P396" s="22">
        <f>'3.ВС (2)'!K369</f>
        <v>5734280.6200000001</v>
      </c>
      <c r="Q396" s="22">
        <f t="shared" si="186"/>
        <v>1919.6299999998882</v>
      </c>
      <c r="R396" s="22">
        <f t="shared" si="187"/>
        <v>5736200.25</v>
      </c>
      <c r="S396" s="22">
        <f>'3.ВС (2)'!L369</f>
        <v>10534303.619999999</v>
      </c>
      <c r="T396" s="22">
        <f t="shared" si="188"/>
        <v>-14907.609999999404</v>
      </c>
      <c r="U396" s="22">
        <f t="shared" si="189"/>
        <v>10519396.01</v>
      </c>
    </row>
    <row r="397" spans="1:21" x14ac:dyDescent="0.25">
      <c r="A397" s="321" t="s">
        <v>234</v>
      </c>
      <c r="B397" s="321"/>
      <c r="C397" s="321"/>
      <c r="D397" s="321"/>
      <c r="E397" s="319">
        <v>853</v>
      </c>
      <c r="F397" s="319" t="s">
        <v>11</v>
      </c>
      <c r="G397" s="319" t="s">
        <v>32</v>
      </c>
      <c r="H397" s="318" t="s">
        <v>238</v>
      </c>
      <c r="I397" s="319"/>
      <c r="J397" s="322">
        <f t="shared" ref="J397" si="209">J399</f>
        <v>0</v>
      </c>
      <c r="K397" s="322">
        <f t="shared" ref="K397:L397" si="210">K399</f>
        <v>5736200.25</v>
      </c>
      <c r="L397" s="322">
        <f t="shared" si="210"/>
        <v>10519396.01</v>
      </c>
      <c r="M397" s="307">
        <f>'3.ВС (2)'!J370</f>
        <v>0</v>
      </c>
      <c r="N397" s="22">
        <f t="shared" si="184"/>
        <v>0</v>
      </c>
      <c r="O397" s="22">
        <f t="shared" si="185"/>
        <v>0</v>
      </c>
      <c r="P397" s="22">
        <f>'3.ВС (2)'!K370</f>
        <v>5734280.6200000001</v>
      </c>
      <c r="Q397" s="22">
        <f t="shared" si="186"/>
        <v>1919.6299999998882</v>
      </c>
      <c r="R397" s="22">
        <f t="shared" si="187"/>
        <v>5736200.25</v>
      </c>
      <c r="S397" s="22">
        <f>'3.ВС (2)'!L370</f>
        <v>10534303.619999999</v>
      </c>
      <c r="T397" s="22">
        <f t="shared" si="188"/>
        <v>-14907.609999999404</v>
      </c>
      <c r="U397" s="22">
        <f t="shared" si="189"/>
        <v>10519396.01</v>
      </c>
    </row>
    <row r="398" spans="1:21" x14ac:dyDescent="0.25">
      <c r="A398" s="321" t="s">
        <v>22</v>
      </c>
      <c r="B398" s="325"/>
      <c r="C398" s="325"/>
      <c r="D398" s="325"/>
      <c r="E398" s="319">
        <v>853</v>
      </c>
      <c r="F398" s="319" t="s">
        <v>11</v>
      </c>
      <c r="G398" s="319" t="s">
        <v>32</v>
      </c>
      <c r="H398" s="318" t="s">
        <v>238</v>
      </c>
      <c r="I398" s="319">
        <v>800</v>
      </c>
      <c r="J398" s="322">
        <f t="shared" ref="J398:L398" si="211">J399</f>
        <v>0</v>
      </c>
      <c r="K398" s="322">
        <f t="shared" si="211"/>
        <v>5736200.25</v>
      </c>
      <c r="L398" s="322">
        <f t="shared" si="211"/>
        <v>10519396.01</v>
      </c>
      <c r="M398" s="307">
        <f>'3.ВС (2)'!J371</f>
        <v>0</v>
      </c>
      <c r="N398" s="22">
        <f t="shared" si="184"/>
        <v>0</v>
      </c>
      <c r="O398" s="22">
        <f t="shared" si="185"/>
        <v>0</v>
      </c>
      <c r="P398" s="22">
        <f>'3.ВС (2)'!K371</f>
        <v>5734280.6200000001</v>
      </c>
      <c r="Q398" s="22">
        <f t="shared" si="186"/>
        <v>1919.6299999998882</v>
      </c>
      <c r="R398" s="22">
        <f t="shared" si="187"/>
        <v>5736200.25</v>
      </c>
      <c r="S398" s="22">
        <f>'3.ВС (2)'!L371</f>
        <v>10534303.619999999</v>
      </c>
      <c r="T398" s="22">
        <f t="shared" si="188"/>
        <v>-14907.609999999404</v>
      </c>
      <c r="U398" s="22">
        <f t="shared" si="189"/>
        <v>10519396.01</v>
      </c>
    </row>
    <row r="399" spans="1:21" x14ac:dyDescent="0.25">
      <c r="A399" s="321" t="s">
        <v>124</v>
      </c>
      <c r="B399" s="321"/>
      <c r="C399" s="321"/>
      <c r="D399" s="321"/>
      <c r="E399" s="319">
        <v>853</v>
      </c>
      <c r="F399" s="319" t="s">
        <v>11</v>
      </c>
      <c r="G399" s="319" t="s">
        <v>32</v>
      </c>
      <c r="H399" s="318" t="s">
        <v>238</v>
      </c>
      <c r="I399" s="319" t="s">
        <v>125</v>
      </c>
      <c r="J399" s="322"/>
      <c r="K399" s="322">
        <f>5736193.84+6.41</f>
        <v>5736200.25</v>
      </c>
      <c r="L399" s="322">
        <f>10519393.02+2.99</f>
        <v>10519396.01</v>
      </c>
      <c r="M399" s="307">
        <f>'3.ВС (2)'!J372</f>
        <v>0</v>
      </c>
      <c r="N399" s="22">
        <f t="shared" si="184"/>
        <v>0</v>
      </c>
      <c r="O399" s="22">
        <f t="shared" si="185"/>
        <v>0</v>
      </c>
      <c r="P399" s="22">
        <f>'3.ВС (2)'!K372</f>
        <v>5734280.6200000001</v>
      </c>
      <c r="Q399" s="22">
        <f t="shared" si="186"/>
        <v>1919.6299999998882</v>
      </c>
      <c r="R399" s="22">
        <f t="shared" si="187"/>
        <v>5736200.25</v>
      </c>
      <c r="S399" s="22">
        <f>'3.ВС (2)'!L372</f>
        <v>10534303.619999999</v>
      </c>
      <c r="T399" s="22">
        <f t="shared" si="188"/>
        <v>-14907.609999999404</v>
      </c>
      <c r="U399" s="22">
        <f t="shared" si="189"/>
        <v>10519396.01</v>
      </c>
    </row>
    <row r="400" spans="1:21" ht="60" x14ac:dyDescent="0.25">
      <c r="A400" s="323" t="s">
        <v>265</v>
      </c>
      <c r="B400" s="321"/>
      <c r="C400" s="321"/>
      <c r="D400" s="321"/>
      <c r="E400" s="319">
        <v>853</v>
      </c>
      <c r="F400" s="318" t="s">
        <v>127</v>
      </c>
      <c r="G400" s="318"/>
      <c r="H400" s="318" t="s">
        <v>44</v>
      </c>
      <c r="I400" s="318"/>
      <c r="J400" s="420">
        <f t="shared" ref="J400" si="212">J401+J405</f>
        <v>8495500</v>
      </c>
      <c r="K400" s="420">
        <f t="shared" ref="K400:L400" si="213">K401+K405</f>
        <v>3995500</v>
      </c>
      <c r="L400" s="420">
        <f t="shared" si="213"/>
        <v>3995500</v>
      </c>
      <c r="M400" s="307">
        <f>'3.ВС (2)'!J373</f>
        <v>8495500</v>
      </c>
      <c r="N400" s="22">
        <f t="shared" si="184"/>
        <v>0</v>
      </c>
      <c r="O400" s="22">
        <f t="shared" si="185"/>
        <v>8495500</v>
      </c>
      <c r="P400" s="22">
        <f>'3.ВС (2)'!K373</f>
        <v>3995500</v>
      </c>
      <c r="Q400" s="22">
        <f t="shared" si="186"/>
        <v>0</v>
      </c>
      <c r="R400" s="22">
        <f t="shared" si="187"/>
        <v>3995500</v>
      </c>
      <c r="S400" s="22">
        <f>'3.ВС (2)'!L373</f>
        <v>3995500</v>
      </c>
      <c r="T400" s="22">
        <f t="shared" si="188"/>
        <v>0</v>
      </c>
      <c r="U400" s="22">
        <f t="shared" si="189"/>
        <v>3995500</v>
      </c>
    </row>
    <row r="401" spans="1:21" ht="60" x14ac:dyDescent="0.25">
      <c r="A401" s="323" t="s">
        <v>128</v>
      </c>
      <c r="B401" s="321"/>
      <c r="C401" s="321"/>
      <c r="D401" s="321"/>
      <c r="E401" s="319">
        <v>853</v>
      </c>
      <c r="F401" s="318" t="s">
        <v>127</v>
      </c>
      <c r="G401" s="318" t="s">
        <v>11</v>
      </c>
      <c r="H401" s="318" t="s">
        <v>44</v>
      </c>
      <c r="I401" s="318"/>
      <c r="J401" s="324">
        <f t="shared" ref="J401:L403" si="214">J402</f>
        <v>995500</v>
      </c>
      <c r="K401" s="324">
        <f t="shared" si="214"/>
        <v>995500</v>
      </c>
      <c r="L401" s="324">
        <f t="shared" si="214"/>
        <v>995500</v>
      </c>
      <c r="M401" s="307">
        <f>'3.ВС (2)'!J374</f>
        <v>995500</v>
      </c>
      <c r="N401" s="22">
        <f t="shared" si="184"/>
        <v>0</v>
      </c>
      <c r="O401" s="22">
        <f t="shared" si="185"/>
        <v>995500</v>
      </c>
      <c r="P401" s="22">
        <f>'3.ВС (2)'!K374</f>
        <v>995500</v>
      </c>
      <c r="Q401" s="22">
        <f t="shared" si="186"/>
        <v>0</v>
      </c>
      <c r="R401" s="22">
        <f t="shared" si="187"/>
        <v>995500</v>
      </c>
      <c r="S401" s="22">
        <f>'3.ВС (2)'!L374</f>
        <v>995500</v>
      </c>
      <c r="T401" s="22">
        <f t="shared" si="188"/>
        <v>0</v>
      </c>
      <c r="U401" s="22">
        <f t="shared" si="189"/>
        <v>995500</v>
      </c>
    </row>
    <row r="402" spans="1:21" ht="75" x14ac:dyDescent="0.25">
      <c r="A402" s="321" t="s">
        <v>758</v>
      </c>
      <c r="B402" s="321"/>
      <c r="C402" s="321"/>
      <c r="D402" s="321"/>
      <c r="E402" s="319">
        <v>853</v>
      </c>
      <c r="F402" s="318" t="s">
        <v>127</v>
      </c>
      <c r="G402" s="318" t="s">
        <v>11</v>
      </c>
      <c r="H402" s="318" t="s">
        <v>360</v>
      </c>
      <c r="I402" s="318"/>
      <c r="J402" s="322">
        <f t="shared" si="214"/>
        <v>995500</v>
      </c>
      <c r="K402" s="322">
        <f t="shared" si="214"/>
        <v>995500</v>
      </c>
      <c r="L402" s="322">
        <f t="shared" si="214"/>
        <v>995500</v>
      </c>
      <c r="M402" s="307">
        <f>'3.ВС (2)'!J375</f>
        <v>995500</v>
      </c>
      <c r="N402" s="22">
        <f t="shared" si="184"/>
        <v>0</v>
      </c>
      <c r="O402" s="22">
        <f t="shared" si="185"/>
        <v>995500</v>
      </c>
      <c r="P402" s="22">
        <f>'3.ВС (2)'!K375</f>
        <v>995500</v>
      </c>
      <c r="Q402" s="22">
        <f t="shared" si="186"/>
        <v>0</v>
      </c>
      <c r="R402" s="22">
        <f t="shared" si="187"/>
        <v>995500</v>
      </c>
      <c r="S402" s="22">
        <f>'3.ВС (2)'!L375</f>
        <v>995500</v>
      </c>
      <c r="T402" s="22">
        <f t="shared" si="188"/>
        <v>0</v>
      </c>
      <c r="U402" s="22">
        <f t="shared" si="189"/>
        <v>995500</v>
      </c>
    </row>
    <row r="403" spans="1:21" x14ac:dyDescent="0.25">
      <c r="A403" s="321" t="s">
        <v>33</v>
      </c>
      <c r="B403" s="323"/>
      <c r="C403" s="323"/>
      <c r="D403" s="323"/>
      <c r="E403" s="319">
        <v>853</v>
      </c>
      <c r="F403" s="319" t="s">
        <v>127</v>
      </c>
      <c r="G403" s="319" t="s">
        <v>11</v>
      </c>
      <c r="H403" s="318" t="s">
        <v>360</v>
      </c>
      <c r="I403" s="319" t="s">
        <v>34</v>
      </c>
      <c r="J403" s="322">
        <f t="shared" si="214"/>
        <v>995500</v>
      </c>
      <c r="K403" s="322">
        <f t="shared" si="214"/>
        <v>995500</v>
      </c>
      <c r="L403" s="322">
        <f t="shared" si="214"/>
        <v>995500</v>
      </c>
      <c r="M403" s="307">
        <f>'3.ВС (2)'!J376</f>
        <v>995500</v>
      </c>
      <c r="N403" s="22">
        <f t="shared" si="184"/>
        <v>0</v>
      </c>
      <c r="O403" s="22">
        <f t="shared" si="185"/>
        <v>995500</v>
      </c>
      <c r="P403" s="22">
        <f>'3.ВС (2)'!K376</f>
        <v>995500</v>
      </c>
      <c r="Q403" s="22">
        <f t="shared" si="186"/>
        <v>0</v>
      </c>
      <c r="R403" s="22">
        <f t="shared" si="187"/>
        <v>995500</v>
      </c>
      <c r="S403" s="22">
        <f>'3.ВС (2)'!L376</f>
        <v>995500</v>
      </c>
      <c r="T403" s="22">
        <f t="shared" si="188"/>
        <v>0</v>
      </c>
      <c r="U403" s="22">
        <f t="shared" si="189"/>
        <v>995500</v>
      </c>
    </row>
    <row r="404" spans="1:21" x14ac:dyDescent="0.25">
      <c r="A404" s="321" t="s">
        <v>132</v>
      </c>
      <c r="B404" s="323"/>
      <c r="C404" s="323"/>
      <c r="D404" s="323"/>
      <c r="E404" s="319">
        <v>853</v>
      </c>
      <c r="F404" s="319" t="s">
        <v>127</v>
      </c>
      <c r="G404" s="319" t="s">
        <v>11</v>
      </c>
      <c r="H404" s="318" t="s">
        <v>360</v>
      </c>
      <c r="I404" s="319" t="s">
        <v>130</v>
      </c>
      <c r="J404" s="322">
        <v>995500</v>
      </c>
      <c r="K404" s="322">
        <v>995500</v>
      </c>
      <c r="L404" s="322">
        <v>995500</v>
      </c>
      <c r="M404" s="307">
        <f>'3.ВС (2)'!J377</f>
        <v>995500</v>
      </c>
      <c r="N404" s="22">
        <f t="shared" si="184"/>
        <v>0</v>
      </c>
      <c r="O404" s="22">
        <f t="shared" si="185"/>
        <v>995500</v>
      </c>
      <c r="P404" s="22">
        <f>'3.ВС (2)'!K377</f>
        <v>995500</v>
      </c>
      <c r="Q404" s="22">
        <f t="shared" si="186"/>
        <v>0</v>
      </c>
      <c r="R404" s="22">
        <f t="shared" si="187"/>
        <v>995500</v>
      </c>
      <c r="S404" s="22">
        <f>'3.ВС (2)'!L377</f>
        <v>995500</v>
      </c>
      <c r="T404" s="22">
        <f t="shared" si="188"/>
        <v>0</v>
      </c>
      <c r="U404" s="22">
        <f t="shared" si="189"/>
        <v>995500</v>
      </c>
    </row>
    <row r="405" spans="1:21" ht="30" x14ac:dyDescent="0.25">
      <c r="A405" s="323" t="s">
        <v>445</v>
      </c>
      <c r="B405" s="421"/>
      <c r="C405" s="421"/>
      <c r="D405" s="421"/>
      <c r="E405" s="319">
        <v>853</v>
      </c>
      <c r="F405" s="319" t="s">
        <v>127</v>
      </c>
      <c r="G405" s="319" t="s">
        <v>42</v>
      </c>
      <c r="H405" s="318" t="s">
        <v>44</v>
      </c>
      <c r="I405" s="319"/>
      <c r="J405" s="322">
        <f t="shared" ref="J405:L407" si="215">J406</f>
        <v>7500000</v>
      </c>
      <c r="K405" s="322">
        <f t="shared" si="215"/>
        <v>3000000</v>
      </c>
      <c r="L405" s="322">
        <f t="shared" si="215"/>
        <v>3000000</v>
      </c>
      <c r="M405" s="307">
        <f>'3.ВС (2)'!J378</f>
        <v>7500000</v>
      </c>
      <c r="N405" s="22">
        <f t="shared" si="184"/>
        <v>0</v>
      </c>
      <c r="O405" s="22">
        <f t="shared" si="185"/>
        <v>7500000</v>
      </c>
      <c r="P405" s="22">
        <f>'3.ВС (2)'!K378</f>
        <v>3000000</v>
      </c>
      <c r="Q405" s="22">
        <f t="shared" si="186"/>
        <v>0</v>
      </c>
      <c r="R405" s="22">
        <f t="shared" si="187"/>
        <v>3000000</v>
      </c>
      <c r="S405" s="22">
        <f>'3.ВС (2)'!L378</f>
        <v>3000000</v>
      </c>
      <c r="T405" s="22">
        <f t="shared" si="188"/>
        <v>0</v>
      </c>
      <c r="U405" s="22">
        <f t="shared" si="189"/>
        <v>3000000</v>
      </c>
    </row>
    <row r="406" spans="1:21" ht="45" x14ac:dyDescent="0.25">
      <c r="A406" s="321" t="s">
        <v>176</v>
      </c>
      <c r="B406" s="321"/>
      <c r="C406" s="321"/>
      <c r="D406" s="321"/>
      <c r="E406" s="319">
        <v>853</v>
      </c>
      <c r="F406" s="319" t="s">
        <v>127</v>
      </c>
      <c r="G406" s="319" t="s">
        <v>42</v>
      </c>
      <c r="H406" s="318" t="s">
        <v>361</v>
      </c>
      <c r="I406" s="319"/>
      <c r="J406" s="322">
        <f t="shared" si="215"/>
        <v>7500000</v>
      </c>
      <c r="K406" s="322">
        <f t="shared" si="215"/>
        <v>3000000</v>
      </c>
      <c r="L406" s="322">
        <f t="shared" si="215"/>
        <v>3000000</v>
      </c>
      <c r="M406" s="307">
        <f>'3.ВС (2)'!J379</f>
        <v>7500000</v>
      </c>
      <c r="N406" s="22">
        <f t="shared" si="184"/>
        <v>0</v>
      </c>
      <c r="O406" s="22">
        <f t="shared" si="185"/>
        <v>7500000</v>
      </c>
      <c r="P406" s="22">
        <f>'3.ВС (2)'!K379</f>
        <v>3000000</v>
      </c>
      <c r="Q406" s="22">
        <f t="shared" si="186"/>
        <v>0</v>
      </c>
      <c r="R406" s="22">
        <f t="shared" si="187"/>
        <v>3000000</v>
      </c>
      <c r="S406" s="22">
        <f>'3.ВС (2)'!L379</f>
        <v>3000000</v>
      </c>
      <c r="T406" s="22">
        <f t="shared" si="188"/>
        <v>0</v>
      </c>
      <c r="U406" s="22">
        <f t="shared" si="189"/>
        <v>3000000</v>
      </c>
    </row>
    <row r="407" spans="1:21" s="17" customFormat="1" x14ac:dyDescent="0.25">
      <c r="A407" s="321" t="s">
        <v>33</v>
      </c>
      <c r="B407" s="321"/>
      <c r="C407" s="321"/>
      <c r="D407" s="321"/>
      <c r="E407" s="319">
        <v>853</v>
      </c>
      <c r="F407" s="319" t="s">
        <v>127</v>
      </c>
      <c r="G407" s="319" t="s">
        <v>42</v>
      </c>
      <c r="H407" s="318" t="s">
        <v>361</v>
      </c>
      <c r="I407" s="319" t="s">
        <v>34</v>
      </c>
      <c r="J407" s="322">
        <f t="shared" si="215"/>
        <v>7500000</v>
      </c>
      <c r="K407" s="322">
        <f t="shared" si="215"/>
        <v>3000000</v>
      </c>
      <c r="L407" s="322">
        <f t="shared" si="215"/>
        <v>3000000</v>
      </c>
      <c r="M407" s="307">
        <f>'3.ВС (2)'!J380</f>
        <v>7500000</v>
      </c>
      <c r="N407" s="22">
        <f t="shared" si="184"/>
        <v>0</v>
      </c>
      <c r="O407" s="22">
        <f t="shared" si="185"/>
        <v>7500000</v>
      </c>
      <c r="P407" s="22">
        <f>'3.ВС (2)'!K380</f>
        <v>3000000</v>
      </c>
      <c r="Q407" s="22">
        <f t="shared" si="186"/>
        <v>0</v>
      </c>
      <c r="R407" s="22">
        <f t="shared" si="187"/>
        <v>3000000</v>
      </c>
      <c r="S407" s="22">
        <f>'3.ВС (2)'!L380</f>
        <v>3000000</v>
      </c>
      <c r="T407" s="22">
        <f t="shared" si="188"/>
        <v>0</v>
      </c>
      <c r="U407" s="22">
        <f t="shared" si="189"/>
        <v>3000000</v>
      </c>
    </row>
    <row r="408" spans="1:21" s="17" customFormat="1" x14ac:dyDescent="0.25">
      <c r="A408" s="321" t="s">
        <v>55</v>
      </c>
      <c r="B408" s="321"/>
      <c r="C408" s="321"/>
      <c r="D408" s="321"/>
      <c r="E408" s="319">
        <v>853</v>
      </c>
      <c r="F408" s="319" t="s">
        <v>127</v>
      </c>
      <c r="G408" s="319" t="s">
        <v>42</v>
      </c>
      <c r="H408" s="318" t="s">
        <v>361</v>
      </c>
      <c r="I408" s="319" t="s">
        <v>56</v>
      </c>
      <c r="J408" s="322">
        <v>7500000</v>
      </c>
      <c r="K408" s="322">
        <v>3000000</v>
      </c>
      <c r="L408" s="322">
        <v>3000000</v>
      </c>
      <c r="M408" s="307">
        <f>'3.ВС (2)'!J381</f>
        <v>7500000</v>
      </c>
      <c r="N408" s="22">
        <f t="shared" si="184"/>
        <v>0</v>
      </c>
      <c r="O408" s="22">
        <f t="shared" si="185"/>
        <v>7500000</v>
      </c>
      <c r="P408" s="22">
        <f>'3.ВС (2)'!K381</f>
        <v>3000000</v>
      </c>
      <c r="Q408" s="22">
        <f t="shared" si="186"/>
        <v>0</v>
      </c>
      <c r="R408" s="22">
        <f t="shared" si="187"/>
        <v>3000000</v>
      </c>
      <c r="S408" s="22">
        <f>'3.ВС (2)'!L381</f>
        <v>3000000</v>
      </c>
      <c r="T408" s="22">
        <f t="shared" si="188"/>
        <v>0</v>
      </c>
      <c r="U408" s="22">
        <f t="shared" si="189"/>
        <v>3000000</v>
      </c>
    </row>
    <row r="409" spans="1:21" s="17" customFormat="1" ht="30" x14ac:dyDescent="0.25">
      <c r="A409" s="321" t="s">
        <v>133</v>
      </c>
      <c r="B409" s="417"/>
      <c r="C409" s="417"/>
      <c r="D409" s="417"/>
      <c r="E409" s="319">
        <v>854</v>
      </c>
      <c r="F409" s="319"/>
      <c r="G409" s="319"/>
      <c r="H409" s="418" t="s">
        <v>44</v>
      </c>
      <c r="I409" s="319"/>
      <c r="J409" s="322">
        <f t="shared" ref="J409:L411" si="216">J410</f>
        <v>648000</v>
      </c>
      <c r="K409" s="322">
        <f t="shared" si="216"/>
        <v>648000</v>
      </c>
      <c r="L409" s="322">
        <f t="shared" si="216"/>
        <v>648000</v>
      </c>
      <c r="M409" s="307">
        <f>'3.ВС (2)'!J382</f>
        <v>648000</v>
      </c>
      <c r="N409" s="22">
        <f t="shared" si="184"/>
        <v>0</v>
      </c>
      <c r="O409" s="22">
        <f t="shared" si="185"/>
        <v>648000</v>
      </c>
      <c r="P409" s="22">
        <f>'3.ВС (2)'!K382</f>
        <v>648000</v>
      </c>
      <c r="Q409" s="22">
        <f t="shared" si="186"/>
        <v>0</v>
      </c>
      <c r="R409" s="22">
        <f t="shared" si="187"/>
        <v>648000</v>
      </c>
      <c r="S409" s="22">
        <f>'3.ВС (2)'!L382</f>
        <v>648000</v>
      </c>
      <c r="T409" s="22">
        <f t="shared" si="188"/>
        <v>0</v>
      </c>
      <c r="U409" s="22">
        <f t="shared" si="189"/>
        <v>648000</v>
      </c>
    </row>
    <row r="410" spans="1:21" x14ac:dyDescent="0.25">
      <c r="A410" s="323" t="s">
        <v>10</v>
      </c>
      <c r="B410" s="321"/>
      <c r="C410" s="321"/>
      <c r="D410" s="321"/>
      <c r="E410" s="318">
        <v>854</v>
      </c>
      <c r="F410" s="319" t="s">
        <v>11</v>
      </c>
      <c r="G410" s="319"/>
      <c r="H410" s="318" t="s">
        <v>44</v>
      </c>
      <c r="I410" s="319"/>
      <c r="J410" s="322">
        <f t="shared" si="216"/>
        <v>648000</v>
      </c>
      <c r="K410" s="322">
        <f t="shared" si="216"/>
        <v>648000</v>
      </c>
      <c r="L410" s="322">
        <f t="shared" si="216"/>
        <v>648000</v>
      </c>
      <c r="M410" s="307">
        <f>'3.ВС (2)'!J383</f>
        <v>648000</v>
      </c>
      <c r="N410" s="22">
        <f t="shared" si="184"/>
        <v>0</v>
      </c>
      <c r="O410" s="22">
        <f t="shared" si="185"/>
        <v>648000</v>
      </c>
      <c r="P410" s="22">
        <f>'3.ВС (2)'!K383</f>
        <v>648000</v>
      </c>
      <c r="Q410" s="22">
        <f t="shared" si="186"/>
        <v>0</v>
      </c>
      <c r="R410" s="22">
        <f t="shared" si="187"/>
        <v>648000</v>
      </c>
      <c r="S410" s="22">
        <f>'3.ВС (2)'!L383</f>
        <v>648000</v>
      </c>
      <c r="T410" s="22">
        <f t="shared" si="188"/>
        <v>0</v>
      </c>
      <c r="U410" s="22">
        <f t="shared" si="189"/>
        <v>648000</v>
      </c>
    </row>
    <row r="411" spans="1:21" ht="90" x14ac:dyDescent="0.25">
      <c r="A411" s="323" t="s">
        <v>134</v>
      </c>
      <c r="B411" s="321"/>
      <c r="C411" s="321"/>
      <c r="D411" s="321"/>
      <c r="E411" s="318">
        <v>854</v>
      </c>
      <c r="F411" s="319" t="s">
        <v>11</v>
      </c>
      <c r="G411" s="319" t="s">
        <v>42</v>
      </c>
      <c r="H411" s="318" t="s">
        <v>44</v>
      </c>
      <c r="I411" s="319"/>
      <c r="J411" s="322">
        <f t="shared" si="216"/>
        <v>648000</v>
      </c>
      <c r="K411" s="322">
        <f t="shared" si="216"/>
        <v>648000</v>
      </c>
      <c r="L411" s="322">
        <f t="shared" si="216"/>
        <v>648000</v>
      </c>
      <c r="M411" s="307">
        <f>'3.ВС (2)'!J384</f>
        <v>648000</v>
      </c>
      <c r="N411" s="22">
        <f t="shared" si="184"/>
        <v>0</v>
      </c>
      <c r="O411" s="22">
        <f t="shared" si="185"/>
        <v>648000</v>
      </c>
      <c r="P411" s="22">
        <f>'3.ВС (2)'!K384</f>
        <v>648000</v>
      </c>
      <c r="Q411" s="22">
        <f t="shared" si="186"/>
        <v>0</v>
      </c>
      <c r="R411" s="22">
        <f t="shared" si="187"/>
        <v>648000</v>
      </c>
      <c r="S411" s="22">
        <f>'3.ВС (2)'!L384</f>
        <v>648000</v>
      </c>
      <c r="T411" s="22">
        <f t="shared" si="188"/>
        <v>0</v>
      </c>
      <c r="U411" s="22">
        <f t="shared" si="189"/>
        <v>648000</v>
      </c>
    </row>
    <row r="412" spans="1:21" ht="45" x14ac:dyDescent="0.25">
      <c r="A412" s="321" t="s">
        <v>18</v>
      </c>
      <c r="B412" s="317"/>
      <c r="C412" s="317"/>
      <c r="D412" s="317"/>
      <c r="E412" s="318">
        <v>854</v>
      </c>
      <c r="F412" s="319" t="s">
        <v>15</v>
      </c>
      <c r="G412" s="319" t="s">
        <v>42</v>
      </c>
      <c r="H412" s="318" t="s">
        <v>135</v>
      </c>
      <c r="I412" s="319"/>
      <c r="J412" s="322">
        <f t="shared" ref="J412" si="217">J413+J415</f>
        <v>648000</v>
      </c>
      <c r="K412" s="322">
        <f t="shared" ref="K412:L412" si="218">K413+K415</f>
        <v>648000</v>
      </c>
      <c r="L412" s="322">
        <f t="shared" si="218"/>
        <v>648000</v>
      </c>
      <c r="M412" s="307">
        <f>'3.ВС (2)'!J385</f>
        <v>648000</v>
      </c>
      <c r="N412" s="22">
        <f t="shared" ref="N412:N429" si="219">O412-M412</f>
        <v>0</v>
      </c>
      <c r="O412" s="22">
        <f t="shared" ref="O412:O429" si="220">J412</f>
        <v>648000</v>
      </c>
      <c r="P412" s="22">
        <f>'3.ВС (2)'!K385</f>
        <v>648000</v>
      </c>
      <c r="Q412" s="22">
        <f t="shared" ref="Q412:Q429" si="221">R412-P412</f>
        <v>0</v>
      </c>
      <c r="R412" s="22">
        <f t="shared" ref="R412:R429" si="222">K412</f>
        <v>648000</v>
      </c>
      <c r="S412" s="22">
        <f>'3.ВС (2)'!L385</f>
        <v>648000</v>
      </c>
      <c r="T412" s="22">
        <f t="shared" ref="T412:T429" si="223">U412-S412</f>
        <v>0</v>
      </c>
      <c r="U412" s="22">
        <f t="shared" ref="U412:U429" si="224">L412</f>
        <v>648000</v>
      </c>
    </row>
    <row r="413" spans="1:21" ht="105" x14ac:dyDescent="0.25">
      <c r="A413" s="321" t="s">
        <v>14</v>
      </c>
      <c r="B413" s="317"/>
      <c r="C413" s="317"/>
      <c r="D413" s="317"/>
      <c r="E413" s="318">
        <v>854</v>
      </c>
      <c r="F413" s="319" t="s">
        <v>11</v>
      </c>
      <c r="G413" s="319" t="s">
        <v>42</v>
      </c>
      <c r="H413" s="318" t="s">
        <v>135</v>
      </c>
      <c r="I413" s="319" t="s">
        <v>16</v>
      </c>
      <c r="J413" s="322">
        <f t="shared" ref="J413:L413" si="225">J414</f>
        <v>593700</v>
      </c>
      <c r="K413" s="322">
        <f t="shared" si="225"/>
        <v>593700</v>
      </c>
      <c r="L413" s="322">
        <f t="shared" si="225"/>
        <v>593700</v>
      </c>
      <c r="M413" s="307">
        <f>'3.ВС (2)'!J386</f>
        <v>593700</v>
      </c>
      <c r="N413" s="22">
        <f t="shared" si="219"/>
        <v>0</v>
      </c>
      <c r="O413" s="22">
        <f t="shared" si="220"/>
        <v>593700</v>
      </c>
      <c r="P413" s="22">
        <f>'3.ВС (2)'!K386</f>
        <v>593700</v>
      </c>
      <c r="Q413" s="22">
        <f t="shared" si="221"/>
        <v>0</v>
      </c>
      <c r="R413" s="22">
        <f t="shared" si="222"/>
        <v>593700</v>
      </c>
      <c r="S413" s="22">
        <f>'3.ВС (2)'!L386</f>
        <v>593700</v>
      </c>
      <c r="T413" s="22">
        <f t="shared" si="223"/>
        <v>0</v>
      </c>
      <c r="U413" s="22">
        <f t="shared" si="224"/>
        <v>593700</v>
      </c>
    </row>
    <row r="414" spans="1:21" ht="45" x14ac:dyDescent="0.25">
      <c r="A414" s="321" t="s">
        <v>255</v>
      </c>
      <c r="B414" s="317"/>
      <c r="C414" s="317"/>
      <c r="D414" s="317"/>
      <c r="E414" s="318">
        <v>854</v>
      </c>
      <c r="F414" s="319" t="s">
        <v>11</v>
      </c>
      <c r="G414" s="319" t="s">
        <v>42</v>
      </c>
      <c r="H414" s="318" t="s">
        <v>135</v>
      </c>
      <c r="I414" s="319" t="s">
        <v>17</v>
      </c>
      <c r="J414" s="322">
        <v>593700</v>
      </c>
      <c r="K414" s="322">
        <v>593700</v>
      </c>
      <c r="L414" s="322">
        <v>593700</v>
      </c>
      <c r="M414" s="307">
        <f>'3.ВС (2)'!J387</f>
        <v>593700</v>
      </c>
      <c r="N414" s="22">
        <f t="shared" si="219"/>
        <v>0</v>
      </c>
      <c r="O414" s="22">
        <f t="shared" si="220"/>
        <v>593700</v>
      </c>
      <c r="P414" s="22">
        <f>'3.ВС (2)'!K387</f>
        <v>593700</v>
      </c>
      <c r="Q414" s="22">
        <f t="shared" si="221"/>
        <v>0</v>
      </c>
      <c r="R414" s="22">
        <f t="shared" si="222"/>
        <v>593700</v>
      </c>
      <c r="S414" s="22">
        <f>'3.ВС (2)'!L387</f>
        <v>593700</v>
      </c>
      <c r="T414" s="22">
        <f t="shared" si="223"/>
        <v>0</v>
      </c>
      <c r="U414" s="22">
        <f t="shared" si="224"/>
        <v>593700</v>
      </c>
    </row>
    <row r="415" spans="1:21" ht="45" x14ac:dyDescent="0.25">
      <c r="A415" s="321" t="s">
        <v>19</v>
      </c>
      <c r="B415" s="317"/>
      <c r="C415" s="317"/>
      <c r="D415" s="317"/>
      <c r="E415" s="318">
        <v>854</v>
      </c>
      <c r="F415" s="319" t="s">
        <v>11</v>
      </c>
      <c r="G415" s="319" t="s">
        <v>42</v>
      </c>
      <c r="H415" s="318" t="s">
        <v>135</v>
      </c>
      <c r="I415" s="319" t="s">
        <v>20</v>
      </c>
      <c r="J415" s="322">
        <f t="shared" ref="J415:L415" si="226">J416</f>
        <v>54300</v>
      </c>
      <c r="K415" s="322">
        <f t="shared" si="226"/>
        <v>54300</v>
      </c>
      <c r="L415" s="322">
        <f t="shared" si="226"/>
        <v>54300</v>
      </c>
      <c r="M415" s="307">
        <f>'3.ВС (2)'!J388</f>
        <v>54300</v>
      </c>
      <c r="N415" s="22">
        <f t="shared" si="219"/>
        <v>0</v>
      </c>
      <c r="O415" s="22">
        <f t="shared" si="220"/>
        <v>54300</v>
      </c>
      <c r="P415" s="22">
        <f>'3.ВС (2)'!K388</f>
        <v>54300</v>
      </c>
      <c r="Q415" s="22">
        <f t="shared" si="221"/>
        <v>0</v>
      </c>
      <c r="R415" s="22">
        <f t="shared" si="222"/>
        <v>54300</v>
      </c>
      <c r="S415" s="22">
        <f>'3.ВС (2)'!L388</f>
        <v>54300</v>
      </c>
      <c r="T415" s="22">
        <f t="shared" si="223"/>
        <v>0</v>
      </c>
      <c r="U415" s="22">
        <f t="shared" si="224"/>
        <v>54300</v>
      </c>
    </row>
    <row r="416" spans="1:21" ht="45" x14ac:dyDescent="0.25">
      <c r="A416" s="321" t="s">
        <v>9</v>
      </c>
      <c r="B416" s="317"/>
      <c r="C416" s="317"/>
      <c r="D416" s="317"/>
      <c r="E416" s="318">
        <v>854</v>
      </c>
      <c r="F416" s="319" t="s">
        <v>11</v>
      </c>
      <c r="G416" s="319" t="s">
        <v>42</v>
      </c>
      <c r="H416" s="318" t="s">
        <v>135</v>
      </c>
      <c r="I416" s="319" t="s">
        <v>21</v>
      </c>
      <c r="J416" s="322">
        <v>54300</v>
      </c>
      <c r="K416" s="322">
        <v>54300</v>
      </c>
      <c r="L416" s="322">
        <v>54300</v>
      </c>
      <c r="M416" s="307">
        <f>'3.ВС (2)'!J389</f>
        <v>54300</v>
      </c>
      <c r="N416" s="22">
        <f t="shared" si="219"/>
        <v>0</v>
      </c>
      <c r="O416" s="22">
        <f t="shared" si="220"/>
        <v>54300</v>
      </c>
      <c r="P416" s="22">
        <f>'3.ВС (2)'!K389</f>
        <v>54300</v>
      </c>
      <c r="Q416" s="22">
        <f t="shared" si="221"/>
        <v>0</v>
      </c>
      <c r="R416" s="22">
        <f t="shared" si="222"/>
        <v>54300</v>
      </c>
      <c r="S416" s="22">
        <f>'3.ВС (2)'!L389</f>
        <v>54300</v>
      </c>
      <c r="T416" s="22">
        <f t="shared" si="223"/>
        <v>0</v>
      </c>
      <c r="U416" s="22">
        <f t="shared" si="224"/>
        <v>54300</v>
      </c>
    </row>
    <row r="417" spans="1:21" s="17" customFormat="1" ht="45" x14ac:dyDescent="0.25">
      <c r="A417" s="321" t="s">
        <v>136</v>
      </c>
      <c r="B417" s="417"/>
      <c r="C417" s="417"/>
      <c r="D417" s="417"/>
      <c r="E417" s="318">
        <v>857</v>
      </c>
      <c r="F417" s="319"/>
      <c r="G417" s="319"/>
      <c r="H417" s="418" t="s">
        <v>44</v>
      </c>
      <c r="I417" s="319"/>
      <c r="J417" s="322">
        <f t="shared" ref="J417:L418" si="227">J418</f>
        <v>1294200</v>
      </c>
      <c r="K417" s="322">
        <f t="shared" si="227"/>
        <v>1294200</v>
      </c>
      <c r="L417" s="322">
        <f t="shared" si="227"/>
        <v>1294200</v>
      </c>
      <c r="M417" s="307">
        <f>'3.ВС (2)'!J390</f>
        <v>1294200</v>
      </c>
      <c r="N417" s="22">
        <f t="shared" si="219"/>
        <v>0</v>
      </c>
      <c r="O417" s="22">
        <f t="shared" si="220"/>
        <v>1294200</v>
      </c>
      <c r="P417" s="22">
        <f>'3.ВС (2)'!K390</f>
        <v>1294200</v>
      </c>
      <c r="Q417" s="22">
        <f t="shared" si="221"/>
        <v>0</v>
      </c>
      <c r="R417" s="22">
        <f t="shared" si="222"/>
        <v>1294200</v>
      </c>
      <c r="S417" s="22">
        <f>'3.ВС (2)'!L390</f>
        <v>1294200</v>
      </c>
      <c r="T417" s="22">
        <f t="shared" si="223"/>
        <v>0</v>
      </c>
      <c r="U417" s="22">
        <f t="shared" si="224"/>
        <v>1294200</v>
      </c>
    </row>
    <row r="418" spans="1:21" s="17" customFormat="1" x14ac:dyDescent="0.25">
      <c r="A418" s="323" t="s">
        <v>10</v>
      </c>
      <c r="B418" s="321"/>
      <c r="C418" s="321"/>
      <c r="D418" s="321"/>
      <c r="E418" s="318">
        <v>857</v>
      </c>
      <c r="F418" s="319" t="s">
        <v>11</v>
      </c>
      <c r="G418" s="319"/>
      <c r="H418" s="318" t="s">
        <v>44</v>
      </c>
      <c r="I418" s="319"/>
      <c r="J418" s="322">
        <f t="shared" si="227"/>
        <v>1294200</v>
      </c>
      <c r="K418" s="322">
        <f t="shared" si="227"/>
        <v>1294200</v>
      </c>
      <c r="L418" s="322">
        <f t="shared" si="227"/>
        <v>1294200</v>
      </c>
      <c r="M418" s="307">
        <f>'3.ВС (2)'!J391</f>
        <v>1294200</v>
      </c>
      <c r="N418" s="22">
        <f t="shared" si="219"/>
        <v>0</v>
      </c>
      <c r="O418" s="22">
        <f t="shared" si="220"/>
        <v>1294200</v>
      </c>
      <c r="P418" s="22">
        <f>'3.ВС (2)'!K391</f>
        <v>1294200</v>
      </c>
      <c r="Q418" s="22">
        <f t="shared" si="221"/>
        <v>0</v>
      </c>
      <c r="R418" s="22">
        <f t="shared" si="222"/>
        <v>1294200</v>
      </c>
      <c r="S418" s="22">
        <f>'3.ВС (2)'!L391</f>
        <v>1294200</v>
      </c>
      <c r="T418" s="22">
        <f t="shared" si="223"/>
        <v>0</v>
      </c>
      <c r="U418" s="22">
        <f t="shared" si="224"/>
        <v>1294200</v>
      </c>
    </row>
    <row r="419" spans="1:21" s="17" customFormat="1" ht="75" x14ac:dyDescent="0.25">
      <c r="A419" s="323" t="s">
        <v>122</v>
      </c>
      <c r="B419" s="321"/>
      <c r="C419" s="321"/>
      <c r="D419" s="321"/>
      <c r="E419" s="318">
        <v>857</v>
      </c>
      <c r="F419" s="319" t="s">
        <v>11</v>
      </c>
      <c r="G419" s="319" t="s">
        <v>96</v>
      </c>
      <c r="H419" s="318" t="s">
        <v>44</v>
      </c>
      <c r="I419" s="319"/>
      <c r="J419" s="322">
        <f t="shared" ref="J419" si="228">J420+J423+J427</f>
        <v>1294200</v>
      </c>
      <c r="K419" s="322">
        <f t="shared" ref="K419:L419" si="229">K420+K423+K427</f>
        <v>1294200</v>
      </c>
      <c r="L419" s="322">
        <f t="shared" si="229"/>
        <v>1294200</v>
      </c>
      <c r="M419" s="307">
        <f>'3.ВС (2)'!J392</f>
        <v>1294200</v>
      </c>
      <c r="N419" s="22">
        <f t="shared" si="219"/>
        <v>0</v>
      </c>
      <c r="O419" s="22">
        <f t="shared" si="220"/>
        <v>1294200</v>
      </c>
      <c r="P419" s="22">
        <f>'3.ВС (2)'!K392</f>
        <v>1294200</v>
      </c>
      <c r="Q419" s="22">
        <f t="shared" si="221"/>
        <v>0</v>
      </c>
      <c r="R419" s="22">
        <f t="shared" si="222"/>
        <v>1294200</v>
      </c>
      <c r="S419" s="22">
        <f>'3.ВС (2)'!L392</f>
        <v>1294200</v>
      </c>
      <c r="T419" s="22">
        <f t="shared" si="223"/>
        <v>0</v>
      </c>
      <c r="U419" s="22">
        <f t="shared" si="224"/>
        <v>1294200</v>
      </c>
    </row>
    <row r="420" spans="1:21" s="17" customFormat="1" ht="45" x14ac:dyDescent="0.25">
      <c r="A420" s="321" t="s">
        <v>18</v>
      </c>
      <c r="B420" s="321"/>
      <c r="C420" s="321"/>
      <c r="D420" s="321"/>
      <c r="E420" s="318">
        <v>857</v>
      </c>
      <c r="F420" s="319" t="s">
        <v>11</v>
      </c>
      <c r="G420" s="319" t="s">
        <v>96</v>
      </c>
      <c r="H420" s="318" t="s">
        <v>135</v>
      </c>
      <c r="I420" s="319"/>
      <c r="J420" s="322">
        <f t="shared" ref="J420:L421" si="230">J421</f>
        <v>4500</v>
      </c>
      <c r="K420" s="322">
        <f t="shared" si="230"/>
        <v>4500</v>
      </c>
      <c r="L420" s="322">
        <f t="shared" si="230"/>
        <v>4500</v>
      </c>
      <c r="M420" s="307">
        <f>'3.ВС (2)'!J393</f>
        <v>4500</v>
      </c>
      <c r="N420" s="22">
        <f t="shared" si="219"/>
        <v>0</v>
      </c>
      <c r="O420" s="22">
        <f t="shared" si="220"/>
        <v>4500</v>
      </c>
      <c r="P420" s="22">
        <f>'3.ВС (2)'!K393</f>
        <v>4500</v>
      </c>
      <c r="Q420" s="22">
        <f t="shared" si="221"/>
        <v>0</v>
      </c>
      <c r="R420" s="22">
        <f t="shared" si="222"/>
        <v>4500</v>
      </c>
      <c r="S420" s="22">
        <f>'3.ВС (2)'!L393</f>
        <v>4500</v>
      </c>
      <c r="T420" s="22">
        <f t="shared" si="223"/>
        <v>0</v>
      </c>
      <c r="U420" s="22">
        <f t="shared" si="224"/>
        <v>4500</v>
      </c>
    </row>
    <row r="421" spans="1:21" s="17" customFormat="1" ht="45" x14ac:dyDescent="0.25">
      <c r="A421" s="321" t="s">
        <v>19</v>
      </c>
      <c r="B421" s="323"/>
      <c r="C421" s="323"/>
      <c r="D421" s="319" t="s">
        <v>11</v>
      </c>
      <c r="E421" s="318">
        <v>857</v>
      </c>
      <c r="F421" s="319" t="s">
        <v>11</v>
      </c>
      <c r="G421" s="319" t="s">
        <v>96</v>
      </c>
      <c r="H421" s="318" t="s">
        <v>135</v>
      </c>
      <c r="I421" s="319" t="s">
        <v>20</v>
      </c>
      <c r="J421" s="322">
        <f t="shared" si="230"/>
        <v>4500</v>
      </c>
      <c r="K421" s="322">
        <f t="shared" si="230"/>
        <v>4500</v>
      </c>
      <c r="L421" s="322">
        <f t="shared" si="230"/>
        <v>4500</v>
      </c>
      <c r="M421" s="307">
        <f>'3.ВС (2)'!J394</f>
        <v>4500</v>
      </c>
      <c r="N421" s="22">
        <f t="shared" si="219"/>
        <v>0</v>
      </c>
      <c r="O421" s="22">
        <f t="shared" si="220"/>
        <v>4500</v>
      </c>
      <c r="P421" s="22">
        <f>'3.ВС (2)'!K394</f>
        <v>4500</v>
      </c>
      <c r="Q421" s="22">
        <f t="shared" si="221"/>
        <v>0</v>
      </c>
      <c r="R421" s="22">
        <f t="shared" si="222"/>
        <v>4500</v>
      </c>
      <c r="S421" s="22">
        <f>'3.ВС (2)'!L394</f>
        <v>4500</v>
      </c>
      <c r="T421" s="22">
        <f t="shared" si="223"/>
        <v>0</v>
      </c>
      <c r="U421" s="22">
        <f t="shared" si="224"/>
        <v>4500</v>
      </c>
    </row>
    <row r="422" spans="1:21" s="17" customFormat="1" ht="45" x14ac:dyDescent="0.25">
      <c r="A422" s="321" t="s">
        <v>9</v>
      </c>
      <c r="B422" s="321"/>
      <c r="C422" s="321"/>
      <c r="D422" s="319" t="s">
        <v>11</v>
      </c>
      <c r="E422" s="318">
        <v>857</v>
      </c>
      <c r="F422" s="319" t="s">
        <v>11</v>
      </c>
      <c r="G422" s="319" t="s">
        <v>96</v>
      </c>
      <c r="H422" s="318" t="s">
        <v>135</v>
      </c>
      <c r="I422" s="319" t="s">
        <v>21</v>
      </c>
      <c r="J422" s="322">
        <v>4500</v>
      </c>
      <c r="K422" s="322">
        <v>4500</v>
      </c>
      <c r="L422" s="322">
        <v>4500</v>
      </c>
      <c r="M422" s="307">
        <f>'3.ВС (2)'!J395</f>
        <v>4500</v>
      </c>
      <c r="N422" s="22">
        <f t="shared" si="219"/>
        <v>0</v>
      </c>
      <c r="O422" s="22">
        <f t="shared" si="220"/>
        <v>4500</v>
      </c>
      <c r="P422" s="22">
        <f>'3.ВС (2)'!K395</f>
        <v>4500</v>
      </c>
      <c r="Q422" s="22">
        <f t="shared" si="221"/>
        <v>0</v>
      </c>
      <c r="R422" s="22">
        <f t="shared" si="222"/>
        <v>4500</v>
      </c>
      <c r="S422" s="22">
        <f>'3.ВС (2)'!L395</f>
        <v>4500</v>
      </c>
      <c r="T422" s="22">
        <f t="shared" si="223"/>
        <v>0</v>
      </c>
      <c r="U422" s="22">
        <f t="shared" si="224"/>
        <v>4500</v>
      </c>
    </row>
    <row r="423" spans="1:21" ht="60" x14ac:dyDescent="0.25">
      <c r="A423" s="321" t="s">
        <v>137</v>
      </c>
      <c r="B423" s="321"/>
      <c r="C423" s="321"/>
      <c r="D423" s="321"/>
      <c r="E423" s="318">
        <v>857</v>
      </c>
      <c r="F423" s="319" t="s">
        <v>11</v>
      </c>
      <c r="G423" s="319" t="s">
        <v>96</v>
      </c>
      <c r="H423" s="318" t="s">
        <v>138</v>
      </c>
      <c r="I423" s="319"/>
      <c r="J423" s="322">
        <f t="shared" ref="J423:L424" si="231">J424</f>
        <v>1271700</v>
      </c>
      <c r="K423" s="322">
        <f t="shared" si="231"/>
        <v>1271700</v>
      </c>
      <c r="L423" s="322">
        <f t="shared" si="231"/>
        <v>1271700</v>
      </c>
      <c r="M423" s="307">
        <f>'3.ВС (2)'!J396</f>
        <v>1271700</v>
      </c>
      <c r="N423" s="22">
        <f t="shared" si="219"/>
        <v>0</v>
      </c>
      <c r="O423" s="22">
        <f t="shared" si="220"/>
        <v>1271700</v>
      </c>
      <c r="P423" s="22">
        <f>'3.ВС (2)'!K396</f>
        <v>1271700</v>
      </c>
      <c r="Q423" s="22">
        <f t="shared" si="221"/>
        <v>0</v>
      </c>
      <c r="R423" s="22">
        <f t="shared" si="222"/>
        <v>1271700</v>
      </c>
      <c r="S423" s="22">
        <f>'3.ВС (2)'!L396</f>
        <v>1271700</v>
      </c>
      <c r="T423" s="22">
        <f t="shared" si="223"/>
        <v>0</v>
      </c>
      <c r="U423" s="22">
        <f t="shared" si="224"/>
        <v>1271700</v>
      </c>
    </row>
    <row r="424" spans="1:21" ht="105" x14ac:dyDescent="0.25">
      <c r="A424" s="321" t="s">
        <v>14</v>
      </c>
      <c r="B424" s="321"/>
      <c r="C424" s="321"/>
      <c r="D424" s="321"/>
      <c r="E424" s="318">
        <v>857</v>
      </c>
      <c r="F424" s="319" t="s">
        <v>15</v>
      </c>
      <c r="G424" s="319" t="s">
        <v>96</v>
      </c>
      <c r="H424" s="318" t="s">
        <v>138</v>
      </c>
      <c r="I424" s="319" t="s">
        <v>16</v>
      </c>
      <c r="J424" s="322">
        <f t="shared" si="231"/>
        <v>1271700</v>
      </c>
      <c r="K424" s="322">
        <f t="shared" si="231"/>
        <v>1271700</v>
      </c>
      <c r="L424" s="322">
        <f t="shared" si="231"/>
        <v>1271700</v>
      </c>
      <c r="M424" s="307">
        <f>'3.ВС (2)'!J397</f>
        <v>1271700</v>
      </c>
      <c r="N424" s="22">
        <f t="shared" si="219"/>
        <v>0</v>
      </c>
      <c r="O424" s="22">
        <f t="shared" si="220"/>
        <v>1271700</v>
      </c>
      <c r="P424" s="22">
        <f>'3.ВС (2)'!K397</f>
        <v>1271700</v>
      </c>
      <c r="Q424" s="22">
        <f t="shared" si="221"/>
        <v>0</v>
      </c>
      <c r="R424" s="22">
        <f t="shared" si="222"/>
        <v>1271700</v>
      </c>
      <c r="S424" s="22">
        <f>'3.ВС (2)'!L397</f>
        <v>1271700</v>
      </c>
      <c r="T424" s="22">
        <f t="shared" si="223"/>
        <v>0</v>
      </c>
      <c r="U424" s="22">
        <f t="shared" si="224"/>
        <v>1271700</v>
      </c>
    </row>
    <row r="425" spans="1:21" ht="45" x14ac:dyDescent="0.25">
      <c r="A425" s="321" t="s">
        <v>255</v>
      </c>
      <c r="B425" s="323"/>
      <c r="C425" s="323"/>
      <c r="D425" s="323"/>
      <c r="E425" s="318">
        <v>857</v>
      </c>
      <c r="F425" s="319" t="s">
        <v>11</v>
      </c>
      <c r="G425" s="319" t="s">
        <v>96</v>
      </c>
      <c r="H425" s="318" t="s">
        <v>138</v>
      </c>
      <c r="I425" s="319" t="s">
        <v>17</v>
      </c>
      <c r="J425" s="322">
        <v>1271700</v>
      </c>
      <c r="K425" s="322">
        <v>1271700</v>
      </c>
      <c r="L425" s="322">
        <v>1271700</v>
      </c>
      <c r="M425" s="307">
        <f>'3.ВС (2)'!J398</f>
        <v>1271700</v>
      </c>
      <c r="N425" s="22">
        <f t="shared" si="219"/>
        <v>0</v>
      </c>
      <c r="O425" s="22">
        <f t="shared" si="220"/>
        <v>1271700</v>
      </c>
      <c r="P425" s="22">
        <f>'3.ВС (2)'!K398</f>
        <v>1271700</v>
      </c>
      <c r="Q425" s="22">
        <f t="shared" si="221"/>
        <v>0</v>
      </c>
      <c r="R425" s="22">
        <f t="shared" si="222"/>
        <v>1271700</v>
      </c>
      <c r="S425" s="22">
        <f>'3.ВС (2)'!L398</f>
        <v>1271700</v>
      </c>
      <c r="T425" s="22">
        <f t="shared" si="223"/>
        <v>0</v>
      </c>
      <c r="U425" s="22">
        <f t="shared" si="224"/>
        <v>1271700</v>
      </c>
    </row>
    <row r="426" spans="1:21" ht="120" x14ac:dyDescent="0.25">
      <c r="A426" s="321" t="s">
        <v>139</v>
      </c>
      <c r="B426" s="321"/>
      <c r="C426" s="321"/>
      <c r="D426" s="319" t="s">
        <v>11</v>
      </c>
      <c r="E426" s="318">
        <v>857</v>
      </c>
      <c r="F426" s="319" t="s">
        <v>15</v>
      </c>
      <c r="G426" s="319" t="s">
        <v>96</v>
      </c>
      <c r="H426" s="318" t="s">
        <v>140</v>
      </c>
      <c r="I426" s="319"/>
      <c r="J426" s="322">
        <f t="shared" ref="J426:L427" si="232">J427</f>
        <v>18000</v>
      </c>
      <c r="K426" s="322">
        <f t="shared" si="232"/>
        <v>18000</v>
      </c>
      <c r="L426" s="322">
        <f t="shared" si="232"/>
        <v>18000</v>
      </c>
      <c r="M426" s="307">
        <f>'3.ВС (2)'!J399</f>
        <v>18000</v>
      </c>
      <c r="N426" s="22">
        <f t="shared" si="219"/>
        <v>0</v>
      </c>
      <c r="O426" s="22">
        <f t="shared" si="220"/>
        <v>18000</v>
      </c>
      <c r="P426" s="22">
        <f>'3.ВС (2)'!K399</f>
        <v>18000</v>
      </c>
      <c r="Q426" s="22">
        <f t="shared" si="221"/>
        <v>0</v>
      </c>
      <c r="R426" s="22">
        <f t="shared" si="222"/>
        <v>18000</v>
      </c>
      <c r="S426" s="22">
        <f>'3.ВС (2)'!L399</f>
        <v>18000</v>
      </c>
      <c r="T426" s="22">
        <f t="shared" si="223"/>
        <v>0</v>
      </c>
      <c r="U426" s="22">
        <f t="shared" si="224"/>
        <v>18000</v>
      </c>
    </row>
    <row r="427" spans="1:21" ht="45" x14ac:dyDescent="0.25">
      <c r="A427" s="321" t="s">
        <v>19</v>
      </c>
      <c r="B427" s="323"/>
      <c r="C427" s="323"/>
      <c r="D427" s="319" t="s">
        <v>11</v>
      </c>
      <c r="E427" s="318">
        <v>857</v>
      </c>
      <c r="F427" s="319" t="s">
        <v>11</v>
      </c>
      <c r="G427" s="319" t="s">
        <v>96</v>
      </c>
      <c r="H427" s="318" t="s">
        <v>140</v>
      </c>
      <c r="I427" s="319" t="s">
        <v>20</v>
      </c>
      <c r="J427" s="322">
        <f t="shared" si="232"/>
        <v>18000</v>
      </c>
      <c r="K427" s="322">
        <f t="shared" si="232"/>
        <v>18000</v>
      </c>
      <c r="L427" s="322">
        <f t="shared" si="232"/>
        <v>18000</v>
      </c>
      <c r="M427" s="307">
        <f>'3.ВС (2)'!J400</f>
        <v>18000</v>
      </c>
      <c r="N427" s="22">
        <f t="shared" si="219"/>
        <v>0</v>
      </c>
      <c r="O427" s="22">
        <f t="shared" si="220"/>
        <v>18000</v>
      </c>
      <c r="P427" s="22">
        <f>'3.ВС (2)'!K400</f>
        <v>18000</v>
      </c>
      <c r="Q427" s="22">
        <f t="shared" si="221"/>
        <v>0</v>
      </c>
      <c r="R427" s="22">
        <f t="shared" si="222"/>
        <v>18000</v>
      </c>
      <c r="S427" s="22">
        <f>'3.ВС (2)'!L400</f>
        <v>18000</v>
      </c>
      <c r="T427" s="22">
        <f t="shared" si="223"/>
        <v>0</v>
      </c>
      <c r="U427" s="22">
        <f t="shared" si="224"/>
        <v>18000</v>
      </c>
    </row>
    <row r="428" spans="1:21" ht="45" x14ac:dyDescent="0.25">
      <c r="A428" s="321" t="s">
        <v>9</v>
      </c>
      <c r="B428" s="321"/>
      <c r="C428" s="321"/>
      <c r="D428" s="319" t="s">
        <v>11</v>
      </c>
      <c r="E428" s="318">
        <v>857</v>
      </c>
      <c r="F428" s="319" t="s">
        <v>11</v>
      </c>
      <c r="G428" s="319" t="s">
        <v>96</v>
      </c>
      <c r="H428" s="318" t="s">
        <v>140</v>
      </c>
      <c r="I428" s="319" t="s">
        <v>21</v>
      </c>
      <c r="J428" s="322">
        <v>18000</v>
      </c>
      <c r="K428" s="322">
        <v>18000</v>
      </c>
      <c r="L428" s="322">
        <v>18000</v>
      </c>
      <c r="M428" s="307">
        <f>'3.ВС (2)'!J401</f>
        <v>18000</v>
      </c>
      <c r="N428" s="22">
        <f t="shared" si="219"/>
        <v>0</v>
      </c>
      <c r="O428" s="22">
        <f t="shared" si="220"/>
        <v>18000</v>
      </c>
      <c r="P428" s="22">
        <f>'3.ВС (2)'!K401</f>
        <v>18000</v>
      </c>
      <c r="Q428" s="22">
        <f t="shared" si="221"/>
        <v>0</v>
      </c>
      <c r="R428" s="22">
        <f t="shared" si="222"/>
        <v>18000</v>
      </c>
      <c r="S428" s="22">
        <f>'3.ВС (2)'!L401</f>
        <v>18000</v>
      </c>
      <c r="T428" s="22">
        <f t="shared" si="223"/>
        <v>0</v>
      </c>
      <c r="U428" s="22">
        <f t="shared" si="224"/>
        <v>18000</v>
      </c>
    </row>
    <row r="429" spans="1:21" x14ac:dyDescent="0.25">
      <c r="A429" s="323" t="s">
        <v>141</v>
      </c>
      <c r="B429" s="323"/>
      <c r="C429" s="323"/>
      <c r="D429" s="323"/>
      <c r="E429" s="318"/>
      <c r="F429" s="319"/>
      <c r="G429" s="319"/>
      <c r="H429" s="318"/>
      <c r="I429" s="319"/>
      <c r="J429" s="322">
        <f>J10+J265+J381+J409+J417</f>
        <v>755682730.79000008</v>
      </c>
      <c r="K429" s="322">
        <f>K10+K265+K381+K409+K417</f>
        <v>484100049.81999999</v>
      </c>
      <c r="L429" s="322">
        <f>L10+L265+L381+L409+L417</f>
        <v>456797181.99000001</v>
      </c>
      <c r="M429" s="307">
        <f>'3.ВС (2)'!J402</f>
        <v>469713478.5</v>
      </c>
      <c r="N429" s="22">
        <f t="shared" si="219"/>
        <v>285969252.29000008</v>
      </c>
      <c r="O429" s="22">
        <f t="shared" si="220"/>
        <v>755682730.79000008</v>
      </c>
      <c r="P429" s="22">
        <f>'3.ВС (2)'!K402</f>
        <v>484289773.73000002</v>
      </c>
      <c r="Q429" s="22">
        <f t="shared" si="221"/>
        <v>-189723.91000002623</v>
      </c>
      <c r="R429" s="22">
        <f t="shared" si="222"/>
        <v>484100049.81999999</v>
      </c>
      <c r="S429" s="22">
        <f>'3.ВС (2)'!L402</f>
        <v>455436234.86000001</v>
      </c>
      <c r="T429" s="22">
        <f t="shared" si="223"/>
        <v>1360947.1299999952</v>
      </c>
      <c r="U429" s="22">
        <f t="shared" si="224"/>
        <v>456797181.99000001</v>
      </c>
    </row>
    <row r="430" spans="1:21" x14ac:dyDescent="0.25">
      <c r="A430" s="308"/>
      <c r="B430" s="308"/>
      <c r="C430" s="308"/>
      <c r="D430" s="308"/>
      <c r="E430" s="309"/>
      <c r="F430" s="309"/>
      <c r="G430" s="309"/>
      <c r="H430" s="311"/>
      <c r="I430" s="309"/>
      <c r="J430" s="309"/>
      <c r="K430" s="309"/>
      <c r="L430" s="309"/>
      <c r="N430" s="22">
        <f>'[1]1.Дох'!$V$99</f>
        <v>164921478.95999998</v>
      </c>
      <c r="Q430" s="22">
        <f>'[1]1.Дох'!$W$99</f>
        <v>-189723.91000002623</v>
      </c>
      <c r="T430" s="22">
        <f>'[1]1.Дох'!$X$99</f>
        <v>1360947.1299999952</v>
      </c>
    </row>
    <row r="431" spans="1:21" x14ac:dyDescent="0.25">
      <c r="A431" s="411"/>
      <c r="E431" s="412"/>
      <c r="F431" s="412"/>
      <c r="G431" s="412"/>
      <c r="I431" s="412"/>
      <c r="J431" s="414"/>
      <c r="K431" s="414"/>
      <c r="L431" s="414"/>
      <c r="N431" s="22">
        <f>N429-N430</f>
        <v>121047773.3300001</v>
      </c>
      <c r="O431" s="22"/>
      <c r="P431" s="22"/>
      <c r="Q431" s="22">
        <f t="shared" ref="Q431:T431" si="233">Q429-Q430</f>
        <v>0</v>
      </c>
      <c r="R431" s="22"/>
      <c r="S431" s="22"/>
      <c r="T431" s="22">
        <f t="shared" si="233"/>
        <v>0</v>
      </c>
      <c r="U431" s="22"/>
    </row>
    <row r="432" spans="1:21" x14ac:dyDescent="0.25">
      <c r="A432" s="411"/>
      <c r="E432" s="412"/>
      <c r="F432" s="412"/>
      <c r="G432" s="412"/>
      <c r="I432" s="412"/>
      <c r="J432" s="412"/>
      <c r="K432" s="412"/>
      <c r="L432" s="412"/>
      <c r="Q432" s="22"/>
    </row>
    <row r="433" spans="1:12" x14ac:dyDescent="0.25">
      <c r="A433" s="411"/>
      <c r="E433" s="412"/>
      <c r="F433" s="412"/>
      <c r="G433" s="412"/>
      <c r="I433" s="412"/>
      <c r="J433" s="414"/>
      <c r="K433" s="414"/>
      <c r="L433" s="414"/>
    </row>
    <row r="434" spans="1:12" x14ac:dyDescent="0.25">
      <c r="A434" s="411"/>
      <c r="E434" s="412"/>
      <c r="F434" s="412"/>
      <c r="G434" s="412"/>
      <c r="I434" s="412"/>
      <c r="J434" s="414"/>
      <c r="K434" s="412"/>
      <c r="L434" s="412"/>
    </row>
    <row r="435" spans="1:12" x14ac:dyDescent="0.25">
      <c r="A435" s="411"/>
      <c r="E435" s="412"/>
      <c r="F435" s="412"/>
      <c r="G435" s="412"/>
      <c r="I435" s="412"/>
      <c r="J435" s="412"/>
      <c r="K435" s="412"/>
      <c r="L435" s="412"/>
    </row>
    <row r="436" spans="1:12" x14ac:dyDescent="0.25">
      <c r="A436" s="411"/>
      <c r="E436" s="412"/>
      <c r="F436" s="412"/>
      <c r="G436" s="412"/>
      <c r="I436" s="412"/>
      <c r="J436" s="412"/>
      <c r="K436" s="412"/>
      <c r="L436" s="412"/>
    </row>
    <row r="437" spans="1:12" x14ac:dyDescent="0.25">
      <c r="A437" s="411"/>
      <c r="E437" s="412"/>
      <c r="F437" s="412"/>
      <c r="G437" s="412"/>
      <c r="I437" s="412"/>
      <c r="J437" s="412"/>
      <c r="K437" s="412"/>
      <c r="L437" s="412"/>
    </row>
    <row r="438" spans="1:12" x14ac:dyDescent="0.25">
      <c r="A438" s="411"/>
      <c r="E438" s="412"/>
      <c r="F438" s="412"/>
      <c r="G438" s="412"/>
      <c r="I438" s="412"/>
      <c r="J438" s="412"/>
      <c r="K438" s="412"/>
      <c r="L438" s="412"/>
    </row>
    <row r="439" spans="1:12" x14ac:dyDescent="0.25">
      <c r="A439" s="411"/>
      <c r="E439" s="412"/>
      <c r="F439" s="412"/>
      <c r="G439" s="412"/>
      <c r="I439" s="412"/>
      <c r="J439" s="412"/>
      <c r="K439" s="412"/>
      <c r="L439" s="412"/>
    </row>
    <row r="440" spans="1:12" x14ac:dyDescent="0.25">
      <c r="A440" s="411"/>
      <c r="E440" s="412"/>
      <c r="F440" s="412"/>
      <c r="G440" s="412"/>
      <c r="I440" s="412"/>
      <c r="J440" s="412"/>
      <c r="K440" s="412"/>
      <c r="L440" s="412"/>
    </row>
    <row r="441" spans="1:12" x14ac:dyDescent="0.25">
      <c r="A441" s="411"/>
      <c r="E441" s="412"/>
      <c r="F441" s="412"/>
      <c r="G441" s="412"/>
      <c r="I441" s="412"/>
      <c r="J441" s="412"/>
      <c r="K441" s="412"/>
      <c r="L441" s="412"/>
    </row>
    <row r="442" spans="1:12" x14ac:dyDescent="0.25">
      <c r="A442" s="411"/>
      <c r="E442" s="412"/>
      <c r="F442" s="412"/>
      <c r="G442" s="412"/>
      <c r="I442" s="412"/>
      <c r="J442" s="412"/>
      <c r="K442" s="412"/>
      <c r="L442" s="412"/>
    </row>
    <row r="443" spans="1:12" x14ac:dyDescent="0.25">
      <c r="A443" s="411"/>
      <c r="E443" s="412"/>
      <c r="F443" s="412"/>
      <c r="G443" s="412"/>
      <c r="I443" s="412"/>
      <c r="J443" s="412"/>
      <c r="K443" s="412"/>
      <c r="L443" s="412"/>
    </row>
    <row r="444" spans="1:12" x14ac:dyDescent="0.25">
      <c r="A444" s="411"/>
      <c r="E444" s="412"/>
      <c r="F444" s="412"/>
      <c r="G444" s="412"/>
      <c r="I444" s="412"/>
      <c r="J444" s="412"/>
      <c r="K444" s="412"/>
      <c r="L444" s="412"/>
    </row>
    <row r="445" spans="1:12" x14ac:dyDescent="0.25">
      <c r="A445" s="411"/>
      <c r="E445" s="412"/>
      <c r="F445" s="412"/>
      <c r="G445" s="412"/>
      <c r="I445" s="412"/>
      <c r="J445" s="412"/>
      <c r="K445" s="412"/>
      <c r="L445" s="412"/>
    </row>
    <row r="446" spans="1:12" x14ac:dyDescent="0.25">
      <c r="A446" s="411"/>
      <c r="E446" s="412"/>
      <c r="F446" s="412"/>
      <c r="G446" s="412"/>
      <c r="I446" s="412"/>
      <c r="J446" s="412"/>
      <c r="K446" s="412"/>
      <c r="L446" s="412"/>
    </row>
    <row r="447" spans="1:12" x14ac:dyDescent="0.25">
      <c r="A447" s="411"/>
      <c r="E447" s="412"/>
      <c r="F447" s="412"/>
      <c r="G447" s="412"/>
      <c r="I447" s="412"/>
      <c r="J447" s="412"/>
      <c r="K447" s="412"/>
      <c r="L447" s="412"/>
    </row>
    <row r="448" spans="1:12" x14ac:dyDescent="0.25">
      <c r="A448" s="411"/>
      <c r="E448" s="412"/>
      <c r="F448" s="412"/>
      <c r="G448" s="412"/>
      <c r="I448" s="412"/>
      <c r="J448" s="412"/>
      <c r="K448" s="412"/>
      <c r="L448" s="412"/>
    </row>
    <row r="449" spans="1:12" x14ac:dyDescent="0.25">
      <c r="A449" s="411"/>
      <c r="E449" s="412"/>
      <c r="F449" s="412"/>
      <c r="G449" s="412"/>
      <c r="I449" s="412"/>
      <c r="J449" s="412"/>
      <c r="K449" s="412"/>
      <c r="L449" s="412"/>
    </row>
    <row r="450" spans="1:12" x14ac:dyDescent="0.25">
      <c r="A450" s="411"/>
      <c r="E450" s="412"/>
      <c r="F450" s="412"/>
      <c r="G450" s="412"/>
      <c r="I450" s="412"/>
      <c r="J450" s="412"/>
      <c r="K450" s="412"/>
      <c r="L450" s="412"/>
    </row>
    <row r="451" spans="1:12" x14ac:dyDescent="0.25">
      <c r="A451" s="411"/>
      <c r="E451" s="412"/>
      <c r="F451" s="412"/>
      <c r="G451" s="412"/>
      <c r="I451" s="412"/>
      <c r="J451" s="412"/>
      <c r="K451" s="412"/>
      <c r="L451" s="412"/>
    </row>
    <row r="452" spans="1:12" x14ac:dyDescent="0.25">
      <c r="A452" s="411"/>
      <c r="E452" s="412"/>
      <c r="F452" s="412"/>
      <c r="G452" s="412"/>
      <c r="I452" s="412"/>
      <c r="J452" s="412"/>
      <c r="K452" s="412"/>
      <c r="L452" s="412"/>
    </row>
    <row r="453" spans="1:12" x14ac:dyDescent="0.25">
      <c r="A453" s="411"/>
      <c r="E453" s="412"/>
      <c r="F453" s="412"/>
      <c r="G453" s="412"/>
      <c r="I453" s="412"/>
      <c r="J453" s="412"/>
      <c r="K453" s="412"/>
      <c r="L453" s="412"/>
    </row>
    <row r="454" spans="1:12" x14ac:dyDescent="0.25">
      <c r="A454" s="411"/>
      <c r="E454" s="412"/>
      <c r="F454" s="412"/>
      <c r="G454" s="412"/>
      <c r="I454" s="412"/>
      <c r="J454" s="412"/>
      <c r="K454" s="412"/>
      <c r="L454" s="412"/>
    </row>
    <row r="455" spans="1:12" x14ac:dyDescent="0.25">
      <c r="A455" s="411"/>
      <c r="E455" s="412"/>
      <c r="F455" s="412"/>
      <c r="G455" s="412"/>
      <c r="I455" s="412"/>
      <c r="J455" s="412"/>
      <c r="K455" s="412"/>
      <c r="L455" s="412"/>
    </row>
    <row r="456" spans="1:12" x14ac:dyDescent="0.25">
      <c r="A456" s="411"/>
      <c r="E456" s="412"/>
      <c r="F456" s="412"/>
      <c r="G456" s="412"/>
      <c r="I456" s="412"/>
      <c r="J456" s="412"/>
      <c r="K456" s="412"/>
      <c r="L456" s="412"/>
    </row>
    <row r="457" spans="1:12" x14ac:dyDescent="0.25">
      <c r="A457" s="411"/>
      <c r="E457" s="412"/>
      <c r="F457" s="412"/>
      <c r="G457" s="412"/>
      <c r="I457" s="412"/>
      <c r="J457" s="412"/>
      <c r="K457" s="412"/>
      <c r="L457" s="412"/>
    </row>
    <row r="458" spans="1:12" x14ac:dyDescent="0.25">
      <c r="A458" s="411"/>
      <c r="E458" s="412"/>
      <c r="F458" s="412"/>
      <c r="G458" s="412"/>
      <c r="I458" s="412"/>
      <c r="J458" s="412"/>
      <c r="K458" s="412"/>
      <c r="L458" s="412"/>
    </row>
    <row r="459" spans="1:12" x14ac:dyDescent="0.25">
      <c r="A459" s="411"/>
      <c r="E459" s="412"/>
      <c r="F459" s="412"/>
      <c r="G459" s="412"/>
      <c r="I459" s="412"/>
      <c r="J459" s="412"/>
      <c r="K459" s="412"/>
      <c r="L459" s="412"/>
    </row>
    <row r="460" spans="1:12" x14ac:dyDescent="0.25">
      <c r="A460" s="411"/>
      <c r="E460" s="412"/>
      <c r="F460" s="412"/>
      <c r="G460" s="412"/>
      <c r="I460" s="412"/>
      <c r="J460" s="412"/>
      <c r="K460" s="412"/>
      <c r="L460" s="412"/>
    </row>
    <row r="461" spans="1:12" x14ac:dyDescent="0.25">
      <c r="A461" s="411"/>
      <c r="E461" s="412"/>
      <c r="F461" s="412"/>
      <c r="G461" s="412"/>
      <c r="I461" s="412"/>
      <c r="J461" s="412"/>
      <c r="K461" s="412"/>
      <c r="L461" s="412"/>
    </row>
    <row r="462" spans="1:12" x14ac:dyDescent="0.25">
      <c r="A462" s="411"/>
      <c r="E462" s="412"/>
      <c r="F462" s="412"/>
      <c r="G462" s="412"/>
      <c r="I462" s="412"/>
      <c r="J462" s="412"/>
      <c r="K462" s="412"/>
      <c r="L462" s="412"/>
    </row>
    <row r="463" spans="1:12" x14ac:dyDescent="0.25">
      <c r="A463" s="411"/>
      <c r="E463" s="412"/>
      <c r="F463" s="412"/>
      <c r="G463" s="412"/>
      <c r="I463" s="412"/>
      <c r="J463" s="412"/>
      <c r="K463" s="412"/>
      <c r="L463" s="412"/>
    </row>
    <row r="464" spans="1:12" x14ac:dyDescent="0.25">
      <c r="A464" s="411"/>
      <c r="E464" s="412"/>
      <c r="F464" s="412"/>
      <c r="G464" s="412"/>
      <c r="I464" s="412"/>
      <c r="J464" s="412"/>
      <c r="K464" s="412"/>
      <c r="L464" s="412"/>
    </row>
    <row r="465" spans="1:12" x14ac:dyDescent="0.25">
      <c r="A465" s="411"/>
      <c r="E465" s="412"/>
      <c r="F465" s="412"/>
      <c r="G465" s="412"/>
      <c r="I465" s="412"/>
      <c r="J465" s="412"/>
      <c r="K465" s="412"/>
      <c r="L465" s="412"/>
    </row>
    <row r="466" spans="1:12" x14ac:dyDescent="0.25">
      <c r="A466" s="411"/>
      <c r="E466" s="412"/>
      <c r="F466" s="412"/>
      <c r="G466" s="412"/>
      <c r="I466" s="412"/>
      <c r="J466" s="412"/>
      <c r="K466" s="412"/>
      <c r="L466" s="412"/>
    </row>
    <row r="467" spans="1:12" x14ac:dyDescent="0.25">
      <c r="A467" s="411"/>
      <c r="E467" s="412"/>
      <c r="F467" s="412"/>
      <c r="G467" s="412"/>
      <c r="I467" s="412"/>
      <c r="J467" s="412"/>
      <c r="K467" s="412"/>
      <c r="L467" s="412"/>
    </row>
    <row r="468" spans="1:12" x14ac:dyDescent="0.25">
      <c r="A468" s="411"/>
      <c r="E468" s="412"/>
      <c r="F468" s="412"/>
      <c r="G468" s="412"/>
      <c r="I468" s="412"/>
      <c r="J468" s="412"/>
      <c r="K468" s="412"/>
      <c r="L468" s="412"/>
    </row>
    <row r="469" spans="1:12" x14ac:dyDescent="0.25">
      <c r="A469" s="411"/>
      <c r="E469" s="412"/>
      <c r="F469" s="412"/>
      <c r="G469" s="412"/>
      <c r="I469" s="412"/>
      <c r="J469" s="412"/>
      <c r="K469" s="412"/>
      <c r="L469" s="412"/>
    </row>
    <row r="470" spans="1:12" x14ac:dyDescent="0.25">
      <c r="A470" s="411"/>
      <c r="E470" s="412"/>
      <c r="F470" s="412"/>
      <c r="G470" s="412"/>
      <c r="I470" s="412"/>
      <c r="J470" s="412"/>
      <c r="K470" s="412"/>
      <c r="L470" s="412"/>
    </row>
    <row r="471" spans="1:12" x14ac:dyDescent="0.25">
      <c r="A471" s="411"/>
      <c r="E471" s="412"/>
      <c r="F471" s="412"/>
      <c r="G471" s="412"/>
      <c r="I471" s="412"/>
      <c r="J471" s="412"/>
      <c r="K471" s="412"/>
      <c r="L471" s="412"/>
    </row>
    <row r="472" spans="1:12" x14ac:dyDescent="0.25">
      <c r="A472" s="411"/>
      <c r="E472" s="412"/>
      <c r="F472" s="412"/>
      <c r="G472" s="412"/>
      <c r="I472" s="412"/>
      <c r="J472" s="412"/>
      <c r="K472" s="412"/>
      <c r="L472" s="412"/>
    </row>
    <row r="473" spans="1:12" x14ac:dyDescent="0.25">
      <c r="A473" s="411"/>
      <c r="E473" s="412"/>
      <c r="F473" s="412"/>
      <c r="G473" s="412"/>
      <c r="I473" s="412"/>
      <c r="J473" s="412"/>
      <c r="K473" s="412"/>
      <c r="L473" s="412"/>
    </row>
    <row r="474" spans="1:12" x14ac:dyDescent="0.25">
      <c r="A474" s="411"/>
      <c r="E474" s="412"/>
      <c r="F474" s="412"/>
      <c r="G474" s="412"/>
      <c r="I474" s="412"/>
      <c r="J474" s="412"/>
      <c r="K474" s="412"/>
      <c r="L474" s="412"/>
    </row>
    <row r="475" spans="1:12" x14ac:dyDescent="0.25">
      <c r="A475" s="411"/>
      <c r="E475" s="412"/>
      <c r="F475" s="412"/>
      <c r="G475" s="412"/>
      <c r="I475" s="412"/>
      <c r="J475" s="412"/>
      <c r="K475" s="412"/>
      <c r="L475" s="412"/>
    </row>
    <row r="476" spans="1:12" x14ac:dyDescent="0.25">
      <c r="A476" s="411"/>
      <c r="E476" s="412"/>
      <c r="F476" s="412"/>
      <c r="G476" s="412"/>
      <c r="I476" s="412"/>
      <c r="J476" s="412"/>
      <c r="K476" s="412"/>
      <c r="L476" s="412"/>
    </row>
    <row r="477" spans="1:12" x14ac:dyDescent="0.25">
      <c r="A477" s="411"/>
      <c r="E477" s="412"/>
      <c r="F477" s="412"/>
      <c r="G477" s="412"/>
      <c r="I477" s="412"/>
      <c r="J477" s="412"/>
      <c r="K477" s="412"/>
      <c r="L477" s="412"/>
    </row>
    <row r="478" spans="1:12" x14ac:dyDescent="0.25">
      <c r="A478" s="411"/>
      <c r="E478" s="412"/>
      <c r="F478" s="412"/>
      <c r="G478" s="412"/>
      <c r="I478" s="412"/>
      <c r="J478" s="412"/>
      <c r="K478" s="412"/>
      <c r="L478" s="412"/>
    </row>
    <row r="479" spans="1:12" x14ac:dyDescent="0.25">
      <c r="A479" s="411"/>
      <c r="E479" s="412"/>
      <c r="F479" s="412"/>
      <c r="G479" s="412"/>
      <c r="I479" s="412"/>
      <c r="J479" s="412"/>
      <c r="K479" s="412"/>
      <c r="L479" s="412"/>
    </row>
    <row r="480" spans="1:12" x14ac:dyDescent="0.25">
      <c r="A480" s="411"/>
      <c r="E480" s="412"/>
      <c r="F480" s="412"/>
      <c r="G480" s="412"/>
      <c r="I480" s="412"/>
      <c r="J480" s="412"/>
      <c r="K480" s="412"/>
      <c r="L480" s="412"/>
    </row>
    <row r="481" spans="1:12" x14ac:dyDescent="0.25">
      <c r="A481" s="411"/>
      <c r="E481" s="412"/>
      <c r="F481" s="412"/>
      <c r="G481" s="412"/>
      <c r="I481" s="412"/>
      <c r="J481" s="412"/>
      <c r="K481" s="412"/>
      <c r="L481" s="412"/>
    </row>
    <row r="482" spans="1:12" x14ac:dyDescent="0.25">
      <c r="A482" s="411"/>
      <c r="E482" s="412"/>
      <c r="F482" s="412"/>
      <c r="G482" s="412"/>
      <c r="I482" s="412"/>
      <c r="J482" s="412"/>
      <c r="K482" s="412"/>
      <c r="L482" s="412"/>
    </row>
    <row r="483" spans="1:12" x14ac:dyDescent="0.25">
      <c r="A483" s="411"/>
      <c r="E483" s="412"/>
      <c r="F483" s="412"/>
      <c r="G483" s="412"/>
      <c r="I483" s="412"/>
      <c r="J483" s="412"/>
      <c r="K483" s="412"/>
      <c r="L483" s="412"/>
    </row>
    <row r="484" spans="1:12" x14ac:dyDescent="0.25">
      <c r="A484" s="411"/>
      <c r="E484" s="412"/>
      <c r="F484" s="412"/>
      <c r="G484" s="412"/>
      <c r="I484" s="412"/>
      <c r="J484" s="412"/>
      <c r="K484" s="412"/>
      <c r="L484" s="412"/>
    </row>
    <row r="485" spans="1:12" x14ac:dyDescent="0.25">
      <c r="A485" s="411"/>
      <c r="E485" s="412"/>
      <c r="F485" s="412"/>
      <c r="G485" s="412"/>
      <c r="I485" s="412"/>
      <c r="J485" s="412"/>
      <c r="K485" s="412"/>
      <c r="L485" s="412"/>
    </row>
    <row r="486" spans="1:12" x14ac:dyDescent="0.25">
      <c r="A486" s="411"/>
      <c r="E486" s="412"/>
      <c r="F486" s="412"/>
      <c r="G486" s="412"/>
      <c r="I486" s="412"/>
      <c r="J486" s="412"/>
      <c r="K486" s="412"/>
      <c r="L486" s="412"/>
    </row>
    <row r="487" spans="1:12" x14ac:dyDescent="0.25">
      <c r="A487" s="411"/>
      <c r="E487" s="412"/>
      <c r="F487" s="412"/>
      <c r="G487" s="412"/>
      <c r="I487" s="412"/>
      <c r="J487" s="412"/>
      <c r="K487" s="412"/>
      <c r="L487" s="412"/>
    </row>
    <row r="488" spans="1:12" x14ac:dyDescent="0.25">
      <c r="A488" s="411"/>
      <c r="E488" s="412"/>
      <c r="F488" s="412"/>
      <c r="G488" s="412"/>
      <c r="I488" s="412"/>
      <c r="J488" s="412"/>
      <c r="K488" s="412"/>
      <c r="L488" s="412"/>
    </row>
    <row r="489" spans="1:12" x14ac:dyDescent="0.25">
      <c r="A489" s="411"/>
      <c r="E489" s="412"/>
      <c r="F489" s="412"/>
      <c r="G489" s="412"/>
      <c r="I489" s="412"/>
      <c r="J489" s="412"/>
      <c r="K489" s="412"/>
      <c r="L489" s="412"/>
    </row>
    <row r="490" spans="1:12" x14ac:dyDescent="0.25">
      <c r="A490" s="411"/>
      <c r="E490" s="412"/>
      <c r="F490" s="412"/>
      <c r="G490" s="412"/>
      <c r="I490" s="412"/>
      <c r="J490" s="412"/>
      <c r="K490" s="412"/>
      <c r="L490" s="412"/>
    </row>
    <row r="491" spans="1:12" x14ac:dyDescent="0.25">
      <c r="A491" s="411"/>
      <c r="E491" s="412"/>
      <c r="F491" s="412"/>
      <c r="G491" s="412"/>
      <c r="I491" s="412"/>
      <c r="J491" s="412"/>
      <c r="K491" s="412"/>
      <c r="L491" s="412"/>
    </row>
    <row r="492" spans="1:12" x14ac:dyDescent="0.25">
      <c r="A492" s="411"/>
      <c r="E492" s="412"/>
      <c r="F492" s="412"/>
      <c r="G492" s="412"/>
      <c r="I492" s="412"/>
      <c r="J492" s="412"/>
      <c r="K492" s="412"/>
      <c r="L492" s="412"/>
    </row>
    <row r="493" spans="1:12" x14ac:dyDescent="0.25">
      <c r="A493" s="411"/>
      <c r="E493" s="412"/>
      <c r="F493" s="412"/>
      <c r="G493" s="412"/>
      <c r="I493" s="412"/>
      <c r="J493" s="412"/>
      <c r="K493" s="412"/>
      <c r="L493" s="412"/>
    </row>
    <row r="494" spans="1:12" x14ac:dyDescent="0.25">
      <c r="A494" s="411"/>
      <c r="E494" s="412"/>
      <c r="F494" s="412"/>
      <c r="G494" s="412"/>
      <c r="I494" s="412"/>
      <c r="J494" s="412"/>
      <c r="K494" s="412"/>
      <c r="L494" s="412"/>
    </row>
    <row r="495" spans="1:12" x14ac:dyDescent="0.25">
      <c r="A495" s="411"/>
      <c r="E495" s="412"/>
      <c r="F495" s="412"/>
      <c r="G495" s="412"/>
      <c r="I495" s="412"/>
      <c r="J495" s="412"/>
      <c r="K495" s="412"/>
      <c r="L495" s="412"/>
    </row>
    <row r="496" spans="1:12" x14ac:dyDescent="0.25">
      <c r="A496" s="411"/>
      <c r="E496" s="412"/>
      <c r="F496" s="412"/>
      <c r="G496" s="412"/>
      <c r="I496" s="412"/>
      <c r="J496" s="412"/>
      <c r="K496" s="412"/>
      <c r="L496" s="412"/>
    </row>
    <row r="497" spans="1:12" x14ac:dyDescent="0.25">
      <c r="A497" s="411"/>
      <c r="E497" s="412"/>
      <c r="F497" s="412"/>
      <c r="G497" s="412"/>
      <c r="I497" s="412"/>
      <c r="J497" s="412"/>
      <c r="K497" s="412"/>
      <c r="L497" s="412"/>
    </row>
    <row r="498" spans="1:12" x14ac:dyDescent="0.25">
      <c r="A498" s="411"/>
      <c r="E498" s="412"/>
      <c r="F498" s="412"/>
      <c r="G498" s="412"/>
      <c r="I498" s="412"/>
      <c r="J498" s="412"/>
      <c r="K498" s="412"/>
      <c r="L498" s="412"/>
    </row>
    <row r="499" spans="1:12" x14ac:dyDescent="0.25">
      <c r="A499" s="411"/>
      <c r="E499" s="412"/>
      <c r="F499" s="412"/>
      <c r="G499" s="412"/>
      <c r="I499" s="412"/>
      <c r="J499" s="412"/>
      <c r="K499" s="412"/>
      <c r="L499" s="412"/>
    </row>
    <row r="500" spans="1:12" x14ac:dyDescent="0.25">
      <c r="A500" s="411"/>
      <c r="E500" s="412"/>
      <c r="F500" s="412"/>
      <c r="G500" s="412"/>
      <c r="I500" s="412"/>
      <c r="J500" s="412"/>
      <c r="K500" s="412"/>
      <c r="L500" s="412"/>
    </row>
    <row r="501" spans="1:12" x14ac:dyDescent="0.25">
      <c r="A501" s="411"/>
      <c r="E501" s="412"/>
      <c r="F501" s="412"/>
      <c r="G501" s="412"/>
      <c r="I501" s="412"/>
      <c r="J501" s="412"/>
      <c r="K501" s="412"/>
      <c r="L501" s="412"/>
    </row>
    <row r="502" spans="1:12" x14ac:dyDescent="0.25">
      <c r="A502" s="411"/>
      <c r="E502" s="412"/>
      <c r="F502" s="412"/>
      <c r="G502" s="412"/>
      <c r="I502" s="412"/>
      <c r="J502" s="412"/>
      <c r="K502" s="412"/>
      <c r="L502" s="412"/>
    </row>
    <row r="503" spans="1:12" x14ac:dyDescent="0.25">
      <c r="A503" s="411"/>
      <c r="E503" s="412"/>
      <c r="F503" s="412"/>
      <c r="G503" s="412"/>
      <c r="I503" s="412"/>
      <c r="J503" s="412"/>
      <c r="K503" s="412"/>
      <c r="L503" s="412"/>
    </row>
    <row r="504" spans="1:12" x14ac:dyDescent="0.25">
      <c r="A504" s="411"/>
      <c r="E504" s="412"/>
      <c r="F504" s="412"/>
      <c r="G504" s="412"/>
      <c r="I504" s="412"/>
      <c r="J504" s="412"/>
      <c r="K504" s="412"/>
      <c r="L504" s="412"/>
    </row>
    <row r="505" spans="1:12" x14ac:dyDescent="0.25">
      <c r="A505" s="411"/>
      <c r="E505" s="412"/>
      <c r="F505" s="412"/>
      <c r="G505" s="412"/>
      <c r="I505" s="412"/>
      <c r="J505" s="412"/>
      <c r="K505" s="412"/>
      <c r="L505" s="412"/>
    </row>
    <row r="506" spans="1:12" x14ac:dyDescent="0.25">
      <c r="A506" s="411"/>
      <c r="E506" s="412"/>
      <c r="F506" s="412"/>
      <c r="G506" s="412"/>
      <c r="I506" s="412"/>
      <c r="J506" s="412"/>
      <c r="K506" s="412"/>
      <c r="L506" s="412"/>
    </row>
    <row r="507" spans="1:12" x14ac:dyDescent="0.25">
      <c r="A507" s="411"/>
      <c r="E507" s="412"/>
      <c r="F507" s="412"/>
      <c r="G507" s="412"/>
      <c r="I507" s="412"/>
      <c r="J507" s="412"/>
      <c r="K507" s="412"/>
      <c r="L507" s="412"/>
    </row>
    <row r="508" spans="1:12" x14ac:dyDescent="0.25">
      <c r="A508" s="411"/>
      <c r="E508" s="412"/>
      <c r="F508" s="412"/>
      <c r="G508" s="412"/>
      <c r="I508" s="412"/>
      <c r="J508" s="412"/>
      <c r="K508" s="412"/>
      <c r="L508" s="412"/>
    </row>
    <row r="509" spans="1:12" x14ac:dyDescent="0.25">
      <c r="A509" s="411"/>
      <c r="E509" s="412"/>
      <c r="F509" s="412"/>
      <c r="G509" s="412"/>
      <c r="I509" s="412"/>
      <c r="J509" s="412"/>
      <c r="K509" s="412"/>
      <c r="L509" s="412"/>
    </row>
    <row r="510" spans="1:12" x14ac:dyDescent="0.25">
      <c r="A510" s="411"/>
      <c r="E510" s="412"/>
      <c r="F510" s="412"/>
      <c r="G510" s="412"/>
      <c r="I510" s="412"/>
      <c r="J510" s="412"/>
      <c r="K510" s="412"/>
      <c r="L510" s="412"/>
    </row>
    <row r="511" spans="1:12" x14ac:dyDescent="0.25">
      <c r="A511" s="411"/>
      <c r="E511" s="412"/>
      <c r="F511" s="412"/>
      <c r="G511" s="412"/>
      <c r="I511" s="412"/>
      <c r="J511" s="412"/>
      <c r="K511" s="412"/>
      <c r="L511" s="412"/>
    </row>
    <row r="512" spans="1:12" x14ac:dyDescent="0.25">
      <c r="A512" s="411"/>
      <c r="E512" s="412"/>
      <c r="F512" s="412"/>
      <c r="G512" s="412"/>
      <c r="I512" s="412"/>
      <c r="J512" s="412"/>
      <c r="K512" s="412"/>
      <c r="L512" s="412"/>
    </row>
    <row r="513" spans="1:12" x14ac:dyDescent="0.25">
      <c r="A513" s="411"/>
      <c r="E513" s="412"/>
      <c r="F513" s="412"/>
      <c r="G513" s="412"/>
      <c r="I513" s="412"/>
      <c r="J513" s="412"/>
      <c r="K513" s="412"/>
      <c r="L513" s="412"/>
    </row>
    <row r="514" spans="1:12" x14ac:dyDescent="0.25">
      <c r="A514" s="411"/>
      <c r="E514" s="412"/>
      <c r="F514" s="412"/>
      <c r="G514" s="412"/>
      <c r="I514" s="412"/>
      <c r="J514" s="412"/>
      <c r="K514" s="412"/>
      <c r="L514" s="412"/>
    </row>
    <row r="515" spans="1:12" x14ac:dyDescent="0.25">
      <c r="A515" s="411"/>
      <c r="E515" s="412"/>
      <c r="F515" s="412"/>
      <c r="G515" s="412"/>
      <c r="I515" s="412"/>
      <c r="J515" s="412"/>
      <c r="K515" s="412"/>
      <c r="L515" s="412"/>
    </row>
    <row r="516" spans="1:12" x14ac:dyDescent="0.25">
      <c r="A516" s="411"/>
      <c r="E516" s="412"/>
      <c r="F516" s="412"/>
      <c r="G516" s="412"/>
      <c r="I516" s="412"/>
      <c r="J516" s="412"/>
      <c r="K516" s="412"/>
      <c r="L516" s="412"/>
    </row>
    <row r="517" spans="1:12" x14ac:dyDescent="0.25">
      <c r="A517" s="411"/>
      <c r="E517" s="412"/>
      <c r="F517" s="412"/>
      <c r="G517" s="412"/>
      <c r="I517" s="412"/>
      <c r="J517" s="412"/>
      <c r="K517" s="412"/>
      <c r="L517" s="412"/>
    </row>
    <row r="518" spans="1:12" x14ac:dyDescent="0.25">
      <c r="A518" s="411"/>
      <c r="E518" s="412"/>
      <c r="F518" s="412"/>
      <c r="G518" s="412"/>
      <c r="I518" s="412"/>
      <c r="J518" s="412"/>
      <c r="K518" s="412"/>
      <c r="L518" s="412"/>
    </row>
    <row r="519" spans="1:12" x14ac:dyDescent="0.25">
      <c r="A519" s="411"/>
      <c r="E519" s="412"/>
      <c r="F519" s="412"/>
      <c r="G519" s="412"/>
      <c r="I519" s="412"/>
      <c r="J519" s="412"/>
      <c r="K519" s="412"/>
      <c r="L519" s="412"/>
    </row>
    <row r="520" spans="1:12" x14ac:dyDescent="0.25">
      <c r="A520" s="411"/>
      <c r="E520" s="412"/>
      <c r="F520" s="412"/>
      <c r="G520" s="412"/>
      <c r="I520" s="412"/>
      <c r="J520" s="412"/>
      <c r="K520" s="412"/>
      <c r="L520" s="412"/>
    </row>
    <row r="521" spans="1:12" x14ac:dyDescent="0.25">
      <c r="A521" s="411"/>
      <c r="E521" s="412"/>
      <c r="F521" s="412"/>
      <c r="G521" s="412"/>
      <c r="I521" s="412"/>
      <c r="J521" s="412"/>
      <c r="K521" s="412"/>
      <c r="L521" s="412"/>
    </row>
    <row r="522" spans="1:12" x14ac:dyDescent="0.25">
      <c r="A522" s="411"/>
      <c r="E522" s="412"/>
      <c r="F522" s="412"/>
      <c r="G522" s="412"/>
      <c r="I522" s="412"/>
      <c r="J522" s="412"/>
      <c r="K522" s="412"/>
      <c r="L522" s="412"/>
    </row>
    <row r="523" spans="1:12" x14ac:dyDescent="0.25">
      <c r="A523" s="411"/>
      <c r="E523" s="412"/>
      <c r="F523" s="412"/>
      <c r="G523" s="412"/>
      <c r="I523" s="412"/>
      <c r="J523" s="412"/>
      <c r="K523" s="412"/>
      <c r="L523" s="412"/>
    </row>
    <row r="524" spans="1:12" x14ac:dyDescent="0.25">
      <c r="A524" s="411"/>
      <c r="E524" s="412"/>
      <c r="F524" s="412"/>
      <c r="G524" s="412"/>
      <c r="I524" s="412"/>
      <c r="J524" s="412"/>
      <c r="K524" s="412"/>
      <c r="L524" s="412"/>
    </row>
    <row r="525" spans="1:12" x14ac:dyDescent="0.25">
      <c r="A525" s="411"/>
      <c r="E525" s="412"/>
      <c r="F525" s="412"/>
      <c r="G525" s="412"/>
      <c r="I525" s="412"/>
      <c r="J525" s="412"/>
      <c r="K525" s="412"/>
      <c r="L525" s="412"/>
    </row>
    <row r="526" spans="1:12" x14ac:dyDescent="0.25">
      <c r="A526" s="411"/>
      <c r="E526" s="412"/>
      <c r="F526" s="412"/>
      <c r="G526" s="412"/>
      <c r="I526" s="412"/>
      <c r="J526" s="412"/>
      <c r="K526" s="412"/>
      <c r="L526" s="412"/>
    </row>
    <row r="527" spans="1:12" x14ac:dyDescent="0.25">
      <c r="A527" s="411"/>
      <c r="E527" s="412"/>
      <c r="F527" s="412"/>
      <c r="G527" s="412"/>
      <c r="I527" s="412"/>
      <c r="J527" s="412"/>
      <c r="K527" s="412"/>
      <c r="L527" s="412"/>
    </row>
    <row r="528" spans="1:12" x14ac:dyDescent="0.25">
      <c r="A528" s="411"/>
      <c r="E528" s="412"/>
      <c r="F528" s="412"/>
      <c r="G528" s="412"/>
      <c r="I528" s="412"/>
      <c r="J528" s="412"/>
      <c r="K528" s="412"/>
      <c r="L528" s="412"/>
    </row>
    <row r="529" spans="1:12" x14ac:dyDescent="0.25">
      <c r="A529" s="411"/>
      <c r="E529" s="412"/>
      <c r="F529" s="412"/>
      <c r="G529" s="412"/>
      <c r="I529" s="412"/>
      <c r="J529" s="412"/>
      <c r="K529" s="412"/>
      <c r="L529" s="412"/>
    </row>
    <row r="530" spans="1:12" x14ac:dyDescent="0.25">
      <c r="A530" s="411"/>
      <c r="E530" s="412"/>
      <c r="F530" s="412"/>
      <c r="G530" s="412"/>
      <c r="I530" s="412"/>
      <c r="J530" s="412"/>
      <c r="K530" s="412"/>
      <c r="L530" s="412"/>
    </row>
    <row r="531" spans="1:12" x14ac:dyDescent="0.25">
      <c r="A531" s="411"/>
      <c r="E531" s="412"/>
      <c r="F531" s="412"/>
      <c r="G531" s="412"/>
      <c r="I531" s="412"/>
      <c r="J531" s="412"/>
      <c r="K531" s="412"/>
      <c r="L531" s="412"/>
    </row>
    <row r="532" spans="1:12" x14ac:dyDescent="0.25">
      <c r="A532" s="411"/>
      <c r="E532" s="412"/>
      <c r="F532" s="412"/>
      <c r="G532" s="412"/>
      <c r="I532" s="412"/>
      <c r="J532" s="412"/>
      <c r="K532" s="412"/>
      <c r="L532" s="412"/>
    </row>
    <row r="533" spans="1:12" x14ac:dyDescent="0.25">
      <c r="A533" s="411"/>
      <c r="E533" s="412"/>
      <c r="F533" s="412"/>
      <c r="G533" s="412"/>
      <c r="I533" s="412"/>
      <c r="J533" s="412"/>
      <c r="K533" s="412"/>
      <c r="L533" s="412"/>
    </row>
    <row r="534" spans="1:12" x14ac:dyDescent="0.25">
      <c r="A534" s="411"/>
      <c r="E534" s="412"/>
      <c r="F534" s="412"/>
      <c r="G534" s="412"/>
      <c r="I534" s="412"/>
      <c r="J534" s="412"/>
      <c r="K534" s="412"/>
      <c r="L534" s="412"/>
    </row>
    <row r="535" spans="1:12" x14ac:dyDescent="0.25">
      <c r="A535" s="411"/>
      <c r="E535" s="412"/>
      <c r="F535" s="412"/>
      <c r="G535" s="412"/>
      <c r="I535" s="412"/>
      <c r="J535" s="412"/>
      <c r="K535" s="412"/>
      <c r="L535" s="412"/>
    </row>
    <row r="536" spans="1:12" x14ac:dyDescent="0.25">
      <c r="A536" s="411"/>
      <c r="E536" s="412"/>
      <c r="F536" s="412"/>
      <c r="G536" s="412"/>
      <c r="I536" s="412"/>
      <c r="J536" s="412"/>
      <c r="K536" s="412"/>
      <c r="L536" s="412"/>
    </row>
    <row r="537" spans="1:12" x14ac:dyDescent="0.25">
      <c r="A537" s="411"/>
      <c r="E537" s="412"/>
      <c r="F537" s="412"/>
      <c r="G537" s="412"/>
      <c r="I537" s="412"/>
      <c r="J537" s="412"/>
      <c r="K537" s="412"/>
      <c r="L537" s="412"/>
    </row>
    <row r="538" spans="1:12" x14ac:dyDescent="0.25">
      <c r="A538" s="411"/>
      <c r="E538" s="412"/>
      <c r="F538" s="412"/>
      <c r="G538" s="412"/>
      <c r="I538" s="412"/>
      <c r="J538" s="412"/>
      <c r="K538" s="412"/>
      <c r="L538" s="412"/>
    </row>
    <row r="539" spans="1:12" x14ac:dyDescent="0.25">
      <c r="A539" s="411"/>
      <c r="E539" s="412"/>
      <c r="F539" s="412"/>
      <c r="G539" s="412"/>
      <c r="I539" s="412"/>
      <c r="J539" s="412"/>
      <c r="K539" s="412"/>
      <c r="L539" s="412"/>
    </row>
    <row r="540" spans="1:12" x14ac:dyDescent="0.25">
      <c r="A540" s="411"/>
      <c r="E540" s="412"/>
      <c r="F540" s="412"/>
      <c r="G540" s="412"/>
      <c r="I540" s="412"/>
      <c r="J540" s="412"/>
      <c r="K540" s="412"/>
      <c r="L540" s="412"/>
    </row>
    <row r="541" spans="1:12" x14ac:dyDescent="0.25">
      <c r="A541" s="411"/>
      <c r="E541" s="412"/>
      <c r="F541" s="412"/>
      <c r="G541" s="412"/>
      <c r="I541" s="412"/>
      <c r="J541" s="412"/>
      <c r="K541" s="412"/>
      <c r="L541" s="412"/>
    </row>
    <row r="542" spans="1:12" x14ac:dyDescent="0.25">
      <c r="A542" s="411"/>
      <c r="E542" s="412"/>
      <c r="F542" s="412"/>
      <c r="G542" s="412"/>
      <c r="I542" s="412"/>
      <c r="J542" s="412"/>
      <c r="K542" s="412"/>
      <c r="L542" s="412"/>
    </row>
    <row r="543" spans="1:12" x14ac:dyDescent="0.25">
      <c r="A543" s="411"/>
      <c r="E543" s="412"/>
      <c r="F543" s="412"/>
      <c r="G543" s="412"/>
      <c r="I543" s="412"/>
      <c r="J543" s="412"/>
      <c r="K543" s="412"/>
      <c r="L543" s="412"/>
    </row>
    <row r="544" spans="1:12" x14ac:dyDescent="0.25">
      <c r="A544" s="411"/>
      <c r="E544" s="412"/>
      <c r="F544" s="412"/>
      <c r="G544" s="412"/>
      <c r="I544" s="412"/>
      <c r="J544" s="412"/>
      <c r="K544" s="412"/>
      <c r="L544" s="412"/>
    </row>
    <row r="545" spans="1:12" x14ac:dyDescent="0.25">
      <c r="A545" s="411"/>
      <c r="E545" s="412"/>
      <c r="F545" s="412"/>
      <c r="G545" s="412"/>
      <c r="I545" s="412"/>
      <c r="J545" s="412"/>
      <c r="K545" s="412"/>
      <c r="L545" s="412"/>
    </row>
    <row r="546" spans="1:12" x14ac:dyDescent="0.25">
      <c r="A546" s="411"/>
      <c r="E546" s="412"/>
      <c r="F546" s="412"/>
      <c r="G546" s="412"/>
      <c r="I546" s="412"/>
      <c r="J546" s="412"/>
      <c r="K546" s="412"/>
      <c r="L546" s="412"/>
    </row>
    <row r="547" spans="1:12" x14ac:dyDescent="0.25">
      <c r="A547" s="411"/>
      <c r="E547" s="412"/>
      <c r="F547" s="412"/>
      <c r="G547" s="412"/>
      <c r="I547" s="412"/>
      <c r="J547" s="412"/>
      <c r="K547" s="412"/>
      <c r="L547" s="412"/>
    </row>
    <row r="548" spans="1:12" x14ac:dyDescent="0.25">
      <c r="A548" s="411"/>
      <c r="E548" s="412"/>
      <c r="F548" s="412"/>
      <c r="G548" s="412"/>
      <c r="I548" s="412"/>
      <c r="J548" s="412"/>
      <c r="K548" s="412"/>
      <c r="L548" s="412"/>
    </row>
    <row r="549" spans="1:12" x14ac:dyDescent="0.25">
      <c r="A549" s="411"/>
      <c r="E549" s="412"/>
      <c r="F549" s="412"/>
      <c r="G549" s="412"/>
      <c r="I549" s="412"/>
      <c r="J549" s="412"/>
      <c r="K549" s="412"/>
      <c r="L549" s="412"/>
    </row>
    <row r="550" spans="1:12" x14ac:dyDescent="0.25">
      <c r="A550" s="411"/>
      <c r="E550" s="412"/>
      <c r="F550" s="412"/>
      <c r="G550" s="412"/>
      <c r="I550" s="412"/>
      <c r="J550" s="412"/>
      <c r="K550" s="412"/>
      <c r="L550" s="412"/>
    </row>
    <row r="551" spans="1:12" x14ac:dyDescent="0.25">
      <c r="A551" s="411"/>
      <c r="E551" s="412"/>
      <c r="F551" s="412"/>
      <c r="G551" s="412"/>
      <c r="I551" s="412"/>
      <c r="J551" s="412"/>
      <c r="K551" s="412"/>
      <c r="L551" s="412"/>
    </row>
    <row r="552" spans="1:12" x14ac:dyDescent="0.25">
      <c r="A552" s="411"/>
      <c r="E552" s="412"/>
      <c r="F552" s="412"/>
      <c r="G552" s="412"/>
      <c r="I552" s="412"/>
      <c r="J552" s="412"/>
      <c r="K552" s="412"/>
      <c r="L552" s="412"/>
    </row>
    <row r="553" spans="1:12" x14ac:dyDescent="0.25">
      <c r="A553" s="411"/>
      <c r="E553" s="412"/>
      <c r="F553" s="412"/>
      <c r="G553" s="412"/>
      <c r="I553" s="412"/>
      <c r="J553" s="412"/>
      <c r="K553" s="412"/>
      <c r="L553" s="412"/>
    </row>
    <row r="554" spans="1:12" x14ac:dyDescent="0.25">
      <c r="A554" s="411"/>
      <c r="E554" s="412"/>
      <c r="F554" s="412"/>
      <c r="G554" s="412"/>
      <c r="I554" s="412"/>
      <c r="J554" s="412"/>
      <c r="K554" s="412"/>
      <c r="L554" s="412"/>
    </row>
    <row r="555" spans="1:12" x14ac:dyDescent="0.25">
      <c r="A555" s="411"/>
      <c r="E555" s="412"/>
      <c r="F555" s="412"/>
      <c r="G555" s="412"/>
      <c r="I555" s="412"/>
      <c r="J555" s="412"/>
      <c r="K555" s="412"/>
      <c r="L555" s="412"/>
    </row>
    <row r="556" spans="1:12" x14ac:dyDescent="0.25">
      <c r="A556" s="411"/>
      <c r="E556" s="412"/>
      <c r="F556" s="412"/>
      <c r="G556" s="412"/>
      <c r="I556" s="412"/>
      <c r="J556" s="412"/>
      <c r="K556" s="412"/>
      <c r="L556" s="412"/>
    </row>
    <row r="557" spans="1:12" x14ac:dyDescent="0.25">
      <c r="A557" s="411"/>
      <c r="E557" s="412"/>
      <c r="F557" s="412"/>
      <c r="G557" s="412"/>
      <c r="I557" s="412"/>
      <c r="J557" s="412"/>
      <c r="K557" s="412"/>
      <c r="L557" s="412"/>
    </row>
    <row r="558" spans="1:12" x14ac:dyDescent="0.25">
      <c r="A558" s="411"/>
      <c r="E558" s="412"/>
      <c r="F558" s="412"/>
      <c r="G558" s="412"/>
      <c r="I558" s="412"/>
      <c r="J558" s="412"/>
      <c r="K558" s="412"/>
      <c r="L558" s="412"/>
    </row>
    <row r="559" spans="1:12" x14ac:dyDescent="0.25">
      <c r="A559" s="411"/>
      <c r="E559" s="412"/>
      <c r="F559" s="412"/>
      <c r="G559" s="412"/>
      <c r="I559" s="412"/>
      <c r="J559" s="412"/>
      <c r="K559" s="412"/>
      <c r="L559" s="412"/>
    </row>
    <row r="560" spans="1:12" x14ac:dyDescent="0.25">
      <c r="A560" s="411"/>
      <c r="E560" s="412"/>
      <c r="F560" s="412"/>
      <c r="G560" s="412"/>
      <c r="I560" s="412"/>
      <c r="J560" s="412"/>
      <c r="K560" s="412"/>
      <c r="L560" s="412"/>
    </row>
    <row r="561" spans="1:12" x14ac:dyDescent="0.25">
      <c r="A561" s="411"/>
      <c r="E561" s="412"/>
      <c r="F561" s="412"/>
      <c r="G561" s="412"/>
      <c r="I561" s="412"/>
      <c r="J561" s="412"/>
      <c r="K561" s="412"/>
      <c r="L561" s="412"/>
    </row>
    <row r="562" spans="1:12" x14ac:dyDescent="0.25">
      <c r="A562" s="411"/>
      <c r="E562" s="412"/>
      <c r="F562" s="412"/>
      <c r="G562" s="412"/>
      <c r="I562" s="412"/>
      <c r="J562" s="412"/>
      <c r="K562" s="412"/>
      <c r="L562" s="412"/>
    </row>
    <row r="563" spans="1:12" x14ac:dyDescent="0.25">
      <c r="A563" s="411"/>
      <c r="E563" s="412"/>
      <c r="F563" s="412"/>
      <c r="G563" s="412"/>
      <c r="I563" s="412"/>
      <c r="J563" s="412"/>
      <c r="K563" s="412"/>
      <c r="L563" s="412"/>
    </row>
    <row r="564" spans="1:12" x14ac:dyDescent="0.25">
      <c r="A564" s="411"/>
      <c r="E564" s="412"/>
      <c r="F564" s="412"/>
      <c r="G564" s="412"/>
      <c r="I564" s="412"/>
      <c r="J564" s="412"/>
      <c r="K564" s="412"/>
      <c r="L564" s="412"/>
    </row>
    <row r="565" spans="1:12" x14ac:dyDescent="0.25">
      <c r="A565" s="411"/>
      <c r="E565" s="412"/>
      <c r="F565" s="412"/>
      <c r="G565" s="412"/>
      <c r="I565" s="412"/>
      <c r="J565" s="412"/>
      <c r="K565" s="412"/>
      <c r="L565" s="412"/>
    </row>
    <row r="566" spans="1:12" x14ac:dyDescent="0.25">
      <c r="A566" s="411"/>
      <c r="E566" s="412"/>
      <c r="F566" s="412"/>
      <c r="G566" s="412"/>
      <c r="I566" s="412"/>
      <c r="J566" s="412"/>
      <c r="K566" s="412"/>
      <c r="L566" s="412"/>
    </row>
    <row r="567" spans="1:12" x14ac:dyDescent="0.25">
      <c r="A567" s="411"/>
      <c r="E567" s="412"/>
      <c r="F567" s="412"/>
      <c r="G567" s="412"/>
      <c r="I567" s="412"/>
      <c r="J567" s="412"/>
      <c r="K567" s="412"/>
      <c r="L567" s="412"/>
    </row>
    <row r="568" spans="1:12" x14ac:dyDescent="0.25">
      <c r="A568" s="411"/>
      <c r="E568" s="412"/>
      <c r="F568" s="412"/>
      <c r="G568" s="412"/>
      <c r="I568" s="412"/>
      <c r="J568" s="412"/>
      <c r="K568" s="412"/>
      <c r="L568" s="412"/>
    </row>
    <row r="569" spans="1:12" x14ac:dyDescent="0.25">
      <c r="A569" s="411"/>
      <c r="E569" s="412"/>
      <c r="F569" s="412"/>
      <c r="G569" s="412"/>
      <c r="I569" s="412"/>
      <c r="J569" s="412"/>
      <c r="K569" s="412"/>
      <c r="L569" s="412"/>
    </row>
    <row r="570" spans="1:12" x14ac:dyDescent="0.25">
      <c r="A570" s="411"/>
      <c r="E570" s="412"/>
      <c r="F570" s="412"/>
      <c r="G570" s="412"/>
      <c r="I570" s="412"/>
      <c r="J570" s="412"/>
      <c r="K570" s="412"/>
      <c r="L570" s="412"/>
    </row>
    <row r="571" spans="1:12" x14ac:dyDescent="0.25">
      <c r="A571" s="411"/>
      <c r="E571" s="412"/>
      <c r="F571" s="412"/>
      <c r="G571" s="412"/>
      <c r="I571" s="412"/>
      <c r="J571" s="412"/>
      <c r="K571" s="412"/>
      <c r="L571" s="412"/>
    </row>
    <row r="572" spans="1:12" x14ac:dyDescent="0.25">
      <c r="A572" s="411"/>
      <c r="E572" s="412"/>
      <c r="F572" s="412"/>
      <c r="G572" s="412"/>
      <c r="I572" s="412"/>
      <c r="J572" s="412"/>
      <c r="K572" s="412"/>
      <c r="L572" s="412"/>
    </row>
    <row r="573" spans="1:12" x14ac:dyDescent="0.25">
      <c r="A573" s="411"/>
      <c r="E573" s="412"/>
      <c r="F573" s="412"/>
      <c r="G573" s="412"/>
      <c r="I573" s="412"/>
      <c r="J573" s="412"/>
      <c r="K573" s="412"/>
      <c r="L573" s="412"/>
    </row>
    <row r="574" spans="1:12" x14ac:dyDescent="0.25">
      <c r="A574" s="411"/>
      <c r="E574" s="412"/>
      <c r="F574" s="412"/>
      <c r="G574" s="412"/>
      <c r="I574" s="412"/>
      <c r="J574" s="412"/>
      <c r="K574" s="412"/>
      <c r="L574" s="412"/>
    </row>
    <row r="575" spans="1:12" x14ac:dyDescent="0.25">
      <c r="A575" s="411"/>
      <c r="E575" s="412"/>
      <c r="F575" s="412"/>
      <c r="G575" s="412"/>
      <c r="I575" s="412"/>
      <c r="J575" s="412"/>
      <c r="K575" s="412"/>
      <c r="L575" s="412"/>
    </row>
    <row r="576" spans="1:12" x14ac:dyDescent="0.25">
      <c r="A576" s="411"/>
      <c r="E576" s="412"/>
      <c r="F576" s="412"/>
      <c r="G576" s="412"/>
      <c r="I576" s="412"/>
      <c r="J576" s="412"/>
      <c r="K576" s="412"/>
      <c r="L576" s="412"/>
    </row>
    <row r="577" spans="1:12" x14ac:dyDescent="0.25">
      <c r="A577" s="411"/>
      <c r="E577" s="412"/>
      <c r="F577" s="412"/>
      <c r="G577" s="412"/>
      <c r="I577" s="412"/>
      <c r="J577" s="412"/>
      <c r="K577" s="412"/>
      <c r="L577" s="412"/>
    </row>
    <row r="578" spans="1:12" x14ac:dyDescent="0.25">
      <c r="A578" s="411"/>
      <c r="E578" s="412"/>
      <c r="F578" s="412"/>
      <c r="G578" s="412"/>
      <c r="I578" s="412"/>
      <c r="J578" s="412"/>
      <c r="K578" s="412"/>
      <c r="L578" s="412"/>
    </row>
    <row r="579" spans="1:12" x14ac:dyDescent="0.25">
      <c r="A579" s="411"/>
      <c r="E579" s="412"/>
      <c r="F579" s="412"/>
      <c r="G579" s="412"/>
      <c r="I579" s="412"/>
      <c r="J579" s="412"/>
      <c r="K579" s="412"/>
      <c r="L579" s="412"/>
    </row>
    <row r="580" spans="1:12" x14ac:dyDescent="0.25">
      <c r="A580" s="411"/>
      <c r="E580" s="412"/>
      <c r="F580" s="412"/>
      <c r="G580" s="412"/>
      <c r="I580" s="412"/>
      <c r="J580" s="412"/>
      <c r="K580" s="412"/>
      <c r="L580" s="412"/>
    </row>
    <row r="581" spans="1:12" x14ac:dyDescent="0.25">
      <c r="A581" s="411"/>
      <c r="E581" s="412"/>
      <c r="F581" s="412"/>
      <c r="G581" s="412"/>
      <c r="I581" s="412"/>
      <c r="J581" s="412"/>
      <c r="K581" s="412"/>
      <c r="L581" s="412"/>
    </row>
    <row r="582" spans="1:12" x14ac:dyDescent="0.25">
      <c r="A582" s="411"/>
      <c r="E582" s="412"/>
      <c r="F582" s="412"/>
      <c r="G582" s="412"/>
      <c r="I582" s="412"/>
      <c r="J582" s="412"/>
      <c r="K582" s="412"/>
      <c r="L582" s="412"/>
    </row>
    <row r="583" spans="1:12" x14ac:dyDescent="0.25">
      <c r="A583" s="411"/>
      <c r="E583" s="412"/>
      <c r="F583" s="412"/>
      <c r="G583" s="412"/>
      <c r="I583" s="412"/>
      <c r="J583" s="412"/>
      <c r="K583" s="412"/>
      <c r="L583" s="412"/>
    </row>
    <row r="584" spans="1:12" x14ac:dyDescent="0.25">
      <c r="A584" s="411"/>
      <c r="E584" s="412"/>
      <c r="F584" s="412"/>
      <c r="G584" s="412"/>
      <c r="I584" s="412"/>
      <c r="J584" s="412"/>
      <c r="K584" s="412"/>
      <c r="L584" s="412"/>
    </row>
    <row r="585" spans="1:12" x14ac:dyDescent="0.25">
      <c r="A585" s="411"/>
      <c r="E585" s="412"/>
      <c r="F585" s="412"/>
      <c r="G585" s="412"/>
      <c r="I585" s="412"/>
      <c r="J585" s="412"/>
      <c r="K585" s="412"/>
      <c r="L585" s="412"/>
    </row>
    <row r="586" spans="1:12" x14ac:dyDescent="0.25">
      <c r="A586" s="411"/>
      <c r="E586" s="412"/>
      <c r="F586" s="412"/>
      <c r="G586" s="412"/>
      <c r="I586" s="412"/>
      <c r="J586" s="412"/>
      <c r="K586" s="412"/>
      <c r="L586" s="412"/>
    </row>
    <row r="587" spans="1:12" x14ac:dyDescent="0.25">
      <c r="A587" s="411"/>
      <c r="E587" s="412"/>
      <c r="F587" s="412"/>
      <c r="G587" s="412"/>
      <c r="I587" s="412"/>
      <c r="J587" s="412"/>
      <c r="K587" s="412"/>
      <c r="L587" s="412"/>
    </row>
    <row r="588" spans="1:12" x14ac:dyDescent="0.25">
      <c r="A588" s="411"/>
      <c r="E588" s="412"/>
      <c r="F588" s="412"/>
      <c r="G588" s="412"/>
      <c r="I588" s="412"/>
      <c r="J588" s="412"/>
      <c r="K588" s="412"/>
      <c r="L588" s="412"/>
    </row>
    <row r="589" spans="1:12" x14ac:dyDescent="0.25">
      <c r="A589" s="411"/>
      <c r="E589" s="412"/>
      <c r="F589" s="412"/>
      <c r="G589" s="412"/>
      <c r="I589" s="412"/>
      <c r="J589" s="412"/>
      <c r="K589" s="412"/>
      <c r="L589" s="412"/>
    </row>
    <row r="590" spans="1:12" x14ac:dyDescent="0.25">
      <c r="A590" s="411"/>
      <c r="E590" s="412"/>
      <c r="F590" s="412"/>
      <c r="G590" s="412"/>
      <c r="I590" s="412"/>
      <c r="J590" s="412"/>
      <c r="K590" s="412"/>
      <c r="L590" s="412"/>
    </row>
    <row r="591" spans="1:12" x14ac:dyDescent="0.25">
      <c r="A591" s="411"/>
      <c r="E591" s="412"/>
      <c r="F591" s="412"/>
      <c r="G591" s="412"/>
      <c r="I591" s="412"/>
      <c r="J591" s="412"/>
      <c r="K591" s="412"/>
      <c r="L591" s="412"/>
    </row>
    <row r="592" spans="1:12" x14ac:dyDescent="0.25">
      <c r="A592" s="411"/>
      <c r="E592" s="412"/>
      <c r="F592" s="412"/>
      <c r="G592" s="412"/>
      <c r="I592" s="412"/>
      <c r="J592" s="412"/>
      <c r="K592" s="412"/>
      <c r="L592" s="412"/>
    </row>
    <row r="593" spans="1:12" x14ac:dyDescent="0.25">
      <c r="A593" s="411"/>
      <c r="E593" s="412"/>
      <c r="F593" s="412"/>
      <c r="G593" s="412"/>
      <c r="I593" s="412"/>
      <c r="J593" s="412"/>
      <c r="K593" s="412"/>
      <c r="L593" s="412"/>
    </row>
    <row r="594" spans="1:12" x14ac:dyDescent="0.25">
      <c r="A594" s="411"/>
      <c r="E594" s="412"/>
      <c r="F594" s="412"/>
      <c r="G594" s="412"/>
      <c r="I594" s="412"/>
      <c r="J594" s="412"/>
      <c r="K594" s="412"/>
      <c r="L594" s="412"/>
    </row>
    <row r="595" spans="1:12" x14ac:dyDescent="0.25">
      <c r="A595" s="411"/>
      <c r="E595" s="412"/>
      <c r="F595" s="412"/>
      <c r="G595" s="412"/>
      <c r="I595" s="412"/>
      <c r="J595" s="412"/>
      <c r="K595" s="412"/>
      <c r="L595" s="412"/>
    </row>
    <row r="596" spans="1:12" x14ac:dyDescent="0.25">
      <c r="A596" s="411"/>
      <c r="E596" s="412"/>
      <c r="F596" s="412"/>
      <c r="G596" s="412"/>
      <c r="I596" s="412"/>
      <c r="J596" s="412"/>
      <c r="K596" s="412"/>
      <c r="L596" s="412"/>
    </row>
    <row r="597" spans="1:12" x14ac:dyDescent="0.25">
      <c r="A597" s="411"/>
      <c r="E597" s="412"/>
      <c r="F597" s="412"/>
      <c r="G597" s="412"/>
      <c r="I597" s="412"/>
      <c r="J597" s="412"/>
      <c r="K597" s="412"/>
      <c r="L597" s="412"/>
    </row>
    <row r="598" spans="1:12" x14ac:dyDescent="0.25">
      <c r="A598" s="411"/>
      <c r="E598" s="412"/>
      <c r="F598" s="412"/>
      <c r="G598" s="412"/>
      <c r="I598" s="412"/>
      <c r="J598" s="412"/>
      <c r="K598" s="412"/>
      <c r="L598" s="412"/>
    </row>
    <row r="599" spans="1:12" x14ac:dyDescent="0.25">
      <c r="A599" s="411"/>
      <c r="E599" s="412"/>
      <c r="F599" s="412"/>
      <c r="G599" s="412"/>
      <c r="I599" s="412"/>
      <c r="J599" s="412"/>
      <c r="K599" s="412"/>
      <c r="L599" s="412"/>
    </row>
    <row r="600" spans="1:12" x14ac:dyDescent="0.25">
      <c r="A600" s="411"/>
      <c r="E600" s="412"/>
      <c r="F600" s="412"/>
      <c r="G600" s="412"/>
      <c r="I600" s="412"/>
      <c r="J600" s="412"/>
      <c r="K600" s="412"/>
      <c r="L600" s="412"/>
    </row>
    <row r="601" spans="1:12" x14ac:dyDescent="0.25">
      <c r="A601" s="411"/>
      <c r="E601" s="412"/>
      <c r="F601" s="412"/>
      <c r="G601" s="412"/>
      <c r="I601" s="412"/>
      <c r="J601" s="412"/>
      <c r="K601" s="412"/>
      <c r="L601" s="412"/>
    </row>
    <row r="602" spans="1:12" x14ac:dyDescent="0.25">
      <c r="A602" s="411"/>
      <c r="E602" s="412"/>
      <c r="F602" s="412"/>
      <c r="G602" s="412"/>
      <c r="I602" s="412"/>
      <c r="J602" s="412"/>
      <c r="K602" s="412"/>
      <c r="L602" s="412"/>
    </row>
    <row r="603" spans="1:12" x14ac:dyDescent="0.25">
      <c r="A603" s="411"/>
      <c r="E603" s="412"/>
      <c r="F603" s="412"/>
      <c r="G603" s="412"/>
      <c r="I603" s="412"/>
      <c r="J603" s="412"/>
      <c r="K603" s="412"/>
      <c r="L603" s="412"/>
    </row>
    <row r="604" spans="1:12" x14ac:dyDescent="0.25">
      <c r="A604" s="411"/>
      <c r="E604" s="412"/>
      <c r="F604" s="412"/>
      <c r="G604" s="412"/>
      <c r="I604" s="412"/>
      <c r="J604" s="412"/>
      <c r="K604" s="412"/>
      <c r="L604" s="412"/>
    </row>
    <row r="605" spans="1:12" x14ac:dyDescent="0.25">
      <c r="A605" s="411"/>
      <c r="E605" s="412"/>
      <c r="F605" s="412"/>
      <c r="G605" s="412"/>
      <c r="I605" s="412"/>
      <c r="J605" s="412"/>
      <c r="K605" s="412"/>
      <c r="L605" s="412"/>
    </row>
    <row r="606" spans="1:12" x14ac:dyDescent="0.25">
      <c r="A606" s="411"/>
      <c r="E606" s="412"/>
      <c r="F606" s="412"/>
      <c r="G606" s="412"/>
      <c r="I606" s="412"/>
      <c r="J606" s="412"/>
      <c r="K606" s="412"/>
      <c r="L606" s="412"/>
    </row>
    <row r="607" spans="1:12" x14ac:dyDescent="0.25">
      <c r="A607" s="411"/>
      <c r="E607" s="412"/>
      <c r="F607" s="412"/>
      <c r="G607" s="412"/>
      <c r="I607" s="412"/>
      <c r="J607" s="412"/>
      <c r="K607" s="412"/>
      <c r="L607" s="412"/>
    </row>
    <row r="608" spans="1:12" x14ac:dyDescent="0.25">
      <c r="A608" s="411"/>
      <c r="E608" s="412"/>
      <c r="F608" s="412"/>
      <c r="G608" s="412"/>
      <c r="I608" s="412"/>
      <c r="J608" s="412"/>
      <c r="K608" s="412"/>
      <c r="L608" s="412"/>
    </row>
    <row r="609" spans="1:12" x14ac:dyDescent="0.25">
      <c r="A609" s="411"/>
      <c r="E609" s="412"/>
      <c r="F609" s="412"/>
      <c r="G609" s="412"/>
      <c r="I609" s="412"/>
      <c r="J609" s="412"/>
      <c r="K609" s="412"/>
      <c r="L609" s="412"/>
    </row>
    <row r="610" spans="1:12" x14ac:dyDescent="0.25">
      <c r="A610" s="411"/>
      <c r="E610" s="412"/>
      <c r="F610" s="412"/>
      <c r="G610" s="412"/>
      <c r="I610" s="412"/>
      <c r="J610" s="412"/>
      <c r="K610" s="412"/>
      <c r="L610" s="412"/>
    </row>
    <row r="611" spans="1:12" x14ac:dyDescent="0.25">
      <c r="A611" s="411"/>
      <c r="E611" s="412"/>
      <c r="F611" s="412"/>
      <c r="G611" s="412"/>
      <c r="I611" s="412"/>
      <c r="J611" s="412"/>
      <c r="K611" s="412"/>
      <c r="L611" s="412"/>
    </row>
    <row r="612" spans="1:12" x14ac:dyDescent="0.25">
      <c r="A612" s="411"/>
      <c r="E612" s="412"/>
      <c r="F612" s="412"/>
      <c r="G612" s="412"/>
      <c r="I612" s="412"/>
      <c r="J612" s="412"/>
      <c r="K612" s="412"/>
      <c r="L612" s="412"/>
    </row>
    <row r="613" spans="1:12" x14ac:dyDescent="0.25">
      <c r="A613" s="411"/>
      <c r="E613" s="412"/>
      <c r="F613" s="412"/>
      <c r="G613" s="412"/>
      <c r="I613" s="412"/>
      <c r="J613" s="412"/>
      <c r="K613" s="412"/>
      <c r="L613" s="412"/>
    </row>
    <row r="614" spans="1:12" x14ac:dyDescent="0.25">
      <c r="A614" s="411"/>
      <c r="E614" s="412"/>
      <c r="F614" s="412"/>
      <c r="G614" s="412"/>
      <c r="I614" s="412"/>
      <c r="J614" s="412"/>
      <c r="K614" s="412"/>
      <c r="L614" s="412"/>
    </row>
    <row r="615" spans="1:12" x14ac:dyDescent="0.25">
      <c r="A615" s="411"/>
      <c r="E615" s="412"/>
      <c r="F615" s="412"/>
      <c r="G615" s="412"/>
      <c r="I615" s="412"/>
      <c r="J615" s="412"/>
      <c r="K615" s="412"/>
      <c r="L615" s="412"/>
    </row>
    <row r="616" spans="1:12" x14ac:dyDescent="0.25">
      <c r="A616" s="411"/>
      <c r="E616" s="412"/>
      <c r="F616" s="412"/>
      <c r="G616" s="412"/>
      <c r="I616" s="412"/>
      <c r="J616" s="412"/>
      <c r="K616" s="412"/>
      <c r="L616" s="412"/>
    </row>
    <row r="617" spans="1:12" x14ac:dyDescent="0.25">
      <c r="A617" s="411"/>
      <c r="E617" s="412"/>
      <c r="F617" s="412"/>
      <c r="G617" s="412"/>
      <c r="I617" s="412"/>
      <c r="J617" s="412"/>
      <c r="K617" s="412"/>
      <c r="L617" s="412"/>
    </row>
    <row r="618" spans="1:12" x14ac:dyDescent="0.25">
      <c r="A618" s="411"/>
      <c r="E618" s="412"/>
      <c r="F618" s="412"/>
      <c r="G618" s="412"/>
      <c r="I618" s="412"/>
      <c r="J618" s="412"/>
      <c r="K618" s="412"/>
      <c r="L618" s="412"/>
    </row>
    <row r="619" spans="1:12" x14ac:dyDescent="0.25">
      <c r="A619" s="411"/>
      <c r="E619" s="412"/>
      <c r="F619" s="412"/>
      <c r="G619" s="412"/>
      <c r="I619" s="412"/>
      <c r="J619" s="412"/>
      <c r="K619" s="412"/>
      <c r="L619" s="412"/>
    </row>
    <row r="620" spans="1:12" x14ac:dyDescent="0.25">
      <c r="A620" s="411"/>
      <c r="E620" s="412"/>
      <c r="F620" s="412"/>
      <c r="G620" s="412"/>
      <c r="I620" s="412"/>
      <c r="J620" s="412"/>
      <c r="K620" s="412"/>
      <c r="L620" s="412"/>
    </row>
    <row r="621" spans="1:12" x14ac:dyDescent="0.25">
      <c r="A621" s="411"/>
      <c r="E621" s="412"/>
      <c r="F621" s="412"/>
      <c r="G621" s="412"/>
      <c r="I621" s="412"/>
      <c r="J621" s="412"/>
      <c r="K621" s="412"/>
      <c r="L621" s="412"/>
    </row>
    <row r="622" spans="1:12" x14ac:dyDescent="0.25">
      <c r="A622" s="411"/>
      <c r="E622" s="412"/>
      <c r="F622" s="412"/>
      <c r="G622" s="412"/>
      <c r="I622" s="412"/>
      <c r="J622" s="412"/>
      <c r="K622" s="412"/>
      <c r="L622" s="412"/>
    </row>
    <row r="623" spans="1:12" x14ac:dyDescent="0.25">
      <c r="A623" s="411"/>
      <c r="E623" s="412"/>
      <c r="F623" s="412"/>
      <c r="G623" s="412"/>
      <c r="I623" s="412"/>
      <c r="J623" s="412"/>
      <c r="K623" s="412"/>
      <c r="L623" s="412"/>
    </row>
    <row r="624" spans="1:12" x14ac:dyDescent="0.25">
      <c r="A624" s="411"/>
      <c r="E624" s="412"/>
      <c r="F624" s="412"/>
      <c r="G624" s="412"/>
      <c r="I624" s="412"/>
      <c r="J624" s="412"/>
      <c r="K624" s="412"/>
      <c r="L624" s="412"/>
    </row>
    <row r="625" spans="1:12" x14ac:dyDescent="0.25">
      <c r="A625" s="411"/>
      <c r="E625" s="412"/>
      <c r="F625" s="412"/>
      <c r="G625" s="412"/>
      <c r="I625" s="412"/>
      <c r="J625" s="412"/>
      <c r="K625" s="412"/>
      <c r="L625" s="412"/>
    </row>
    <row r="626" spans="1:12" x14ac:dyDescent="0.25">
      <c r="A626" s="411"/>
      <c r="E626" s="412"/>
      <c r="F626" s="412"/>
      <c r="G626" s="412"/>
      <c r="I626" s="412"/>
      <c r="J626" s="412"/>
      <c r="K626" s="412"/>
      <c r="L626" s="412"/>
    </row>
    <row r="627" spans="1:12" x14ac:dyDescent="0.25">
      <c r="A627" s="411"/>
      <c r="E627" s="412"/>
      <c r="F627" s="412"/>
      <c r="G627" s="412"/>
      <c r="I627" s="412"/>
      <c r="J627" s="412"/>
      <c r="K627" s="412"/>
      <c r="L627" s="412"/>
    </row>
    <row r="628" spans="1:12" x14ac:dyDescent="0.25">
      <c r="A628" s="411"/>
      <c r="E628" s="412"/>
      <c r="F628" s="412"/>
      <c r="G628" s="412"/>
      <c r="I628" s="412"/>
      <c r="J628" s="412"/>
      <c r="K628" s="412"/>
      <c r="L628" s="412"/>
    </row>
    <row r="629" spans="1:12" x14ac:dyDescent="0.25">
      <c r="A629" s="411"/>
      <c r="E629" s="412"/>
      <c r="F629" s="412"/>
      <c r="G629" s="412"/>
      <c r="I629" s="412"/>
      <c r="J629" s="412"/>
      <c r="K629" s="412"/>
      <c r="L629" s="412"/>
    </row>
    <row r="630" spans="1:12" x14ac:dyDescent="0.25">
      <c r="A630" s="411"/>
      <c r="E630" s="412"/>
      <c r="F630" s="412"/>
      <c r="G630" s="412"/>
      <c r="I630" s="412"/>
      <c r="J630" s="412"/>
      <c r="K630" s="412"/>
      <c r="L630" s="412"/>
    </row>
    <row r="631" spans="1:12" x14ac:dyDescent="0.25">
      <c r="A631" s="411"/>
      <c r="E631" s="412"/>
      <c r="F631" s="412"/>
      <c r="G631" s="412"/>
      <c r="I631" s="412"/>
      <c r="J631" s="412"/>
      <c r="K631" s="412"/>
      <c r="L631" s="412"/>
    </row>
    <row r="632" spans="1:12" x14ac:dyDescent="0.25">
      <c r="A632" s="411"/>
      <c r="E632" s="412"/>
      <c r="F632" s="412"/>
      <c r="G632" s="412"/>
      <c r="I632" s="412"/>
      <c r="J632" s="412"/>
      <c r="K632" s="412"/>
      <c r="L632" s="412"/>
    </row>
    <row r="633" spans="1:12" x14ac:dyDescent="0.25">
      <c r="A633" s="411"/>
      <c r="E633" s="412"/>
      <c r="F633" s="412"/>
      <c r="G633" s="412"/>
      <c r="I633" s="412"/>
      <c r="J633" s="412"/>
      <c r="K633" s="412"/>
      <c r="L633" s="412"/>
    </row>
    <row r="634" spans="1:12" x14ac:dyDescent="0.25">
      <c r="A634" s="411"/>
      <c r="E634" s="412"/>
      <c r="F634" s="412"/>
      <c r="G634" s="412"/>
      <c r="I634" s="412"/>
      <c r="J634" s="412"/>
      <c r="K634" s="412"/>
      <c r="L634" s="412"/>
    </row>
    <row r="635" spans="1:12" x14ac:dyDescent="0.25">
      <c r="A635" s="411"/>
      <c r="E635" s="412"/>
      <c r="F635" s="412"/>
      <c r="G635" s="412"/>
      <c r="I635" s="412"/>
      <c r="J635" s="412"/>
      <c r="K635" s="412"/>
      <c r="L635" s="412"/>
    </row>
    <row r="636" spans="1:12" x14ac:dyDescent="0.25">
      <c r="A636" s="411"/>
      <c r="E636" s="412"/>
      <c r="F636" s="412"/>
      <c r="G636" s="412"/>
      <c r="I636" s="412"/>
      <c r="J636" s="412"/>
      <c r="K636" s="412"/>
      <c r="L636" s="412"/>
    </row>
    <row r="637" spans="1:12" x14ac:dyDescent="0.25">
      <c r="A637" s="411"/>
      <c r="E637" s="412"/>
      <c r="F637" s="412"/>
      <c r="G637" s="412"/>
      <c r="I637" s="412"/>
      <c r="J637" s="412"/>
      <c r="K637" s="412"/>
      <c r="L637" s="412"/>
    </row>
    <row r="638" spans="1:12" x14ac:dyDescent="0.25">
      <c r="A638" s="411"/>
      <c r="E638" s="412"/>
      <c r="F638" s="412"/>
      <c r="G638" s="412"/>
      <c r="I638" s="412"/>
      <c r="J638" s="412"/>
      <c r="K638" s="412"/>
      <c r="L638" s="412"/>
    </row>
    <row r="639" spans="1:12" x14ac:dyDescent="0.25">
      <c r="A639" s="411"/>
      <c r="E639" s="412"/>
      <c r="F639" s="412"/>
      <c r="G639" s="412"/>
      <c r="I639" s="412"/>
      <c r="J639" s="412"/>
      <c r="K639" s="412"/>
      <c r="L639" s="412"/>
    </row>
    <row r="640" spans="1:12" x14ac:dyDescent="0.25">
      <c r="A640" s="411"/>
      <c r="E640" s="412"/>
      <c r="F640" s="412"/>
      <c r="G640" s="412"/>
      <c r="I640" s="412"/>
      <c r="J640" s="412"/>
      <c r="K640" s="412"/>
      <c r="L640" s="412"/>
    </row>
    <row r="641" spans="1:12" x14ac:dyDescent="0.25">
      <c r="A641" s="411"/>
      <c r="E641" s="412"/>
      <c r="F641" s="412"/>
      <c r="G641" s="412"/>
      <c r="I641" s="412"/>
      <c r="J641" s="412"/>
      <c r="K641" s="412"/>
      <c r="L641" s="412"/>
    </row>
    <row r="642" spans="1:12" x14ac:dyDescent="0.25">
      <c r="A642" s="411"/>
      <c r="E642" s="412"/>
      <c r="F642" s="412"/>
      <c r="G642" s="412"/>
      <c r="I642" s="412"/>
      <c r="J642" s="412"/>
      <c r="K642" s="412"/>
      <c r="L642" s="412"/>
    </row>
    <row r="643" spans="1:12" x14ac:dyDescent="0.25">
      <c r="A643" s="411"/>
      <c r="E643" s="412"/>
      <c r="F643" s="412"/>
      <c r="G643" s="412"/>
      <c r="I643" s="412"/>
      <c r="J643" s="412"/>
      <c r="K643" s="412"/>
      <c r="L643" s="412"/>
    </row>
    <row r="644" spans="1:12" x14ac:dyDescent="0.25">
      <c r="A644" s="411"/>
      <c r="E644" s="412"/>
      <c r="F644" s="412"/>
      <c r="G644" s="412"/>
      <c r="I644" s="412"/>
      <c r="J644" s="412"/>
      <c r="K644" s="412"/>
      <c r="L644" s="412"/>
    </row>
    <row r="645" spans="1:12" x14ac:dyDescent="0.25">
      <c r="A645" s="411"/>
      <c r="E645" s="412"/>
      <c r="F645" s="412"/>
      <c r="G645" s="412"/>
      <c r="I645" s="412"/>
      <c r="J645" s="412"/>
      <c r="K645" s="412"/>
      <c r="L645" s="412"/>
    </row>
    <row r="646" spans="1:12" x14ac:dyDescent="0.25">
      <c r="A646" s="411"/>
      <c r="E646" s="412"/>
      <c r="F646" s="412"/>
      <c r="G646" s="412"/>
      <c r="I646" s="412"/>
      <c r="J646" s="412"/>
      <c r="K646" s="412"/>
      <c r="L646" s="412"/>
    </row>
    <row r="647" spans="1:12" x14ac:dyDescent="0.25">
      <c r="A647" s="411"/>
      <c r="E647" s="412"/>
      <c r="F647" s="412"/>
      <c r="G647" s="412"/>
      <c r="I647" s="412"/>
      <c r="J647" s="412"/>
      <c r="K647" s="412"/>
      <c r="L647" s="412"/>
    </row>
    <row r="648" spans="1:12" x14ac:dyDescent="0.25">
      <c r="A648" s="411"/>
      <c r="E648" s="412"/>
      <c r="F648" s="412"/>
      <c r="G648" s="412"/>
      <c r="I648" s="412"/>
      <c r="J648" s="412"/>
      <c r="K648" s="412"/>
      <c r="L648" s="412"/>
    </row>
    <row r="649" spans="1:12" x14ac:dyDescent="0.25">
      <c r="A649" s="411"/>
      <c r="E649" s="412"/>
      <c r="F649" s="412"/>
      <c r="G649" s="412"/>
      <c r="I649" s="412"/>
      <c r="J649" s="412"/>
      <c r="K649" s="412"/>
      <c r="L649" s="412"/>
    </row>
  </sheetData>
  <mergeCells count="7">
    <mergeCell ref="S6:U6"/>
    <mergeCell ref="H2:L2"/>
    <mergeCell ref="H1:L1"/>
    <mergeCell ref="A6:L6"/>
    <mergeCell ref="M6:O6"/>
    <mergeCell ref="P6:R6"/>
    <mergeCell ref="A5:L5"/>
  </mergeCells>
  <pageMargins left="0.59055118110236227" right="0.55118110236220474" top="0.31496062992125984" bottom="0.31496062992125984" header="0.31496062992125984" footer="0.31496062992125984"/>
  <pageSetup paperSize="9" scale="68" fitToWidth="2" fitToHeight="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P415"/>
  <sheetViews>
    <sheetView zoomScale="90" zoomScaleNormal="90" workbookViewId="0">
      <pane xSplit="9" ySplit="5" topLeftCell="J398" activePane="bottomRight" state="frozen"/>
      <selection activeCell="U74" sqref="U74"/>
      <selection pane="topRight" activeCell="U74" sqref="U74"/>
      <selection pane="bottomLeft" activeCell="U74" sqref="U74"/>
      <selection pane="bottomRight" activeCell="L183" sqref="L183"/>
    </sheetView>
  </sheetViews>
  <sheetFormatPr defaultRowHeight="15" x14ac:dyDescent="0.25"/>
  <cols>
    <col min="1" max="1" width="43.140625" style="51" customWidth="1"/>
    <col min="2" max="4" width="4" style="8" hidden="1" customWidth="1"/>
    <col min="5" max="5" width="4.5703125" style="7" hidden="1" customWidth="1"/>
    <col min="6" max="7" width="4.28515625" style="7" customWidth="1"/>
    <col min="8" max="8" width="14.140625" style="1" customWidth="1"/>
    <col min="9" max="9" width="5" style="8" customWidth="1"/>
    <col min="10" max="10" width="14.42578125" style="22" customWidth="1"/>
    <col min="11" max="11" width="14.5703125" style="22" customWidth="1"/>
    <col min="12" max="12" width="14.7109375"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2" s="9" customFormat="1" ht="16.5" customHeight="1" x14ac:dyDescent="0.25">
      <c r="A1" s="308"/>
      <c r="B1" s="388"/>
      <c r="C1" s="388"/>
      <c r="D1" s="388"/>
      <c r="E1" s="389"/>
      <c r="F1" s="389"/>
      <c r="G1" s="328"/>
      <c r="H1" s="435" t="s">
        <v>401</v>
      </c>
      <c r="I1" s="435"/>
      <c r="J1" s="435"/>
      <c r="K1" s="435"/>
      <c r="L1" s="435"/>
    </row>
    <row r="2" spans="1:12" s="9" customFormat="1" ht="70.5" customHeight="1" x14ac:dyDescent="0.25">
      <c r="A2" s="308"/>
      <c r="B2" s="388"/>
      <c r="C2" s="388"/>
      <c r="D2" s="388"/>
      <c r="E2" s="389"/>
      <c r="F2" s="389"/>
      <c r="G2" s="391"/>
      <c r="H2" s="435" t="s">
        <v>727</v>
      </c>
      <c r="I2" s="435"/>
      <c r="J2" s="435"/>
      <c r="K2" s="435"/>
      <c r="L2" s="435"/>
    </row>
    <row r="3" spans="1:12" ht="62.25" customHeight="1" x14ac:dyDescent="0.25">
      <c r="A3" s="434" t="s">
        <v>730</v>
      </c>
      <c r="B3" s="434"/>
      <c r="C3" s="434"/>
      <c r="D3" s="434"/>
      <c r="E3" s="434"/>
      <c r="F3" s="434"/>
      <c r="G3" s="434"/>
      <c r="H3" s="434"/>
      <c r="I3" s="434"/>
      <c r="J3" s="434"/>
      <c r="K3" s="434"/>
      <c r="L3" s="434"/>
    </row>
    <row r="4" spans="1:12" s="25" customFormat="1" ht="18" customHeight="1" x14ac:dyDescent="0.25">
      <c r="A4" s="349"/>
      <c r="B4" s="349"/>
      <c r="C4" s="349"/>
      <c r="D4" s="349"/>
      <c r="E4" s="363"/>
      <c r="F4" s="363"/>
      <c r="G4" s="363"/>
      <c r="H4" s="364"/>
      <c r="I4" s="349"/>
      <c r="J4" s="365"/>
      <c r="K4" s="365"/>
      <c r="L4" s="365" t="s">
        <v>216</v>
      </c>
    </row>
    <row r="5" spans="1:12" ht="17.25" customHeight="1" x14ac:dyDescent="0.25">
      <c r="A5" s="350" t="s">
        <v>0</v>
      </c>
      <c r="B5" s="350"/>
      <c r="C5" s="350"/>
      <c r="D5" s="350"/>
      <c r="E5" s="350" t="s">
        <v>1</v>
      </c>
      <c r="F5" s="358" t="s">
        <v>2</v>
      </c>
      <c r="G5" s="358" t="s">
        <v>3</v>
      </c>
      <c r="H5" s="353" t="s">
        <v>4</v>
      </c>
      <c r="I5" s="358" t="s">
        <v>5</v>
      </c>
      <c r="J5" s="366" t="s">
        <v>444</v>
      </c>
      <c r="K5" s="366" t="s">
        <v>664</v>
      </c>
      <c r="L5" s="366" t="s">
        <v>728</v>
      </c>
    </row>
    <row r="6" spans="1:12" s="26" customFormat="1" ht="14.25" x14ac:dyDescent="0.25">
      <c r="A6" s="351" t="s">
        <v>10</v>
      </c>
      <c r="B6" s="367"/>
      <c r="C6" s="367"/>
      <c r="D6" s="367"/>
      <c r="E6" s="368">
        <v>854</v>
      </c>
      <c r="F6" s="369" t="s">
        <v>11</v>
      </c>
      <c r="G6" s="369"/>
      <c r="H6" s="370"/>
      <c r="I6" s="369"/>
      <c r="J6" s="371">
        <f>J7+J13+J71+J75+J93+J97</f>
        <v>60997846.090000004</v>
      </c>
      <c r="K6" s="371">
        <f>K7+K13+K71+K75+K93+K97</f>
        <v>56423935.25</v>
      </c>
      <c r="L6" s="371">
        <f>L7+L13+L71+L75+L93+L97</f>
        <v>64541616.009999998</v>
      </c>
    </row>
    <row r="7" spans="1:12" ht="51" x14ac:dyDescent="0.25">
      <c r="A7" s="341" t="s">
        <v>134</v>
      </c>
      <c r="B7" s="352"/>
      <c r="C7" s="352"/>
      <c r="D7" s="352"/>
      <c r="E7" s="350">
        <v>854</v>
      </c>
      <c r="F7" s="358" t="s">
        <v>11</v>
      </c>
      <c r="G7" s="358" t="s">
        <v>42</v>
      </c>
      <c r="H7" s="353"/>
      <c r="I7" s="358"/>
      <c r="J7" s="356">
        <f t="shared" ref="J7:L7" si="0">J8</f>
        <v>648000</v>
      </c>
      <c r="K7" s="356">
        <f t="shared" si="0"/>
        <v>648000</v>
      </c>
      <c r="L7" s="356">
        <f t="shared" si="0"/>
        <v>648000</v>
      </c>
    </row>
    <row r="8" spans="1:12" ht="38.25" x14ac:dyDescent="0.25">
      <c r="A8" s="341" t="s">
        <v>18</v>
      </c>
      <c r="B8" s="350"/>
      <c r="C8" s="350"/>
      <c r="D8" s="350"/>
      <c r="E8" s="350">
        <v>854</v>
      </c>
      <c r="F8" s="358" t="s">
        <v>15</v>
      </c>
      <c r="G8" s="358" t="s">
        <v>42</v>
      </c>
      <c r="H8" s="353" t="s">
        <v>135</v>
      </c>
      <c r="I8" s="358"/>
      <c r="J8" s="356">
        <f t="shared" ref="J8:L8" si="1">J9+J11</f>
        <v>648000</v>
      </c>
      <c r="K8" s="356">
        <f t="shared" si="1"/>
        <v>648000</v>
      </c>
      <c r="L8" s="356">
        <f t="shared" si="1"/>
        <v>648000</v>
      </c>
    </row>
    <row r="9" spans="1:12" ht="76.5" x14ac:dyDescent="0.25">
      <c r="A9" s="341" t="s">
        <v>14</v>
      </c>
      <c r="B9" s="350"/>
      <c r="C9" s="350"/>
      <c r="D9" s="350"/>
      <c r="E9" s="350">
        <v>854</v>
      </c>
      <c r="F9" s="358" t="s">
        <v>11</v>
      </c>
      <c r="G9" s="358" t="s">
        <v>42</v>
      </c>
      <c r="H9" s="353" t="s">
        <v>135</v>
      </c>
      <c r="I9" s="358" t="s">
        <v>16</v>
      </c>
      <c r="J9" s="356">
        <f t="shared" ref="J9:L9" si="2">J10</f>
        <v>593700</v>
      </c>
      <c r="K9" s="356">
        <f t="shared" si="2"/>
        <v>593700</v>
      </c>
      <c r="L9" s="356">
        <f t="shared" si="2"/>
        <v>593700</v>
      </c>
    </row>
    <row r="10" spans="1:12" ht="25.5" x14ac:dyDescent="0.25">
      <c r="A10" s="341" t="s">
        <v>8</v>
      </c>
      <c r="B10" s="350"/>
      <c r="C10" s="350"/>
      <c r="D10" s="350"/>
      <c r="E10" s="350">
        <v>854</v>
      </c>
      <c r="F10" s="358" t="s">
        <v>11</v>
      </c>
      <c r="G10" s="358" t="s">
        <v>42</v>
      </c>
      <c r="H10" s="353" t="s">
        <v>135</v>
      </c>
      <c r="I10" s="358" t="s">
        <v>17</v>
      </c>
      <c r="J10" s="356">
        <f>'3.ВС'!J414</f>
        <v>593700</v>
      </c>
      <c r="K10" s="356">
        <f>'3.ВС'!K414</f>
        <v>593700</v>
      </c>
      <c r="L10" s="356">
        <f>'3.ВС'!L414</f>
        <v>593700</v>
      </c>
    </row>
    <row r="11" spans="1:12" ht="38.25" x14ac:dyDescent="0.25">
      <c r="A11" s="352" t="s">
        <v>19</v>
      </c>
      <c r="B11" s="350"/>
      <c r="C11" s="350"/>
      <c r="D11" s="350"/>
      <c r="E11" s="350">
        <v>854</v>
      </c>
      <c r="F11" s="358" t="s">
        <v>11</v>
      </c>
      <c r="G11" s="358" t="s">
        <v>42</v>
      </c>
      <c r="H11" s="353" t="s">
        <v>135</v>
      </c>
      <c r="I11" s="358" t="s">
        <v>20</v>
      </c>
      <c r="J11" s="356">
        <f t="shared" ref="J11:L11" si="3">J12</f>
        <v>54300</v>
      </c>
      <c r="K11" s="356">
        <f t="shared" si="3"/>
        <v>54300</v>
      </c>
      <c r="L11" s="356">
        <f t="shared" si="3"/>
        <v>54300</v>
      </c>
    </row>
    <row r="12" spans="1:12" ht="38.25" x14ac:dyDescent="0.25">
      <c r="A12" s="352" t="s">
        <v>9</v>
      </c>
      <c r="B12" s="350"/>
      <c r="C12" s="350"/>
      <c r="D12" s="350"/>
      <c r="E12" s="350">
        <v>854</v>
      </c>
      <c r="F12" s="358" t="s">
        <v>11</v>
      </c>
      <c r="G12" s="358" t="s">
        <v>42</v>
      </c>
      <c r="H12" s="353" t="s">
        <v>135</v>
      </c>
      <c r="I12" s="358" t="s">
        <v>21</v>
      </c>
      <c r="J12" s="356">
        <f>'3.ВС'!J416</f>
        <v>54300</v>
      </c>
      <c r="K12" s="356">
        <f>'3.ВС'!K416</f>
        <v>54300</v>
      </c>
      <c r="L12" s="356">
        <f>'3.ВС'!L416</f>
        <v>54300</v>
      </c>
    </row>
    <row r="13" spans="1:12" ht="51" x14ac:dyDescent="0.25">
      <c r="A13" s="341" t="s">
        <v>726</v>
      </c>
      <c r="B13" s="352"/>
      <c r="C13" s="352"/>
      <c r="D13" s="352"/>
      <c r="E13" s="350">
        <v>851</v>
      </c>
      <c r="F13" s="358" t="s">
        <v>11</v>
      </c>
      <c r="G13" s="358" t="s">
        <v>12</v>
      </c>
      <c r="H13" s="353"/>
      <c r="I13" s="358"/>
      <c r="J13" s="356">
        <f>J14+J19+J24+J27+J32+J37+J40+J56+J47+J50+J53+J59+J62+J65+J68</f>
        <v>41786328</v>
      </c>
      <c r="K13" s="356">
        <f t="shared" ref="K13:L13" si="4">K14+K19+K24+K27+K32+K37+K40+K56+K47+K50+K53+K59+K62+K65+K68</f>
        <v>33919427</v>
      </c>
      <c r="L13" s="356">
        <f t="shared" si="4"/>
        <v>37253558</v>
      </c>
    </row>
    <row r="14" spans="1:12" ht="165.75" x14ac:dyDescent="0.25">
      <c r="A14" s="352" t="s">
        <v>391</v>
      </c>
      <c r="B14" s="350"/>
      <c r="C14" s="350"/>
      <c r="D14" s="350"/>
      <c r="E14" s="353">
        <v>851</v>
      </c>
      <c r="F14" s="358" t="s">
        <v>11</v>
      </c>
      <c r="G14" s="358" t="s">
        <v>12</v>
      </c>
      <c r="H14" s="353" t="s">
        <v>385</v>
      </c>
      <c r="I14" s="358"/>
      <c r="J14" s="356">
        <f t="shared" ref="J14:L14" si="5">J15+J17</f>
        <v>766676</v>
      </c>
      <c r="K14" s="356">
        <f t="shared" si="5"/>
        <v>766676</v>
      </c>
      <c r="L14" s="356">
        <f t="shared" si="5"/>
        <v>766676</v>
      </c>
    </row>
    <row r="15" spans="1:12" ht="76.5" x14ac:dyDescent="0.25">
      <c r="A15" s="352" t="s">
        <v>14</v>
      </c>
      <c r="B15" s="350"/>
      <c r="C15" s="350"/>
      <c r="D15" s="350"/>
      <c r="E15" s="353">
        <v>851</v>
      </c>
      <c r="F15" s="358" t="s">
        <v>11</v>
      </c>
      <c r="G15" s="358" t="s">
        <v>12</v>
      </c>
      <c r="H15" s="353" t="s">
        <v>385</v>
      </c>
      <c r="I15" s="358" t="s">
        <v>16</v>
      </c>
      <c r="J15" s="356">
        <f t="shared" ref="J15:L15" si="6">J16</f>
        <v>747400</v>
      </c>
      <c r="K15" s="356">
        <f t="shared" si="6"/>
        <v>747400</v>
      </c>
      <c r="L15" s="356">
        <f t="shared" si="6"/>
        <v>747400</v>
      </c>
    </row>
    <row r="16" spans="1:12" ht="25.5" x14ac:dyDescent="0.25">
      <c r="A16" s="352" t="s">
        <v>255</v>
      </c>
      <c r="B16" s="350"/>
      <c r="C16" s="350"/>
      <c r="D16" s="350"/>
      <c r="E16" s="353">
        <v>851</v>
      </c>
      <c r="F16" s="358" t="s">
        <v>11</v>
      </c>
      <c r="G16" s="358" t="s">
        <v>12</v>
      </c>
      <c r="H16" s="353" t="s">
        <v>385</v>
      </c>
      <c r="I16" s="358" t="s">
        <v>17</v>
      </c>
      <c r="J16" s="356">
        <f>'3.ВС'!J15</f>
        <v>747400</v>
      </c>
      <c r="K16" s="356">
        <f>'3.ВС'!K15</f>
        <v>747400</v>
      </c>
      <c r="L16" s="356">
        <f>'3.ВС'!L15</f>
        <v>747400</v>
      </c>
    </row>
    <row r="17" spans="1:12" ht="38.25" x14ac:dyDescent="0.25">
      <c r="A17" s="352" t="s">
        <v>19</v>
      </c>
      <c r="B17" s="350"/>
      <c r="C17" s="350"/>
      <c r="D17" s="350"/>
      <c r="E17" s="353">
        <v>851</v>
      </c>
      <c r="F17" s="358" t="s">
        <v>11</v>
      </c>
      <c r="G17" s="358" t="s">
        <v>12</v>
      </c>
      <c r="H17" s="353" t="s">
        <v>385</v>
      </c>
      <c r="I17" s="358" t="s">
        <v>20</v>
      </c>
      <c r="J17" s="356">
        <f t="shared" ref="J17:L17" si="7">J18</f>
        <v>19276</v>
      </c>
      <c r="K17" s="356">
        <f t="shared" si="7"/>
        <v>19276</v>
      </c>
      <c r="L17" s="356">
        <f t="shared" si="7"/>
        <v>19276</v>
      </c>
    </row>
    <row r="18" spans="1:12" ht="38.25" x14ac:dyDescent="0.25">
      <c r="A18" s="352" t="s">
        <v>9</v>
      </c>
      <c r="B18" s="350"/>
      <c r="C18" s="350"/>
      <c r="D18" s="350"/>
      <c r="E18" s="353">
        <v>851</v>
      </c>
      <c r="F18" s="358" t="s">
        <v>11</v>
      </c>
      <c r="G18" s="358" t="s">
        <v>12</v>
      </c>
      <c r="H18" s="353" t="s">
        <v>385</v>
      </c>
      <c r="I18" s="358" t="s">
        <v>21</v>
      </c>
      <c r="J18" s="356">
        <f>'3.ВС'!J17</f>
        <v>19276</v>
      </c>
      <c r="K18" s="356">
        <f>'3.ВС'!K17</f>
        <v>19276</v>
      </c>
      <c r="L18" s="356">
        <f>'3.ВС'!L17</f>
        <v>19276</v>
      </c>
    </row>
    <row r="19" spans="1:12" ht="153" x14ac:dyDescent="0.25">
      <c r="A19" s="352" t="s">
        <v>392</v>
      </c>
      <c r="B19" s="350"/>
      <c r="C19" s="350"/>
      <c r="D19" s="350"/>
      <c r="E19" s="353">
        <v>851</v>
      </c>
      <c r="F19" s="358" t="s">
        <v>11</v>
      </c>
      <c r="G19" s="358" t="s">
        <v>12</v>
      </c>
      <c r="H19" s="353" t="s">
        <v>386</v>
      </c>
      <c r="I19" s="358"/>
      <c r="J19" s="356">
        <f t="shared" ref="J19:L19" si="8">J20+J22</f>
        <v>766676</v>
      </c>
      <c r="K19" s="356">
        <f t="shared" si="8"/>
        <v>766676</v>
      </c>
      <c r="L19" s="356">
        <f t="shared" si="8"/>
        <v>766676</v>
      </c>
    </row>
    <row r="20" spans="1:12" ht="76.5" x14ac:dyDescent="0.25">
      <c r="A20" s="352" t="s">
        <v>14</v>
      </c>
      <c r="B20" s="350"/>
      <c r="C20" s="350"/>
      <c r="D20" s="350"/>
      <c r="E20" s="353">
        <v>851</v>
      </c>
      <c r="F20" s="358" t="s">
        <v>11</v>
      </c>
      <c r="G20" s="358" t="s">
        <v>12</v>
      </c>
      <c r="H20" s="353" t="s">
        <v>386</v>
      </c>
      <c r="I20" s="358" t="s">
        <v>16</v>
      </c>
      <c r="J20" s="356">
        <f t="shared" ref="J20:L20" si="9">J21</f>
        <v>704100</v>
      </c>
      <c r="K20" s="356">
        <f t="shared" si="9"/>
        <v>704100</v>
      </c>
      <c r="L20" s="356">
        <f t="shared" si="9"/>
        <v>704100</v>
      </c>
    </row>
    <row r="21" spans="1:12" ht="25.5" x14ac:dyDescent="0.25">
      <c r="A21" s="352" t="s">
        <v>255</v>
      </c>
      <c r="B21" s="350"/>
      <c r="C21" s="350"/>
      <c r="D21" s="350"/>
      <c r="E21" s="353">
        <v>851</v>
      </c>
      <c r="F21" s="358" t="s">
        <v>11</v>
      </c>
      <c r="G21" s="358" t="s">
        <v>12</v>
      </c>
      <c r="H21" s="353" t="s">
        <v>386</v>
      </c>
      <c r="I21" s="358" t="s">
        <v>17</v>
      </c>
      <c r="J21" s="356">
        <f>'3.ВС'!J20</f>
        <v>704100</v>
      </c>
      <c r="K21" s="356">
        <f>'3.ВС'!K20</f>
        <v>704100</v>
      </c>
      <c r="L21" s="356">
        <f>'3.ВС'!L20</f>
        <v>704100</v>
      </c>
    </row>
    <row r="22" spans="1:12" ht="38.25" x14ac:dyDescent="0.25">
      <c r="A22" s="352" t="s">
        <v>19</v>
      </c>
      <c r="B22" s="350"/>
      <c r="C22" s="350"/>
      <c r="D22" s="350"/>
      <c r="E22" s="353">
        <v>851</v>
      </c>
      <c r="F22" s="358" t="s">
        <v>11</v>
      </c>
      <c r="G22" s="358" t="s">
        <v>12</v>
      </c>
      <c r="H22" s="353" t="s">
        <v>386</v>
      </c>
      <c r="I22" s="358" t="s">
        <v>20</v>
      </c>
      <c r="J22" s="356">
        <f t="shared" ref="J22:L22" si="10">J23</f>
        <v>62576</v>
      </c>
      <c r="K22" s="356">
        <f t="shared" si="10"/>
        <v>62576</v>
      </c>
      <c r="L22" s="356">
        <f t="shared" si="10"/>
        <v>62576</v>
      </c>
    </row>
    <row r="23" spans="1:12" ht="38.25" x14ac:dyDescent="0.25">
      <c r="A23" s="352" t="s">
        <v>9</v>
      </c>
      <c r="B23" s="350"/>
      <c r="C23" s="350"/>
      <c r="D23" s="350"/>
      <c r="E23" s="353">
        <v>851</v>
      </c>
      <c r="F23" s="358" t="s">
        <v>11</v>
      </c>
      <c r="G23" s="358" t="s">
        <v>12</v>
      </c>
      <c r="H23" s="353" t="s">
        <v>386</v>
      </c>
      <c r="I23" s="358" t="s">
        <v>21</v>
      </c>
      <c r="J23" s="356">
        <f>'3.ВС'!J22</f>
        <v>62576</v>
      </c>
      <c r="K23" s="356">
        <f>'3.ВС'!K22</f>
        <v>62576</v>
      </c>
      <c r="L23" s="356">
        <f>'3.ВС'!L22</f>
        <v>62576</v>
      </c>
    </row>
    <row r="24" spans="1:12" ht="191.25" x14ac:dyDescent="0.25">
      <c r="A24" s="352" t="s">
        <v>393</v>
      </c>
      <c r="B24" s="350"/>
      <c r="C24" s="350"/>
      <c r="D24" s="350"/>
      <c r="E24" s="353">
        <v>851</v>
      </c>
      <c r="F24" s="358" t="s">
        <v>11</v>
      </c>
      <c r="G24" s="358" t="s">
        <v>12</v>
      </c>
      <c r="H24" s="353" t="s">
        <v>387</v>
      </c>
      <c r="I24" s="358"/>
      <c r="J24" s="356">
        <f>J25</f>
        <v>400</v>
      </c>
      <c r="K24" s="356">
        <f t="shared" ref="K24:L24" si="11">K25</f>
        <v>400</v>
      </c>
      <c r="L24" s="356">
        <f t="shared" si="11"/>
        <v>400</v>
      </c>
    </row>
    <row r="25" spans="1:12" ht="38.25" x14ac:dyDescent="0.25">
      <c r="A25" s="352" t="s">
        <v>19</v>
      </c>
      <c r="B25" s="350"/>
      <c r="C25" s="350"/>
      <c r="D25" s="350"/>
      <c r="E25" s="353">
        <v>851</v>
      </c>
      <c r="F25" s="358" t="s">
        <v>11</v>
      </c>
      <c r="G25" s="358" t="s">
        <v>12</v>
      </c>
      <c r="H25" s="353" t="s">
        <v>387</v>
      </c>
      <c r="I25" s="358" t="s">
        <v>20</v>
      </c>
      <c r="J25" s="356">
        <f t="shared" ref="J25:L25" si="12">J26</f>
        <v>400</v>
      </c>
      <c r="K25" s="356">
        <f t="shared" si="12"/>
        <v>400</v>
      </c>
      <c r="L25" s="356">
        <f t="shared" si="12"/>
        <v>400</v>
      </c>
    </row>
    <row r="26" spans="1:12" ht="38.25" x14ac:dyDescent="0.25">
      <c r="A26" s="352" t="s">
        <v>9</v>
      </c>
      <c r="B26" s="350"/>
      <c r="C26" s="350"/>
      <c r="D26" s="350"/>
      <c r="E26" s="353">
        <v>851</v>
      </c>
      <c r="F26" s="358" t="s">
        <v>11</v>
      </c>
      <c r="G26" s="358" t="s">
        <v>12</v>
      </c>
      <c r="H26" s="353" t="s">
        <v>387</v>
      </c>
      <c r="I26" s="358" t="s">
        <v>21</v>
      </c>
      <c r="J26" s="356">
        <f>'3.ВС'!J25</f>
        <v>400</v>
      </c>
      <c r="K26" s="356">
        <f>'3.ВС'!K25</f>
        <v>400</v>
      </c>
      <c r="L26" s="356">
        <f>'3.ВС'!L25</f>
        <v>400</v>
      </c>
    </row>
    <row r="27" spans="1:12" ht="76.5" x14ac:dyDescent="0.25">
      <c r="A27" s="352" t="s">
        <v>409</v>
      </c>
      <c r="B27" s="352"/>
      <c r="C27" s="352"/>
      <c r="D27" s="352"/>
      <c r="E27" s="353">
        <v>851</v>
      </c>
      <c r="F27" s="358" t="s">
        <v>11</v>
      </c>
      <c r="G27" s="358" t="s">
        <v>12</v>
      </c>
      <c r="H27" s="353" t="s">
        <v>408</v>
      </c>
      <c r="I27" s="353"/>
      <c r="J27" s="356">
        <f t="shared" ref="J27:L27" si="13">J28+J30</f>
        <v>76668</v>
      </c>
      <c r="K27" s="356">
        <f t="shared" si="13"/>
        <v>76668</v>
      </c>
      <c r="L27" s="356">
        <f t="shared" si="13"/>
        <v>76668</v>
      </c>
    </row>
    <row r="28" spans="1:12" ht="76.5" x14ac:dyDescent="0.25">
      <c r="A28" s="352" t="s">
        <v>14</v>
      </c>
      <c r="B28" s="352"/>
      <c r="C28" s="352"/>
      <c r="D28" s="352"/>
      <c r="E28" s="353">
        <v>851</v>
      </c>
      <c r="F28" s="358" t="s">
        <v>11</v>
      </c>
      <c r="G28" s="358" t="s">
        <v>12</v>
      </c>
      <c r="H28" s="353" t="s">
        <v>408</v>
      </c>
      <c r="I28" s="358" t="s">
        <v>16</v>
      </c>
      <c r="J28" s="356">
        <f t="shared" ref="J28:L28" si="14">J29</f>
        <v>54850</v>
      </c>
      <c r="K28" s="356">
        <f t="shared" si="14"/>
        <v>54850</v>
      </c>
      <c r="L28" s="356">
        <f t="shared" si="14"/>
        <v>54850</v>
      </c>
    </row>
    <row r="29" spans="1:12" ht="25.5" x14ac:dyDescent="0.25">
      <c r="A29" s="352" t="s">
        <v>255</v>
      </c>
      <c r="B29" s="341"/>
      <c r="C29" s="341"/>
      <c r="D29" s="341"/>
      <c r="E29" s="353">
        <v>851</v>
      </c>
      <c r="F29" s="358" t="s">
        <v>11</v>
      </c>
      <c r="G29" s="358" t="s">
        <v>12</v>
      </c>
      <c r="H29" s="353" t="s">
        <v>408</v>
      </c>
      <c r="I29" s="358" t="s">
        <v>17</v>
      </c>
      <c r="J29" s="356">
        <f>'3.ВС'!J28</f>
        <v>54850</v>
      </c>
      <c r="K29" s="356">
        <f>'3.ВС'!K28</f>
        <v>54850</v>
      </c>
      <c r="L29" s="356">
        <f>'3.ВС'!L28</f>
        <v>54850</v>
      </c>
    </row>
    <row r="30" spans="1:12" ht="38.25" x14ac:dyDescent="0.25">
      <c r="A30" s="352" t="s">
        <v>19</v>
      </c>
      <c r="B30" s="341"/>
      <c r="C30" s="341"/>
      <c r="D30" s="341"/>
      <c r="E30" s="353">
        <v>851</v>
      </c>
      <c r="F30" s="358" t="s">
        <v>11</v>
      </c>
      <c r="G30" s="358" t="s">
        <v>12</v>
      </c>
      <c r="H30" s="353" t="s">
        <v>408</v>
      </c>
      <c r="I30" s="358" t="s">
        <v>20</v>
      </c>
      <c r="J30" s="356">
        <f t="shared" ref="J30:L30" si="15">J31</f>
        <v>21818</v>
      </c>
      <c r="K30" s="356">
        <f t="shared" si="15"/>
        <v>21818</v>
      </c>
      <c r="L30" s="356">
        <f t="shared" si="15"/>
        <v>21818</v>
      </c>
    </row>
    <row r="31" spans="1:12" ht="38.25" x14ac:dyDescent="0.25">
      <c r="A31" s="352" t="s">
        <v>9</v>
      </c>
      <c r="B31" s="352"/>
      <c r="C31" s="352"/>
      <c r="D31" s="352"/>
      <c r="E31" s="353">
        <v>851</v>
      </c>
      <c r="F31" s="358" t="s">
        <v>11</v>
      </c>
      <c r="G31" s="358" t="s">
        <v>12</v>
      </c>
      <c r="H31" s="353" t="s">
        <v>408</v>
      </c>
      <c r="I31" s="358" t="s">
        <v>21</v>
      </c>
      <c r="J31" s="356">
        <f>'3.ВС'!J30</f>
        <v>21818</v>
      </c>
      <c r="K31" s="356">
        <f>'3.ВС'!K30</f>
        <v>21818</v>
      </c>
      <c r="L31" s="356">
        <f>'3.ВС'!L30</f>
        <v>21818</v>
      </c>
    </row>
    <row r="32" spans="1:12" ht="51" x14ac:dyDescent="0.25">
      <c r="A32" s="341" t="s">
        <v>59</v>
      </c>
      <c r="B32" s="352"/>
      <c r="C32" s="352"/>
      <c r="D32" s="352"/>
      <c r="E32" s="350">
        <v>851</v>
      </c>
      <c r="F32" s="358" t="s">
        <v>11</v>
      </c>
      <c r="G32" s="358" t="s">
        <v>12</v>
      </c>
      <c r="H32" s="353" t="s">
        <v>318</v>
      </c>
      <c r="I32" s="353"/>
      <c r="J32" s="356">
        <f t="shared" ref="J32:L32" si="16">J33+J35</f>
        <v>383338</v>
      </c>
      <c r="K32" s="356">
        <f t="shared" si="16"/>
        <v>383338</v>
      </c>
      <c r="L32" s="356">
        <f t="shared" si="16"/>
        <v>383338</v>
      </c>
    </row>
    <row r="33" spans="1:12" ht="76.5" x14ac:dyDescent="0.25">
      <c r="A33" s="341" t="s">
        <v>14</v>
      </c>
      <c r="B33" s="352"/>
      <c r="C33" s="352"/>
      <c r="D33" s="352"/>
      <c r="E33" s="350">
        <v>851</v>
      </c>
      <c r="F33" s="358" t="s">
        <v>11</v>
      </c>
      <c r="G33" s="358" t="s">
        <v>12</v>
      </c>
      <c r="H33" s="353" t="s">
        <v>318</v>
      </c>
      <c r="I33" s="358" t="s">
        <v>16</v>
      </c>
      <c r="J33" s="356">
        <f t="shared" ref="J33:L33" si="17">J34</f>
        <v>288500</v>
      </c>
      <c r="K33" s="356">
        <f t="shared" si="17"/>
        <v>288500</v>
      </c>
      <c r="L33" s="356">
        <f t="shared" si="17"/>
        <v>288500</v>
      </c>
    </row>
    <row r="34" spans="1:12" ht="25.5" x14ac:dyDescent="0.25">
      <c r="A34" s="341" t="s">
        <v>8</v>
      </c>
      <c r="B34" s="341"/>
      <c r="C34" s="341"/>
      <c r="D34" s="341"/>
      <c r="E34" s="350">
        <v>851</v>
      </c>
      <c r="F34" s="358" t="s">
        <v>11</v>
      </c>
      <c r="G34" s="358" t="s">
        <v>12</v>
      </c>
      <c r="H34" s="353" t="s">
        <v>318</v>
      </c>
      <c r="I34" s="358" t="s">
        <v>17</v>
      </c>
      <c r="J34" s="356">
        <f>'3.ВС'!J33</f>
        <v>288500</v>
      </c>
      <c r="K34" s="356">
        <f>'3.ВС'!K33</f>
        <v>288500</v>
      </c>
      <c r="L34" s="356">
        <f>'3.ВС'!L33</f>
        <v>288500</v>
      </c>
    </row>
    <row r="35" spans="1:12" ht="38.25" x14ac:dyDescent="0.25">
      <c r="A35" s="352" t="s">
        <v>19</v>
      </c>
      <c r="B35" s="341"/>
      <c r="C35" s="341"/>
      <c r="D35" s="341"/>
      <c r="E35" s="350">
        <v>851</v>
      </c>
      <c r="F35" s="358" t="s">
        <v>11</v>
      </c>
      <c r="G35" s="358" t="s">
        <v>12</v>
      </c>
      <c r="H35" s="353" t="s">
        <v>318</v>
      </c>
      <c r="I35" s="358" t="s">
        <v>20</v>
      </c>
      <c r="J35" s="356">
        <f t="shared" ref="J35:L35" si="18">J36</f>
        <v>94838</v>
      </c>
      <c r="K35" s="356">
        <f t="shared" si="18"/>
        <v>94838</v>
      </c>
      <c r="L35" s="356">
        <f t="shared" si="18"/>
        <v>94838</v>
      </c>
    </row>
    <row r="36" spans="1:12" ht="38.25" x14ac:dyDescent="0.25">
      <c r="A36" s="352" t="s">
        <v>9</v>
      </c>
      <c r="B36" s="352"/>
      <c r="C36" s="352"/>
      <c r="D36" s="352"/>
      <c r="E36" s="350">
        <v>851</v>
      </c>
      <c r="F36" s="358" t="s">
        <v>11</v>
      </c>
      <c r="G36" s="358" t="s">
        <v>12</v>
      </c>
      <c r="H36" s="353" t="s">
        <v>318</v>
      </c>
      <c r="I36" s="358" t="s">
        <v>21</v>
      </c>
      <c r="J36" s="356">
        <f>'3.ВС'!J35</f>
        <v>94838</v>
      </c>
      <c r="K36" s="356">
        <f>'3.ВС'!K35</f>
        <v>94838</v>
      </c>
      <c r="L36" s="356">
        <f>'3.ВС'!L35</f>
        <v>94838</v>
      </c>
    </row>
    <row r="37" spans="1:12" ht="51" x14ac:dyDescent="0.25">
      <c r="A37" s="341" t="s">
        <v>13</v>
      </c>
      <c r="B37" s="352"/>
      <c r="C37" s="352"/>
      <c r="D37" s="352"/>
      <c r="E37" s="350">
        <v>851</v>
      </c>
      <c r="F37" s="358" t="s">
        <v>11</v>
      </c>
      <c r="G37" s="358" t="s">
        <v>12</v>
      </c>
      <c r="H37" s="353" t="s">
        <v>304</v>
      </c>
      <c r="I37" s="358"/>
      <c r="J37" s="356">
        <f t="shared" ref="J37:L38" si="19">J38</f>
        <v>2348200</v>
      </c>
      <c r="K37" s="356">
        <f t="shared" si="19"/>
        <v>2348200</v>
      </c>
      <c r="L37" s="356">
        <f t="shared" si="19"/>
        <v>2348200</v>
      </c>
    </row>
    <row r="38" spans="1:12" ht="76.5" x14ac:dyDescent="0.25">
      <c r="A38" s="341" t="s">
        <v>14</v>
      </c>
      <c r="B38" s="352"/>
      <c r="C38" s="352"/>
      <c r="D38" s="352"/>
      <c r="E38" s="350">
        <v>851</v>
      </c>
      <c r="F38" s="358" t="s">
        <v>15</v>
      </c>
      <c r="G38" s="358" t="s">
        <v>12</v>
      </c>
      <c r="H38" s="353" t="s">
        <v>304</v>
      </c>
      <c r="I38" s="358" t="s">
        <v>16</v>
      </c>
      <c r="J38" s="356">
        <f t="shared" si="19"/>
        <v>2348200</v>
      </c>
      <c r="K38" s="356">
        <f t="shared" si="19"/>
        <v>2348200</v>
      </c>
      <c r="L38" s="356">
        <f t="shared" si="19"/>
        <v>2348200</v>
      </c>
    </row>
    <row r="39" spans="1:12" ht="25.5" x14ac:dyDescent="0.25">
      <c r="A39" s="341" t="s">
        <v>8</v>
      </c>
      <c r="B39" s="341"/>
      <c r="C39" s="341"/>
      <c r="D39" s="341"/>
      <c r="E39" s="350">
        <v>851</v>
      </c>
      <c r="F39" s="358" t="s">
        <v>11</v>
      </c>
      <c r="G39" s="358" t="s">
        <v>12</v>
      </c>
      <c r="H39" s="353" t="s">
        <v>304</v>
      </c>
      <c r="I39" s="358" t="s">
        <v>17</v>
      </c>
      <c r="J39" s="356">
        <f>'3.ВС'!J38</f>
        <v>2348200</v>
      </c>
      <c r="K39" s="356">
        <f>'3.ВС'!K38</f>
        <v>2348200</v>
      </c>
      <c r="L39" s="356">
        <f>'3.ВС'!L38</f>
        <v>2348200</v>
      </c>
    </row>
    <row r="40" spans="1:12" ht="38.25" x14ac:dyDescent="0.25">
      <c r="A40" s="341" t="s">
        <v>18</v>
      </c>
      <c r="B40" s="341"/>
      <c r="C40" s="350"/>
      <c r="D40" s="350"/>
      <c r="E40" s="350">
        <v>851</v>
      </c>
      <c r="F40" s="358" t="s">
        <v>15</v>
      </c>
      <c r="G40" s="358" t="s">
        <v>12</v>
      </c>
      <c r="H40" s="353" t="s">
        <v>305</v>
      </c>
      <c r="I40" s="358"/>
      <c r="J40" s="356">
        <f t="shared" ref="J40:L40" si="20">J41+J43+J45</f>
        <v>37159970</v>
      </c>
      <c r="K40" s="356">
        <f t="shared" si="20"/>
        <v>29571069</v>
      </c>
      <c r="L40" s="356">
        <f t="shared" si="20"/>
        <v>32905200</v>
      </c>
    </row>
    <row r="41" spans="1:12" ht="76.5" x14ac:dyDescent="0.25">
      <c r="A41" s="341" t="s">
        <v>14</v>
      </c>
      <c r="B41" s="350"/>
      <c r="C41" s="350"/>
      <c r="D41" s="350"/>
      <c r="E41" s="350">
        <v>851</v>
      </c>
      <c r="F41" s="358" t="s">
        <v>11</v>
      </c>
      <c r="G41" s="358" t="s">
        <v>12</v>
      </c>
      <c r="H41" s="353" t="s">
        <v>305</v>
      </c>
      <c r="I41" s="358" t="s">
        <v>16</v>
      </c>
      <c r="J41" s="356">
        <f t="shared" ref="J41:L41" si="21">J42</f>
        <v>31483200</v>
      </c>
      <c r="K41" s="356">
        <f t="shared" si="21"/>
        <v>26733469</v>
      </c>
      <c r="L41" s="356">
        <f t="shared" si="21"/>
        <v>30067600</v>
      </c>
    </row>
    <row r="42" spans="1:12" ht="25.5" x14ac:dyDescent="0.25">
      <c r="A42" s="341" t="s">
        <v>8</v>
      </c>
      <c r="B42" s="350"/>
      <c r="C42" s="350"/>
      <c r="D42" s="350"/>
      <c r="E42" s="350">
        <v>851</v>
      </c>
      <c r="F42" s="358" t="s">
        <v>11</v>
      </c>
      <c r="G42" s="358" t="s">
        <v>12</v>
      </c>
      <c r="H42" s="353" t="s">
        <v>305</v>
      </c>
      <c r="I42" s="358" t="s">
        <v>17</v>
      </c>
      <c r="J42" s="356">
        <f>'3.ВС'!J41</f>
        <v>31483200</v>
      </c>
      <c r="K42" s="356">
        <f>'3.ВС'!K41</f>
        <v>26733469</v>
      </c>
      <c r="L42" s="356">
        <f>'3.ВС'!L41</f>
        <v>30067600</v>
      </c>
    </row>
    <row r="43" spans="1:12" ht="38.25" x14ac:dyDescent="0.25">
      <c r="A43" s="352" t="s">
        <v>19</v>
      </c>
      <c r="B43" s="350"/>
      <c r="C43" s="350"/>
      <c r="D43" s="350"/>
      <c r="E43" s="350">
        <v>851</v>
      </c>
      <c r="F43" s="358" t="s">
        <v>11</v>
      </c>
      <c r="G43" s="358" t="s">
        <v>12</v>
      </c>
      <c r="H43" s="353" t="s">
        <v>305</v>
      </c>
      <c r="I43" s="358" t="s">
        <v>20</v>
      </c>
      <c r="J43" s="356">
        <f t="shared" ref="J43:L43" si="22">J44</f>
        <v>5578470</v>
      </c>
      <c r="K43" s="356">
        <f t="shared" si="22"/>
        <v>2739300</v>
      </c>
      <c r="L43" s="356">
        <f t="shared" si="22"/>
        <v>2739300</v>
      </c>
    </row>
    <row r="44" spans="1:12" ht="38.25" x14ac:dyDescent="0.25">
      <c r="A44" s="352" t="s">
        <v>9</v>
      </c>
      <c r="B44" s="350"/>
      <c r="C44" s="350"/>
      <c r="D44" s="350"/>
      <c r="E44" s="350">
        <v>851</v>
      </c>
      <c r="F44" s="358" t="s">
        <v>11</v>
      </c>
      <c r="G44" s="358" t="s">
        <v>12</v>
      </c>
      <c r="H44" s="353" t="s">
        <v>305</v>
      </c>
      <c r="I44" s="358" t="s">
        <v>21</v>
      </c>
      <c r="J44" s="356">
        <f>'3.ВС'!J43</f>
        <v>5578470</v>
      </c>
      <c r="K44" s="356">
        <f>'3.ВС'!K43</f>
        <v>2739300</v>
      </c>
      <c r="L44" s="356">
        <f>'3.ВС'!L43</f>
        <v>2739300</v>
      </c>
    </row>
    <row r="45" spans="1:12" x14ac:dyDescent="0.25">
      <c r="A45" s="352" t="s">
        <v>22</v>
      </c>
      <c r="B45" s="350"/>
      <c r="C45" s="350"/>
      <c r="D45" s="350"/>
      <c r="E45" s="350">
        <v>851</v>
      </c>
      <c r="F45" s="358" t="s">
        <v>11</v>
      </c>
      <c r="G45" s="358" t="s">
        <v>12</v>
      </c>
      <c r="H45" s="353" t="s">
        <v>305</v>
      </c>
      <c r="I45" s="358" t="s">
        <v>23</v>
      </c>
      <c r="J45" s="356">
        <f t="shared" ref="J45:L45" si="23">J46</f>
        <v>98300</v>
      </c>
      <c r="K45" s="356">
        <f t="shared" si="23"/>
        <v>98300</v>
      </c>
      <c r="L45" s="356">
        <f t="shared" si="23"/>
        <v>98300</v>
      </c>
    </row>
    <row r="46" spans="1:12" x14ac:dyDescent="0.25">
      <c r="A46" s="352" t="s">
        <v>24</v>
      </c>
      <c r="B46" s="350"/>
      <c r="C46" s="350"/>
      <c r="D46" s="350"/>
      <c r="E46" s="350">
        <v>851</v>
      </c>
      <c r="F46" s="358" t="s">
        <v>11</v>
      </c>
      <c r="G46" s="358" t="s">
        <v>12</v>
      </c>
      <c r="H46" s="353" t="s">
        <v>305</v>
      </c>
      <c r="I46" s="358" t="s">
        <v>25</v>
      </c>
      <c r="J46" s="356">
        <f>'3.ВС'!J45</f>
        <v>98300</v>
      </c>
      <c r="K46" s="356">
        <f>'3.ВС'!K45</f>
        <v>98300</v>
      </c>
      <c r="L46" s="356">
        <f>'3.ВС'!L45</f>
        <v>98300</v>
      </c>
    </row>
    <row r="47" spans="1:12" ht="25.5" x14ac:dyDescent="0.25">
      <c r="A47" s="341" t="s">
        <v>382</v>
      </c>
      <c r="B47" s="341"/>
      <c r="C47" s="352"/>
      <c r="D47" s="352"/>
      <c r="E47" s="350">
        <v>851</v>
      </c>
      <c r="F47" s="358" t="s">
        <v>11</v>
      </c>
      <c r="G47" s="358" t="s">
        <v>12</v>
      </c>
      <c r="H47" s="353" t="s">
        <v>306</v>
      </c>
      <c r="I47" s="358"/>
      <c r="J47" s="356">
        <f t="shared" ref="J47:L48" si="24">J48</f>
        <v>100000</v>
      </c>
      <c r="K47" s="356">
        <f t="shared" si="24"/>
        <v>0</v>
      </c>
      <c r="L47" s="356">
        <f t="shared" si="24"/>
        <v>0</v>
      </c>
    </row>
    <row r="48" spans="1:12" ht="38.25" x14ac:dyDescent="0.25">
      <c r="A48" s="352" t="s">
        <v>19</v>
      </c>
      <c r="B48" s="352"/>
      <c r="C48" s="352"/>
      <c r="D48" s="352"/>
      <c r="E48" s="350">
        <v>851</v>
      </c>
      <c r="F48" s="358" t="s">
        <v>11</v>
      </c>
      <c r="G48" s="358" t="s">
        <v>12</v>
      </c>
      <c r="H48" s="353" t="s">
        <v>306</v>
      </c>
      <c r="I48" s="358" t="s">
        <v>20</v>
      </c>
      <c r="J48" s="356">
        <f t="shared" si="24"/>
        <v>100000</v>
      </c>
      <c r="K48" s="356">
        <f t="shared" si="24"/>
        <v>0</v>
      </c>
      <c r="L48" s="356">
        <f t="shared" si="24"/>
        <v>0</v>
      </c>
    </row>
    <row r="49" spans="1:12" ht="38.25" x14ac:dyDescent="0.25">
      <c r="A49" s="352" t="s">
        <v>9</v>
      </c>
      <c r="B49" s="352"/>
      <c r="C49" s="352"/>
      <c r="D49" s="352"/>
      <c r="E49" s="350">
        <v>851</v>
      </c>
      <c r="F49" s="358" t="s">
        <v>11</v>
      </c>
      <c r="G49" s="358" t="s">
        <v>12</v>
      </c>
      <c r="H49" s="353" t="s">
        <v>306</v>
      </c>
      <c r="I49" s="358" t="s">
        <v>21</v>
      </c>
      <c r="J49" s="356">
        <f>'3.ВС'!J48</f>
        <v>100000</v>
      </c>
      <c r="K49" s="356">
        <f>'3.ВС'!K48</f>
        <v>0</v>
      </c>
      <c r="L49" s="356">
        <f>'3.ВС'!L48</f>
        <v>0</v>
      </c>
    </row>
    <row r="50" spans="1:12" ht="38.25" x14ac:dyDescent="0.25">
      <c r="A50" s="341" t="s">
        <v>289</v>
      </c>
      <c r="B50" s="341"/>
      <c r="C50" s="341"/>
      <c r="D50" s="341"/>
      <c r="E50" s="350">
        <v>851</v>
      </c>
      <c r="F50" s="358" t="s">
        <v>11</v>
      </c>
      <c r="G50" s="358" t="s">
        <v>12</v>
      </c>
      <c r="H50" s="353" t="s">
        <v>307</v>
      </c>
      <c r="I50" s="358"/>
      <c r="J50" s="356">
        <f t="shared" ref="J50:L51" si="25">J51</f>
        <v>100000</v>
      </c>
      <c r="K50" s="356">
        <f t="shared" si="25"/>
        <v>0</v>
      </c>
      <c r="L50" s="356">
        <f t="shared" si="25"/>
        <v>0</v>
      </c>
    </row>
    <row r="51" spans="1:12" ht="38.25" x14ac:dyDescent="0.25">
      <c r="A51" s="352" t="s">
        <v>19</v>
      </c>
      <c r="B51" s="352"/>
      <c r="C51" s="352"/>
      <c r="D51" s="352"/>
      <c r="E51" s="350">
        <v>851</v>
      </c>
      <c r="F51" s="358" t="s">
        <v>11</v>
      </c>
      <c r="G51" s="358" t="s">
        <v>12</v>
      </c>
      <c r="H51" s="353" t="s">
        <v>307</v>
      </c>
      <c r="I51" s="358" t="s">
        <v>20</v>
      </c>
      <c r="J51" s="356">
        <f t="shared" si="25"/>
        <v>100000</v>
      </c>
      <c r="K51" s="356">
        <f t="shared" si="25"/>
        <v>0</v>
      </c>
      <c r="L51" s="356">
        <f t="shared" si="25"/>
        <v>0</v>
      </c>
    </row>
    <row r="52" spans="1:12" ht="38.25" x14ac:dyDescent="0.25">
      <c r="A52" s="352" t="s">
        <v>9</v>
      </c>
      <c r="B52" s="352"/>
      <c r="C52" s="352"/>
      <c r="D52" s="352"/>
      <c r="E52" s="350">
        <v>851</v>
      </c>
      <c r="F52" s="358" t="s">
        <v>11</v>
      </c>
      <c r="G52" s="358" t="s">
        <v>12</v>
      </c>
      <c r="H52" s="353" t="s">
        <v>307</v>
      </c>
      <c r="I52" s="358" t="s">
        <v>21</v>
      </c>
      <c r="J52" s="356">
        <f>'3.ВС'!J51</f>
        <v>100000</v>
      </c>
      <c r="K52" s="356">
        <f>'3.ВС'!K51</f>
        <v>0</v>
      </c>
      <c r="L52" s="356">
        <f>'3.ВС'!L51</f>
        <v>0</v>
      </c>
    </row>
    <row r="53" spans="1:12" ht="25.5" x14ac:dyDescent="0.25">
      <c r="A53" s="341" t="s">
        <v>27</v>
      </c>
      <c r="B53" s="341"/>
      <c r="C53" s="352"/>
      <c r="D53" s="352"/>
      <c r="E53" s="350">
        <v>851</v>
      </c>
      <c r="F53" s="358" t="s">
        <v>11</v>
      </c>
      <c r="G53" s="358" t="s">
        <v>12</v>
      </c>
      <c r="H53" s="353" t="s">
        <v>308</v>
      </c>
      <c r="I53" s="358"/>
      <c r="J53" s="356">
        <f t="shared" ref="J53:L54" si="26">J54</f>
        <v>78000</v>
      </c>
      <c r="K53" s="356">
        <f t="shared" si="26"/>
        <v>0</v>
      </c>
      <c r="L53" s="356">
        <f t="shared" si="26"/>
        <v>0</v>
      </c>
    </row>
    <row r="54" spans="1:12" x14ac:dyDescent="0.25">
      <c r="A54" s="352" t="s">
        <v>22</v>
      </c>
      <c r="B54" s="352"/>
      <c r="C54" s="352"/>
      <c r="D54" s="352"/>
      <c r="E54" s="350">
        <v>851</v>
      </c>
      <c r="F54" s="358" t="s">
        <v>11</v>
      </c>
      <c r="G54" s="358" t="s">
        <v>12</v>
      </c>
      <c r="H54" s="353" t="s">
        <v>308</v>
      </c>
      <c r="I54" s="358" t="s">
        <v>23</v>
      </c>
      <c r="J54" s="356">
        <f t="shared" si="26"/>
        <v>78000</v>
      </c>
      <c r="K54" s="356">
        <f t="shared" si="26"/>
        <v>0</v>
      </c>
      <c r="L54" s="356">
        <f t="shared" si="26"/>
        <v>0</v>
      </c>
    </row>
    <row r="55" spans="1:12" x14ac:dyDescent="0.25">
      <c r="A55" s="352" t="s">
        <v>24</v>
      </c>
      <c r="B55" s="352"/>
      <c r="C55" s="352"/>
      <c r="D55" s="352"/>
      <c r="E55" s="350">
        <v>851</v>
      </c>
      <c r="F55" s="358" t="s">
        <v>11</v>
      </c>
      <c r="G55" s="358" t="s">
        <v>12</v>
      </c>
      <c r="H55" s="353" t="s">
        <v>308</v>
      </c>
      <c r="I55" s="358" t="s">
        <v>25</v>
      </c>
      <c r="J55" s="356">
        <f>'3.ВС'!J54</f>
        <v>78000</v>
      </c>
      <c r="K55" s="356">
        <f>'3.ВС'!K54</f>
        <v>0</v>
      </c>
      <c r="L55" s="356">
        <f>'3.ВС'!L54</f>
        <v>0</v>
      </c>
    </row>
    <row r="56" spans="1:12" ht="63.75" x14ac:dyDescent="0.25">
      <c r="A56" s="341" t="s">
        <v>26</v>
      </c>
      <c r="B56" s="341"/>
      <c r="C56" s="352"/>
      <c r="D56" s="352"/>
      <c r="E56" s="350">
        <v>851</v>
      </c>
      <c r="F56" s="358" t="s">
        <v>11</v>
      </c>
      <c r="G56" s="358" t="s">
        <v>12</v>
      </c>
      <c r="H56" s="353" t="s">
        <v>309</v>
      </c>
      <c r="I56" s="358"/>
      <c r="J56" s="356">
        <f t="shared" ref="J56:L57" si="27">J57</f>
        <v>2500</v>
      </c>
      <c r="K56" s="356">
        <f t="shared" si="27"/>
        <v>2500</v>
      </c>
      <c r="L56" s="356">
        <f t="shared" si="27"/>
        <v>2500</v>
      </c>
    </row>
    <row r="57" spans="1:12" ht="38.25" x14ac:dyDescent="0.25">
      <c r="A57" s="352" t="s">
        <v>19</v>
      </c>
      <c r="B57" s="341"/>
      <c r="C57" s="341"/>
      <c r="D57" s="341"/>
      <c r="E57" s="350">
        <v>851</v>
      </c>
      <c r="F57" s="358" t="s">
        <v>11</v>
      </c>
      <c r="G57" s="358" t="s">
        <v>12</v>
      </c>
      <c r="H57" s="353" t="s">
        <v>309</v>
      </c>
      <c r="I57" s="358" t="s">
        <v>20</v>
      </c>
      <c r="J57" s="356">
        <f t="shared" si="27"/>
        <v>2500</v>
      </c>
      <c r="K57" s="356">
        <f t="shared" si="27"/>
        <v>2500</v>
      </c>
      <c r="L57" s="356">
        <f t="shared" si="27"/>
        <v>2500</v>
      </c>
    </row>
    <row r="58" spans="1:12" ht="38.25" x14ac:dyDescent="0.25">
      <c r="A58" s="352" t="s">
        <v>9</v>
      </c>
      <c r="B58" s="352"/>
      <c r="C58" s="352"/>
      <c r="D58" s="352"/>
      <c r="E58" s="350">
        <v>851</v>
      </c>
      <c r="F58" s="358" t="s">
        <v>11</v>
      </c>
      <c r="G58" s="358" t="s">
        <v>12</v>
      </c>
      <c r="H58" s="353" t="s">
        <v>309</v>
      </c>
      <c r="I58" s="358" t="s">
        <v>21</v>
      </c>
      <c r="J58" s="356">
        <f>'3.ВС'!J57</f>
        <v>2500</v>
      </c>
      <c r="K58" s="356">
        <f>'3.ВС'!K57</f>
        <v>2500</v>
      </c>
      <c r="L58" s="356">
        <f>'3.ВС'!L57</f>
        <v>2500</v>
      </c>
    </row>
    <row r="59" spans="1:12" ht="76.5" x14ac:dyDescent="0.25">
      <c r="A59" s="352" t="s">
        <v>425</v>
      </c>
      <c r="B59" s="341"/>
      <c r="C59" s="352"/>
      <c r="D59" s="352"/>
      <c r="E59" s="353">
        <v>851</v>
      </c>
      <c r="F59" s="358" t="s">
        <v>11</v>
      </c>
      <c r="G59" s="358" t="s">
        <v>12</v>
      </c>
      <c r="H59" s="353" t="s">
        <v>426</v>
      </c>
      <c r="I59" s="358"/>
      <c r="J59" s="356">
        <f t="shared" ref="J59:L69" si="28">J60</f>
        <v>600</v>
      </c>
      <c r="K59" s="356">
        <f t="shared" si="28"/>
        <v>600</v>
      </c>
      <c r="L59" s="356">
        <f t="shared" si="28"/>
        <v>600</v>
      </c>
    </row>
    <row r="60" spans="1:12" ht="38.25" x14ac:dyDescent="0.25">
      <c r="A60" s="352" t="s">
        <v>19</v>
      </c>
      <c r="B60" s="341"/>
      <c r="C60" s="341"/>
      <c r="D60" s="341"/>
      <c r="E60" s="353">
        <v>851</v>
      </c>
      <c r="F60" s="358" t="s">
        <v>11</v>
      </c>
      <c r="G60" s="358" t="s">
        <v>12</v>
      </c>
      <c r="H60" s="353" t="s">
        <v>426</v>
      </c>
      <c r="I60" s="358" t="s">
        <v>20</v>
      </c>
      <c r="J60" s="356">
        <f t="shared" si="28"/>
        <v>600</v>
      </c>
      <c r="K60" s="356">
        <f t="shared" si="28"/>
        <v>600</v>
      </c>
      <c r="L60" s="356">
        <f t="shared" si="28"/>
        <v>600</v>
      </c>
    </row>
    <row r="61" spans="1:12" ht="38.25" x14ac:dyDescent="0.25">
      <c r="A61" s="352" t="s">
        <v>9</v>
      </c>
      <c r="B61" s="352"/>
      <c r="C61" s="352"/>
      <c r="D61" s="352"/>
      <c r="E61" s="353">
        <v>851</v>
      </c>
      <c r="F61" s="358" t="s">
        <v>11</v>
      </c>
      <c r="G61" s="358" t="s">
        <v>12</v>
      </c>
      <c r="H61" s="353" t="s">
        <v>426</v>
      </c>
      <c r="I61" s="358" t="s">
        <v>21</v>
      </c>
      <c r="J61" s="356">
        <f>'3.ВС'!J60</f>
        <v>600</v>
      </c>
      <c r="K61" s="356">
        <f>'3.ВС'!K60</f>
        <v>600</v>
      </c>
      <c r="L61" s="356">
        <f>'3.ВС'!L60</f>
        <v>600</v>
      </c>
    </row>
    <row r="62" spans="1:12" ht="76.5" x14ac:dyDescent="0.25">
      <c r="A62" s="352" t="s">
        <v>427</v>
      </c>
      <c r="B62" s="341"/>
      <c r="C62" s="352"/>
      <c r="D62" s="352"/>
      <c r="E62" s="353">
        <v>851</v>
      </c>
      <c r="F62" s="358" t="s">
        <v>11</v>
      </c>
      <c r="G62" s="358" t="s">
        <v>12</v>
      </c>
      <c r="H62" s="353" t="s">
        <v>428</v>
      </c>
      <c r="I62" s="358"/>
      <c r="J62" s="356">
        <f t="shared" si="28"/>
        <v>600</v>
      </c>
      <c r="K62" s="356">
        <f t="shared" si="28"/>
        <v>600</v>
      </c>
      <c r="L62" s="356">
        <f t="shared" si="28"/>
        <v>600</v>
      </c>
    </row>
    <row r="63" spans="1:12" ht="38.25" x14ac:dyDescent="0.25">
      <c r="A63" s="352" t="s">
        <v>19</v>
      </c>
      <c r="B63" s="341"/>
      <c r="C63" s="341"/>
      <c r="D63" s="341"/>
      <c r="E63" s="353">
        <v>851</v>
      </c>
      <c r="F63" s="358" t="s">
        <v>11</v>
      </c>
      <c r="G63" s="358" t="s">
        <v>12</v>
      </c>
      <c r="H63" s="353" t="s">
        <v>428</v>
      </c>
      <c r="I63" s="358" t="s">
        <v>20</v>
      </c>
      <c r="J63" s="356">
        <f t="shared" si="28"/>
        <v>600</v>
      </c>
      <c r="K63" s="356">
        <f t="shared" si="28"/>
        <v>600</v>
      </c>
      <c r="L63" s="356">
        <f t="shared" si="28"/>
        <v>600</v>
      </c>
    </row>
    <row r="64" spans="1:12" ht="38.25" x14ac:dyDescent="0.25">
      <c r="A64" s="352" t="s">
        <v>9</v>
      </c>
      <c r="B64" s="352"/>
      <c r="C64" s="352"/>
      <c r="D64" s="352"/>
      <c r="E64" s="353">
        <v>851</v>
      </c>
      <c r="F64" s="358" t="s">
        <v>11</v>
      </c>
      <c r="G64" s="358" t="s">
        <v>12</v>
      </c>
      <c r="H64" s="353" t="s">
        <v>428</v>
      </c>
      <c r="I64" s="358" t="s">
        <v>21</v>
      </c>
      <c r="J64" s="356">
        <f>'3.ВС'!J63</f>
        <v>600</v>
      </c>
      <c r="K64" s="356">
        <f>'3.ВС'!K63</f>
        <v>600</v>
      </c>
      <c r="L64" s="356">
        <f>'3.ВС'!L63</f>
        <v>600</v>
      </c>
    </row>
    <row r="65" spans="1:12" ht="114.75" x14ac:dyDescent="0.25">
      <c r="A65" s="352" t="s">
        <v>429</v>
      </c>
      <c r="B65" s="341"/>
      <c r="C65" s="352"/>
      <c r="D65" s="352"/>
      <c r="E65" s="353">
        <v>851</v>
      </c>
      <c r="F65" s="358" t="s">
        <v>11</v>
      </c>
      <c r="G65" s="358" t="s">
        <v>12</v>
      </c>
      <c r="H65" s="353" t="s">
        <v>430</v>
      </c>
      <c r="I65" s="358"/>
      <c r="J65" s="356">
        <f t="shared" si="28"/>
        <v>600</v>
      </c>
      <c r="K65" s="356">
        <f t="shared" si="28"/>
        <v>600</v>
      </c>
      <c r="L65" s="356">
        <f t="shared" si="28"/>
        <v>600</v>
      </c>
    </row>
    <row r="66" spans="1:12" ht="38.25" x14ac:dyDescent="0.25">
      <c r="A66" s="352" t="s">
        <v>19</v>
      </c>
      <c r="B66" s="341"/>
      <c r="C66" s="341"/>
      <c r="D66" s="341"/>
      <c r="E66" s="353">
        <v>851</v>
      </c>
      <c r="F66" s="358" t="s">
        <v>11</v>
      </c>
      <c r="G66" s="358" t="s">
        <v>12</v>
      </c>
      <c r="H66" s="353" t="s">
        <v>430</v>
      </c>
      <c r="I66" s="358" t="s">
        <v>20</v>
      </c>
      <c r="J66" s="356">
        <f t="shared" si="28"/>
        <v>600</v>
      </c>
      <c r="K66" s="356">
        <f t="shared" si="28"/>
        <v>600</v>
      </c>
      <c r="L66" s="356">
        <f t="shared" si="28"/>
        <v>600</v>
      </c>
    </row>
    <row r="67" spans="1:12" ht="38.25" x14ac:dyDescent="0.25">
      <c r="A67" s="352" t="s">
        <v>9</v>
      </c>
      <c r="B67" s="352"/>
      <c r="C67" s="352"/>
      <c r="D67" s="352"/>
      <c r="E67" s="353">
        <v>851</v>
      </c>
      <c r="F67" s="358" t="s">
        <v>11</v>
      </c>
      <c r="G67" s="358" t="s">
        <v>12</v>
      </c>
      <c r="H67" s="353" t="s">
        <v>430</v>
      </c>
      <c r="I67" s="358" t="s">
        <v>21</v>
      </c>
      <c r="J67" s="356">
        <f>'3.ВС'!J66</f>
        <v>600</v>
      </c>
      <c r="K67" s="356">
        <f>'3.ВС'!K66</f>
        <v>600</v>
      </c>
      <c r="L67" s="356">
        <f>'3.ВС'!L66</f>
        <v>600</v>
      </c>
    </row>
    <row r="68" spans="1:12" ht="76.5" x14ac:dyDescent="0.25">
      <c r="A68" s="352" t="s">
        <v>431</v>
      </c>
      <c r="B68" s="341"/>
      <c r="C68" s="352"/>
      <c r="D68" s="352"/>
      <c r="E68" s="353">
        <v>851</v>
      </c>
      <c r="F68" s="358" t="s">
        <v>11</v>
      </c>
      <c r="G68" s="358" t="s">
        <v>12</v>
      </c>
      <c r="H68" s="353" t="s">
        <v>432</v>
      </c>
      <c r="I68" s="358"/>
      <c r="J68" s="356">
        <f t="shared" si="28"/>
        <v>2100</v>
      </c>
      <c r="K68" s="356">
        <f t="shared" si="28"/>
        <v>2100</v>
      </c>
      <c r="L68" s="356">
        <f t="shared" si="28"/>
        <v>2100</v>
      </c>
    </row>
    <row r="69" spans="1:12" ht="38.25" x14ac:dyDescent="0.25">
      <c r="A69" s="352" t="s">
        <v>19</v>
      </c>
      <c r="B69" s="341"/>
      <c r="C69" s="341"/>
      <c r="D69" s="341"/>
      <c r="E69" s="353">
        <v>851</v>
      </c>
      <c r="F69" s="358" t="s">
        <v>11</v>
      </c>
      <c r="G69" s="358" t="s">
        <v>12</v>
      </c>
      <c r="H69" s="353" t="s">
        <v>432</v>
      </c>
      <c r="I69" s="358" t="s">
        <v>20</v>
      </c>
      <c r="J69" s="356">
        <f t="shared" si="28"/>
        <v>2100</v>
      </c>
      <c r="K69" s="356">
        <f t="shared" si="28"/>
        <v>2100</v>
      </c>
      <c r="L69" s="356">
        <f t="shared" si="28"/>
        <v>2100</v>
      </c>
    </row>
    <row r="70" spans="1:12" ht="38.25" x14ac:dyDescent="0.25">
      <c r="A70" s="352" t="s">
        <v>9</v>
      </c>
      <c r="B70" s="352"/>
      <c r="C70" s="352"/>
      <c r="D70" s="352"/>
      <c r="E70" s="353">
        <v>851</v>
      </c>
      <c r="F70" s="358" t="s">
        <v>11</v>
      </c>
      <c r="G70" s="358" t="s">
        <v>12</v>
      </c>
      <c r="H70" s="353" t="s">
        <v>432</v>
      </c>
      <c r="I70" s="358" t="s">
        <v>21</v>
      </c>
      <c r="J70" s="356">
        <f>'3.ВС'!J69</f>
        <v>2100</v>
      </c>
      <c r="K70" s="356">
        <f>'3.ВС'!K69</f>
        <v>2100</v>
      </c>
      <c r="L70" s="356">
        <f>'3.ВС'!L69</f>
        <v>2100</v>
      </c>
    </row>
    <row r="71" spans="1:12" x14ac:dyDescent="0.25">
      <c r="A71" s="341" t="s">
        <v>28</v>
      </c>
      <c r="B71" s="352"/>
      <c r="C71" s="352"/>
      <c r="D71" s="352"/>
      <c r="E71" s="350">
        <v>851</v>
      </c>
      <c r="F71" s="358" t="s">
        <v>11</v>
      </c>
      <c r="G71" s="358" t="s">
        <v>29</v>
      </c>
      <c r="H71" s="353"/>
      <c r="I71" s="358"/>
      <c r="J71" s="356">
        <f t="shared" ref="J71:L73" si="29">J72</f>
        <v>43979</v>
      </c>
      <c r="K71" s="356">
        <f t="shared" si="29"/>
        <v>4308</v>
      </c>
      <c r="L71" s="356">
        <f t="shared" si="29"/>
        <v>4662</v>
      </c>
    </row>
    <row r="72" spans="1:12" ht="51" x14ac:dyDescent="0.25">
      <c r="A72" s="341" t="s">
        <v>30</v>
      </c>
      <c r="B72" s="352"/>
      <c r="C72" s="352"/>
      <c r="D72" s="352"/>
      <c r="E72" s="350">
        <v>851</v>
      </c>
      <c r="F72" s="358" t="s">
        <v>11</v>
      </c>
      <c r="G72" s="358" t="s">
        <v>29</v>
      </c>
      <c r="H72" s="353" t="s">
        <v>310</v>
      </c>
      <c r="I72" s="358"/>
      <c r="J72" s="356">
        <f t="shared" si="29"/>
        <v>43979</v>
      </c>
      <c r="K72" s="356">
        <f t="shared" si="29"/>
        <v>4308</v>
      </c>
      <c r="L72" s="356">
        <f t="shared" si="29"/>
        <v>4662</v>
      </c>
    </row>
    <row r="73" spans="1:12" ht="38.25" x14ac:dyDescent="0.25">
      <c r="A73" s="352" t="s">
        <v>19</v>
      </c>
      <c r="B73" s="341"/>
      <c r="C73" s="341"/>
      <c r="D73" s="341"/>
      <c r="E73" s="350">
        <v>851</v>
      </c>
      <c r="F73" s="358" t="s">
        <v>11</v>
      </c>
      <c r="G73" s="358" t="s">
        <v>29</v>
      </c>
      <c r="H73" s="353" t="s">
        <v>310</v>
      </c>
      <c r="I73" s="358" t="s">
        <v>20</v>
      </c>
      <c r="J73" s="356">
        <f t="shared" si="29"/>
        <v>43979</v>
      </c>
      <c r="K73" s="356">
        <f t="shared" si="29"/>
        <v>4308</v>
      </c>
      <c r="L73" s="356">
        <f t="shared" si="29"/>
        <v>4662</v>
      </c>
    </row>
    <row r="74" spans="1:12" ht="38.25" x14ac:dyDescent="0.25">
      <c r="A74" s="352" t="s">
        <v>9</v>
      </c>
      <c r="B74" s="352"/>
      <c r="C74" s="352"/>
      <c r="D74" s="352"/>
      <c r="E74" s="350">
        <v>851</v>
      </c>
      <c r="F74" s="358" t="s">
        <v>11</v>
      </c>
      <c r="G74" s="358" t="s">
        <v>29</v>
      </c>
      <c r="H74" s="353" t="s">
        <v>310</v>
      </c>
      <c r="I74" s="358" t="s">
        <v>21</v>
      </c>
      <c r="J74" s="356">
        <f>'3.ВС'!J73</f>
        <v>43979</v>
      </c>
      <c r="K74" s="356">
        <f>'3.ВС'!K73</f>
        <v>4308</v>
      </c>
      <c r="L74" s="356">
        <f>'3.ВС'!L73</f>
        <v>4662</v>
      </c>
    </row>
    <row r="75" spans="1:12" ht="38.25" x14ac:dyDescent="0.25">
      <c r="A75" s="341" t="s">
        <v>122</v>
      </c>
      <c r="B75" s="352"/>
      <c r="C75" s="352"/>
      <c r="D75" s="352"/>
      <c r="E75" s="372">
        <v>853</v>
      </c>
      <c r="F75" s="358" t="s">
        <v>11</v>
      </c>
      <c r="G75" s="358" t="s">
        <v>96</v>
      </c>
      <c r="H75" s="353"/>
      <c r="I75" s="358"/>
      <c r="J75" s="356">
        <f>J76+J81+J84+J87+J90</f>
        <v>11600139.09</v>
      </c>
      <c r="K75" s="356">
        <f t="shared" ref="K75:L75" si="30">K76+K81+K84+K87+K90</f>
        <v>10719600</v>
      </c>
      <c r="L75" s="356">
        <f t="shared" si="30"/>
        <v>10719600</v>
      </c>
    </row>
    <row r="76" spans="1:12" ht="38.25" x14ac:dyDescent="0.25">
      <c r="A76" s="341" t="s">
        <v>18</v>
      </c>
      <c r="B76" s="350"/>
      <c r="C76" s="350"/>
      <c r="D76" s="350"/>
      <c r="E76" s="372">
        <v>853</v>
      </c>
      <c r="F76" s="358" t="s">
        <v>15</v>
      </c>
      <c r="G76" s="358" t="s">
        <v>96</v>
      </c>
      <c r="H76" s="353" t="s">
        <v>358</v>
      </c>
      <c r="I76" s="358"/>
      <c r="J76" s="356">
        <f t="shared" ref="J76:L76" si="31">J77+J79</f>
        <v>10303539.09</v>
      </c>
      <c r="K76" s="356">
        <f t="shared" si="31"/>
        <v>9423000</v>
      </c>
      <c r="L76" s="356">
        <f t="shared" si="31"/>
        <v>9423000</v>
      </c>
    </row>
    <row r="77" spans="1:12" ht="76.5" x14ac:dyDescent="0.25">
      <c r="A77" s="341" t="s">
        <v>14</v>
      </c>
      <c r="B77" s="350"/>
      <c r="C77" s="350"/>
      <c r="D77" s="350"/>
      <c r="E77" s="372">
        <v>853</v>
      </c>
      <c r="F77" s="358" t="s">
        <v>11</v>
      </c>
      <c r="G77" s="358" t="s">
        <v>96</v>
      </c>
      <c r="H77" s="353" t="s">
        <v>358</v>
      </c>
      <c r="I77" s="358" t="s">
        <v>16</v>
      </c>
      <c r="J77" s="356">
        <f t="shared" ref="J77:L77" si="32">J78</f>
        <v>10029200</v>
      </c>
      <c r="K77" s="356">
        <f t="shared" si="32"/>
        <v>9379000</v>
      </c>
      <c r="L77" s="356">
        <f t="shared" si="32"/>
        <v>9379000</v>
      </c>
    </row>
    <row r="78" spans="1:12" ht="25.5" x14ac:dyDescent="0.25">
      <c r="A78" s="341" t="s">
        <v>8</v>
      </c>
      <c r="B78" s="350"/>
      <c r="C78" s="350"/>
      <c r="D78" s="350"/>
      <c r="E78" s="372">
        <v>853</v>
      </c>
      <c r="F78" s="358" t="s">
        <v>11</v>
      </c>
      <c r="G78" s="358" t="s">
        <v>96</v>
      </c>
      <c r="H78" s="353" t="s">
        <v>358</v>
      </c>
      <c r="I78" s="358" t="s">
        <v>17</v>
      </c>
      <c r="J78" s="356">
        <f>'3.ВС'!J386</f>
        <v>10029200</v>
      </c>
      <c r="K78" s="356">
        <f>'3.ВС'!K386</f>
        <v>9379000</v>
      </c>
      <c r="L78" s="356">
        <f>'3.ВС'!L386</f>
        <v>9379000</v>
      </c>
    </row>
    <row r="79" spans="1:12" ht="38.25" x14ac:dyDescent="0.25">
      <c r="A79" s="352" t="s">
        <v>19</v>
      </c>
      <c r="B79" s="350"/>
      <c r="C79" s="350"/>
      <c r="D79" s="350"/>
      <c r="E79" s="372">
        <v>853</v>
      </c>
      <c r="F79" s="358" t="s">
        <v>11</v>
      </c>
      <c r="G79" s="358" t="s">
        <v>96</v>
      </c>
      <c r="H79" s="353" t="s">
        <v>358</v>
      </c>
      <c r="I79" s="358" t="s">
        <v>20</v>
      </c>
      <c r="J79" s="356">
        <f t="shared" ref="J79:L79" si="33">J80</f>
        <v>274339.09000000003</v>
      </c>
      <c r="K79" s="356">
        <f t="shared" si="33"/>
        <v>44000</v>
      </c>
      <c r="L79" s="356">
        <f t="shared" si="33"/>
        <v>44000</v>
      </c>
    </row>
    <row r="80" spans="1:12" ht="38.25" x14ac:dyDescent="0.25">
      <c r="A80" s="352" t="s">
        <v>9</v>
      </c>
      <c r="B80" s="350"/>
      <c r="C80" s="350"/>
      <c r="D80" s="350"/>
      <c r="E80" s="372">
        <v>853</v>
      </c>
      <c r="F80" s="358" t="s">
        <v>11</v>
      </c>
      <c r="G80" s="358" t="s">
        <v>96</v>
      </c>
      <c r="H80" s="353" t="s">
        <v>358</v>
      </c>
      <c r="I80" s="358" t="s">
        <v>21</v>
      </c>
      <c r="J80" s="356">
        <f>'3.ВС'!J388</f>
        <v>274339.09000000003</v>
      </c>
      <c r="K80" s="356">
        <f>'3.ВС'!K388</f>
        <v>44000</v>
      </c>
      <c r="L80" s="356">
        <f>'3.ВС'!L388</f>
        <v>44000</v>
      </c>
    </row>
    <row r="81" spans="1:12" ht="76.5" x14ac:dyDescent="0.25">
      <c r="A81" s="352" t="s">
        <v>233</v>
      </c>
      <c r="B81" s="350"/>
      <c r="C81" s="350"/>
      <c r="D81" s="350"/>
      <c r="E81" s="372"/>
      <c r="F81" s="358" t="s">
        <v>11</v>
      </c>
      <c r="G81" s="358" t="s">
        <v>96</v>
      </c>
      <c r="H81" s="353" t="s">
        <v>359</v>
      </c>
      <c r="I81" s="358"/>
      <c r="J81" s="356">
        <f t="shared" ref="J81:L82" si="34">J82</f>
        <v>2400</v>
      </c>
      <c r="K81" s="356">
        <f t="shared" si="34"/>
        <v>2400</v>
      </c>
      <c r="L81" s="356">
        <f t="shared" si="34"/>
        <v>2400</v>
      </c>
    </row>
    <row r="82" spans="1:12" ht="38.25" x14ac:dyDescent="0.25">
      <c r="A82" s="352" t="s">
        <v>19</v>
      </c>
      <c r="B82" s="350"/>
      <c r="C82" s="350"/>
      <c r="D82" s="350"/>
      <c r="E82" s="372"/>
      <c r="F82" s="358" t="s">
        <v>11</v>
      </c>
      <c r="G82" s="358" t="s">
        <v>96</v>
      </c>
      <c r="H82" s="353" t="s">
        <v>359</v>
      </c>
      <c r="I82" s="358" t="s">
        <v>20</v>
      </c>
      <c r="J82" s="356">
        <f t="shared" si="34"/>
        <v>2400</v>
      </c>
      <c r="K82" s="356">
        <f t="shared" si="34"/>
        <v>2400</v>
      </c>
      <c r="L82" s="356">
        <f t="shared" si="34"/>
        <v>2400</v>
      </c>
    </row>
    <row r="83" spans="1:12" ht="38.25" x14ac:dyDescent="0.25">
      <c r="A83" s="352" t="s">
        <v>9</v>
      </c>
      <c r="B83" s="350"/>
      <c r="C83" s="350"/>
      <c r="D83" s="350"/>
      <c r="E83" s="372"/>
      <c r="F83" s="358" t="s">
        <v>11</v>
      </c>
      <c r="G83" s="358" t="s">
        <v>96</v>
      </c>
      <c r="H83" s="353" t="s">
        <v>359</v>
      </c>
      <c r="I83" s="358" t="s">
        <v>21</v>
      </c>
      <c r="J83" s="356">
        <f>'3.ВС'!J391</f>
        <v>2400</v>
      </c>
      <c r="K83" s="356">
        <f>'3.ВС'!K391</f>
        <v>2400</v>
      </c>
      <c r="L83" s="356">
        <f>'3.ВС'!L391</f>
        <v>2400</v>
      </c>
    </row>
    <row r="84" spans="1:12" ht="38.25" x14ac:dyDescent="0.25">
      <c r="A84" s="341" t="s">
        <v>18</v>
      </c>
      <c r="B84" s="352"/>
      <c r="C84" s="352"/>
      <c r="D84" s="352"/>
      <c r="E84" s="350">
        <v>857</v>
      </c>
      <c r="F84" s="358" t="s">
        <v>11</v>
      </c>
      <c r="G84" s="358" t="s">
        <v>96</v>
      </c>
      <c r="H84" s="353" t="s">
        <v>135</v>
      </c>
      <c r="I84" s="358"/>
      <c r="J84" s="356">
        <f t="shared" ref="J84:L85" si="35">J85</f>
        <v>4500</v>
      </c>
      <c r="K84" s="356">
        <f t="shared" si="35"/>
        <v>4500</v>
      </c>
      <c r="L84" s="356">
        <f t="shared" si="35"/>
        <v>4500</v>
      </c>
    </row>
    <row r="85" spans="1:12" ht="38.25" x14ac:dyDescent="0.25">
      <c r="A85" s="352" t="s">
        <v>19</v>
      </c>
      <c r="B85" s="341"/>
      <c r="C85" s="341"/>
      <c r="D85" s="358" t="s">
        <v>11</v>
      </c>
      <c r="E85" s="350">
        <v>857</v>
      </c>
      <c r="F85" s="358" t="s">
        <v>11</v>
      </c>
      <c r="G85" s="358" t="s">
        <v>96</v>
      </c>
      <c r="H85" s="353" t="s">
        <v>135</v>
      </c>
      <c r="I85" s="358" t="s">
        <v>20</v>
      </c>
      <c r="J85" s="356">
        <f t="shared" si="35"/>
        <v>4500</v>
      </c>
      <c r="K85" s="356">
        <f t="shared" si="35"/>
        <v>4500</v>
      </c>
      <c r="L85" s="356">
        <f t="shared" si="35"/>
        <v>4500</v>
      </c>
    </row>
    <row r="86" spans="1:12" ht="38.25" x14ac:dyDescent="0.25">
      <c r="A86" s="352" t="s">
        <v>9</v>
      </c>
      <c r="B86" s="352"/>
      <c r="C86" s="352"/>
      <c r="D86" s="358" t="s">
        <v>11</v>
      </c>
      <c r="E86" s="350">
        <v>857</v>
      </c>
      <c r="F86" s="358" t="s">
        <v>11</v>
      </c>
      <c r="G86" s="358" t="s">
        <v>96</v>
      </c>
      <c r="H86" s="353" t="s">
        <v>135</v>
      </c>
      <c r="I86" s="358" t="s">
        <v>21</v>
      </c>
      <c r="J86" s="356">
        <f>'3.ВС'!J422</f>
        <v>4500</v>
      </c>
      <c r="K86" s="356">
        <f>'3.ВС'!K422</f>
        <v>4500</v>
      </c>
      <c r="L86" s="356">
        <f>'3.ВС'!L422</f>
        <v>4500</v>
      </c>
    </row>
    <row r="87" spans="1:12" ht="38.25" x14ac:dyDescent="0.25">
      <c r="A87" s="341" t="s">
        <v>137</v>
      </c>
      <c r="B87" s="352"/>
      <c r="C87" s="352"/>
      <c r="D87" s="352"/>
      <c r="E87" s="350">
        <v>857</v>
      </c>
      <c r="F87" s="358" t="s">
        <v>11</v>
      </c>
      <c r="G87" s="358" t="s">
        <v>96</v>
      </c>
      <c r="H87" s="353" t="s">
        <v>138</v>
      </c>
      <c r="I87" s="358"/>
      <c r="J87" s="356">
        <f t="shared" ref="J87:L88" si="36">J88</f>
        <v>1271700</v>
      </c>
      <c r="K87" s="356">
        <f t="shared" si="36"/>
        <v>1271700</v>
      </c>
      <c r="L87" s="356">
        <f t="shared" si="36"/>
        <v>1271700</v>
      </c>
    </row>
    <row r="88" spans="1:12" ht="76.5" x14ac:dyDescent="0.25">
      <c r="A88" s="341" t="s">
        <v>14</v>
      </c>
      <c r="B88" s="352"/>
      <c r="C88" s="352"/>
      <c r="D88" s="352"/>
      <c r="E88" s="350">
        <v>857</v>
      </c>
      <c r="F88" s="358" t="s">
        <v>15</v>
      </c>
      <c r="G88" s="358" t="s">
        <v>96</v>
      </c>
      <c r="H88" s="353" t="s">
        <v>138</v>
      </c>
      <c r="I88" s="358" t="s">
        <v>16</v>
      </c>
      <c r="J88" s="356">
        <f t="shared" si="36"/>
        <v>1271700</v>
      </c>
      <c r="K88" s="356">
        <f t="shared" si="36"/>
        <v>1271700</v>
      </c>
      <c r="L88" s="356">
        <f t="shared" si="36"/>
        <v>1271700</v>
      </c>
    </row>
    <row r="89" spans="1:12" ht="25.5" x14ac:dyDescent="0.25">
      <c r="A89" s="341" t="s">
        <v>8</v>
      </c>
      <c r="B89" s="341"/>
      <c r="C89" s="341"/>
      <c r="D89" s="341"/>
      <c r="E89" s="350">
        <v>857</v>
      </c>
      <c r="F89" s="358" t="s">
        <v>11</v>
      </c>
      <c r="G89" s="358" t="s">
        <v>96</v>
      </c>
      <c r="H89" s="353" t="s">
        <v>138</v>
      </c>
      <c r="I89" s="358" t="s">
        <v>17</v>
      </c>
      <c r="J89" s="356">
        <f>'3.ВС'!J425</f>
        <v>1271700</v>
      </c>
      <c r="K89" s="356">
        <f>'3.ВС'!K425</f>
        <v>1271700</v>
      </c>
      <c r="L89" s="356">
        <f>'3.ВС'!L425</f>
        <v>1271700</v>
      </c>
    </row>
    <row r="90" spans="1:12" ht="76.5" x14ac:dyDescent="0.25">
      <c r="A90" s="341" t="s">
        <v>139</v>
      </c>
      <c r="B90" s="352"/>
      <c r="C90" s="352"/>
      <c r="D90" s="358" t="s">
        <v>11</v>
      </c>
      <c r="E90" s="350">
        <v>857</v>
      </c>
      <c r="F90" s="358" t="s">
        <v>15</v>
      </c>
      <c r="G90" s="358" t="s">
        <v>96</v>
      </c>
      <c r="H90" s="353" t="s">
        <v>140</v>
      </c>
      <c r="I90" s="358"/>
      <c r="J90" s="356">
        <f t="shared" ref="J90:L91" si="37">J91</f>
        <v>18000</v>
      </c>
      <c r="K90" s="356">
        <f t="shared" si="37"/>
        <v>18000</v>
      </c>
      <c r="L90" s="356">
        <f t="shared" si="37"/>
        <v>18000</v>
      </c>
    </row>
    <row r="91" spans="1:12" ht="38.25" x14ac:dyDescent="0.25">
      <c r="A91" s="352" t="s">
        <v>19</v>
      </c>
      <c r="B91" s="341"/>
      <c r="C91" s="341"/>
      <c r="D91" s="358" t="s">
        <v>11</v>
      </c>
      <c r="E91" s="350">
        <v>857</v>
      </c>
      <c r="F91" s="358" t="s">
        <v>11</v>
      </c>
      <c r="G91" s="358" t="s">
        <v>96</v>
      </c>
      <c r="H91" s="353" t="s">
        <v>140</v>
      </c>
      <c r="I91" s="358" t="s">
        <v>20</v>
      </c>
      <c r="J91" s="356">
        <f t="shared" si="37"/>
        <v>18000</v>
      </c>
      <c r="K91" s="356">
        <f t="shared" si="37"/>
        <v>18000</v>
      </c>
      <c r="L91" s="356">
        <f t="shared" si="37"/>
        <v>18000</v>
      </c>
    </row>
    <row r="92" spans="1:12" ht="38.25" x14ac:dyDescent="0.25">
      <c r="A92" s="352" t="s">
        <v>9</v>
      </c>
      <c r="B92" s="352"/>
      <c r="C92" s="352"/>
      <c r="D92" s="358" t="s">
        <v>11</v>
      </c>
      <c r="E92" s="350">
        <v>857</v>
      </c>
      <c r="F92" s="358" t="s">
        <v>11</v>
      </c>
      <c r="G92" s="358" t="s">
        <v>96</v>
      </c>
      <c r="H92" s="353" t="s">
        <v>140</v>
      </c>
      <c r="I92" s="358" t="s">
        <v>21</v>
      </c>
      <c r="J92" s="356">
        <f>'3.ВС'!J428</f>
        <v>18000</v>
      </c>
      <c r="K92" s="356">
        <f>'3.ВС'!K428</f>
        <v>18000</v>
      </c>
      <c r="L92" s="356">
        <f>'3.ВС'!L428</f>
        <v>18000</v>
      </c>
    </row>
    <row r="93" spans="1:12" x14ac:dyDescent="0.25">
      <c r="A93" s="341" t="s">
        <v>123</v>
      </c>
      <c r="B93" s="352"/>
      <c r="C93" s="352"/>
      <c r="D93" s="352"/>
      <c r="E93" s="372">
        <v>853</v>
      </c>
      <c r="F93" s="358" t="s">
        <v>11</v>
      </c>
      <c r="G93" s="358" t="s">
        <v>100</v>
      </c>
      <c r="H93" s="353"/>
      <c r="I93" s="358"/>
      <c r="J93" s="356">
        <f t="shared" ref="J93:L95" si="38">J94</f>
        <v>940000</v>
      </c>
      <c r="K93" s="356">
        <f t="shared" si="38"/>
        <v>0</v>
      </c>
      <c r="L93" s="356">
        <f t="shared" si="38"/>
        <v>0</v>
      </c>
    </row>
    <row r="94" spans="1:12" x14ac:dyDescent="0.25">
      <c r="A94" s="341" t="s">
        <v>93</v>
      </c>
      <c r="B94" s="352"/>
      <c r="C94" s="352"/>
      <c r="D94" s="352"/>
      <c r="E94" s="372">
        <v>853</v>
      </c>
      <c r="F94" s="358" t="s">
        <v>11</v>
      </c>
      <c r="G94" s="358" t="s">
        <v>100</v>
      </c>
      <c r="H94" s="353" t="s">
        <v>212</v>
      </c>
      <c r="I94" s="358"/>
      <c r="J94" s="356">
        <f t="shared" si="38"/>
        <v>940000</v>
      </c>
      <c r="K94" s="356">
        <f t="shared" si="38"/>
        <v>0</v>
      </c>
      <c r="L94" s="356">
        <f t="shared" si="38"/>
        <v>0</v>
      </c>
    </row>
    <row r="95" spans="1:12" x14ac:dyDescent="0.25">
      <c r="A95" s="352" t="s">
        <v>22</v>
      </c>
      <c r="B95" s="352"/>
      <c r="C95" s="352"/>
      <c r="D95" s="352"/>
      <c r="E95" s="372">
        <v>853</v>
      </c>
      <c r="F95" s="358" t="s">
        <v>11</v>
      </c>
      <c r="G95" s="358" t="s">
        <v>100</v>
      </c>
      <c r="H95" s="353" t="s">
        <v>212</v>
      </c>
      <c r="I95" s="358" t="s">
        <v>23</v>
      </c>
      <c r="J95" s="356">
        <f t="shared" si="38"/>
        <v>940000</v>
      </c>
      <c r="K95" s="356">
        <f t="shared" si="38"/>
        <v>0</v>
      </c>
      <c r="L95" s="356">
        <f t="shared" si="38"/>
        <v>0</v>
      </c>
    </row>
    <row r="96" spans="1:12" x14ac:dyDescent="0.25">
      <c r="A96" s="341" t="s">
        <v>124</v>
      </c>
      <c r="B96" s="341"/>
      <c r="C96" s="341"/>
      <c r="D96" s="341"/>
      <c r="E96" s="372">
        <v>853</v>
      </c>
      <c r="F96" s="358" t="s">
        <v>11</v>
      </c>
      <c r="G96" s="358" t="s">
        <v>100</v>
      </c>
      <c r="H96" s="353" t="s">
        <v>212</v>
      </c>
      <c r="I96" s="358" t="s">
        <v>125</v>
      </c>
      <c r="J96" s="356">
        <f>'3.ВС'!J395</f>
        <v>940000</v>
      </c>
      <c r="K96" s="356">
        <f>'3.ВС'!K395</f>
        <v>0</v>
      </c>
      <c r="L96" s="356">
        <f>'3.ВС'!L395</f>
        <v>0</v>
      </c>
    </row>
    <row r="97" spans="1:12" x14ac:dyDescent="0.25">
      <c r="A97" s="341" t="s">
        <v>31</v>
      </c>
      <c r="B97" s="352"/>
      <c r="C97" s="352"/>
      <c r="D97" s="352"/>
      <c r="E97" s="350">
        <v>851</v>
      </c>
      <c r="F97" s="358" t="s">
        <v>11</v>
      </c>
      <c r="G97" s="358" t="s">
        <v>32</v>
      </c>
      <c r="H97" s="353"/>
      <c r="I97" s="358"/>
      <c r="J97" s="356">
        <f>J98+J101+J104+J107+J110</f>
        <v>5979400</v>
      </c>
      <c r="K97" s="356">
        <f t="shared" ref="K97:L97" si="39">K98+K101+K104+K107+K110</f>
        <v>11132600.25</v>
      </c>
      <c r="L97" s="356">
        <f t="shared" si="39"/>
        <v>15915796.01</v>
      </c>
    </row>
    <row r="98" spans="1:12" ht="25.5" x14ac:dyDescent="0.25">
      <c r="A98" s="341" t="s">
        <v>222</v>
      </c>
      <c r="B98" s="352"/>
      <c r="C98" s="352"/>
      <c r="D98" s="352"/>
      <c r="E98" s="350">
        <v>851</v>
      </c>
      <c r="F98" s="358" t="s">
        <v>11</v>
      </c>
      <c r="G98" s="353" t="s">
        <v>32</v>
      </c>
      <c r="H98" s="353" t="s">
        <v>311</v>
      </c>
      <c r="I98" s="358"/>
      <c r="J98" s="356">
        <f t="shared" ref="J98:L99" si="40">J99</f>
        <v>35500</v>
      </c>
      <c r="K98" s="356">
        <f t="shared" si="40"/>
        <v>0</v>
      </c>
      <c r="L98" s="356">
        <f t="shared" si="40"/>
        <v>0</v>
      </c>
    </row>
    <row r="99" spans="1:12" ht="38.25" x14ac:dyDescent="0.25">
      <c r="A99" s="352" t="s">
        <v>19</v>
      </c>
      <c r="B99" s="341"/>
      <c r="C99" s="341"/>
      <c r="D99" s="341"/>
      <c r="E99" s="350">
        <v>851</v>
      </c>
      <c r="F99" s="358" t="s">
        <v>11</v>
      </c>
      <c r="G99" s="353" t="s">
        <v>32</v>
      </c>
      <c r="H99" s="353" t="s">
        <v>311</v>
      </c>
      <c r="I99" s="358" t="s">
        <v>20</v>
      </c>
      <c r="J99" s="356">
        <f t="shared" si="40"/>
        <v>35500</v>
      </c>
      <c r="K99" s="356">
        <f t="shared" si="40"/>
        <v>0</v>
      </c>
      <c r="L99" s="356">
        <f t="shared" si="40"/>
        <v>0</v>
      </c>
    </row>
    <row r="100" spans="1:12" ht="38.25" x14ac:dyDescent="0.25">
      <c r="A100" s="352" t="s">
        <v>9</v>
      </c>
      <c r="B100" s="352"/>
      <c r="C100" s="352"/>
      <c r="D100" s="352"/>
      <c r="E100" s="350">
        <v>851</v>
      </c>
      <c r="F100" s="358" t="s">
        <v>11</v>
      </c>
      <c r="G100" s="353" t="s">
        <v>32</v>
      </c>
      <c r="H100" s="353" t="s">
        <v>311</v>
      </c>
      <c r="I100" s="358" t="s">
        <v>21</v>
      </c>
      <c r="J100" s="356">
        <f>'3.ВС'!J77</f>
        <v>35500</v>
      </c>
      <c r="K100" s="356">
        <f>'3.ВС'!K77</f>
        <v>0</v>
      </c>
      <c r="L100" s="356">
        <f>'3.ВС'!L77</f>
        <v>0</v>
      </c>
    </row>
    <row r="101" spans="1:12" ht="38.25" x14ac:dyDescent="0.25">
      <c r="A101" s="341" t="s">
        <v>35</v>
      </c>
      <c r="B101" s="352"/>
      <c r="C101" s="352"/>
      <c r="D101" s="352"/>
      <c r="E101" s="350">
        <v>851</v>
      </c>
      <c r="F101" s="358" t="s">
        <v>15</v>
      </c>
      <c r="G101" s="353" t="s">
        <v>32</v>
      </c>
      <c r="H101" s="353" t="s">
        <v>375</v>
      </c>
      <c r="I101" s="358"/>
      <c r="J101" s="356">
        <f t="shared" ref="J101:L102" si="41">J102</f>
        <v>547500</v>
      </c>
      <c r="K101" s="356">
        <f t="shared" si="41"/>
        <v>0</v>
      </c>
      <c r="L101" s="356">
        <f t="shared" si="41"/>
        <v>0</v>
      </c>
    </row>
    <row r="102" spans="1:12" ht="38.25" x14ac:dyDescent="0.25">
      <c r="A102" s="352" t="s">
        <v>19</v>
      </c>
      <c r="B102" s="341"/>
      <c r="C102" s="341"/>
      <c r="D102" s="341"/>
      <c r="E102" s="350">
        <v>851</v>
      </c>
      <c r="F102" s="358" t="s">
        <v>11</v>
      </c>
      <c r="G102" s="358" t="s">
        <v>32</v>
      </c>
      <c r="H102" s="353" t="s">
        <v>375</v>
      </c>
      <c r="I102" s="358" t="s">
        <v>20</v>
      </c>
      <c r="J102" s="356">
        <f t="shared" si="41"/>
        <v>547500</v>
      </c>
      <c r="K102" s="356">
        <f t="shared" si="41"/>
        <v>0</v>
      </c>
      <c r="L102" s="356">
        <f t="shared" si="41"/>
        <v>0</v>
      </c>
    </row>
    <row r="103" spans="1:12" ht="38.25" x14ac:dyDescent="0.25">
      <c r="A103" s="352" t="s">
        <v>9</v>
      </c>
      <c r="B103" s="352"/>
      <c r="C103" s="352"/>
      <c r="D103" s="352"/>
      <c r="E103" s="350">
        <v>851</v>
      </c>
      <c r="F103" s="358" t="s">
        <v>11</v>
      </c>
      <c r="G103" s="358" t="s">
        <v>32</v>
      </c>
      <c r="H103" s="353" t="s">
        <v>375</v>
      </c>
      <c r="I103" s="358" t="s">
        <v>21</v>
      </c>
      <c r="J103" s="356">
        <f>'3.ВС'!J80</f>
        <v>547500</v>
      </c>
      <c r="K103" s="356">
        <f>'3.ВС'!K80</f>
        <v>0</v>
      </c>
      <c r="L103" s="356">
        <f>'3.ВС'!L80</f>
        <v>0</v>
      </c>
    </row>
    <row r="104" spans="1:12" ht="51" x14ac:dyDescent="0.25">
      <c r="A104" s="352" t="s">
        <v>421</v>
      </c>
      <c r="B104" s="352"/>
      <c r="C104" s="352"/>
      <c r="D104" s="352"/>
      <c r="E104" s="353" t="s">
        <v>250</v>
      </c>
      <c r="F104" s="358" t="s">
        <v>11</v>
      </c>
      <c r="G104" s="358" t="s">
        <v>32</v>
      </c>
      <c r="H104" s="353" t="s">
        <v>437</v>
      </c>
      <c r="I104" s="358"/>
      <c r="J104" s="356">
        <f t="shared" ref="J104:L105" si="42">J105</f>
        <v>352300</v>
      </c>
      <c r="K104" s="356">
        <f t="shared" si="42"/>
        <v>352300</v>
      </c>
      <c r="L104" s="356">
        <f t="shared" si="42"/>
        <v>352300</v>
      </c>
    </row>
    <row r="105" spans="1:12" ht="38.25" x14ac:dyDescent="0.25">
      <c r="A105" s="352" t="s">
        <v>19</v>
      </c>
      <c r="B105" s="352"/>
      <c r="C105" s="352"/>
      <c r="D105" s="352"/>
      <c r="E105" s="353">
        <v>851</v>
      </c>
      <c r="F105" s="358" t="s">
        <v>11</v>
      </c>
      <c r="G105" s="358" t="s">
        <v>32</v>
      </c>
      <c r="H105" s="353" t="s">
        <v>437</v>
      </c>
      <c r="I105" s="358" t="s">
        <v>20</v>
      </c>
      <c r="J105" s="356">
        <f t="shared" si="42"/>
        <v>352300</v>
      </c>
      <c r="K105" s="356">
        <f t="shared" si="42"/>
        <v>352300</v>
      </c>
      <c r="L105" s="356">
        <f t="shared" si="42"/>
        <v>352300</v>
      </c>
    </row>
    <row r="106" spans="1:12" ht="38.25" x14ac:dyDescent="0.25">
      <c r="A106" s="352" t="s">
        <v>9</v>
      </c>
      <c r="B106" s="352"/>
      <c r="C106" s="352"/>
      <c r="D106" s="352"/>
      <c r="E106" s="353">
        <v>851</v>
      </c>
      <c r="F106" s="358" t="s">
        <v>11</v>
      </c>
      <c r="G106" s="358" t="s">
        <v>32</v>
      </c>
      <c r="H106" s="353" t="s">
        <v>437</v>
      </c>
      <c r="I106" s="358" t="s">
        <v>21</v>
      </c>
      <c r="J106" s="356">
        <f>'3.ВС'!J83</f>
        <v>352300</v>
      </c>
      <c r="K106" s="356">
        <f>'3.ВС'!K83</f>
        <v>352300</v>
      </c>
      <c r="L106" s="356">
        <f>'3.ВС'!L83</f>
        <v>352300</v>
      </c>
    </row>
    <row r="107" spans="1:12" s="1" customFormat="1" ht="25.5" x14ac:dyDescent="0.25">
      <c r="A107" s="341" t="s">
        <v>36</v>
      </c>
      <c r="B107" s="350"/>
      <c r="C107" s="350"/>
      <c r="D107" s="350"/>
      <c r="E107" s="350">
        <v>851</v>
      </c>
      <c r="F107" s="353" t="s">
        <v>11</v>
      </c>
      <c r="G107" s="353" t="s">
        <v>32</v>
      </c>
      <c r="H107" s="353" t="s">
        <v>312</v>
      </c>
      <c r="I107" s="353"/>
      <c r="J107" s="356">
        <f t="shared" ref="J107:L108" si="43">J108</f>
        <v>5044100</v>
      </c>
      <c r="K107" s="356">
        <f t="shared" si="43"/>
        <v>5044100</v>
      </c>
      <c r="L107" s="356">
        <f t="shared" si="43"/>
        <v>5044100</v>
      </c>
    </row>
    <row r="108" spans="1:12" ht="38.25" x14ac:dyDescent="0.25">
      <c r="A108" s="352" t="s">
        <v>37</v>
      </c>
      <c r="B108" s="352"/>
      <c r="C108" s="352"/>
      <c r="D108" s="352"/>
      <c r="E108" s="350">
        <v>851</v>
      </c>
      <c r="F108" s="358" t="s">
        <v>11</v>
      </c>
      <c r="G108" s="358" t="s">
        <v>32</v>
      </c>
      <c r="H108" s="353" t="s">
        <v>312</v>
      </c>
      <c r="I108" s="372">
        <v>600</v>
      </c>
      <c r="J108" s="356">
        <f t="shared" si="43"/>
        <v>5044100</v>
      </c>
      <c r="K108" s="356">
        <f t="shared" si="43"/>
        <v>5044100</v>
      </c>
      <c r="L108" s="356">
        <f t="shared" si="43"/>
        <v>5044100</v>
      </c>
    </row>
    <row r="109" spans="1:12" x14ac:dyDescent="0.25">
      <c r="A109" s="352" t="s">
        <v>38</v>
      </c>
      <c r="B109" s="352"/>
      <c r="C109" s="352"/>
      <c r="D109" s="352"/>
      <c r="E109" s="350">
        <v>851</v>
      </c>
      <c r="F109" s="358" t="s">
        <v>11</v>
      </c>
      <c r="G109" s="358" t="s">
        <v>32</v>
      </c>
      <c r="H109" s="353" t="s">
        <v>312</v>
      </c>
      <c r="I109" s="372">
        <v>610</v>
      </c>
      <c r="J109" s="356">
        <f>'3.ВС'!J86</f>
        <v>5044100</v>
      </c>
      <c r="K109" s="356">
        <f>'3.ВС'!K86</f>
        <v>5044100</v>
      </c>
      <c r="L109" s="356">
        <f>'3.ВС'!L86</f>
        <v>5044100</v>
      </c>
    </row>
    <row r="110" spans="1:12" x14ac:dyDescent="0.25">
      <c r="A110" s="341" t="s">
        <v>234</v>
      </c>
      <c r="B110" s="352"/>
      <c r="C110" s="352"/>
      <c r="D110" s="352"/>
      <c r="E110" s="372">
        <v>853</v>
      </c>
      <c r="F110" s="358" t="s">
        <v>11</v>
      </c>
      <c r="G110" s="358" t="s">
        <v>32</v>
      </c>
      <c r="H110" s="353" t="s">
        <v>238</v>
      </c>
      <c r="I110" s="358"/>
      <c r="J110" s="356">
        <f t="shared" ref="J110:L110" si="44">J112</f>
        <v>0</v>
      </c>
      <c r="K110" s="356">
        <f t="shared" si="44"/>
        <v>5736200.25</v>
      </c>
      <c r="L110" s="356">
        <f t="shared" si="44"/>
        <v>10519396.01</v>
      </c>
    </row>
    <row r="111" spans="1:12" ht="19.5" customHeight="1" x14ac:dyDescent="0.25">
      <c r="A111" s="352" t="s">
        <v>22</v>
      </c>
      <c r="B111" s="350" t="s">
        <v>11</v>
      </c>
      <c r="C111" s="350" t="s">
        <v>32</v>
      </c>
      <c r="D111" s="350" t="s">
        <v>238</v>
      </c>
      <c r="E111" s="350" t="s">
        <v>23</v>
      </c>
      <c r="F111" s="358" t="s">
        <v>11</v>
      </c>
      <c r="G111" s="358" t="s">
        <v>32</v>
      </c>
      <c r="H111" s="353" t="s">
        <v>238</v>
      </c>
      <c r="I111" s="358" t="s">
        <v>23</v>
      </c>
      <c r="J111" s="356">
        <f t="shared" ref="J111:L111" si="45">J112</f>
        <v>0</v>
      </c>
      <c r="K111" s="356">
        <f t="shared" si="45"/>
        <v>5736200.25</v>
      </c>
      <c r="L111" s="356">
        <f t="shared" si="45"/>
        <v>10519396.01</v>
      </c>
    </row>
    <row r="112" spans="1:12" x14ac:dyDescent="0.25">
      <c r="A112" s="341" t="s">
        <v>124</v>
      </c>
      <c r="B112" s="352"/>
      <c r="C112" s="352"/>
      <c r="D112" s="352"/>
      <c r="E112" s="372">
        <v>853</v>
      </c>
      <c r="F112" s="358" t="s">
        <v>11</v>
      </c>
      <c r="G112" s="358" t="s">
        <v>32</v>
      </c>
      <c r="H112" s="353" t="s">
        <v>238</v>
      </c>
      <c r="I112" s="358" t="s">
        <v>125</v>
      </c>
      <c r="J112" s="356">
        <f>'3.ВС'!J399</f>
        <v>0</v>
      </c>
      <c r="K112" s="356">
        <f>'3.ВС'!K399</f>
        <v>5736200.25</v>
      </c>
      <c r="L112" s="356">
        <f>'3.ВС'!L399</f>
        <v>10519396.01</v>
      </c>
    </row>
    <row r="113" spans="1:12" s="26" customFormat="1" ht="14.25" x14ac:dyDescent="0.25">
      <c r="A113" s="351" t="s">
        <v>39</v>
      </c>
      <c r="B113" s="367"/>
      <c r="C113" s="367"/>
      <c r="D113" s="367"/>
      <c r="E113" s="373">
        <v>851</v>
      </c>
      <c r="F113" s="369" t="s">
        <v>40</v>
      </c>
      <c r="G113" s="369"/>
      <c r="H113" s="370"/>
      <c r="I113" s="369"/>
      <c r="J113" s="371">
        <f t="shared" ref="J113:L114" si="46">J114</f>
        <v>1119810</v>
      </c>
      <c r="K113" s="371">
        <f t="shared" si="46"/>
        <v>1248705</v>
      </c>
      <c r="L113" s="371">
        <f t="shared" si="46"/>
        <v>1588844</v>
      </c>
    </row>
    <row r="114" spans="1:12" s="69" customFormat="1" x14ac:dyDescent="0.25">
      <c r="A114" s="341" t="s">
        <v>41</v>
      </c>
      <c r="B114" s="341"/>
      <c r="C114" s="341"/>
      <c r="D114" s="341"/>
      <c r="E114" s="372">
        <v>851</v>
      </c>
      <c r="F114" s="358" t="s">
        <v>40</v>
      </c>
      <c r="G114" s="358" t="s">
        <v>42</v>
      </c>
      <c r="H114" s="353"/>
      <c r="I114" s="358"/>
      <c r="J114" s="356">
        <f t="shared" si="46"/>
        <v>1119810</v>
      </c>
      <c r="K114" s="356">
        <f t="shared" si="46"/>
        <v>1248705</v>
      </c>
      <c r="L114" s="356">
        <f t="shared" si="46"/>
        <v>1588844</v>
      </c>
    </row>
    <row r="115" spans="1:12" s="1" customFormat="1" ht="51" x14ac:dyDescent="0.25">
      <c r="A115" s="352" t="s">
        <v>410</v>
      </c>
      <c r="B115" s="341"/>
      <c r="C115" s="341"/>
      <c r="D115" s="341"/>
      <c r="E115" s="372">
        <v>851</v>
      </c>
      <c r="F115" s="350" t="s">
        <v>40</v>
      </c>
      <c r="G115" s="350" t="s">
        <v>42</v>
      </c>
      <c r="H115" s="353" t="s">
        <v>313</v>
      </c>
      <c r="I115" s="350" t="s">
        <v>44</v>
      </c>
      <c r="J115" s="356">
        <f>J116+J118</f>
        <v>1119810</v>
      </c>
      <c r="K115" s="356">
        <f t="shared" ref="K115:L115" si="47">K116+K118</f>
        <v>1248705</v>
      </c>
      <c r="L115" s="356">
        <f t="shared" si="47"/>
        <v>1588844</v>
      </c>
    </row>
    <row r="116" spans="1:12" ht="76.5" x14ac:dyDescent="0.25">
      <c r="A116" s="341" t="s">
        <v>14</v>
      </c>
      <c r="B116" s="350"/>
      <c r="C116" s="350"/>
      <c r="D116" s="350"/>
      <c r="E116" s="350">
        <v>851</v>
      </c>
      <c r="F116" s="358" t="s">
        <v>40</v>
      </c>
      <c r="G116" s="358" t="s">
        <v>42</v>
      </c>
      <c r="H116" s="353" t="s">
        <v>313</v>
      </c>
      <c r="I116" s="358" t="s">
        <v>16</v>
      </c>
      <c r="J116" s="356">
        <f t="shared" ref="J116:L116" si="48">J117</f>
        <v>940709</v>
      </c>
      <c r="K116" s="356">
        <f t="shared" si="48"/>
        <v>1132382</v>
      </c>
      <c r="L116" s="356">
        <f t="shared" si="48"/>
        <v>1262582</v>
      </c>
    </row>
    <row r="117" spans="1:12" ht="25.5" x14ac:dyDescent="0.25">
      <c r="A117" s="341" t="s">
        <v>8</v>
      </c>
      <c r="B117" s="350"/>
      <c r="C117" s="350"/>
      <c r="D117" s="350"/>
      <c r="E117" s="350">
        <v>851</v>
      </c>
      <c r="F117" s="358" t="s">
        <v>40</v>
      </c>
      <c r="G117" s="358" t="s">
        <v>42</v>
      </c>
      <c r="H117" s="353" t="s">
        <v>313</v>
      </c>
      <c r="I117" s="358" t="s">
        <v>17</v>
      </c>
      <c r="J117" s="356">
        <f>'3.ВС'!J91</f>
        <v>940709</v>
      </c>
      <c r="K117" s="356">
        <f>'3.ВС'!K91</f>
        <v>1132382</v>
      </c>
      <c r="L117" s="356">
        <f>'3.ВС'!L91</f>
        <v>1262582</v>
      </c>
    </row>
    <row r="118" spans="1:12" ht="38.25" x14ac:dyDescent="0.25">
      <c r="A118" s="352" t="s">
        <v>19</v>
      </c>
      <c r="B118" s="350"/>
      <c r="C118" s="350"/>
      <c r="D118" s="350"/>
      <c r="E118" s="350">
        <v>851</v>
      </c>
      <c r="F118" s="358" t="s">
        <v>40</v>
      </c>
      <c r="G118" s="358" t="s">
        <v>42</v>
      </c>
      <c r="H118" s="353" t="s">
        <v>313</v>
      </c>
      <c r="I118" s="358" t="s">
        <v>20</v>
      </c>
      <c r="J118" s="356">
        <f t="shared" ref="J118:L118" si="49">J119</f>
        <v>179101</v>
      </c>
      <c r="K118" s="356">
        <f t="shared" si="49"/>
        <v>116323</v>
      </c>
      <c r="L118" s="356">
        <f t="shared" si="49"/>
        <v>326262</v>
      </c>
    </row>
    <row r="119" spans="1:12" ht="38.25" x14ac:dyDescent="0.25">
      <c r="A119" s="352" t="s">
        <v>9</v>
      </c>
      <c r="B119" s="350"/>
      <c r="C119" s="350"/>
      <c r="D119" s="350"/>
      <c r="E119" s="350">
        <v>851</v>
      </c>
      <c r="F119" s="358" t="s">
        <v>40</v>
      </c>
      <c r="G119" s="358" t="s">
        <v>42</v>
      </c>
      <c r="H119" s="353" t="s">
        <v>313</v>
      </c>
      <c r="I119" s="358" t="s">
        <v>21</v>
      </c>
      <c r="J119" s="356">
        <f>'3.ВС'!J93</f>
        <v>179101</v>
      </c>
      <c r="K119" s="356">
        <f>'3.ВС'!K93</f>
        <v>116323</v>
      </c>
      <c r="L119" s="356">
        <f>'3.ВС'!L93</f>
        <v>326262</v>
      </c>
    </row>
    <row r="120" spans="1:12" s="26" customFormat="1" ht="25.5" x14ac:dyDescent="0.25">
      <c r="A120" s="351" t="s">
        <v>45</v>
      </c>
      <c r="B120" s="367"/>
      <c r="C120" s="367"/>
      <c r="D120" s="367"/>
      <c r="E120" s="368">
        <v>851</v>
      </c>
      <c r="F120" s="369" t="s">
        <v>42</v>
      </c>
      <c r="G120" s="369"/>
      <c r="H120" s="370"/>
      <c r="I120" s="369"/>
      <c r="J120" s="371">
        <f t="shared" ref="J120:L120" si="50">J121</f>
        <v>6969400</v>
      </c>
      <c r="K120" s="371">
        <f t="shared" si="50"/>
        <v>5897800</v>
      </c>
      <c r="L120" s="371">
        <f t="shared" si="50"/>
        <v>5897800</v>
      </c>
    </row>
    <row r="121" spans="1:12" ht="51" x14ac:dyDescent="0.25">
      <c r="A121" s="341" t="s">
        <v>288</v>
      </c>
      <c r="B121" s="352"/>
      <c r="C121" s="352"/>
      <c r="D121" s="352"/>
      <c r="E121" s="350">
        <v>851</v>
      </c>
      <c r="F121" s="358" t="s">
        <v>42</v>
      </c>
      <c r="G121" s="358" t="s">
        <v>86</v>
      </c>
      <c r="H121" s="353"/>
      <c r="I121" s="358"/>
      <c r="J121" s="356">
        <f t="shared" ref="J121:L121" si="51">J122+J129</f>
        <v>6969400</v>
      </c>
      <c r="K121" s="356">
        <f t="shared" si="51"/>
        <v>5897800</v>
      </c>
      <c r="L121" s="356">
        <f t="shared" si="51"/>
        <v>5897800</v>
      </c>
    </row>
    <row r="122" spans="1:12" x14ac:dyDescent="0.25">
      <c r="A122" s="341" t="s">
        <v>47</v>
      </c>
      <c r="B122" s="352"/>
      <c r="C122" s="352"/>
      <c r="D122" s="352"/>
      <c r="E122" s="350">
        <v>851</v>
      </c>
      <c r="F122" s="358" t="s">
        <v>42</v>
      </c>
      <c r="G122" s="358" t="s">
        <v>86</v>
      </c>
      <c r="H122" s="353" t="s">
        <v>314</v>
      </c>
      <c r="I122" s="358"/>
      <c r="J122" s="356">
        <f t="shared" ref="J122:L122" si="52">J123+J125+J127</f>
        <v>5939100</v>
      </c>
      <c r="K122" s="356">
        <f t="shared" si="52"/>
        <v>5597800</v>
      </c>
      <c r="L122" s="356">
        <f t="shared" si="52"/>
        <v>5597800</v>
      </c>
    </row>
    <row r="123" spans="1:12" ht="76.5" x14ac:dyDescent="0.25">
      <c r="A123" s="341" t="s">
        <v>14</v>
      </c>
      <c r="B123" s="352"/>
      <c r="C123" s="352"/>
      <c r="D123" s="352"/>
      <c r="E123" s="350">
        <v>851</v>
      </c>
      <c r="F123" s="358" t="s">
        <v>42</v>
      </c>
      <c r="G123" s="353" t="s">
        <v>86</v>
      </c>
      <c r="H123" s="353" t="s">
        <v>314</v>
      </c>
      <c r="I123" s="358" t="s">
        <v>16</v>
      </c>
      <c r="J123" s="356">
        <f t="shared" ref="J123:L123" si="53">J124</f>
        <v>4467100</v>
      </c>
      <c r="K123" s="356">
        <f t="shared" si="53"/>
        <v>4467100</v>
      </c>
      <c r="L123" s="356">
        <f t="shared" si="53"/>
        <v>4467100</v>
      </c>
    </row>
    <row r="124" spans="1:12" ht="25.5" x14ac:dyDescent="0.25">
      <c r="A124" s="352" t="s">
        <v>7</v>
      </c>
      <c r="B124" s="352"/>
      <c r="C124" s="352"/>
      <c r="D124" s="352"/>
      <c r="E124" s="350">
        <v>851</v>
      </c>
      <c r="F124" s="358" t="s">
        <v>42</v>
      </c>
      <c r="G124" s="353" t="s">
        <v>86</v>
      </c>
      <c r="H124" s="353" t="s">
        <v>314</v>
      </c>
      <c r="I124" s="358" t="s">
        <v>48</v>
      </c>
      <c r="J124" s="356">
        <f>'3.ВС'!J98</f>
        <v>4467100</v>
      </c>
      <c r="K124" s="356">
        <f>'3.ВС'!K98</f>
        <v>4467100</v>
      </c>
      <c r="L124" s="356">
        <f>'3.ВС'!L98</f>
        <v>4467100</v>
      </c>
    </row>
    <row r="125" spans="1:12" ht="38.25" x14ac:dyDescent="0.25">
      <c r="A125" s="352" t="s">
        <v>19</v>
      </c>
      <c r="B125" s="341"/>
      <c r="C125" s="341"/>
      <c r="D125" s="341"/>
      <c r="E125" s="350">
        <v>851</v>
      </c>
      <c r="F125" s="358" t="s">
        <v>42</v>
      </c>
      <c r="G125" s="353" t="s">
        <v>86</v>
      </c>
      <c r="H125" s="353" t="s">
        <v>314</v>
      </c>
      <c r="I125" s="358" t="s">
        <v>20</v>
      </c>
      <c r="J125" s="356">
        <f t="shared" ref="J125:L125" si="54">J126</f>
        <v>1463100</v>
      </c>
      <c r="K125" s="356">
        <f t="shared" si="54"/>
        <v>1121800</v>
      </c>
      <c r="L125" s="356">
        <f t="shared" si="54"/>
        <v>1121800</v>
      </c>
    </row>
    <row r="126" spans="1:12" ht="38.25" x14ac:dyDescent="0.25">
      <c r="A126" s="352" t="s">
        <v>9</v>
      </c>
      <c r="B126" s="352"/>
      <c r="C126" s="352"/>
      <c r="D126" s="352"/>
      <c r="E126" s="350">
        <v>851</v>
      </c>
      <c r="F126" s="358" t="s">
        <v>42</v>
      </c>
      <c r="G126" s="353" t="s">
        <v>86</v>
      </c>
      <c r="H126" s="353" t="s">
        <v>314</v>
      </c>
      <c r="I126" s="358" t="s">
        <v>21</v>
      </c>
      <c r="J126" s="356">
        <f>'3.ВС'!J100</f>
        <v>1463100</v>
      </c>
      <c r="K126" s="356">
        <f>'3.ВС'!K100</f>
        <v>1121800</v>
      </c>
      <c r="L126" s="356">
        <f>'3.ВС'!L100</f>
        <v>1121800</v>
      </c>
    </row>
    <row r="127" spans="1:12" x14ac:dyDescent="0.25">
      <c r="A127" s="352" t="s">
        <v>22</v>
      </c>
      <c r="B127" s="352"/>
      <c r="C127" s="352"/>
      <c r="D127" s="352"/>
      <c r="E127" s="350">
        <v>851</v>
      </c>
      <c r="F127" s="358" t="s">
        <v>42</v>
      </c>
      <c r="G127" s="353" t="s">
        <v>86</v>
      </c>
      <c r="H127" s="353" t="s">
        <v>314</v>
      </c>
      <c r="I127" s="358" t="s">
        <v>23</v>
      </c>
      <c r="J127" s="356">
        <f t="shared" ref="J127:L127" si="55">J128</f>
        <v>8900</v>
      </c>
      <c r="K127" s="356">
        <f t="shared" si="55"/>
        <v>8900</v>
      </c>
      <c r="L127" s="356">
        <f t="shared" si="55"/>
        <v>8900</v>
      </c>
    </row>
    <row r="128" spans="1:12" x14ac:dyDescent="0.25">
      <c r="A128" s="352" t="s">
        <v>24</v>
      </c>
      <c r="B128" s="352"/>
      <c r="C128" s="352"/>
      <c r="D128" s="352"/>
      <c r="E128" s="350">
        <v>851</v>
      </c>
      <c r="F128" s="358" t="s">
        <v>42</v>
      </c>
      <c r="G128" s="353" t="s">
        <v>86</v>
      </c>
      <c r="H128" s="353" t="s">
        <v>314</v>
      </c>
      <c r="I128" s="358" t="s">
        <v>25</v>
      </c>
      <c r="J128" s="356">
        <f>'3.ВС'!J102</f>
        <v>8900</v>
      </c>
      <c r="K128" s="356">
        <f>'3.ВС'!K102</f>
        <v>8900</v>
      </c>
      <c r="L128" s="356">
        <f>'3.ВС'!L102</f>
        <v>8900</v>
      </c>
    </row>
    <row r="129" spans="1:12" ht="38.25" x14ac:dyDescent="0.25">
      <c r="A129" s="341" t="s">
        <v>245</v>
      </c>
      <c r="B129" s="352"/>
      <c r="C129" s="352"/>
      <c r="D129" s="352"/>
      <c r="E129" s="350"/>
      <c r="F129" s="358" t="s">
        <v>42</v>
      </c>
      <c r="G129" s="353" t="s">
        <v>86</v>
      </c>
      <c r="H129" s="353" t="s">
        <v>315</v>
      </c>
      <c r="I129" s="358"/>
      <c r="J129" s="356">
        <f t="shared" ref="J129:L130" si="56">J130</f>
        <v>1030300</v>
      </c>
      <c r="K129" s="356">
        <f t="shared" si="56"/>
        <v>300000</v>
      </c>
      <c r="L129" s="356">
        <f t="shared" si="56"/>
        <v>300000</v>
      </c>
    </row>
    <row r="130" spans="1:12" ht="38.25" x14ac:dyDescent="0.25">
      <c r="A130" s="352" t="s">
        <v>19</v>
      </c>
      <c r="B130" s="352"/>
      <c r="C130" s="352"/>
      <c r="D130" s="352"/>
      <c r="E130" s="350"/>
      <c r="F130" s="358" t="s">
        <v>42</v>
      </c>
      <c r="G130" s="353" t="s">
        <v>86</v>
      </c>
      <c r="H130" s="353" t="s">
        <v>315</v>
      </c>
      <c r="I130" s="358" t="s">
        <v>20</v>
      </c>
      <c r="J130" s="356">
        <f t="shared" si="56"/>
        <v>1030300</v>
      </c>
      <c r="K130" s="356">
        <f t="shared" si="56"/>
        <v>300000</v>
      </c>
      <c r="L130" s="356">
        <f t="shared" si="56"/>
        <v>300000</v>
      </c>
    </row>
    <row r="131" spans="1:12" ht="38.25" x14ac:dyDescent="0.25">
      <c r="A131" s="352" t="s">
        <v>9</v>
      </c>
      <c r="B131" s="352"/>
      <c r="C131" s="352"/>
      <c r="D131" s="352"/>
      <c r="E131" s="350"/>
      <c r="F131" s="358" t="s">
        <v>42</v>
      </c>
      <c r="G131" s="353" t="s">
        <v>86</v>
      </c>
      <c r="H131" s="353" t="s">
        <v>315</v>
      </c>
      <c r="I131" s="358" t="s">
        <v>21</v>
      </c>
      <c r="J131" s="356">
        <f>'3.ВС'!J105</f>
        <v>1030300</v>
      </c>
      <c r="K131" s="356">
        <f>'3.ВС'!K105</f>
        <v>300000</v>
      </c>
      <c r="L131" s="356">
        <f>'3.ВС'!L105</f>
        <v>300000</v>
      </c>
    </row>
    <row r="132" spans="1:12" s="26" customFormat="1" ht="14.25" x14ac:dyDescent="0.25">
      <c r="A132" s="351" t="s">
        <v>49</v>
      </c>
      <c r="B132" s="367"/>
      <c r="C132" s="367"/>
      <c r="D132" s="367"/>
      <c r="E132" s="368">
        <v>851</v>
      </c>
      <c r="F132" s="369" t="s">
        <v>12</v>
      </c>
      <c r="G132" s="369"/>
      <c r="H132" s="370"/>
      <c r="I132" s="369"/>
      <c r="J132" s="371">
        <f>J133+J137+J141+J151+J161</f>
        <v>200856685.60999998</v>
      </c>
      <c r="K132" s="371">
        <f>K133+K137+K141+K151+K161</f>
        <v>14182271</v>
      </c>
      <c r="L132" s="371">
        <f>L133+L137+L141+L151+L161</f>
        <v>11027740</v>
      </c>
    </row>
    <row r="133" spans="1:12" x14ac:dyDescent="0.25">
      <c r="A133" s="341" t="s">
        <v>50</v>
      </c>
      <c r="B133" s="352"/>
      <c r="C133" s="352"/>
      <c r="D133" s="352"/>
      <c r="E133" s="350">
        <v>851</v>
      </c>
      <c r="F133" s="358" t="s">
        <v>12</v>
      </c>
      <c r="G133" s="358" t="s">
        <v>29</v>
      </c>
      <c r="H133" s="353"/>
      <c r="I133" s="358"/>
      <c r="J133" s="356">
        <f t="shared" ref="J133:L135" si="57">J134</f>
        <v>307240</v>
      </c>
      <c r="K133" s="356">
        <f t="shared" si="57"/>
        <v>307240</v>
      </c>
      <c r="L133" s="356">
        <f t="shared" si="57"/>
        <v>307240</v>
      </c>
    </row>
    <row r="134" spans="1:12" ht="127.5" x14ac:dyDescent="0.25">
      <c r="A134" s="341" t="s">
        <v>286</v>
      </c>
      <c r="B134" s="352"/>
      <c r="C134" s="352"/>
      <c r="D134" s="352"/>
      <c r="E134" s="350">
        <v>851</v>
      </c>
      <c r="F134" s="358" t="s">
        <v>12</v>
      </c>
      <c r="G134" s="358" t="s">
        <v>29</v>
      </c>
      <c r="H134" s="353" t="s">
        <v>316</v>
      </c>
      <c r="I134" s="358"/>
      <c r="J134" s="356">
        <f t="shared" si="57"/>
        <v>307240</v>
      </c>
      <c r="K134" s="356">
        <f t="shared" si="57"/>
        <v>307240</v>
      </c>
      <c r="L134" s="356">
        <f t="shared" si="57"/>
        <v>307240</v>
      </c>
    </row>
    <row r="135" spans="1:12" ht="38.25" x14ac:dyDescent="0.25">
      <c r="A135" s="352" t="s">
        <v>19</v>
      </c>
      <c r="B135" s="341"/>
      <c r="C135" s="341"/>
      <c r="D135" s="341"/>
      <c r="E135" s="350">
        <v>851</v>
      </c>
      <c r="F135" s="358" t="s">
        <v>12</v>
      </c>
      <c r="G135" s="358" t="s">
        <v>29</v>
      </c>
      <c r="H135" s="353" t="s">
        <v>316</v>
      </c>
      <c r="I135" s="358" t="s">
        <v>20</v>
      </c>
      <c r="J135" s="356">
        <f t="shared" si="57"/>
        <v>307240</v>
      </c>
      <c r="K135" s="356">
        <f t="shared" si="57"/>
        <v>307240</v>
      </c>
      <c r="L135" s="356">
        <f t="shared" si="57"/>
        <v>307240</v>
      </c>
    </row>
    <row r="136" spans="1:12" ht="38.25" x14ac:dyDescent="0.25">
      <c r="A136" s="352" t="s">
        <v>9</v>
      </c>
      <c r="B136" s="352"/>
      <c r="C136" s="352"/>
      <c r="D136" s="352"/>
      <c r="E136" s="350">
        <v>851</v>
      </c>
      <c r="F136" s="358" t="s">
        <v>12</v>
      </c>
      <c r="G136" s="358" t="s">
        <v>29</v>
      </c>
      <c r="H136" s="353" t="s">
        <v>316</v>
      </c>
      <c r="I136" s="358" t="s">
        <v>21</v>
      </c>
      <c r="J136" s="356">
        <f>'3.ВС'!J110</f>
        <v>307240</v>
      </c>
      <c r="K136" s="356">
        <f>'3.ВС'!K110</f>
        <v>307240</v>
      </c>
      <c r="L136" s="356">
        <f>'3.ВС'!L110</f>
        <v>307240</v>
      </c>
    </row>
    <row r="137" spans="1:12" x14ac:dyDescent="0.25">
      <c r="A137" s="354" t="s">
        <v>666</v>
      </c>
      <c r="B137" s="354"/>
      <c r="C137" s="354"/>
      <c r="D137" s="354"/>
      <c r="E137" s="355">
        <v>851</v>
      </c>
      <c r="F137" s="374" t="s">
        <v>12</v>
      </c>
      <c r="G137" s="374" t="s">
        <v>96</v>
      </c>
      <c r="H137" s="355"/>
      <c r="I137" s="374"/>
      <c r="J137" s="375">
        <f t="shared" ref="J137:L139" si="58">J138</f>
        <v>82900</v>
      </c>
      <c r="K137" s="375">
        <f t="shared" si="58"/>
        <v>20900</v>
      </c>
      <c r="L137" s="375">
        <f t="shared" si="58"/>
        <v>20900</v>
      </c>
    </row>
    <row r="138" spans="1:12" ht="38.25" x14ac:dyDescent="0.25">
      <c r="A138" s="352" t="s">
        <v>662</v>
      </c>
      <c r="B138" s="352"/>
      <c r="C138" s="352"/>
      <c r="D138" s="352"/>
      <c r="E138" s="353">
        <v>851</v>
      </c>
      <c r="F138" s="358" t="s">
        <v>12</v>
      </c>
      <c r="G138" s="358" t="s">
        <v>96</v>
      </c>
      <c r="H138" s="353" t="s">
        <v>665</v>
      </c>
      <c r="I138" s="358"/>
      <c r="J138" s="356">
        <f t="shared" si="58"/>
        <v>82900</v>
      </c>
      <c r="K138" s="356">
        <f t="shared" si="58"/>
        <v>20900</v>
      </c>
      <c r="L138" s="356">
        <f t="shared" si="58"/>
        <v>20900</v>
      </c>
    </row>
    <row r="139" spans="1:12" ht="38.25" x14ac:dyDescent="0.25">
      <c r="A139" s="352" t="s">
        <v>19</v>
      </c>
      <c r="B139" s="352"/>
      <c r="C139" s="352"/>
      <c r="D139" s="352"/>
      <c r="E139" s="353">
        <v>851</v>
      </c>
      <c r="F139" s="358" t="s">
        <v>12</v>
      </c>
      <c r="G139" s="358" t="s">
        <v>96</v>
      </c>
      <c r="H139" s="353" t="s">
        <v>665</v>
      </c>
      <c r="I139" s="358" t="s">
        <v>20</v>
      </c>
      <c r="J139" s="356">
        <f t="shared" si="58"/>
        <v>82900</v>
      </c>
      <c r="K139" s="356">
        <f t="shared" si="58"/>
        <v>20900</v>
      </c>
      <c r="L139" s="356">
        <f t="shared" si="58"/>
        <v>20900</v>
      </c>
    </row>
    <row r="140" spans="1:12" ht="38.25" x14ac:dyDescent="0.25">
      <c r="A140" s="352" t="s">
        <v>9</v>
      </c>
      <c r="B140" s="352"/>
      <c r="C140" s="352"/>
      <c r="D140" s="352"/>
      <c r="E140" s="353">
        <v>851</v>
      </c>
      <c r="F140" s="358" t="s">
        <v>12</v>
      </c>
      <c r="G140" s="358" t="s">
        <v>96</v>
      </c>
      <c r="H140" s="353" t="s">
        <v>665</v>
      </c>
      <c r="I140" s="358" t="s">
        <v>21</v>
      </c>
      <c r="J140" s="356">
        <f>'3.ВС'!J114</f>
        <v>82900</v>
      </c>
      <c r="K140" s="356">
        <f>'3.ВС'!K114</f>
        <v>20900</v>
      </c>
      <c r="L140" s="356">
        <f>'3.ВС'!L114</f>
        <v>20900</v>
      </c>
    </row>
    <row r="141" spans="1:12" x14ac:dyDescent="0.25">
      <c r="A141" s="341" t="s">
        <v>51</v>
      </c>
      <c r="B141" s="352"/>
      <c r="C141" s="352"/>
      <c r="D141" s="352"/>
      <c r="E141" s="350">
        <v>851</v>
      </c>
      <c r="F141" s="358" t="s">
        <v>12</v>
      </c>
      <c r="G141" s="358" t="s">
        <v>52</v>
      </c>
      <c r="H141" s="353"/>
      <c r="I141" s="358"/>
      <c r="J141" s="356">
        <f t="shared" ref="J141:L141" si="59">J142+J145+J148</f>
        <v>6666000</v>
      </c>
      <c r="K141" s="356">
        <f t="shared" si="59"/>
        <v>3334131</v>
      </c>
      <c r="L141" s="356">
        <f t="shared" si="59"/>
        <v>0</v>
      </c>
    </row>
    <row r="142" spans="1:12" ht="38.25" x14ac:dyDescent="0.25">
      <c r="A142" s="341" t="s">
        <v>416</v>
      </c>
      <c r="B142" s="352"/>
      <c r="C142" s="352"/>
      <c r="D142" s="352"/>
      <c r="E142" s="353">
        <v>851</v>
      </c>
      <c r="F142" s="358" t="s">
        <v>12</v>
      </c>
      <c r="G142" s="358" t="s">
        <v>52</v>
      </c>
      <c r="H142" s="353" t="s">
        <v>418</v>
      </c>
      <c r="I142" s="358"/>
      <c r="J142" s="356">
        <f t="shared" ref="J142:L143" si="60">J143</f>
        <v>124000</v>
      </c>
      <c r="K142" s="356">
        <f t="shared" si="60"/>
        <v>0</v>
      </c>
      <c r="L142" s="356">
        <f t="shared" si="60"/>
        <v>0</v>
      </c>
    </row>
    <row r="143" spans="1:12" ht="38.25" x14ac:dyDescent="0.25">
      <c r="A143" s="352" t="s">
        <v>19</v>
      </c>
      <c r="B143" s="352"/>
      <c r="C143" s="352"/>
      <c r="D143" s="352"/>
      <c r="E143" s="353">
        <v>851</v>
      </c>
      <c r="F143" s="358" t="s">
        <v>12</v>
      </c>
      <c r="G143" s="358" t="s">
        <v>52</v>
      </c>
      <c r="H143" s="353" t="s">
        <v>418</v>
      </c>
      <c r="I143" s="358" t="s">
        <v>20</v>
      </c>
      <c r="J143" s="356">
        <f t="shared" si="60"/>
        <v>124000</v>
      </c>
      <c r="K143" s="356">
        <f t="shared" si="60"/>
        <v>0</v>
      </c>
      <c r="L143" s="356">
        <f t="shared" si="60"/>
        <v>0</v>
      </c>
    </row>
    <row r="144" spans="1:12" ht="38.25" x14ac:dyDescent="0.25">
      <c r="A144" s="352" t="s">
        <v>9</v>
      </c>
      <c r="B144" s="352"/>
      <c r="C144" s="352"/>
      <c r="D144" s="352"/>
      <c r="E144" s="353">
        <v>851</v>
      </c>
      <c r="F144" s="358" t="s">
        <v>12</v>
      </c>
      <c r="G144" s="358" t="s">
        <v>52</v>
      </c>
      <c r="H144" s="353" t="s">
        <v>418</v>
      </c>
      <c r="I144" s="358" t="s">
        <v>21</v>
      </c>
      <c r="J144" s="356">
        <f>'3.ВС'!J118</f>
        <v>124000</v>
      </c>
      <c r="K144" s="356">
        <f>'3.ВС'!K118</f>
        <v>0</v>
      </c>
      <c r="L144" s="356">
        <f>'3.ВС'!L118</f>
        <v>0</v>
      </c>
    </row>
    <row r="145" spans="1:12" ht="51" x14ac:dyDescent="0.25">
      <c r="A145" s="352" t="s">
        <v>716</v>
      </c>
      <c r="B145" s="352"/>
      <c r="C145" s="352"/>
      <c r="D145" s="352"/>
      <c r="E145" s="353">
        <v>851</v>
      </c>
      <c r="F145" s="358" t="s">
        <v>12</v>
      </c>
      <c r="G145" s="358" t="s">
        <v>52</v>
      </c>
      <c r="H145" s="353" t="s">
        <v>717</v>
      </c>
      <c r="I145" s="358"/>
      <c r="J145" s="356">
        <f t="shared" ref="J145:L146" si="61">J146</f>
        <v>6503500</v>
      </c>
      <c r="K145" s="356">
        <f t="shared" si="61"/>
        <v>3334131</v>
      </c>
      <c r="L145" s="356">
        <f t="shared" si="61"/>
        <v>0</v>
      </c>
    </row>
    <row r="146" spans="1:12" ht="38.25" x14ac:dyDescent="0.25">
      <c r="A146" s="352" t="s">
        <v>19</v>
      </c>
      <c r="B146" s="352"/>
      <c r="C146" s="352"/>
      <c r="D146" s="352"/>
      <c r="E146" s="353">
        <v>851</v>
      </c>
      <c r="F146" s="358" t="s">
        <v>12</v>
      </c>
      <c r="G146" s="358" t="s">
        <v>52</v>
      </c>
      <c r="H146" s="353" t="s">
        <v>717</v>
      </c>
      <c r="I146" s="358" t="s">
        <v>20</v>
      </c>
      <c r="J146" s="356">
        <f t="shared" si="61"/>
        <v>6503500</v>
      </c>
      <c r="K146" s="356">
        <f t="shared" si="61"/>
        <v>3334131</v>
      </c>
      <c r="L146" s="356">
        <f t="shared" si="61"/>
        <v>0</v>
      </c>
    </row>
    <row r="147" spans="1:12" ht="38.25" x14ac:dyDescent="0.25">
      <c r="A147" s="352" t="s">
        <v>9</v>
      </c>
      <c r="B147" s="352"/>
      <c r="C147" s="352"/>
      <c r="D147" s="352"/>
      <c r="E147" s="353">
        <v>851</v>
      </c>
      <c r="F147" s="358" t="s">
        <v>12</v>
      </c>
      <c r="G147" s="358" t="s">
        <v>52</v>
      </c>
      <c r="H147" s="353" t="s">
        <v>717</v>
      </c>
      <c r="I147" s="358" t="s">
        <v>21</v>
      </c>
      <c r="J147" s="356">
        <f>'3.ВС'!J121</f>
        <v>6503500</v>
      </c>
      <c r="K147" s="356">
        <f>'3.ВС'!K121</f>
        <v>3334131</v>
      </c>
      <c r="L147" s="356">
        <f>'3.ВС'!L121</f>
        <v>0</v>
      </c>
    </row>
    <row r="148" spans="1:12" ht="25.5" x14ac:dyDescent="0.25">
      <c r="A148" s="341" t="s">
        <v>53</v>
      </c>
      <c r="B148" s="352"/>
      <c r="C148" s="352"/>
      <c r="D148" s="352"/>
      <c r="E148" s="350">
        <v>851</v>
      </c>
      <c r="F148" s="358" t="s">
        <v>12</v>
      </c>
      <c r="G148" s="358" t="s">
        <v>52</v>
      </c>
      <c r="H148" s="353" t="s">
        <v>317</v>
      </c>
      <c r="I148" s="358"/>
      <c r="J148" s="356">
        <f t="shared" ref="J148:L149" si="62">J149</f>
        <v>38500</v>
      </c>
      <c r="K148" s="356">
        <f t="shared" si="62"/>
        <v>0</v>
      </c>
      <c r="L148" s="356">
        <f t="shared" si="62"/>
        <v>0</v>
      </c>
    </row>
    <row r="149" spans="1:12" x14ac:dyDescent="0.25">
      <c r="A149" s="352" t="s">
        <v>22</v>
      </c>
      <c r="B149" s="352"/>
      <c r="C149" s="352"/>
      <c r="D149" s="352"/>
      <c r="E149" s="350">
        <v>851</v>
      </c>
      <c r="F149" s="358" t="s">
        <v>12</v>
      </c>
      <c r="G149" s="358" t="s">
        <v>52</v>
      </c>
      <c r="H149" s="353" t="s">
        <v>317</v>
      </c>
      <c r="I149" s="358" t="s">
        <v>23</v>
      </c>
      <c r="J149" s="356">
        <f t="shared" si="62"/>
        <v>38500</v>
      </c>
      <c r="K149" s="356">
        <f t="shared" si="62"/>
        <v>0</v>
      </c>
      <c r="L149" s="356">
        <f t="shared" si="62"/>
        <v>0</v>
      </c>
    </row>
    <row r="150" spans="1:12" x14ac:dyDescent="0.25">
      <c r="A150" s="352" t="s">
        <v>24</v>
      </c>
      <c r="B150" s="352"/>
      <c r="C150" s="352"/>
      <c r="D150" s="352"/>
      <c r="E150" s="350">
        <v>851</v>
      </c>
      <c r="F150" s="358" t="s">
        <v>12</v>
      </c>
      <c r="G150" s="358" t="s">
        <v>52</v>
      </c>
      <c r="H150" s="353" t="s">
        <v>317</v>
      </c>
      <c r="I150" s="358" t="s">
        <v>25</v>
      </c>
      <c r="J150" s="356">
        <f>'3.ВС'!J124</f>
        <v>38500</v>
      </c>
      <c r="K150" s="356">
        <f>'3.ВС'!K124</f>
        <v>0</v>
      </c>
      <c r="L150" s="356">
        <f>'3.ВС'!L124</f>
        <v>0</v>
      </c>
    </row>
    <row r="151" spans="1:12" x14ac:dyDescent="0.25">
      <c r="A151" s="341" t="s">
        <v>54</v>
      </c>
      <c r="B151" s="352"/>
      <c r="C151" s="352"/>
      <c r="D151" s="352"/>
      <c r="E151" s="350">
        <v>851</v>
      </c>
      <c r="F151" s="358" t="s">
        <v>12</v>
      </c>
      <c r="G151" s="358" t="s">
        <v>46</v>
      </c>
      <c r="H151" s="353"/>
      <c r="I151" s="358"/>
      <c r="J151" s="356">
        <f>J158+J155+J152</f>
        <v>193800545.60999998</v>
      </c>
      <c r="K151" s="356">
        <f t="shared" ref="K151:L151" si="63">K158+K155</f>
        <v>10520000</v>
      </c>
      <c r="L151" s="356">
        <f t="shared" si="63"/>
        <v>10699600</v>
      </c>
    </row>
    <row r="152" spans="1:12" ht="25.5" x14ac:dyDescent="0.25">
      <c r="A152" s="341" t="s">
        <v>669</v>
      </c>
      <c r="B152" s="352"/>
      <c r="C152" s="352"/>
      <c r="D152" s="352"/>
      <c r="E152" s="353" t="s">
        <v>250</v>
      </c>
      <c r="F152" s="358" t="s">
        <v>12</v>
      </c>
      <c r="G152" s="358" t="s">
        <v>46</v>
      </c>
      <c r="H152" s="353" t="s">
        <v>751</v>
      </c>
      <c r="I152" s="358"/>
      <c r="J152" s="356">
        <f>J153</f>
        <v>184405364.26999998</v>
      </c>
      <c r="K152" s="356">
        <f t="shared" ref="K152:L153" si="64">K153</f>
        <v>0</v>
      </c>
      <c r="L152" s="356">
        <f t="shared" si="64"/>
        <v>0</v>
      </c>
    </row>
    <row r="153" spans="1:12" ht="38.25" x14ac:dyDescent="0.25">
      <c r="A153" s="352" t="s">
        <v>19</v>
      </c>
      <c r="B153" s="352"/>
      <c r="C153" s="352"/>
      <c r="D153" s="352"/>
      <c r="E153" s="353" t="s">
        <v>250</v>
      </c>
      <c r="F153" s="358" t="s">
        <v>12</v>
      </c>
      <c r="G153" s="358" t="s">
        <v>46</v>
      </c>
      <c r="H153" s="353" t="s">
        <v>751</v>
      </c>
      <c r="I153" s="358" t="s">
        <v>20</v>
      </c>
      <c r="J153" s="356">
        <f>J154</f>
        <v>184405364.26999998</v>
      </c>
      <c r="K153" s="356">
        <f t="shared" si="64"/>
        <v>0</v>
      </c>
      <c r="L153" s="356">
        <f t="shared" si="64"/>
        <v>0</v>
      </c>
    </row>
    <row r="154" spans="1:12" ht="38.25" x14ac:dyDescent="0.25">
      <c r="A154" s="352" t="s">
        <v>9</v>
      </c>
      <c r="B154" s="352"/>
      <c r="C154" s="352"/>
      <c r="D154" s="352"/>
      <c r="E154" s="353" t="s">
        <v>250</v>
      </c>
      <c r="F154" s="358" t="s">
        <v>12</v>
      </c>
      <c r="G154" s="358" t="s">
        <v>46</v>
      </c>
      <c r="H154" s="353" t="s">
        <v>751</v>
      </c>
      <c r="I154" s="358" t="s">
        <v>21</v>
      </c>
      <c r="J154" s="356">
        <f>'3.ВС'!J128</f>
        <v>184405364.26999998</v>
      </c>
      <c r="K154" s="356">
        <f>'3.ВС'!K128</f>
        <v>0</v>
      </c>
      <c r="L154" s="356">
        <f>'3.ВС'!L128</f>
        <v>0</v>
      </c>
    </row>
    <row r="155" spans="1:12" ht="38.25" x14ac:dyDescent="0.25">
      <c r="A155" s="341" t="s">
        <v>732</v>
      </c>
      <c r="B155" s="352"/>
      <c r="C155" s="352"/>
      <c r="D155" s="352"/>
      <c r="E155" s="353" t="s">
        <v>250</v>
      </c>
      <c r="F155" s="358" t="s">
        <v>12</v>
      </c>
      <c r="G155" s="358" t="s">
        <v>46</v>
      </c>
      <c r="H155" s="353" t="s">
        <v>733</v>
      </c>
      <c r="I155" s="358"/>
      <c r="J155" s="356">
        <f t="shared" ref="J155:L156" si="65">J156</f>
        <v>2315580.5299999998</v>
      </c>
      <c r="K155" s="356">
        <f t="shared" si="65"/>
        <v>2592809</v>
      </c>
      <c r="L155" s="356">
        <f t="shared" si="65"/>
        <v>2637073</v>
      </c>
    </row>
    <row r="156" spans="1:12" ht="38.25" x14ac:dyDescent="0.25">
      <c r="A156" s="352" t="s">
        <v>19</v>
      </c>
      <c r="B156" s="352"/>
      <c r="C156" s="352"/>
      <c r="D156" s="352"/>
      <c r="E156" s="353" t="s">
        <v>250</v>
      </c>
      <c r="F156" s="358" t="s">
        <v>12</v>
      </c>
      <c r="G156" s="358" t="s">
        <v>46</v>
      </c>
      <c r="H156" s="353" t="s">
        <v>733</v>
      </c>
      <c r="I156" s="358" t="s">
        <v>20</v>
      </c>
      <c r="J156" s="356">
        <f t="shared" si="65"/>
        <v>2315580.5299999998</v>
      </c>
      <c r="K156" s="356">
        <f t="shared" si="65"/>
        <v>2592809</v>
      </c>
      <c r="L156" s="356">
        <f t="shared" si="65"/>
        <v>2637073</v>
      </c>
    </row>
    <row r="157" spans="1:12" ht="38.25" x14ac:dyDescent="0.25">
      <c r="A157" s="352" t="s">
        <v>9</v>
      </c>
      <c r="B157" s="352"/>
      <c r="C157" s="352"/>
      <c r="D157" s="352"/>
      <c r="E157" s="353" t="s">
        <v>250</v>
      </c>
      <c r="F157" s="358" t="s">
        <v>12</v>
      </c>
      <c r="G157" s="358" t="s">
        <v>46</v>
      </c>
      <c r="H157" s="353" t="s">
        <v>733</v>
      </c>
      <c r="I157" s="358" t="s">
        <v>21</v>
      </c>
      <c r="J157" s="376">
        <f>'3.ВС'!J131</f>
        <v>2315580.5299999998</v>
      </c>
      <c r="K157" s="376">
        <f>'3.ВС'!K131</f>
        <v>2592809</v>
      </c>
      <c r="L157" s="376">
        <f>'3.ВС'!L131</f>
        <v>2637073</v>
      </c>
    </row>
    <row r="158" spans="1:12" ht="216.75" x14ac:dyDescent="0.25">
      <c r="A158" s="352" t="s">
        <v>673</v>
      </c>
      <c r="B158" s="352"/>
      <c r="C158" s="352"/>
      <c r="D158" s="352"/>
      <c r="E158" s="353">
        <v>851</v>
      </c>
      <c r="F158" s="353" t="s">
        <v>12</v>
      </c>
      <c r="G158" s="353" t="s">
        <v>46</v>
      </c>
      <c r="H158" s="353" t="s">
        <v>671</v>
      </c>
      <c r="I158" s="353"/>
      <c r="J158" s="356">
        <f t="shared" ref="J158:L159" si="66">J159</f>
        <v>7079600.8099999996</v>
      </c>
      <c r="K158" s="356">
        <f t="shared" si="66"/>
        <v>7927191</v>
      </c>
      <c r="L158" s="356">
        <f t="shared" si="66"/>
        <v>8062527</v>
      </c>
    </row>
    <row r="159" spans="1:12" x14ac:dyDescent="0.25">
      <c r="A159" s="352" t="s">
        <v>33</v>
      </c>
      <c r="B159" s="352"/>
      <c r="C159" s="352"/>
      <c r="D159" s="352"/>
      <c r="E159" s="353">
        <v>851</v>
      </c>
      <c r="F159" s="353" t="s">
        <v>12</v>
      </c>
      <c r="G159" s="353" t="s">
        <v>46</v>
      </c>
      <c r="H159" s="353" t="s">
        <v>671</v>
      </c>
      <c r="I159" s="358" t="s">
        <v>34</v>
      </c>
      <c r="J159" s="356">
        <f t="shared" si="66"/>
        <v>7079600.8099999996</v>
      </c>
      <c r="K159" s="356">
        <f t="shared" si="66"/>
        <v>7927191</v>
      </c>
      <c r="L159" s="356">
        <f t="shared" si="66"/>
        <v>8062527</v>
      </c>
    </row>
    <row r="160" spans="1:12" x14ac:dyDescent="0.25">
      <c r="A160" s="352" t="s">
        <v>55</v>
      </c>
      <c r="B160" s="352"/>
      <c r="C160" s="352"/>
      <c r="D160" s="352"/>
      <c r="E160" s="353">
        <v>851</v>
      </c>
      <c r="F160" s="353" t="s">
        <v>12</v>
      </c>
      <c r="G160" s="353" t="s">
        <v>46</v>
      </c>
      <c r="H160" s="353" t="s">
        <v>671</v>
      </c>
      <c r="I160" s="358" t="s">
        <v>56</v>
      </c>
      <c r="J160" s="356">
        <f>'3.ВС'!J134</f>
        <v>7079600.8099999996</v>
      </c>
      <c r="K160" s="356">
        <f>'3.ВС'!K134</f>
        <v>7927191</v>
      </c>
      <c r="L160" s="356">
        <f>'3.ВС'!L134</f>
        <v>8062527</v>
      </c>
    </row>
    <row r="161" spans="1:12" ht="25.5" hidden="1" x14ac:dyDescent="0.25">
      <c r="A161" s="341" t="s">
        <v>57</v>
      </c>
      <c r="B161" s="352"/>
      <c r="C161" s="352"/>
      <c r="D161" s="352"/>
      <c r="E161" s="350">
        <v>851</v>
      </c>
      <c r="F161" s="358" t="s">
        <v>12</v>
      </c>
      <c r="G161" s="358" t="s">
        <v>58</v>
      </c>
      <c r="H161" s="353"/>
      <c r="I161" s="358"/>
      <c r="J161" s="356">
        <f>J162+J165</f>
        <v>0</v>
      </c>
      <c r="K161" s="356">
        <f t="shared" ref="K161:L161" si="67">K162+K165</f>
        <v>0</v>
      </c>
      <c r="L161" s="356">
        <f t="shared" si="67"/>
        <v>0</v>
      </c>
    </row>
    <row r="162" spans="1:12" ht="25.5" hidden="1" x14ac:dyDescent="0.25">
      <c r="A162" s="352" t="s">
        <v>442</v>
      </c>
      <c r="B162" s="352"/>
      <c r="C162" s="352"/>
      <c r="D162" s="352"/>
      <c r="E162" s="353">
        <v>851</v>
      </c>
      <c r="F162" s="353" t="s">
        <v>12</v>
      </c>
      <c r="G162" s="353" t="s">
        <v>58</v>
      </c>
      <c r="H162" s="353" t="s">
        <v>443</v>
      </c>
      <c r="I162" s="358"/>
      <c r="J162" s="356">
        <f t="shared" ref="J162:L163" si="68">J163</f>
        <v>0</v>
      </c>
      <c r="K162" s="356">
        <f t="shared" si="68"/>
        <v>0</v>
      </c>
      <c r="L162" s="356">
        <f t="shared" si="68"/>
        <v>0</v>
      </c>
    </row>
    <row r="163" spans="1:12" ht="38.25" hidden="1" x14ac:dyDescent="0.25">
      <c r="A163" s="352" t="s">
        <v>19</v>
      </c>
      <c r="B163" s="352"/>
      <c r="C163" s="352"/>
      <c r="D163" s="352"/>
      <c r="E163" s="353">
        <v>851</v>
      </c>
      <c r="F163" s="353" t="s">
        <v>12</v>
      </c>
      <c r="G163" s="353" t="s">
        <v>58</v>
      </c>
      <c r="H163" s="353" t="s">
        <v>443</v>
      </c>
      <c r="I163" s="358" t="s">
        <v>20</v>
      </c>
      <c r="J163" s="356">
        <f t="shared" si="68"/>
        <v>0</v>
      </c>
      <c r="K163" s="356">
        <f t="shared" si="68"/>
        <v>0</v>
      </c>
      <c r="L163" s="356">
        <f t="shared" si="68"/>
        <v>0</v>
      </c>
    </row>
    <row r="164" spans="1:12" ht="38.25" hidden="1" x14ac:dyDescent="0.25">
      <c r="A164" s="352" t="s">
        <v>9</v>
      </c>
      <c r="B164" s="352"/>
      <c r="C164" s="352"/>
      <c r="D164" s="352"/>
      <c r="E164" s="353">
        <v>851</v>
      </c>
      <c r="F164" s="353" t="s">
        <v>12</v>
      </c>
      <c r="G164" s="353" t="s">
        <v>58</v>
      </c>
      <c r="H164" s="353" t="s">
        <v>443</v>
      </c>
      <c r="I164" s="358" t="s">
        <v>21</v>
      </c>
      <c r="J164" s="356">
        <f>'3.ВС'!J138</f>
        <v>0</v>
      </c>
      <c r="K164" s="356">
        <f>'3.ВС'!K138</f>
        <v>0</v>
      </c>
      <c r="L164" s="356">
        <f>'3.ВС'!L138</f>
        <v>0</v>
      </c>
    </row>
    <row r="165" spans="1:12" ht="25.5" hidden="1" x14ac:dyDescent="0.25">
      <c r="A165" s="352" t="s">
        <v>660</v>
      </c>
      <c r="B165" s="352"/>
      <c r="C165" s="352"/>
      <c r="D165" s="352"/>
      <c r="E165" s="353">
        <v>851</v>
      </c>
      <c r="F165" s="353" t="s">
        <v>12</v>
      </c>
      <c r="G165" s="353" t="s">
        <v>58</v>
      </c>
      <c r="H165" s="353" t="s">
        <v>670</v>
      </c>
      <c r="I165" s="358"/>
      <c r="J165" s="356">
        <f t="shared" ref="J165:L166" si="69">J166</f>
        <v>0</v>
      </c>
      <c r="K165" s="356">
        <f t="shared" si="69"/>
        <v>0</v>
      </c>
      <c r="L165" s="356">
        <f t="shared" si="69"/>
        <v>0</v>
      </c>
    </row>
    <row r="166" spans="1:12" ht="38.25" hidden="1" x14ac:dyDescent="0.25">
      <c r="A166" s="352" t="s">
        <v>19</v>
      </c>
      <c r="B166" s="352"/>
      <c r="C166" s="352"/>
      <c r="D166" s="352"/>
      <c r="E166" s="353">
        <v>851</v>
      </c>
      <c r="F166" s="353" t="s">
        <v>12</v>
      </c>
      <c r="G166" s="353" t="s">
        <v>58</v>
      </c>
      <c r="H166" s="353" t="s">
        <v>670</v>
      </c>
      <c r="I166" s="358" t="s">
        <v>20</v>
      </c>
      <c r="J166" s="356">
        <f t="shared" si="69"/>
        <v>0</v>
      </c>
      <c r="K166" s="356">
        <f t="shared" si="69"/>
        <v>0</v>
      </c>
      <c r="L166" s="356">
        <f t="shared" si="69"/>
        <v>0</v>
      </c>
    </row>
    <row r="167" spans="1:12" ht="38.25" hidden="1" x14ac:dyDescent="0.25">
      <c r="A167" s="352" t="s">
        <v>9</v>
      </c>
      <c r="B167" s="352"/>
      <c r="C167" s="352"/>
      <c r="D167" s="352"/>
      <c r="E167" s="353">
        <v>851</v>
      </c>
      <c r="F167" s="353" t="s">
        <v>12</v>
      </c>
      <c r="G167" s="353" t="s">
        <v>58</v>
      </c>
      <c r="H167" s="353" t="s">
        <v>670</v>
      </c>
      <c r="I167" s="358" t="s">
        <v>21</v>
      </c>
      <c r="J167" s="376">
        <f>'3.ВС'!J141</f>
        <v>0</v>
      </c>
      <c r="K167" s="376">
        <f>'3.ВС'!K141</f>
        <v>0</v>
      </c>
      <c r="L167" s="376">
        <f>'3.ВС'!L141</f>
        <v>0</v>
      </c>
    </row>
    <row r="168" spans="1:12" s="26" customFormat="1" ht="14.25" x14ac:dyDescent="0.25">
      <c r="A168" s="351" t="s">
        <v>60</v>
      </c>
      <c r="B168" s="367"/>
      <c r="C168" s="367"/>
      <c r="D168" s="377"/>
      <c r="E168" s="368">
        <v>851</v>
      </c>
      <c r="F168" s="370" t="s">
        <v>29</v>
      </c>
      <c r="G168" s="370"/>
      <c r="H168" s="370"/>
      <c r="I168" s="369"/>
      <c r="J168" s="371">
        <f>J169+J181+J185</f>
        <v>1522199.38</v>
      </c>
      <c r="K168" s="371">
        <f t="shared" ref="K168:L168" si="70">K169+K181+K185</f>
        <v>903357.78</v>
      </c>
      <c r="L168" s="371">
        <f t="shared" si="70"/>
        <v>2423939.7799999998</v>
      </c>
    </row>
    <row r="169" spans="1:12" x14ac:dyDescent="0.25">
      <c r="A169" s="357" t="s">
        <v>61</v>
      </c>
      <c r="B169" s="352"/>
      <c r="C169" s="352"/>
      <c r="D169" s="357"/>
      <c r="E169" s="350">
        <v>851</v>
      </c>
      <c r="F169" s="353" t="s">
        <v>29</v>
      </c>
      <c r="G169" s="353" t="s">
        <v>11</v>
      </c>
      <c r="H169" s="353"/>
      <c r="I169" s="358"/>
      <c r="J169" s="356">
        <f>J170+J178+J173</f>
        <v>665945.77</v>
      </c>
      <c r="K169" s="356">
        <f t="shared" ref="K169:L169" si="71">K170+K178+K173</f>
        <v>251679.78</v>
      </c>
      <c r="L169" s="356">
        <f t="shared" si="71"/>
        <v>251679.78</v>
      </c>
    </row>
    <row r="170" spans="1:12" ht="63.75" x14ac:dyDescent="0.25">
      <c r="A170" s="341" t="s">
        <v>62</v>
      </c>
      <c r="B170" s="352"/>
      <c r="C170" s="352"/>
      <c r="D170" s="357"/>
      <c r="E170" s="350">
        <v>851</v>
      </c>
      <c r="F170" s="353" t="s">
        <v>29</v>
      </c>
      <c r="G170" s="353" t="s">
        <v>11</v>
      </c>
      <c r="H170" s="353" t="s">
        <v>319</v>
      </c>
      <c r="I170" s="358"/>
      <c r="J170" s="356">
        <f t="shared" ref="J170:L174" si="72">J171</f>
        <v>210041.88</v>
      </c>
      <c r="K170" s="356">
        <f t="shared" si="72"/>
        <v>164495.22</v>
      </c>
      <c r="L170" s="356">
        <f t="shared" si="72"/>
        <v>164495.22</v>
      </c>
    </row>
    <row r="171" spans="1:12" ht="38.25" x14ac:dyDescent="0.25">
      <c r="A171" s="352" t="s">
        <v>19</v>
      </c>
      <c r="B171" s="352"/>
      <c r="C171" s="352"/>
      <c r="D171" s="352"/>
      <c r="E171" s="350">
        <v>851</v>
      </c>
      <c r="F171" s="353" t="s">
        <v>29</v>
      </c>
      <c r="G171" s="353" t="s">
        <v>11</v>
      </c>
      <c r="H171" s="353" t="s">
        <v>319</v>
      </c>
      <c r="I171" s="358" t="s">
        <v>20</v>
      </c>
      <c r="J171" s="356">
        <f t="shared" si="72"/>
        <v>210041.88</v>
      </c>
      <c r="K171" s="356">
        <f t="shared" si="72"/>
        <v>164495.22</v>
      </c>
      <c r="L171" s="356">
        <f t="shared" si="72"/>
        <v>164495.22</v>
      </c>
    </row>
    <row r="172" spans="1:12" ht="38.25" x14ac:dyDescent="0.25">
      <c r="A172" s="352" t="s">
        <v>9</v>
      </c>
      <c r="B172" s="352"/>
      <c r="C172" s="352"/>
      <c r="D172" s="352"/>
      <c r="E172" s="350">
        <v>851</v>
      </c>
      <c r="F172" s="353" t="s">
        <v>29</v>
      </c>
      <c r="G172" s="353" t="s">
        <v>11</v>
      </c>
      <c r="H172" s="353" t="s">
        <v>319</v>
      </c>
      <c r="I172" s="358" t="s">
        <v>21</v>
      </c>
      <c r="J172" s="356">
        <f>'3.ВС'!J146</f>
        <v>210041.88</v>
      </c>
      <c r="K172" s="356">
        <f>'3.ВС'!K146</f>
        <v>164495.22</v>
      </c>
      <c r="L172" s="356">
        <f>'3.ВС'!L146</f>
        <v>164495.22</v>
      </c>
    </row>
    <row r="173" spans="1:12" x14ac:dyDescent="0.25">
      <c r="A173" s="341" t="s">
        <v>419</v>
      </c>
      <c r="B173" s="352"/>
      <c r="C173" s="352"/>
      <c r="D173" s="352"/>
      <c r="E173" s="353">
        <v>851</v>
      </c>
      <c r="F173" s="353" t="s">
        <v>29</v>
      </c>
      <c r="G173" s="353" t="s">
        <v>11</v>
      </c>
      <c r="H173" s="353" t="s">
        <v>764</v>
      </c>
      <c r="I173" s="358"/>
      <c r="J173" s="356">
        <f>J174+J176</f>
        <v>342555.08999999997</v>
      </c>
      <c r="K173" s="356">
        <f t="shared" ref="K173:L173" si="73">K174+K176</f>
        <v>0</v>
      </c>
      <c r="L173" s="356">
        <f t="shared" si="73"/>
        <v>0</v>
      </c>
    </row>
    <row r="174" spans="1:12" ht="38.25" x14ac:dyDescent="0.25">
      <c r="A174" s="352" t="s">
        <v>19</v>
      </c>
      <c r="B174" s="352"/>
      <c r="C174" s="352"/>
      <c r="D174" s="352"/>
      <c r="E174" s="353">
        <v>851</v>
      </c>
      <c r="F174" s="353" t="s">
        <v>29</v>
      </c>
      <c r="G174" s="353" t="s">
        <v>11</v>
      </c>
      <c r="H174" s="353" t="s">
        <v>764</v>
      </c>
      <c r="I174" s="359" t="s">
        <v>20</v>
      </c>
      <c r="J174" s="356">
        <f t="shared" si="72"/>
        <v>126489.06</v>
      </c>
      <c r="K174" s="356">
        <f t="shared" si="72"/>
        <v>0</v>
      </c>
      <c r="L174" s="356">
        <f t="shared" si="72"/>
        <v>0</v>
      </c>
    </row>
    <row r="175" spans="1:12" ht="38.25" x14ac:dyDescent="0.25">
      <c r="A175" s="352" t="s">
        <v>9</v>
      </c>
      <c r="B175" s="352"/>
      <c r="C175" s="352"/>
      <c r="D175" s="352"/>
      <c r="E175" s="353">
        <v>851</v>
      </c>
      <c r="F175" s="353" t="s">
        <v>29</v>
      </c>
      <c r="G175" s="353" t="s">
        <v>11</v>
      </c>
      <c r="H175" s="353" t="s">
        <v>764</v>
      </c>
      <c r="I175" s="359" t="s">
        <v>21</v>
      </c>
      <c r="J175" s="356">
        <f>'3.ВС'!J149</f>
        <v>126489.06</v>
      </c>
      <c r="K175" s="356">
        <f>'3.ВС'!K149</f>
        <v>0</v>
      </c>
      <c r="L175" s="356">
        <f>'3.ВС'!L149</f>
        <v>0</v>
      </c>
    </row>
    <row r="176" spans="1:12" x14ac:dyDescent="0.25">
      <c r="A176" s="352" t="s">
        <v>22</v>
      </c>
      <c r="B176" s="354"/>
      <c r="C176" s="354"/>
      <c r="D176" s="378"/>
      <c r="E176" s="353">
        <v>851</v>
      </c>
      <c r="F176" s="353" t="s">
        <v>29</v>
      </c>
      <c r="G176" s="353" t="s">
        <v>11</v>
      </c>
      <c r="H176" s="353" t="s">
        <v>764</v>
      </c>
      <c r="I176" s="358" t="s">
        <v>23</v>
      </c>
      <c r="J176" s="356">
        <f>J177</f>
        <v>216066.03</v>
      </c>
      <c r="K176" s="356">
        <f t="shared" ref="K176:L176" si="74">K177</f>
        <v>0</v>
      </c>
      <c r="L176" s="356">
        <f t="shared" si="74"/>
        <v>0</v>
      </c>
    </row>
    <row r="177" spans="1:12" x14ac:dyDescent="0.25">
      <c r="A177" s="352" t="s">
        <v>769</v>
      </c>
      <c r="B177" s="354"/>
      <c r="C177" s="354"/>
      <c r="D177" s="378"/>
      <c r="E177" s="353">
        <v>851</v>
      </c>
      <c r="F177" s="353" t="s">
        <v>29</v>
      </c>
      <c r="G177" s="353" t="s">
        <v>11</v>
      </c>
      <c r="H177" s="353" t="s">
        <v>764</v>
      </c>
      <c r="I177" s="358" t="s">
        <v>770</v>
      </c>
      <c r="J177" s="356">
        <f>'3.ВС'!J151</f>
        <v>216066.03</v>
      </c>
      <c r="K177" s="356">
        <f>'3.ВС'!K151</f>
        <v>0</v>
      </c>
      <c r="L177" s="356">
        <f>'3.ВС'!L151</f>
        <v>0</v>
      </c>
    </row>
    <row r="178" spans="1:12" ht="114.75" x14ac:dyDescent="0.25">
      <c r="A178" s="341" t="s">
        <v>63</v>
      </c>
      <c r="B178" s="352"/>
      <c r="C178" s="352"/>
      <c r="D178" s="352"/>
      <c r="E178" s="350">
        <v>851</v>
      </c>
      <c r="F178" s="353" t="s">
        <v>29</v>
      </c>
      <c r="G178" s="353" t="s">
        <v>11</v>
      </c>
      <c r="H178" s="353" t="s">
        <v>320</v>
      </c>
      <c r="I178" s="358"/>
      <c r="J178" s="356">
        <f t="shared" ref="J178:L179" si="75">J179</f>
        <v>113348.8</v>
      </c>
      <c r="K178" s="356">
        <f t="shared" si="75"/>
        <v>87184.56</v>
      </c>
      <c r="L178" s="356">
        <f t="shared" si="75"/>
        <v>87184.56</v>
      </c>
    </row>
    <row r="179" spans="1:12" x14ac:dyDescent="0.25">
      <c r="A179" s="341" t="s">
        <v>33</v>
      </c>
      <c r="B179" s="352"/>
      <c r="C179" s="352"/>
      <c r="D179" s="352"/>
      <c r="E179" s="350">
        <v>851</v>
      </c>
      <c r="F179" s="353" t="s">
        <v>29</v>
      </c>
      <c r="G179" s="353" t="s">
        <v>11</v>
      </c>
      <c r="H179" s="353" t="s">
        <v>320</v>
      </c>
      <c r="I179" s="358" t="s">
        <v>34</v>
      </c>
      <c r="J179" s="356">
        <f t="shared" si="75"/>
        <v>113348.8</v>
      </c>
      <c r="K179" s="356">
        <f t="shared" si="75"/>
        <v>87184.56</v>
      </c>
      <c r="L179" s="356">
        <f t="shared" si="75"/>
        <v>87184.56</v>
      </c>
    </row>
    <row r="180" spans="1:12" x14ac:dyDescent="0.25">
      <c r="A180" s="352" t="s">
        <v>55</v>
      </c>
      <c r="B180" s="352"/>
      <c r="C180" s="352"/>
      <c r="D180" s="352"/>
      <c r="E180" s="350">
        <v>851</v>
      </c>
      <c r="F180" s="353" t="s">
        <v>29</v>
      </c>
      <c r="G180" s="353" t="s">
        <v>11</v>
      </c>
      <c r="H180" s="353" t="s">
        <v>320</v>
      </c>
      <c r="I180" s="358" t="s">
        <v>56</v>
      </c>
      <c r="J180" s="356">
        <f>'3.ВС'!J154</f>
        <v>113348.8</v>
      </c>
      <c r="K180" s="356">
        <f>'3.ВС'!K154</f>
        <v>87184.56</v>
      </c>
      <c r="L180" s="356">
        <f>'3.ВС'!L154</f>
        <v>87184.56</v>
      </c>
    </row>
    <row r="181" spans="1:12" x14ac:dyDescent="0.25">
      <c r="A181" s="357" t="s">
        <v>64</v>
      </c>
      <c r="B181" s="352"/>
      <c r="C181" s="352"/>
      <c r="D181" s="357"/>
      <c r="E181" s="350">
        <v>851</v>
      </c>
      <c r="F181" s="353" t="s">
        <v>29</v>
      </c>
      <c r="G181" s="353" t="s">
        <v>40</v>
      </c>
      <c r="H181" s="353"/>
      <c r="I181" s="358"/>
      <c r="J181" s="356">
        <f>J182</f>
        <v>95962.61</v>
      </c>
      <c r="K181" s="356">
        <f t="shared" ref="K181:L181" si="76">K182</f>
        <v>0</v>
      </c>
      <c r="L181" s="356">
        <f t="shared" si="76"/>
        <v>0</v>
      </c>
    </row>
    <row r="182" spans="1:12" ht="25.5" x14ac:dyDescent="0.25">
      <c r="A182" s="352" t="s">
        <v>226</v>
      </c>
      <c r="B182" s="352"/>
      <c r="C182" s="352"/>
      <c r="D182" s="357"/>
      <c r="E182" s="350">
        <v>851</v>
      </c>
      <c r="F182" s="353" t="s">
        <v>29</v>
      </c>
      <c r="G182" s="353" t="s">
        <v>40</v>
      </c>
      <c r="H182" s="353" t="s">
        <v>321</v>
      </c>
      <c r="I182" s="358"/>
      <c r="J182" s="356">
        <f t="shared" ref="J182:L183" si="77">J183</f>
        <v>95962.61</v>
      </c>
      <c r="K182" s="356">
        <f t="shared" si="77"/>
        <v>0</v>
      </c>
      <c r="L182" s="356">
        <f t="shared" si="77"/>
        <v>0</v>
      </c>
    </row>
    <row r="183" spans="1:12" ht="38.25" x14ac:dyDescent="0.25">
      <c r="A183" s="352" t="s">
        <v>19</v>
      </c>
      <c r="B183" s="352"/>
      <c r="C183" s="352"/>
      <c r="D183" s="357"/>
      <c r="E183" s="350">
        <v>851</v>
      </c>
      <c r="F183" s="353" t="s">
        <v>29</v>
      </c>
      <c r="G183" s="353" t="s">
        <v>40</v>
      </c>
      <c r="H183" s="353" t="s">
        <v>321</v>
      </c>
      <c r="I183" s="358" t="s">
        <v>20</v>
      </c>
      <c r="J183" s="356">
        <f t="shared" si="77"/>
        <v>95962.61</v>
      </c>
      <c r="K183" s="356">
        <f t="shared" si="77"/>
        <v>0</v>
      </c>
      <c r="L183" s="356">
        <f t="shared" si="77"/>
        <v>0</v>
      </c>
    </row>
    <row r="184" spans="1:12" ht="38.25" x14ac:dyDescent="0.25">
      <c r="A184" s="352" t="s">
        <v>9</v>
      </c>
      <c r="B184" s="352"/>
      <c r="C184" s="352"/>
      <c r="D184" s="357"/>
      <c r="E184" s="350">
        <v>851</v>
      </c>
      <c r="F184" s="353" t="s">
        <v>29</v>
      </c>
      <c r="G184" s="353" t="s">
        <v>40</v>
      </c>
      <c r="H184" s="353" t="s">
        <v>321</v>
      </c>
      <c r="I184" s="358" t="s">
        <v>21</v>
      </c>
      <c r="J184" s="356">
        <f>'3.ВС'!J158</f>
        <v>95962.61</v>
      </c>
      <c r="K184" s="356">
        <f>'3.ВС'!K158</f>
        <v>0</v>
      </c>
      <c r="L184" s="356">
        <f>'3.ВС'!L158</f>
        <v>0</v>
      </c>
    </row>
    <row r="185" spans="1:12" x14ac:dyDescent="0.25">
      <c r="A185" s="362" t="s">
        <v>755</v>
      </c>
      <c r="B185" s="354"/>
      <c r="C185" s="354"/>
      <c r="D185" s="378"/>
      <c r="E185" s="353">
        <v>851</v>
      </c>
      <c r="F185" s="355" t="s">
        <v>29</v>
      </c>
      <c r="G185" s="355" t="s">
        <v>42</v>
      </c>
      <c r="H185" s="353" t="s">
        <v>44</v>
      </c>
      <c r="I185" s="374"/>
      <c r="J185" s="356">
        <f>J186</f>
        <v>760291</v>
      </c>
      <c r="K185" s="356">
        <f t="shared" ref="K185:L187" si="78">K186</f>
        <v>651678</v>
      </c>
      <c r="L185" s="356">
        <f t="shared" si="78"/>
        <v>2172260</v>
      </c>
    </row>
    <row r="186" spans="1:12" ht="63.75" x14ac:dyDescent="0.25">
      <c r="A186" s="352" t="s">
        <v>760</v>
      </c>
      <c r="B186" s="352"/>
      <c r="C186" s="352"/>
      <c r="D186" s="357"/>
      <c r="E186" s="353">
        <v>851</v>
      </c>
      <c r="F186" s="353" t="s">
        <v>29</v>
      </c>
      <c r="G186" s="353" t="s">
        <v>42</v>
      </c>
      <c r="H186" s="353" t="s">
        <v>761</v>
      </c>
      <c r="I186" s="358"/>
      <c r="J186" s="356">
        <f>J187</f>
        <v>760291</v>
      </c>
      <c r="K186" s="356">
        <f t="shared" si="78"/>
        <v>651678</v>
      </c>
      <c r="L186" s="356">
        <f t="shared" si="78"/>
        <v>2172260</v>
      </c>
    </row>
    <row r="187" spans="1:12" ht="38.25" x14ac:dyDescent="0.25">
      <c r="A187" s="352" t="s">
        <v>19</v>
      </c>
      <c r="B187" s="352"/>
      <c r="C187" s="352"/>
      <c r="D187" s="357"/>
      <c r="E187" s="353">
        <v>851</v>
      </c>
      <c r="F187" s="353" t="s">
        <v>29</v>
      </c>
      <c r="G187" s="353" t="s">
        <v>42</v>
      </c>
      <c r="H187" s="353" t="s">
        <v>761</v>
      </c>
      <c r="I187" s="358" t="s">
        <v>20</v>
      </c>
      <c r="J187" s="356">
        <f>J188</f>
        <v>760291</v>
      </c>
      <c r="K187" s="356">
        <f t="shared" si="78"/>
        <v>651678</v>
      </c>
      <c r="L187" s="356">
        <f t="shared" si="78"/>
        <v>2172260</v>
      </c>
    </row>
    <row r="188" spans="1:12" ht="38.25" x14ac:dyDescent="0.25">
      <c r="A188" s="352" t="s">
        <v>9</v>
      </c>
      <c r="B188" s="352"/>
      <c r="C188" s="352"/>
      <c r="D188" s="357"/>
      <c r="E188" s="353">
        <v>851</v>
      </c>
      <c r="F188" s="353" t="s">
        <v>29</v>
      </c>
      <c r="G188" s="353" t="s">
        <v>42</v>
      </c>
      <c r="H188" s="353" t="s">
        <v>761</v>
      </c>
      <c r="I188" s="358" t="s">
        <v>21</v>
      </c>
      <c r="J188" s="356">
        <f>'3.ВС'!J162</f>
        <v>760291</v>
      </c>
      <c r="K188" s="356">
        <f>'3.ВС'!K162</f>
        <v>651678</v>
      </c>
      <c r="L188" s="356">
        <f>'3.ВС'!L162</f>
        <v>2172260</v>
      </c>
    </row>
    <row r="189" spans="1:12" s="26" customFormat="1" ht="14.25" x14ac:dyDescent="0.25">
      <c r="A189" s="360" t="s">
        <v>402</v>
      </c>
      <c r="B189" s="367"/>
      <c r="C189" s="367"/>
      <c r="D189" s="377"/>
      <c r="E189" s="370" t="s">
        <v>250</v>
      </c>
      <c r="F189" s="370" t="s">
        <v>96</v>
      </c>
      <c r="G189" s="370"/>
      <c r="H189" s="370"/>
      <c r="I189" s="369"/>
      <c r="J189" s="379">
        <f t="shared" ref="J189:L192" si="79">J190</f>
        <v>623554.22</v>
      </c>
      <c r="K189" s="379">
        <f t="shared" si="79"/>
        <v>196933</v>
      </c>
      <c r="L189" s="379">
        <f t="shared" si="79"/>
        <v>196933</v>
      </c>
    </row>
    <row r="190" spans="1:12" ht="25.5" x14ac:dyDescent="0.25">
      <c r="A190" s="361" t="s">
        <v>403</v>
      </c>
      <c r="B190" s="352"/>
      <c r="C190" s="352"/>
      <c r="D190" s="357"/>
      <c r="E190" s="353" t="s">
        <v>250</v>
      </c>
      <c r="F190" s="353" t="s">
        <v>96</v>
      </c>
      <c r="G190" s="353" t="s">
        <v>29</v>
      </c>
      <c r="H190" s="353"/>
      <c r="I190" s="358"/>
      <c r="J190" s="356">
        <f t="shared" si="79"/>
        <v>623554.22</v>
      </c>
      <c r="K190" s="356">
        <f t="shared" si="79"/>
        <v>196933</v>
      </c>
      <c r="L190" s="356">
        <f t="shared" si="79"/>
        <v>196933</v>
      </c>
    </row>
    <row r="191" spans="1:12" ht="25.5" x14ac:dyDescent="0.25">
      <c r="A191" s="352" t="s">
        <v>404</v>
      </c>
      <c r="B191" s="352"/>
      <c r="C191" s="352"/>
      <c r="D191" s="357"/>
      <c r="E191" s="353" t="s">
        <v>250</v>
      </c>
      <c r="F191" s="353" t="s">
        <v>96</v>
      </c>
      <c r="G191" s="353" t="s">
        <v>29</v>
      </c>
      <c r="H191" s="353" t="s">
        <v>405</v>
      </c>
      <c r="I191" s="358"/>
      <c r="J191" s="356">
        <f t="shared" si="79"/>
        <v>623554.22</v>
      </c>
      <c r="K191" s="356">
        <f t="shared" si="79"/>
        <v>196933</v>
      </c>
      <c r="L191" s="356">
        <f t="shared" si="79"/>
        <v>196933</v>
      </c>
    </row>
    <row r="192" spans="1:12" ht="38.25" x14ac:dyDescent="0.25">
      <c r="A192" s="352" t="s">
        <v>19</v>
      </c>
      <c r="B192" s="352"/>
      <c r="C192" s="352"/>
      <c r="D192" s="357"/>
      <c r="E192" s="353" t="s">
        <v>250</v>
      </c>
      <c r="F192" s="353" t="s">
        <v>96</v>
      </c>
      <c r="G192" s="353" t="s">
        <v>29</v>
      </c>
      <c r="H192" s="353" t="s">
        <v>405</v>
      </c>
      <c r="I192" s="358" t="s">
        <v>20</v>
      </c>
      <c r="J192" s="356">
        <f t="shared" si="79"/>
        <v>623554.22</v>
      </c>
      <c r="K192" s="356">
        <f t="shared" si="79"/>
        <v>196933</v>
      </c>
      <c r="L192" s="356">
        <f t="shared" si="79"/>
        <v>196933</v>
      </c>
    </row>
    <row r="193" spans="1:12" ht="38.25" x14ac:dyDescent="0.25">
      <c r="A193" s="352" t="s">
        <v>9</v>
      </c>
      <c r="B193" s="352"/>
      <c r="C193" s="352"/>
      <c r="D193" s="357"/>
      <c r="E193" s="353" t="s">
        <v>250</v>
      </c>
      <c r="F193" s="353" t="s">
        <v>96</v>
      </c>
      <c r="G193" s="353" t="s">
        <v>29</v>
      </c>
      <c r="H193" s="353" t="s">
        <v>405</v>
      </c>
      <c r="I193" s="358" t="s">
        <v>21</v>
      </c>
      <c r="J193" s="376">
        <f>'3.ВС'!J167</f>
        <v>623554.22</v>
      </c>
      <c r="K193" s="376">
        <f>'3.ВС'!K167</f>
        <v>196933</v>
      </c>
      <c r="L193" s="376">
        <f>'3.ВС'!L167</f>
        <v>196933</v>
      </c>
    </row>
    <row r="194" spans="1:12" s="26" customFormat="1" ht="14.25" x14ac:dyDescent="0.25">
      <c r="A194" s="351" t="s">
        <v>70</v>
      </c>
      <c r="B194" s="367"/>
      <c r="C194" s="367"/>
      <c r="D194" s="367"/>
      <c r="E194" s="368">
        <v>852</v>
      </c>
      <c r="F194" s="369" t="s">
        <v>71</v>
      </c>
      <c r="G194" s="369"/>
      <c r="H194" s="370"/>
      <c r="I194" s="369"/>
      <c r="J194" s="371">
        <f>J195+J211+J251+J264+J268</f>
        <v>291257375.14999998</v>
      </c>
      <c r="K194" s="371">
        <f>K195+K211+K251+K264+K268</f>
        <v>278184541.19999999</v>
      </c>
      <c r="L194" s="371">
        <f>L195+L211+L251+L264+L268</f>
        <v>272741424.88</v>
      </c>
    </row>
    <row r="195" spans="1:12" x14ac:dyDescent="0.25">
      <c r="A195" s="341" t="s">
        <v>107</v>
      </c>
      <c r="B195" s="352"/>
      <c r="C195" s="352"/>
      <c r="D195" s="352"/>
      <c r="E195" s="350">
        <v>852</v>
      </c>
      <c r="F195" s="358" t="s">
        <v>71</v>
      </c>
      <c r="G195" s="358" t="s">
        <v>11</v>
      </c>
      <c r="H195" s="353"/>
      <c r="I195" s="358"/>
      <c r="J195" s="356">
        <f>J196+J199+J205+J208+J202</f>
        <v>66834798.130000003</v>
      </c>
      <c r="K195" s="356">
        <f t="shared" ref="K195:L195" si="80">K196+K199+K205+K208+K202</f>
        <v>65269068</v>
      </c>
      <c r="L195" s="356">
        <f t="shared" si="80"/>
        <v>65269068</v>
      </c>
    </row>
    <row r="196" spans="1:12" ht="229.5" x14ac:dyDescent="0.25">
      <c r="A196" s="352" t="s">
        <v>267</v>
      </c>
      <c r="B196" s="352"/>
      <c r="C196" s="352"/>
      <c r="D196" s="352"/>
      <c r="E196" s="350">
        <v>852</v>
      </c>
      <c r="F196" s="358" t="s">
        <v>71</v>
      </c>
      <c r="G196" s="358" t="s">
        <v>11</v>
      </c>
      <c r="H196" s="353" t="s">
        <v>339</v>
      </c>
      <c r="I196" s="358"/>
      <c r="J196" s="356">
        <f t="shared" ref="J196:L197" si="81">J197</f>
        <v>53970368</v>
      </c>
      <c r="K196" s="356">
        <f t="shared" si="81"/>
        <v>53970368</v>
      </c>
      <c r="L196" s="356">
        <f t="shared" si="81"/>
        <v>53970368</v>
      </c>
    </row>
    <row r="197" spans="1:12" ht="38.25" x14ac:dyDescent="0.25">
      <c r="A197" s="352" t="s">
        <v>37</v>
      </c>
      <c r="B197" s="352"/>
      <c r="C197" s="352"/>
      <c r="D197" s="352"/>
      <c r="E197" s="350">
        <v>852</v>
      </c>
      <c r="F197" s="358" t="s">
        <v>71</v>
      </c>
      <c r="G197" s="358" t="s">
        <v>11</v>
      </c>
      <c r="H197" s="353" t="s">
        <v>339</v>
      </c>
      <c r="I197" s="358" t="s">
        <v>76</v>
      </c>
      <c r="J197" s="356">
        <f t="shared" si="81"/>
        <v>53970368</v>
      </c>
      <c r="K197" s="356">
        <f t="shared" si="81"/>
        <v>53970368</v>
      </c>
      <c r="L197" s="356">
        <f t="shared" si="81"/>
        <v>53970368</v>
      </c>
    </row>
    <row r="198" spans="1:12" x14ac:dyDescent="0.25">
      <c r="A198" s="352" t="s">
        <v>77</v>
      </c>
      <c r="B198" s="352"/>
      <c r="C198" s="352"/>
      <c r="D198" s="352"/>
      <c r="E198" s="350">
        <v>852</v>
      </c>
      <c r="F198" s="358" t="s">
        <v>71</v>
      </c>
      <c r="G198" s="358" t="s">
        <v>11</v>
      </c>
      <c r="H198" s="353" t="s">
        <v>339</v>
      </c>
      <c r="I198" s="358" t="s">
        <v>78</v>
      </c>
      <c r="J198" s="356">
        <f>'3.ВС'!J270</f>
        <v>53970368</v>
      </c>
      <c r="K198" s="356">
        <f>'3.ВС'!K270</f>
        <v>53970368</v>
      </c>
      <c r="L198" s="356">
        <f>'3.ВС'!L270</f>
        <v>53970368</v>
      </c>
    </row>
    <row r="199" spans="1:12" s="1" customFormat="1" x14ac:dyDescent="0.25">
      <c r="A199" s="341" t="s">
        <v>108</v>
      </c>
      <c r="B199" s="352"/>
      <c r="C199" s="352"/>
      <c r="D199" s="341"/>
      <c r="E199" s="350">
        <v>852</v>
      </c>
      <c r="F199" s="353" t="s">
        <v>71</v>
      </c>
      <c r="G199" s="353" t="s">
        <v>11</v>
      </c>
      <c r="H199" s="353" t="s">
        <v>340</v>
      </c>
      <c r="I199" s="353"/>
      <c r="J199" s="356">
        <f t="shared" ref="J199:L200" si="82">J200</f>
        <v>11166700</v>
      </c>
      <c r="K199" s="356">
        <f t="shared" si="82"/>
        <v>10866700</v>
      </c>
      <c r="L199" s="356">
        <f t="shared" si="82"/>
        <v>10866700</v>
      </c>
    </row>
    <row r="200" spans="1:12" s="1" customFormat="1" ht="38.25" x14ac:dyDescent="0.25">
      <c r="A200" s="352" t="s">
        <v>37</v>
      </c>
      <c r="B200" s="352"/>
      <c r="C200" s="352"/>
      <c r="D200" s="352"/>
      <c r="E200" s="350">
        <v>852</v>
      </c>
      <c r="F200" s="353" t="s">
        <v>71</v>
      </c>
      <c r="G200" s="353" t="s">
        <v>11</v>
      </c>
      <c r="H200" s="353" t="s">
        <v>340</v>
      </c>
      <c r="I200" s="353" t="s">
        <v>76</v>
      </c>
      <c r="J200" s="356">
        <f t="shared" si="82"/>
        <v>11166700</v>
      </c>
      <c r="K200" s="356">
        <f t="shared" si="82"/>
        <v>10866700</v>
      </c>
      <c r="L200" s="356">
        <f t="shared" si="82"/>
        <v>10866700</v>
      </c>
    </row>
    <row r="201" spans="1:12" s="1" customFormat="1" x14ac:dyDescent="0.25">
      <c r="A201" s="352" t="s">
        <v>77</v>
      </c>
      <c r="B201" s="352"/>
      <c r="C201" s="352"/>
      <c r="D201" s="352"/>
      <c r="E201" s="350">
        <v>852</v>
      </c>
      <c r="F201" s="353" t="s">
        <v>71</v>
      </c>
      <c r="G201" s="353" t="s">
        <v>11</v>
      </c>
      <c r="H201" s="353" t="s">
        <v>340</v>
      </c>
      <c r="I201" s="358" t="s">
        <v>78</v>
      </c>
      <c r="J201" s="356">
        <f>'3.ВС'!J273</f>
        <v>11166700</v>
      </c>
      <c r="K201" s="356">
        <f>'3.ВС'!K273</f>
        <v>10866700</v>
      </c>
      <c r="L201" s="356">
        <f>'3.ВС'!L273</f>
        <v>10866700</v>
      </c>
    </row>
    <row r="202" spans="1:12" s="1" customFormat="1" x14ac:dyDescent="0.25">
      <c r="A202" s="346" t="s">
        <v>109</v>
      </c>
      <c r="B202" s="352"/>
      <c r="C202" s="352"/>
      <c r="D202" s="352"/>
      <c r="E202" s="350"/>
      <c r="F202" s="342" t="s">
        <v>71</v>
      </c>
      <c r="G202" s="343" t="s">
        <v>11</v>
      </c>
      <c r="H202" s="344" t="s">
        <v>341</v>
      </c>
      <c r="I202" s="342"/>
      <c r="J202" s="356">
        <f>J203</f>
        <v>1135730.1299999999</v>
      </c>
      <c r="K202" s="356">
        <f t="shared" ref="K202:L203" si="83">K203</f>
        <v>0</v>
      </c>
      <c r="L202" s="356">
        <f t="shared" si="83"/>
        <v>0</v>
      </c>
    </row>
    <row r="203" spans="1:12" s="1" customFormat="1" ht="38.25" x14ac:dyDescent="0.25">
      <c r="A203" s="346" t="s">
        <v>37</v>
      </c>
      <c r="B203" s="352"/>
      <c r="C203" s="352"/>
      <c r="D203" s="352"/>
      <c r="E203" s="350"/>
      <c r="F203" s="342" t="s">
        <v>71</v>
      </c>
      <c r="G203" s="343" t="s">
        <v>11</v>
      </c>
      <c r="H203" s="344" t="s">
        <v>341</v>
      </c>
      <c r="I203" s="342" t="s">
        <v>76</v>
      </c>
      <c r="J203" s="356">
        <f>J204</f>
        <v>1135730.1299999999</v>
      </c>
      <c r="K203" s="356">
        <f t="shared" si="83"/>
        <v>0</v>
      </c>
      <c r="L203" s="356">
        <f t="shared" si="83"/>
        <v>0</v>
      </c>
    </row>
    <row r="204" spans="1:12" s="1" customFormat="1" x14ac:dyDescent="0.25">
      <c r="A204" s="346" t="s">
        <v>77</v>
      </c>
      <c r="B204" s="352"/>
      <c r="C204" s="352"/>
      <c r="D204" s="352"/>
      <c r="E204" s="350"/>
      <c r="F204" s="342" t="s">
        <v>71</v>
      </c>
      <c r="G204" s="343" t="s">
        <v>11</v>
      </c>
      <c r="H204" s="344" t="s">
        <v>341</v>
      </c>
      <c r="I204" s="342" t="s">
        <v>78</v>
      </c>
      <c r="J204" s="356">
        <f>'3.ВС'!J276</f>
        <v>1135730.1299999999</v>
      </c>
      <c r="K204" s="356">
        <f>'3.ВС'!K276</f>
        <v>0</v>
      </c>
      <c r="L204" s="356">
        <f>'3.ВС'!L276</f>
        <v>0</v>
      </c>
    </row>
    <row r="205" spans="1:12" ht="25.5" x14ac:dyDescent="0.25">
      <c r="A205" s="341" t="s">
        <v>110</v>
      </c>
      <c r="B205" s="352"/>
      <c r="C205" s="352"/>
      <c r="D205" s="352"/>
      <c r="E205" s="350">
        <v>852</v>
      </c>
      <c r="F205" s="353" t="s">
        <v>71</v>
      </c>
      <c r="G205" s="358" t="s">
        <v>11</v>
      </c>
      <c r="H205" s="353" t="s">
        <v>342</v>
      </c>
      <c r="I205" s="358"/>
      <c r="J205" s="356">
        <f t="shared" ref="J205:L206" si="84">J206</f>
        <v>130000</v>
      </c>
      <c r="K205" s="356">
        <f t="shared" si="84"/>
        <v>0</v>
      </c>
      <c r="L205" s="356">
        <f t="shared" si="84"/>
        <v>0</v>
      </c>
    </row>
    <row r="206" spans="1:12" ht="38.25" x14ac:dyDescent="0.25">
      <c r="A206" s="352" t="s">
        <v>37</v>
      </c>
      <c r="B206" s="352"/>
      <c r="C206" s="352"/>
      <c r="D206" s="352"/>
      <c r="E206" s="350">
        <v>852</v>
      </c>
      <c r="F206" s="358" t="s">
        <v>71</v>
      </c>
      <c r="G206" s="358" t="s">
        <v>11</v>
      </c>
      <c r="H206" s="353" t="s">
        <v>342</v>
      </c>
      <c r="I206" s="358" t="s">
        <v>76</v>
      </c>
      <c r="J206" s="356">
        <f t="shared" si="84"/>
        <v>130000</v>
      </c>
      <c r="K206" s="356">
        <f t="shared" si="84"/>
        <v>0</v>
      </c>
      <c r="L206" s="356">
        <f t="shared" si="84"/>
        <v>0</v>
      </c>
    </row>
    <row r="207" spans="1:12" x14ac:dyDescent="0.25">
      <c r="A207" s="352" t="s">
        <v>77</v>
      </c>
      <c r="B207" s="352"/>
      <c r="C207" s="352"/>
      <c r="D207" s="352"/>
      <c r="E207" s="350">
        <v>852</v>
      </c>
      <c r="F207" s="358" t="s">
        <v>71</v>
      </c>
      <c r="G207" s="358" t="s">
        <v>11</v>
      </c>
      <c r="H207" s="353" t="s">
        <v>342</v>
      </c>
      <c r="I207" s="358" t="s">
        <v>78</v>
      </c>
      <c r="J207" s="356">
        <f>'3.ВС'!J279</f>
        <v>130000</v>
      </c>
      <c r="K207" s="356">
        <f>'3.ВС'!K279</f>
        <v>0</v>
      </c>
      <c r="L207" s="356">
        <f>'3.ВС'!L279</f>
        <v>0</v>
      </c>
    </row>
    <row r="208" spans="1:12" ht="102" x14ac:dyDescent="0.25">
      <c r="A208" s="352" t="s">
        <v>268</v>
      </c>
      <c r="B208" s="352"/>
      <c r="C208" s="352"/>
      <c r="D208" s="352"/>
      <c r="E208" s="350">
        <v>852</v>
      </c>
      <c r="F208" s="358" t="s">
        <v>71</v>
      </c>
      <c r="G208" s="358" t="s">
        <v>11</v>
      </c>
      <c r="H208" s="353" t="s">
        <v>343</v>
      </c>
      <c r="I208" s="358"/>
      <c r="J208" s="356">
        <f t="shared" ref="J208:L209" si="85">J209</f>
        <v>432000</v>
      </c>
      <c r="K208" s="356">
        <f t="shared" si="85"/>
        <v>432000</v>
      </c>
      <c r="L208" s="356">
        <f t="shared" si="85"/>
        <v>432000</v>
      </c>
    </row>
    <row r="209" spans="1:12" ht="38.25" x14ac:dyDescent="0.25">
      <c r="A209" s="352" t="s">
        <v>37</v>
      </c>
      <c r="B209" s="352"/>
      <c r="C209" s="352"/>
      <c r="D209" s="352"/>
      <c r="E209" s="350">
        <v>852</v>
      </c>
      <c r="F209" s="358" t="s">
        <v>71</v>
      </c>
      <c r="G209" s="358" t="s">
        <v>11</v>
      </c>
      <c r="H209" s="353" t="s">
        <v>343</v>
      </c>
      <c r="I209" s="358" t="s">
        <v>76</v>
      </c>
      <c r="J209" s="356">
        <f t="shared" si="85"/>
        <v>432000</v>
      </c>
      <c r="K209" s="356">
        <f t="shared" si="85"/>
        <v>432000</v>
      </c>
      <c r="L209" s="356">
        <f t="shared" si="85"/>
        <v>432000</v>
      </c>
    </row>
    <row r="210" spans="1:12" x14ac:dyDescent="0.25">
      <c r="A210" s="352" t="s">
        <v>77</v>
      </c>
      <c r="B210" s="352"/>
      <c r="C210" s="352"/>
      <c r="D210" s="352"/>
      <c r="E210" s="350">
        <v>852</v>
      </c>
      <c r="F210" s="358" t="s">
        <v>71</v>
      </c>
      <c r="G210" s="358" t="s">
        <v>11</v>
      </c>
      <c r="H210" s="353" t="s">
        <v>343</v>
      </c>
      <c r="I210" s="358" t="s">
        <v>78</v>
      </c>
      <c r="J210" s="356">
        <f>'3.ВС'!J282</f>
        <v>432000</v>
      </c>
      <c r="K210" s="356">
        <f>'3.ВС'!K282</f>
        <v>432000</v>
      </c>
      <c r="L210" s="356">
        <f>'3.ВС'!L282</f>
        <v>432000</v>
      </c>
    </row>
    <row r="211" spans="1:12" x14ac:dyDescent="0.25">
      <c r="A211" s="341" t="s">
        <v>72</v>
      </c>
      <c r="B211" s="352"/>
      <c r="C211" s="352"/>
      <c r="D211" s="352"/>
      <c r="E211" s="350">
        <v>852</v>
      </c>
      <c r="F211" s="358" t="s">
        <v>71</v>
      </c>
      <c r="G211" s="358" t="s">
        <v>40</v>
      </c>
      <c r="H211" s="353"/>
      <c r="I211" s="358"/>
      <c r="J211" s="356">
        <f>J212+J215+J218+J221+J224+J227+J230+J233+J242+J239+J248+J236+J245</f>
        <v>177454055.01999998</v>
      </c>
      <c r="K211" s="356">
        <f t="shared" ref="K211:L211" si="86">K212+K215+K218+K221+K224+K227+K230+K233+K242+K239+K248+K236+K245</f>
        <v>164268696.19999999</v>
      </c>
      <c r="L211" s="356">
        <f t="shared" si="86"/>
        <v>163382534.88</v>
      </c>
    </row>
    <row r="212" spans="1:12" ht="177.75" customHeight="1" x14ac:dyDescent="0.25">
      <c r="A212" s="352" t="s">
        <v>713</v>
      </c>
      <c r="B212" s="378"/>
      <c r="C212" s="378"/>
      <c r="D212" s="378"/>
      <c r="E212" s="353">
        <v>852</v>
      </c>
      <c r="F212" s="358" t="s">
        <v>71</v>
      </c>
      <c r="G212" s="353" t="s">
        <v>40</v>
      </c>
      <c r="H212" s="353" t="s">
        <v>712</v>
      </c>
      <c r="I212" s="358"/>
      <c r="J212" s="376">
        <f t="shared" ref="J212:L213" si="87">J213</f>
        <v>598920</v>
      </c>
      <c r="K212" s="376">
        <f t="shared" si="87"/>
        <v>703080</v>
      </c>
      <c r="L212" s="376">
        <f t="shared" si="87"/>
        <v>703080</v>
      </c>
    </row>
    <row r="213" spans="1:12" ht="38.25" x14ac:dyDescent="0.25">
      <c r="A213" s="352" t="s">
        <v>37</v>
      </c>
      <c r="B213" s="378"/>
      <c r="C213" s="378"/>
      <c r="D213" s="378"/>
      <c r="E213" s="353">
        <v>852</v>
      </c>
      <c r="F213" s="358" t="s">
        <v>71</v>
      </c>
      <c r="G213" s="353" t="s">
        <v>40</v>
      </c>
      <c r="H213" s="353" t="s">
        <v>712</v>
      </c>
      <c r="I213" s="358" t="s">
        <v>76</v>
      </c>
      <c r="J213" s="376">
        <f t="shared" si="87"/>
        <v>598920</v>
      </c>
      <c r="K213" s="376">
        <f t="shared" si="87"/>
        <v>703080</v>
      </c>
      <c r="L213" s="376">
        <f t="shared" si="87"/>
        <v>703080</v>
      </c>
    </row>
    <row r="214" spans="1:12" x14ac:dyDescent="0.25">
      <c r="A214" s="352" t="s">
        <v>77</v>
      </c>
      <c r="B214" s="378"/>
      <c r="C214" s="378"/>
      <c r="D214" s="378"/>
      <c r="E214" s="353">
        <v>852</v>
      </c>
      <c r="F214" s="358" t="s">
        <v>71</v>
      </c>
      <c r="G214" s="353" t="s">
        <v>40</v>
      </c>
      <c r="H214" s="353" t="s">
        <v>712</v>
      </c>
      <c r="I214" s="358" t="s">
        <v>78</v>
      </c>
      <c r="J214" s="376">
        <f>'3.ВС'!J286</f>
        <v>598920</v>
      </c>
      <c r="K214" s="376">
        <f>'3.ВС'!K286</f>
        <v>703080</v>
      </c>
      <c r="L214" s="376">
        <f>'3.ВС'!L286</f>
        <v>703080</v>
      </c>
    </row>
    <row r="215" spans="1:12" ht="63.75" x14ac:dyDescent="0.25">
      <c r="A215" s="352" t="s">
        <v>414</v>
      </c>
      <c r="B215" s="378"/>
      <c r="C215" s="378"/>
      <c r="D215" s="378"/>
      <c r="E215" s="353">
        <v>852</v>
      </c>
      <c r="F215" s="358" t="s">
        <v>71</v>
      </c>
      <c r="G215" s="353" t="s">
        <v>40</v>
      </c>
      <c r="H215" s="353" t="s">
        <v>714</v>
      </c>
      <c r="I215" s="358"/>
      <c r="J215" s="376">
        <f t="shared" ref="J215:L216" si="88">J216</f>
        <v>1121186.05</v>
      </c>
      <c r="K215" s="376">
        <f t="shared" si="88"/>
        <v>1369154.5600000001</v>
      </c>
      <c r="L215" s="376">
        <f t="shared" si="88"/>
        <v>1369154.5600000001</v>
      </c>
    </row>
    <row r="216" spans="1:12" ht="38.25" x14ac:dyDescent="0.25">
      <c r="A216" s="352" t="s">
        <v>37</v>
      </c>
      <c r="B216" s="378"/>
      <c r="C216" s="378"/>
      <c r="D216" s="378"/>
      <c r="E216" s="353">
        <v>852</v>
      </c>
      <c r="F216" s="358" t="s">
        <v>71</v>
      </c>
      <c r="G216" s="353" t="s">
        <v>40</v>
      </c>
      <c r="H216" s="353" t="s">
        <v>714</v>
      </c>
      <c r="I216" s="358" t="s">
        <v>76</v>
      </c>
      <c r="J216" s="376">
        <f t="shared" si="88"/>
        <v>1121186.05</v>
      </c>
      <c r="K216" s="376">
        <f t="shared" si="88"/>
        <v>1369154.5600000001</v>
      </c>
      <c r="L216" s="376">
        <f t="shared" si="88"/>
        <v>1369154.5600000001</v>
      </c>
    </row>
    <row r="217" spans="1:12" x14ac:dyDescent="0.25">
      <c r="A217" s="352" t="s">
        <v>77</v>
      </c>
      <c r="B217" s="378"/>
      <c r="C217" s="378"/>
      <c r="D217" s="378"/>
      <c r="E217" s="353">
        <v>852</v>
      </c>
      <c r="F217" s="358" t="s">
        <v>71</v>
      </c>
      <c r="G217" s="353" t="s">
        <v>40</v>
      </c>
      <c r="H217" s="353" t="s">
        <v>714</v>
      </c>
      <c r="I217" s="358" t="s">
        <v>78</v>
      </c>
      <c r="J217" s="376">
        <f>'3.ВС'!J289</f>
        <v>1121186.05</v>
      </c>
      <c r="K217" s="376">
        <f>'3.ВС'!K289</f>
        <v>1369154.5600000001</v>
      </c>
      <c r="L217" s="376">
        <f>'3.ВС'!L289</f>
        <v>1369154.5600000001</v>
      </c>
    </row>
    <row r="218" spans="1:12" ht="114.75" x14ac:dyDescent="0.25">
      <c r="A218" s="341" t="s">
        <v>412</v>
      </c>
      <c r="B218" s="352"/>
      <c r="C218" s="352"/>
      <c r="D218" s="352"/>
      <c r="E218" s="353" t="s">
        <v>291</v>
      </c>
      <c r="F218" s="358" t="s">
        <v>71</v>
      </c>
      <c r="G218" s="358" t="s">
        <v>40</v>
      </c>
      <c r="H218" s="353" t="s">
        <v>715</v>
      </c>
      <c r="I218" s="358"/>
      <c r="J218" s="356">
        <f t="shared" ref="J218:L219" si="89">J219</f>
        <v>13592880</v>
      </c>
      <c r="K218" s="356">
        <f t="shared" si="89"/>
        <v>13280400</v>
      </c>
      <c r="L218" s="356">
        <f t="shared" si="89"/>
        <v>12811680</v>
      </c>
    </row>
    <row r="219" spans="1:12" ht="38.25" x14ac:dyDescent="0.25">
      <c r="A219" s="352" t="s">
        <v>37</v>
      </c>
      <c r="B219" s="352"/>
      <c r="C219" s="352"/>
      <c r="D219" s="352"/>
      <c r="E219" s="353" t="s">
        <v>291</v>
      </c>
      <c r="F219" s="358" t="s">
        <v>71</v>
      </c>
      <c r="G219" s="358" t="s">
        <v>40</v>
      </c>
      <c r="H219" s="353" t="s">
        <v>715</v>
      </c>
      <c r="I219" s="358" t="s">
        <v>76</v>
      </c>
      <c r="J219" s="356">
        <f t="shared" si="89"/>
        <v>13592880</v>
      </c>
      <c r="K219" s="356">
        <f t="shared" si="89"/>
        <v>13280400</v>
      </c>
      <c r="L219" s="356">
        <f t="shared" si="89"/>
        <v>12811680</v>
      </c>
    </row>
    <row r="220" spans="1:12" x14ac:dyDescent="0.25">
      <c r="A220" s="352" t="s">
        <v>77</v>
      </c>
      <c r="B220" s="352"/>
      <c r="C220" s="352"/>
      <c r="D220" s="352"/>
      <c r="E220" s="353" t="s">
        <v>291</v>
      </c>
      <c r="F220" s="358" t="s">
        <v>71</v>
      </c>
      <c r="G220" s="358" t="s">
        <v>40</v>
      </c>
      <c r="H220" s="353" t="s">
        <v>715</v>
      </c>
      <c r="I220" s="358" t="s">
        <v>78</v>
      </c>
      <c r="J220" s="356">
        <f>'3.ВС'!J292</f>
        <v>13592880</v>
      </c>
      <c r="K220" s="356">
        <f>'3.ВС'!K292</f>
        <v>13280400</v>
      </c>
      <c r="L220" s="356">
        <f>'3.ВС'!L292</f>
        <v>12811680</v>
      </c>
    </row>
    <row r="221" spans="1:12" ht="89.25" x14ac:dyDescent="0.25">
      <c r="A221" s="352" t="s">
        <v>269</v>
      </c>
      <c r="B221" s="352"/>
      <c r="C221" s="352"/>
      <c r="D221" s="352"/>
      <c r="E221" s="350">
        <v>852</v>
      </c>
      <c r="F221" s="358" t="s">
        <v>71</v>
      </c>
      <c r="G221" s="358" t="s">
        <v>40</v>
      </c>
      <c r="H221" s="353" t="s">
        <v>344</v>
      </c>
      <c r="I221" s="358"/>
      <c r="J221" s="356">
        <f t="shared" ref="J221:L222" si="90">J222</f>
        <v>116366368</v>
      </c>
      <c r="K221" s="356">
        <f t="shared" si="90"/>
        <v>116366368</v>
      </c>
      <c r="L221" s="356">
        <f t="shared" si="90"/>
        <v>116366368</v>
      </c>
    </row>
    <row r="222" spans="1:12" ht="38.25" x14ac:dyDescent="0.25">
      <c r="A222" s="352" t="s">
        <v>37</v>
      </c>
      <c r="B222" s="352"/>
      <c r="C222" s="352"/>
      <c r="D222" s="352"/>
      <c r="E222" s="350">
        <v>852</v>
      </c>
      <c r="F222" s="358" t="s">
        <v>71</v>
      </c>
      <c r="G222" s="358" t="s">
        <v>40</v>
      </c>
      <c r="H222" s="353" t="s">
        <v>344</v>
      </c>
      <c r="I222" s="358" t="s">
        <v>76</v>
      </c>
      <c r="J222" s="356">
        <f t="shared" si="90"/>
        <v>116366368</v>
      </c>
      <c r="K222" s="356">
        <f t="shared" si="90"/>
        <v>116366368</v>
      </c>
      <c r="L222" s="356">
        <f t="shared" si="90"/>
        <v>116366368</v>
      </c>
    </row>
    <row r="223" spans="1:12" x14ac:dyDescent="0.25">
      <c r="A223" s="352" t="s">
        <v>77</v>
      </c>
      <c r="B223" s="352"/>
      <c r="C223" s="352"/>
      <c r="D223" s="352"/>
      <c r="E223" s="350">
        <v>852</v>
      </c>
      <c r="F223" s="358" t="s">
        <v>71</v>
      </c>
      <c r="G223" s="358" t="s">
        <v>40</v>
      </c>
      <c r="H223" s="353" t="s">
        <v>344</v>
      </c>
      <c r="I223" s="358" t="s">
        <v>78</v>
      </c>
      <c r="J223" s="356">
        <f>'3.ВС'!J295</f>
        <v>116366368</v>
      </c>
      <c r="K223" s="356">
        <f>'3.ВС'!K295</f>
        <v>116366368</v>
      </c>
      <c r="L223" s="356">
        <f>'3.ВС'!L295</f>
        <v>116366368</v>
      </c>
    </row>
    <row r="224" spans="1:12" x14ac:dyDescent="0.25">
      <c r="A224" s="341" t="s">
        <v>111</v>
      </c>
      <c r="B224" s="352"/>
      <c r="C224" s="352"/>
      <c r="D224" s="352"/>
      <c r="E224" s="350">
        <v>852</v>
      </c>
      <c r="F224" s="358" t="s">
        <v>71</v>
      </c>
      <c r="G224" s="358" t="s">
        <v>40</v>
      </c>
      <c r="H224" s="353" t="s">
        <v>345</v>
      </c>
      <c r="I224" s="358"/>
      <c r="J224" s="356">
        <f t="shared" ref="J224:L225" si="91">J225</f>
        <v>24103400</v>
      </c>
      <c r="K224" s="356">
        <f t="shared" si="91"/>
        <v>22861400</v>
      </c>
      <c r="L224" s="356">
        <f t="shared" si="91"/>
        <v>22585800</v>
      </c>
    </row>
    <row r="225" spans="1:12" ht="38.25" x14ac:dyDescent="0.25">
      <c r="A225" s="352" t="s">
        <v>37</v>
      </c>
      <c r="B225" s="352"/>
      <c r="C225" s="352"/>
      <c r="D225" s="352"/>
      <c r="E225" s="350">
        <v>852</v>
      </c>
      <c r="F225" s="358" t="s">
        <v>71</v>
      </c>
      <c r="G225" s="353" t="s">
        <v>40</v>
      </c>
      <c r="H225" s="353" t="s">
        <v>345</v>
      </c>
      <c r="I225" s="358" t="s">
        <v>76</v>
      </c>
      <c r="J225" s="356">
        <f t="shared" si="91"/>
        <v>24103400</v>
      </c>
      <c r="K225" s="356">
        <f t="shared" si="91"/>
        <v>22861400</v>
      </c>
      <c r="L225" s="356">
        <f t="shared" si="91"/>
        <v>22585800</v>
      </c>
    </row>
    <row r="226" spans="1:12" x14ac:dyDescent="0.25">
      <c r="A226" s="352" t="s">
        <v>77</v>
      </c>
      <c r="B226" s="352"/>
      <c r="C226" s="352"/>
      <c r="D226" s="352"/>
      <c r="E226" s="350">
        <v>852</v>
      </c>
      <c r="F226" s="358" t="s">
        <v>71</v>
      </c>
      <c r="G226" s="353" t="s">
        <v>40</v>
      </c>
      <c r="H226" s="353" t="s">
        <v>345</v>
      </c>
      <c r="I226" s="358" t="s">
        <v>78</v>
      </c>
      <c r="J226" s="356">
        <f>'3.ВС'!J298</f>
        <v>24103400</v>
      </c>
      <c r="K226" s="356">
        <f>'3.ВС'!K298</f>
        <v>22861400</v>
      </c>
      <c r="L226" s="356">
        <f>'3.ВС'!L298</f>
        <v>22585800</v>
      </c>
    </row>
    <row r="227" spans="1:12" x14ac:dyDescent="0.25">
      <c r="A227" s="341" t="s">
        <v>109</v>
      </c>
      <c r="B227" s="352"/>
      <c r="C227" s="352"/>
      <c r="D227" s="352"/>
      <c r="E227" s="350">
        <v>852</v>
      </c>
      <c r="F227" s="358" t="s">
        <v>71</v>
      </c>
      <c r="G227" s="353" t="s">
        <v>40</v>
      </c>
      <c r="H227" s="353" t="s">
        <v>341</v>
      </c>
      <c r="I227" s="358"/>
      <c r="J227" s="356">
        <f t="shared" ref="J227:L228" si="92">J228</f>
        <v>1220321.6400000001</v>
      </c>
      <c r="K227" s="356">
        <f t="shared" si="92"/>
        <v>0</v>
      </c>
      <c r="L227" s="356">
        <f t="shared" si="92"/>
        <v>0</v>
      </c>
    </row>
    <row r="228" spans="1:12" ht="38.25" x14ac:dyDescent="0.25">
      <c r="A228" s="352" t="s">
        <v>37</v>
      </c>
      <c r="B228" s="352"/>
      <c r="C228" s="352"/>
      <c r="D228" s="352"/>
      <c r="E228" s="350">
        <v>852</v>
      </c>
      <c r="F228" s="358" t="s">
        <v>71</v>
      </c>
      <c r="G228" s="353" t="s">
        <v>40</v>
      </c>
      <c r="H228" s="353" t="s">
        <v>341</v>
      </c>
      <c r="I228" s="358" t="s">
        <v>76</v>
      </c>
      <c r="J228" s="356">
        <f t="shared" si="92"/>
        <v>1220321.6400000001</v>
      </c>
      <c r="K228" s="356">
        <f t="shared" si="92"/>
        <v>0</v>
      </c>
      <c r="L228" s="356">
        <f t="shared" si="92"/>
        <v>0</v>
      </c>
    </row>
    <row r="229" spans="1:12" x14ac:dyDescent="0.25">
      <c r="A229" s="352" t="s">
        <v>77</v>
      </c>
      <c r="B229" s="352"/>
      <c r="C229" s="352"/>
      <c r="D229" s="352"/>
      <c r="E229" s="350">
        <v>852</v>
      </c>
      <c r="F229" s="358" t="s">
        <v>71</v>
      </c>
      <c r="G229" s="353" t="s">
        <v>40</v>
      </c>
      <c r="H229" s="353" t="s">
        <v>341</v>
      </c>
      <c r="I229" s="358" t="s">
        <v>78</v>
      </c>
      <c r="J229" s="356">
        <f>'3.ВС'!J301</f>
        <v>1220321.6400000001</v>
      </c>
      <c r="K229" s="356">
        <f>'3.ВС'!K301</f>
        <v>0</v>
      </c>
      <c r="L229" s="356">
        <f>'3.ВС'!L301</f>
        <v>0</v>
      </c>
    </row>
    <row r="230" spans="1:12" ht="38.25" x14ac:dyDescent="0.25">
      <c r="A230" s="352" t="s">
        <v>701</v>
      </c>
      <c r="B230" s="352"/>
      <c r="C230" s="352"/>
      <c r="D230" s="352"/>
      <c r="E230" s="353">
        <v>852</v>
      </c>
      <c r="F230" s="358" t="s">
        <v>71</v>
      </c>
      <c r="G230" s="353" t="s">
        <v>40</v>
      </c>
      <c r="H230" s="353" t="s">
        <v>700</v>
      </c>
      <c r="I230" s="358"/>
      <c r="J230" s="356">
        <f t="shared" ref="J230:L231" si="93">J231</f>
        <v>205012</v>
      </c>
      <c r="K230" s="356">
        <f t="shared" si="93"/>
        <v>0</v>
      </c>
      <c r="L230" s="356">
        <f t="shared" si="93"/>
        <v>0</v>
      </c>
    </row>
    <row r="231" spans="1:12" ht="38.25" x14ac:dyDescent="0.25">
      <c r="A231" s="352" t="s">
        <v>37</v>
      </c>
      <c r="B231" s="352"/>
      <c r="C231" s="352"/>
      <c r="D231" s="352"/>
      <c r="E231" s="353">
        <v>852</v>
      </c>
      <c r="F231" s="358" t="s">
        <v>71</v>
      </c>
      <c r="G231" s="353" t="s">
        <v>40</v>
      </c>
      <c r="H231" s="353" t="s">
        <v>700</v>
      </c>
      <c r="I231" s="358" t="s">
        <v>76</v>
      </c>
      <c r="J231" s="356">
        <f t="shared" si="93"/>
        <v>205012</v>
      </c>
      <c r="K231" s="356">
        <f t="shared" si="93"/>
        <v>0</v>
      </c>
      <c r="L231" s="356">
        <f t="shared" si="93"/>
        <v>0</v>
      </c>
    </row>
    <row r="232" spans="1:12" x14ac:dyDescent="0.25">
      <c r="A232" s="352" t="s">
        <v>77</v>
      </c>
      <c r="B232" s="352"/>
      <c r="C232" s="352"/>
      <c r="D232" s="352"/>
      <c r="E232" s="353">
        <v>852</v>
      </c>
      <c r="F232" s="358" t="s">
        <v>71</v>
      </c>
      <c r="G232" s="353" t="s">
        <v>40</v>
      </c>
      <c r="H232" s="353" t="s">
        <v>700</v>
      </c>
      <c r="I232" s="358" t="s">
        <v>78</v>
      </c>
      <c r="J232" s="356">
        <f>'3.ВС'!J304</f>
        <v>205012</v>
      </c>
      <c r="K232" s="356">
        <f>'3.ВС'!K304</f>
        <v>0</v>
      </c>
      <c r="L232" s="356">
        <f>'3.ВС'!L304</f>
        <v>0</v>
      </c>
    </row>
    <row r="233" spans="1:12" ht="25.5" x14ac:dyDescent="0.25">
      <c r="A233" s="341" t="s">
        <v>110</v>
      </c>
      <c r="B233" s="352"/>
      <c r="C233" s="352"/>
      <c r="D233" s="352"/>
      <c r="E233" s="350">
        <v>852</v>
      </c>
      <c r="F233" s="353" t="s">
        <v>71</v>
      </c>
      <c r="G233" s="353" t="s">
        <v>40</v>
      </c>
      <c r="H233" s="353" t="s">
        <v>342</v>
      </c>
      <c r="I233" s="358"/>
      <c r="J233" s="356">
        <f t="shared" ref="J233:L234" si="94">J234</f>
        <v>908328.39</v>
      </c>
      <c r="K233" s="356">
        <f t="shared" si="94"/>
        <v>0</v>
      </c>
      <c r="L233" s="356">
        <f t="shared" si="94"/>
        <v>0</v>
      </c>
    </row>
    <row r="234" spans="1:12" ht="38.25" x14ac:dyDescent="0.25">
      <c r="A234" s="352" t="s">
        <v>37</v>
      </c>
      <c r="B234" s="352"/>
      <c r="C234" s="352"/>
      <c r="D234" s="352"/>
      <c r="E234" s="350">
        <v>852</v>
      </c>
      <c r="F234" s="358" t="s">
        <v>71</v>
      </c>
      <c r="G234" s="353" t="s">
        <v>40</v>
      </c>
      <c r="H234" s="353" t="s">
        <v>342</v>
      </c>
      <c r="I234" s="358" t="s">
        <v>76</v>
      </c>
      <c r="J234" s="356">
        <f t="shared" si="94"/>
        <v>908328.39</v>
      </c>
      <c r="K234" s="356">
        <f t="shared" si="94"/>
        <v>0</v>
      </c>
      <c r="L234" s="356">
        <f t="shared" si="94"/>
        <v>0</v>
      </c>
    </row>
    <row r="235" spans="1:12" x14ac:dyDescent="0.25">
      <c r="A235" s="352" t="s">
        <v>77</v>
      </c>
      <c r="B235" s="352"/>
      <c r="C235" s="352"/>
      <c r="D235" s="352"/>
      <c r="E235" s="350">
        <v>852</v>
      </c>
      <c r="F235" s="358" t="s">
        <v>71</v>
      </c>
      <c r="G235" s="353" t="s">
        <v>40</v>
      </c>
      <c r="H235" s="353" t="s">
        <v>342</v>
      </c>
      <c r="I235" s="358" t="s">
        <v>78</v>
      </c>
      <c r="J235" s="356">
        <f>'3.ВС'!J307</f>
        <v>908328.39</v>
      </c>
      <c r="K235" s="356">
        <f>'3.ВС'!K307</f>
        <v>0</v>
      </c>
      <c r="L235" s="356">
        <f>'3.ВС'!L307</f>
        <v>0</v>
      </c>
    </row>
    <row r="236" spans="1:12" ht="63.75" x14ac:dyDescent="0.25">
      <c r="A236" s="352" t="s">
        <v>280</v>
      </c>
      <c r="B236" s="352"/>
      <c r="C236" s="352"/>
      <c r="D236" s="352"/>
      <c r="E236" s="350">
        <v>852</v>
      </c>
      <c r="F236" s="358" t="s">
        <v>71</v>
      </c>
      <c r="G236" s="358" t="s">
        <v>40</v>
      </c>
      <c r="H236" s="353" t="s">
        <v>346</v>
      </c>
      <c r="I236" s="358"/>
      <c r="J236" s="356">
        <f t="shared" ref="J236:L237" si="95">J237</f>
        <v>4657379.71</v>
      </c>
      <c r="K236" s="356">
        <f t="shared" si="95"/>
        <v>4517777.6400000006</v>
      </c>
      <c r="L236" s="356">
        <f t="shared" si="95"/>
        <v>4260875.32</v>
      </c>
    </row>
    <row r="237" spans="1:12" ht="38.25" x14ac:dyDescent="0.25">
      <c r="A237" s="352" t="s">
        <v>37</v>
      </c>
      <c r="B237" s="352"/>
      <c r="C237" s="352"/>
      <c r="D237" s="352"/>
      <c r="E237" s="350">
        <v>852</v>
      </c>
      <c r="F237" s="358" t="s">
        <v>71</v>
      </c>
      <c r="G237" s="358" t="s">
        <v>40</v>
      </c>
      <c r="H237" s="353" t="s">
        <v>346</v>
      </c>
      <c r="I237" s="358" t="s">
        <v>76</v>
      </c>
      <c r="J237" s="356">
        <f t="shared" si="95"/>
        <v>4657379.71</v>
      </c>
      <c r="K237" s="356">
        <f t="shared" si="95"/>
        <v>4517777.6400000006</v>
      </c>
      <c r="L237" s="356">
        <f t="shared" si="95"/>
        <v>4260875.32</v>
      </c>
    </row>
    <row r="238" spans="1:12" x14ac:dyDescent="0.25">
      <c r="A238" s="352" t="s">
        <v>77</v>
      </c>
      <c r="B238" s="352"/>
      <c r="C238" s="352"/>
      <c r="D238" s="352"/>
      <c r="E238" s="350">
        <v>852</v>
      </c>
      <c r="F238" s="358" t="s">
        <v>71</v>
      </c>
      <c r="G238" s="358" t="s">
        <v>40</v>
      </c>
      <c r="H238" s="353" t="s">
        <v>346</v>
      </c>
      <c r="I238" s="358" t="s">
        <v>78</v>
      </c>
      <c r="J238" s="356">
        <f>'3.ВС'!J310</f>
        <v>4657379.71</v>
      </c>
      <c r="K238" s="356">
        <f>'3.ВС'!K310</f>
        <v>4517777.6400000006</v>
      </c>
      <c r="L238" s="356">
        <f>'3.ВС'!L310</f>
        <v>4260875.32</v>
      </c>
    </row>
    <row r="239" spans="1:12" ht="51" x14ac:dyDescent="0.25">
      <c r="A239" s="352" t="s">
        <v>674</v>
      </c>
      <c r="B239" s="352"/>
      <c r="C239" s="352"/>
      <c r="D239" s="352"/>
      <c r="E239" s="353">
        <v>852</v>
      </c>
      <c r="F239" s="358" t="s">
        <v>71</v>
      </c>
      <c r="G239" s="358" t="s">
        <v>40</v>
      </c>
      <c r="H239" s="353" t="s">
        <v>704</v>
      </c>
      <c r="I239" s="358"/>
      <c r="J239" s="356">
        <f t="shared" ref="J239:L240" si="96">J240</f>
        <v>2765876</v>
      </c>
      <c r="K239" s="356">
        <f t="shared" si="96"/>
        <v>2876556</v>
      </c>
      <c r="L239" s="356">
        <f t="shared" si="96"/>
        <v>2991617</v>
      </c>
    </row>
    <row r="240" spans="1:12" ht="38.25" x14ac:dyDescent="0.25">
      <c r="A240" s="352" t="s">
        <v>37</v>
      </c>
      <c r="B240" s="352"/>
      <c r="C240" s="352"/>
      <c r="D240" s="352"/>
      <c r="E240" s="353">
        <v>852</v>
      </c>
      <c r="F240" s="358" t="s">
        <v>71</v>
      </c>
      <c r="G240" s="358" t="s">
        <v>40</v>
      </c>
      <c r="H240" s="353" t="s">
        <v>704</v>
      </c>
      <c r="I240" s="358"/>
      <c r="J240" s="356">
        <f t="shared" si="96"/>
        <v>2765876</v>
      </c>
      <c r="K240" s="356">
        <f t="shared" si="96"/>
        <v>2876556</v>
      </c>
      <c r="L240" s="356">
        <f t="shared" si="96"/>
        <v>2991617</v>
      </c>
    </row>
    <row r="241" spans="1:12" x14ac:dyDescent="0.25">
      <c r="A241" s="352" t="s">
        <v>77</v>
      </c>
      <c r="B241" s="352"/>
      <c r="C241" s="352"/>
      <c r="D241" s="352"/>
      <c r="E241" s="353">
        <v>852</v>
      </c>
      <c r="F241" s="358" t="s">
        <v>71</v>
      </c>
      <c r="G241" s="358" t="s">
        <v>40</v>
      </c>
      <c r="H241" s="353" t="s">
        <v>704</v>
      </c>
      <c r="I241" s="358"/>
      <c r="J241" s="356">
        <f>'3.ВС'!J313</f>
        <v>2765876</v>
      </c>
      <c r="K241" s="356">
        <f>'3.ВС'!K313</f>
        <v>2876556</v>
      </c>
      <c r="L241" s="356">
        <f>'3.ВС'!L313</f>
        <v>2991617</v>
      </c>
    </row>
    <row r="242" spans="1:12" ht="102" x14ac:dyDescent="0.25">
      <c r="A242" s="352" t="s">
        <v>268</v>
      </c>
      <c r="B242" s="352"/>
      <c r="C242" s="352"/>
      <c r="D242" s="352"/>
      <c r="E242" s="350">
        <v>852</v>
      </c>
      <c r="F242" s="358" t="s">
        <v>71</v>
      </c>
      <c r="G242" s="358" t="s">
        <v>40</v>
      </c>
      <c r="H242" s="353" t="s">
        <v>343</v>
      </c>
      <c r="I242" s="358"/>
      <c r="J242" s="356">
        <f t="shared" ref="J242:L243" si="97">J243</f>
        <v>1623600</v>
      </c>
      <c r="K242" s="356">
        <f t="shared" si="97"/>
        <v>1623600</v>
      </c>
      <c r="L242" s="356">
        <f t="shared" si="97"/>
        <v>1623600</v>
      </c>
    </row>
    <row r="243" spans="1:12" ht="38.25" x14ac:dyDescent="0.25">
      <c r="A243" s="352" t="s">
        <v>37</v>
      </c>
      <c r="B243" s="352"/>
      <c r="C243" s="352"/>
      <c r="D243" s="352"/>
      <c r="E243" s="350">
        <v>852</v>
      </c>
      <c r="F243" s="358" t="s">
        <v>71</v>
      </c>
      <c r="G243" s="358" t="s">
        <v>40</v>
      </c>
      <c r="H243" s="353" t="s">
        <v>343</v>
      </c>
      <c r="I243" s="358" t="s">
        <v>76</v>
      </c>
      <c r="J243" s="356">
        <f t="shared" si="97"/>
        <v>1623600</v>
      </c>
      <c r="K243" s="356">
        <f t="shared" si="97"/>
        <v>1623600</v>
      </c>
      <c r="L243" s="356">
        <f t="shared" si="97"/>
        <v>1623600</v>
      </c>
    </row>
    <row r="244" spans="1:12" x14ac:dyDescent="0.25">
      <c r="A244" s="352" t="s">
        <v>77</v>
      </c>
      <c r="B244" s="352"/>
      <c r="C244" s="352"/>
      <c r="D244" s="352"/>
      <c r="E244" s="350">
        <v>852</v>
      </c>
      <c r="F244" s="358" t="s">
        <v>71</v>
      </c>
      <c r="G244" s="358" t="s">
        <v>40</v>
      </c>
      <c r="H244" s="353" t="s">
        <v>343</v>
      </c>
      <c r="I244" s="358" t="s">
        <v>78</v>
      </c>
      <c r="J244" s="356">
        <f>'3.ВС'!J316</f>
        <v>1623600</v>
      </c>
      <c r="K244" s="356">
        <f>'3.ВС'!K316</f>
        <v>1623600</v>
      </c>
      <c r="L244" s="356">
        <f>'3.ВС'!L316</f>
        <v>1623600</v>
      </c>
    </row>
    <row r="245" spans="1:12" ht="25.5" x14ac:dyDescent="0.25">
      <c r="A245" s="345" t="s">
        <v>765</v>
      </c>
      <c r="B245" s="352"/>
      <c r="C245" s="352"/>
      <c r="D245" s="352"/>
      <c r="E245" s="350"/>
      <c r="F245" s="342" t="s">
        <v>71</v>
      </c>
      <c r="G245" s="343" t="s">
        <v>40</v>
      </c>
      <c r="H245" s="344" t="s">
        <v>766</v>
      </c>
      <c r="I245" s="342"/>
      <c r="J245" s="356">
        <f>J246</f>
        <v>9620423.2300000004</v>
      </c>
      <c r="K245" s="356">
        <f t="shared" ref="K245:L246" si="98">K246</f>
        <v>0</v>
      </c>
      <c r="L245" s="356">
        <f t="shared" si="98"/>
        <v>0</v>
      </c>
    </row>
    <row r="246" spans="1:12" ht="38.25" x14ac:dyDescent="0.25">
      <c r="A246" s="346" t="s">
        <v>37</v>
      </c>
      <c r="B246" s="352"/>
      <c r="C246" s="352"/>
      <c r="D246" s="352"/>
      <c r="E246" s="350"/>
      <c r="F246" s="342" t="s">
        <v>71</v>
      </c>
      <c r="G246" s="343" t="s">
        <v>40</v>
      </c>
      <c r="H246" s="344" t="s">
        <v>766</v>
      </c>
      <c r="I246" s="342" t="s">
        <v>76</v>
      </c>
      <c r="J246" s="356">
        <f>J247</f>
        <v>9620423.2300000004</v>
      </c>
      <c r="K246" s="356">
        <f t="shared" si="98"/>
        <v>0</v>
      </c>
      <c r="L246" s="356">
        <f t="shared" si="98"/>
        <v>0</v>
      </c>
    </row>
    <row r="247" spans="1:12" x14ac:dyDescent="0.25">
      <c r="A247" s="346" t="s">
        <v>77</v>
      </c>
      <c r="B247" s="352"/>
      <c r="C247" s="352"/>
      <c r="D247" s="352"/>
      <c r="E247" s="350"/>
      <c r="F247" s="342" t="s">
        <v>71</v>
      </c>
      <c r="G247" s="343" t="s">
        <v>40</v>
      </c>
      <c r="H247" s="344" t="s">
        <v>766</v>
      </c>
      <c r="I247" s="342" t="s">
        <v>78</v>
      </c>
      <c r="J247" s="356">
        <f>'3.ВС'!J319</f>
        <v>9620423.2300000004</v>
      </c>
      <c r="K247" s="356">
        <f>'3.ВС'!K319</f>
        <v>0</v>
      </c>
      <c r="L247" s="356">
        <f>'3.ВС'!L319</f>
        <v>0</v>
      </c>
    </row>
    <row r="248" spans="1:12" ht="25.5" x14ac:dyDescent="0.25">
      <c r="A248" s="341" t="s">
        <v>231</v>
      </c>
      <c r="B248" s="352"/>
      <c r="C248" s="352"/>
      <c r="D248" s="352"/>
      <c r="E248" s="350">
        <v>852</v>
      </c>
      <c r="F248" s="358" t="s">
        <v>71</v>
      </c>
      <c r="G248" s="353" t="s">
        <v>40</v>
      </c>
      <c r="H248" s="353" t="s">
        <v>347</v>
      </c>
      <c r="I248" s="358"/>
      <c r="J248" s="356">
        <f t="shared" ref="J248:L249" si="99">J249</f>
        <v>670360</v>
      </c>
      <c r="K248" s="356">
        <f t="shared" si="99"/>
        <v>670360</v>
      </c>
      <c r="L248" s="356">
        <f t="shared" si="99"/>
        <v>670360</v>
      </c>
    </row>
    <row r="249" spans="1:12" ht="38.25" x14ac:dyDescent="0.25">
      <c r="A249" s="352" t="s">
        <v>37</v>
      </c>
      <c r="B249" s="352"/>
      <c r="C249" s="352"/>
      <c r="D249" s="352"/>
      <c r="E249" s="350">
        <v>852</v>
      </c>
      <c r="F249" s="358" t="s">
        <v>71</v>
      </c>
      <c r="G249" s="353" t="s">
        <v>40</v>
      </c>
      <c r="H249" s="353" t="s">
        <v>347</v>
      </c>
      <c r="I249" s="358" t="s">
        <v>76</v>
      </c>
      <c r="J249" s="356">
        <f t="shared" si="99"/>
        <v>670360</v>
      </c>
      <c r="K249" s="356">
        <f t="shared" si="99"/>
        <v>670360</v>
      </c>
      <c r="L249" s="356">
        <f t="shared" si="99"/>
        <v>670360</v>
      </c>
    </row>
    <row r="250" spans="1:12" x14ac:dyDescent="0.25">
      <c r="A250" s="352" t="s">
        <v>77</v>
      </c>
      <c r="B250" s="352"/>
      <c r="C250" s="352"/>
      <c r="D250" s="352"/>
      <c r="E250" s="350">
        <v>852</v>
      </c>
      <c r="F250" s="358" t="s">
        <v>71</v>
      </c>
      <c r="G250" s="353" t="s">
        <v>40</v>
      </c>
      <c r="H250" s="353" t="s">
        <v>347</v>
      </c>
      <c r="I250" s="358" t="s">
        <v>78</v>
      </c>
      <c r="J250" s="356">
        <f>'3.ВС'!J322</f>
        <v>670360</v>
      </c>
      <c r="K250" s="356">
        <f>'3.ВС'!K322</f>
        <v>670360</v>
      </c>
      <c r="L250" s="356">
        <f>'3.ВС'!L322</f>
        <v>670360</v>
      </c>
    </row>
    <row r="251" spans="1:12" x14ac:dyDescent="0.25">
      <c r="A251" s="341" t="s">
        <v>113</v>
      </c>
      <c r="B251" s="352"/>
      <c r="C251" s="352"/>
      <c r="D251" s="352"/>
      <c r="E251" s="350">
        <v>852</v>
      </c>
      <c r="F251" s="358" t="s">
        <v>71</v>
      </c>
      <c r="G251" s="353" t="s">
        <v>42</v>
      </c>
      <c r="H251" s="353"/>
      <c r="I251" s="358"/>
      <c r="J251" s="356">
        <f>J252+J255+J258+J261</f>
        <v>12027200</v>
      </c>
      <c r="K251" s="356">
        <f t="shared" ref="K251:L251" si="100">K252+K255+K258+K261</f>
        <v>16354255</v>
      </c>
      <c r="L251" s="356">
        <f t="shared" si="100"/>
        <v>11797300</v>
      </c>
    </row>
    <row r="252" spans="1:12" x14ac:dyDescent="0.25">
      <c r="A252" s="341" t="s">
        <v>293</v>
      </c>
      <c r="B252" s="352"/>
      <c r="C252" s="352"/>
      <c r="D252" s="352"/>
      <c r="E252" s="353" t="s">
        <v>250</v>
      </c>
      <c r="F252" s="358" t="s">
        <v>71</v>
      </c>
      <c r="G252" s="353" t="s">
        <v>42</v>
      </c>
      <c r="H252" s="353" t="s">
        <v>735</v>
      </c>
      <c r="I252" s="376"/>
      <c r="J252" s="356">
        <f t="shared" ref="J252:L253" si="101">J253</f>
        <v>0</v>
      </c>
      <c r="K252" s="356">
        <f t="shared" si="101"/>
        <v>4556955</v>
      </c>
      <c r="L252" s="356">
        <f t="shared" si="101"/>
        <v>0</v>
      </c>
    </row>
    <row r="253" spans="1:12" ht="38.25" x14ac:dyDescent="0.25">
      <c r="A253" s="352" t="s">
        <v>37</v>
      </c>
      <c r="B253" s="352"/>
      <c r="C253" s="352"/>
      <c r="D253" s="352"/>
      <c r="E253" s="353">
        <v>851</v>
      </c>
      <c r="F253" s="358" t="s">
        <v>71</v>
      </c>
      <c r="G253" s="353" t="s">
        <v>42</v>
      </c>
      <c r="H253" s="353" t="s">
        <v>735</v>
      </c>
      <c r="I253" s="358" t="s">
        <v>76</v>
      </c>
      <c r="J253" s="356">
        <f t="shared" si="101"/>
        <v>0</v>
      </c>
      <c r="K253" s="356">
        <f t="shared" si="101"/>
        <v>4556955</v>
      </c>
      <c r="L253" s="356">
        <f t="shared" si="101"/>
        <v>0</v>
      </c>
    </row>
    <row r="254" spans="1:12" x14ac:dyDescent="0.25">
      <c r="A254" s="352" t="s">
        <v>77</v>
      </c>
      <c r="B254" s="352"/>
      <c r="C254" s="352"/>
      <c r="D254" s="352"/>
      <c r="E254" s="353">
        <v>851</v>
      </c>
      <c r="F254" s="358" t="s">
        <v>71</v>
      </c>
      <c r="G254" s="358" t="s">
        <v>42</v>
      </c>
      <c r="H254" s="353" t="s">
        <v>735</v>
      </c>
      <c r="I254" s="358" t="s">
        <v>78</v>
      </c>
      <c r="J254" s="376">
        <f>'3.ВС'!J172</f>
        <v>0</v>
      </c>
      <c r="K254" s="376">
        <f>'3.ВС'!K172</f>
        <v>4556955</v>
      </c>
      <c r="L254" s="376">
        <f>'3.ВС'!L172</f>
        <v>0</v>
      </c>
    </row>
    <row r="255" spans="1:12" x14ac:dyDescent="0.25">
      <c r="A255" s="352" t="s">
        <v>114</v>
      </c>
      <c r="B255" s="352"/>
      <c r="C255" s="352"/>
      <c r="D255" s="352"/>
      <c r="E255" s="350">
        <v>851</v>
      </c>
      <c r="F255" s="353" t="s">
        <v>71</v>
      </c>
      <c r="G255" s="353" t="s">
        <v>42</v>
      </c>
      <c r="H255" s="353" t="s">
        <v>322</v>
      </c>
      <c r="I255" s="358"/>
      <c r="J255" s="356">
        <f t="shared" ref="J255:L256" si="102">J256</f>
        <v>11876300</v>
      </c>
      <c r="K255" s="356">
        <f t="shared" si="102"/>
        <v>11665300</v>
      </c>
      <c r="L255" s="356">
        <f t="shared" si="102"/>
        <v>11665300</v>
      </c>
    </row>
    <row r="256" spans="1:12" ht="38.25" x14ac:dyDescent="0.25">
      <c r="A256" s="352" t="s">
        <v>37</v>
      </c>
      <c r="B256" s="352"/>
      <c r="C256" s="352"/>
      <c r="D256" s="352"/>
      <c r="E256" s="350">
        <v>851</v>
      </c>
      <c r="F256" s="358" t="s">
        <v>71</v>
      </c>
      <c r="G256" s="353" t="s">
        <v>42</v>
      </c>
      <c r="H256" s="353" t="s">
        <v>322</v>
      </c>
      <c r="I256" s="358" t="s">
        <v>76</v>
      </c>
      <c r="J256" s="356">
        <f t="shared" si="102"/>
        <v>11876300</v>
      </c>
      <c r="K256" s="356">
        <f t="shared" si="102"/>
        <v>11665300</v>
      </c>
      <c r="L256" s="356">
        <f t="shared" si="102"/>
        <v>11665300</v>
      </c>
    </row>
    <row r="257" spans="1:12" x14ac:dyDescent="0.25">
      <c r="A257" s="352" t="s">
        <v>77</v>
      </c>
      <c r="B257" s="352"/>
      <c r="C257" s="352"/>
      <c r="D257" s="352"/>
      <c r="E257" s="350">
        <v>851</v>
      </c>
      <c r="F257" s="358" t="s">
        <v>71</v>
      </c>
      <c r="G257" s="358" t="s">
        <v>42</v>
      </c>
      <c r="H257" s="353" t="s">
        <v>322</v>
      </c>
      <c r="I257" s="358" t="s">
        <v>78</v>
      </c>
      <c r="J257" s="356">
        <f>'3.ВС'!J175</f>
        <v>11876300</v>
      </c>
      <c r="K257" s="356">
        <f>'3.ВС'!K175</f>
        <v>11665300</v>
      </c>
      <c r="L257" s="356">
        <f>'3.ВС'!L175</f>
        <v>11665300</v>
      </c>
    </row>
    <row r="258" spans="1:12" x14ac:dyDescent="0.25">
      <c r="A258" s="352" t="s">
        <v>109</v>
      </c>
      <c r="B258" s="352"/>
      <c r="C258" s="352"/>
      <c r="D258" s="352"/>
      <c r="E258" s="350">
        <v>851</v>
      </c>
      <c r="F258" s="358" t="s">
        <v>71</v>
      </c>
      <c r="G258" s="358" t="s">
        <v>42</v>
      </c>
      <c r="H258" s="353" t="s">
        <v>323</v>
      </c>
      <c r="I258" s="358"/>
      <c r="J258" s="356">
        <f t="shared" ref="J258:L259" si="103">J259</f>
        <v>18900</v>
      </c>
      <c r="K258" s="356">
        <f t="shared" si="103"/>
        <v>0</v>
      </c>
      <c r="L258" s="356">
        <f t="shared" si="103"/>
        <v>0</v>
      </c>
    </row>
    <row r="259" spans="1:12" ht="38.25" x14ac:dyDescent="0.25">
      <c r="A259" s="352" t="s">
        <v>37</v>
      </c>
      <c r="B259" s="352"/>
      <c r="C259" s="352"/>
      <c r="D259" s="352"/>
      <c r="E259" s="350">
        <v>851</v>
      </c>
      <c r="F259" s="358" t="s">
        <v>71</v>
      </c>
      <c r="G259" s="358" t="s">
        <v>42</v>
      </c>
      <c r="H259" s="353" t="s">
        <v>323</v>
      </c>
      <c r="I259" s="358" t="s">
        <v>76</v>
      </c>
      <c r="J259" s="356">
        <f t="shared" si="103"/>
        <v>18900</v>
      </c>
      <c r="K259" s="356">
        <f t="shared" si="103"/>
        <v>0</v>
      </c>
      <c r="L259" s="356">
        <f t="shared" si="103"/>
        <v>0</v>
      </c>
    </row>
    <row r="260" spans="1:12" x14ac:dyDescent="0.25">
      <c r="A260" s="352" t="s">
        <v>77</v>
      </c>
      <c r="B260" s="352"/>
      <c r="C260" s="352"/>
      <c r="D260" s="352"/>
      <c r="E260" s="350">
        <v>851</v>
      </c>
      <c r="F260" s="358" t="s">
        <v>71</v>
      </c>
      <c r="G260" s="353" t="s">
        <v>42</v>
      </c>
      <c r="H260" s="353" t="s">
        <v>323</v>
      </c>
      <c r="I260" s="358" t="s">
        <v>78</v>
      </c>
      <c r="J260" s="356">
        <f>'3.ВС'!J178</f>
        <v>18900</v>
      </c>
      <c r="K260" s="356">
        <f>'3.ВС'!K178</f>
        <v>0</v>
      </c>
      <c r="L260" s="356">
        <f>'3.ВС'!L178</f>
        <v>0</v>
      </c>
    </row>
    <row r="261" spans="1:12" ht="102" x14ac:dyDescent="0.25">
      <c r="A261" s="352" t="s">
        <v>268</v>
      </c>
      <c r="B261" s="352"/>
      <c r="C261" s="352"/>
      <c r="D261" s="352"/>
      <c r="E261" s="350">
        <v>851</v>
      </c>
      <c r="F261" s="358" t="s">
        <v>71</v>
      </c>
      <c r="G261" s="358" t="s">
        <v>42</v>
      </c>
      <c r="H261" s="353" t="s">
        <v>324</v>
      </c>
      <c r="I261" s="358"/>
      <c r="J261" s="356">
        <f t="shared" ref="J261:L262" si="104">J262</f>
        <v>132000</v>
      </c>
      <c r="K261" s="356">
        <f t="shared" si="104"/>
        <v>132000</v>
      </c>
      <c r="L261" s="356">
        <f t="shared" si="104"/>
        <v>132000</v>
      </c>
    </row>
    <row r="262" spans="1:12" ht="38.25" x14ac:dyDescent="0.25">
      <c r="A262" s="352" t="s">
        <v>37</v>
      </c>
      <c r="B262" s="352"/>
      <c r="C262" s="352"/>
      <c r="D262" s="352"/>
      <c r="E262" s="350">
        <v>851</v>
      </c>
      <c r="F262" s="358" t="s">
        <v>71</v>
      </c>
      <c r="G262" s="358" t="s">
        <v>42</v>
      </c>
      <c r="H262" s="353" t="s">
        <v>324</v>
      </c>
      <c r="I262" s="358" t="s">
        <v>76</v>
      </c>
      <c r="J262" s="356">
        <f t="shared" si="104"/>
        <v>132000</v>
      </c>
      <c r="K262" s="356">
        <f t="shared" si="104"/>
        <v>132000</v>
      </c>
      <c r="L262" s="356">
        <f t="shared" si="104"/>
        <v>132000</v>
      </c>
    </row>
    <row r="263" spans="1:12" x14ac:dyDescent="0.25">
      <c r="A263" s="352" t="s">
        <v>77</v>
      </c>
      <c r="B263" s="352"/>
      <c r="C263" s="352"/>
      <c r="D263" s="352"/>
      <c r="E263" s="350">
        <v>851</v>
      </c>
      <c r="F263" s="358" t="s">
        <v>71</v>
      </c>
      <c r="G263" s="358" t="s">
        <v>42</v>
      </c>
      <c r="H263" s="353" t="s">
        <v>324</v>
      </c>
      <c r="I263" s="358" t="s">
        <v>78</v>
      </c>
      <c r="J263" s="356">
        <f>'3.ВС'!J181</f>
        <v>132000</v>
      </c>
      <c r="K263" s="356">
        <f>'3.ВС'!K181</f>
        <v>132000</v>
      </c>
      <c r="L263" s="356">
        <f>'3.ВС'!L181</f>
        <v>132000</v>
      </c>
    </row>
    <row r="264" spans="1:12" x14ac:dyDescent="0.25">
      <c r="A264" s="341" t="s">
        <v>115</v>
      </c>
      <c r="B264" s="352"/>
      <c r="C264" s="352"/>
      <c r="D264" s="352"/>
      <c r="E264" s="350">
        <v>852</v>
      </c>
      <c r="F264" s="358" t="s">
        <v>71</v>
      </c>
      <c r="G264" s="358" t="s">
        <v>71</v>
      </c>
      <c r="H264" s="353"/>
      <c r="I264" s="358"/>
      <c r="J264" s="356">
        <f t="shared" ref="J264:L265" si="105">J265</f>
        <v>142300</v>
      </c>
      <c r="K264" s="356">
        <f t="shared" si="105"/>
        <v>0</v>
      </c>
      <c r="L264" s="356">
        <f t="shared" si="105"/>
        <v>0</v>
      </c>
    </row>
    <row r="265" spans="1:12" ht="25.5" x14ac:dyDescent="0.25">
      <c r="A265" s="341" t="s">
        <v>116</v>
      </c>
      <c r="B265" s="352"/>
      <c r="C265" s="352"/>
      <c r="D265" s="352"/>
      <c r="E265" s="350">
        <v>852</v>
      </c>
      <c r="F265" s="358" t="s">
        <v>71</v>
      </c>
      <c r="G265" s="358" t="s">
        <v>71</v>
      </c>
      <c r="H265" s="353" t="s">
        <v>350</v>
      </c>
      <c r="I265" s="358"/>
      <c r="J265" s="356">
        <f>J266</f>
        <v>142300</v>
      </c>
      <c r="K265" s="356">
        <f t="shared" si="105"/>
        <v>0</v>
      </c>
      <c r="L265" s="356">
        <f t="shared" si="105"/>
        <v>0</v>
      </c>
    </row>
    <row r="266" spans="1:12" ht="38.25" x14ac:dyDescent="0.25">
      <c r="A266" s="352" t="s">
        <v>19</v>
      </c>
      <c r="B266" s="341"/>
      <c r="C266" s="341"/>
      <c r="D266" s="341"/>
      <c r="E266" s="350">
        <v>852</v>
      </c>
      <c r="F266" s="358" t="s">
        <v>71</v>
      </c>
      <c r="G266" s="358" t="s">
        <v>71</v>
      </c>
      <c r="H266" s="353" t="s">
        <v>350</v>
      </c>
      <c r="I266" s="358" t="s">
        <v>20</v>
      </c>
      <c r="J266" s="356">
        <f t="shared" ref="J266:L266" si="106">J267</f>
        <v>142300</v>
      </c>
      <c r="K266" s="356">
        <f t="shared" si="106"/>
        <v>0</v>
      </c>
      <c r="L266" s="356">
        <f t="shared" si="106"/>
        <v>0</v>
      </c>
    </row>
    <row r="267" spans="1:12" ht="38.25" x14ac:dyDescent="0.25">
      <c r="A267" s="352" t="s">
        <v>9</v>
      </c>
      <c r="B267" s="352"/>
      <c r="C267" s="352"/>
      <c r="D267" s="352"/>
      <c r="E267" s="350">
        <v>852</v>
      </c>
      <c r="F267" s="358" t="s">
        <v>71</v>
      </c>
      <c r="G267" s="358" t="s">
        <v>71</v>
      </c>
      <c r="H267" s="353" t="s">
        <v>350</v>
      </c>
      <c r="I267" s="358" t="s">
        <v>21</v>
      </c>
      <c r="J267" s="356">
        <f>'3.ВС'!J326</f>
        <v>142300</v>
      </c>
      <c r="K267" s="356">
        <f>'3.ВС'!K326</f>
        <v>0</v>
      </c>
      <c r="L267" s="356">
        <f>'3.ВС'!L326</f>
        <v>0</v>
      </c>
    </row>
    <row r="268" spans="1:12" x14ac:dyDescent="0.25">
      <c r="A268" s="341" t="s">
        <v>117</v>
      </c>
      <c r="B268" s="352"/>
      <c r="C268" s="352"/>
      <c r="D268" s="352"/>
      <c r="E268" s="350">
        <v>852</v>
      </c>
      <c r="F268" s="358" t="s">
        <v>71</v>
      </c>
      <c r="G268" s="358" t="s">
        <v>46</v>
      </c>
      <c r="H268" s="353"/>
      <c r="I268" s="358"/>
      <c r="J268" s="356">
        <f>J269+J274+J277</f>
        <v>34799022</v>
      </c>
      <c r="K268" s="356">
        <f t="shared" ref="K268:L268" si="107">K269+K274+K277</f>
        <v>32292522</v>
      </c>
      <c r="L268" s="356">
        <f t="shared" si="107"/>
        <v>32292522</v>
      </c>
    </row>
    <row r="269" spans="1:12" ht="38.25" x14ac:dyDescent="0.25">
      <c r="A269" s="341" t="s">
        <v>395</v>
      </c>
      <c r="B269" s="341"/>
      <c r="C269" s="341"/>
      <c r="D269" s="341"/>
      <c r="E269" s="350">
        <v>852</v>
      </c>
      <c r="F269" s="358" t="s">
        <v>71</v>
      </c>
      <c r="G269" s="358" t="s">
        <v>46</v>
      </c>
      <c r="H269" s="353" t="s">
        <v>356</v>
      </c>
      <c r="I269" s="358"/>
      <c r="J269" s="356">
        <f t="shared" ref="J269:L269" si="108">J270+J272</f>
        <v>1533352</v>
      </c>
      <c r="K269" s="356">
        <f t="shared" si="108"/>
        <v>1533352</v>
      </c>
      <c r="L269" s="356">
        <f t="shared" si="108"/>
        <v>1533352</v>
      </c>
    </row>
    <row r="270" spans="1:12" ht="76.5" x14ac:dyDescent="0.25">
      <c r="A270" s="341" t="s">
        <v>14</v>
      </c>
      <c r="B270" s="352"/>
      <c r="C270" s="352"/>
      <c r="D270" s="352"/>
      <c r="E270" s="350">
        <v>852</v>
      </c>
      <c r="F270" s="358" t="s">
        <v>71</v>
      </c>
      <c r="G270" s="358" t="s">
        <v>46</v>
      </c>
      <c r="H270" s="353" t="s">
        <v>356</v>
      </c>
      <c r="I270" s="358" t="s">
        <v>16</v>
      </c>
      <c r="J270" s="356">
        <f t="shared" ref="J270:L270" si="109">J271</f>
        <v>1433400</v>
      </c>
      <c r="K270" s="356">
        <f t="shared" si="109"/>
        <v>1433400</v>
      </c>
      <c r="L270" s="356">
        <f t="shared" si="109"/>
        <v>1433400</v>
      </c>
    </row>
    <row r="271" spans="1:12" ht="25.5" x14ac:dyDescent="0.25">
      <c r="A271" s="341" t="s">
        <v>8</v>
      </c>
      <c r="B271" s="341"/>
      <c r="C271" s="341"/>
      <c r="D271" s="341"/>
      <c r="E271" s="350">
        <v>852</v>
      </c>
      <c r="F271" s="358" t="s">
        <v>71</v>
      </c>
      <c r="G271" s="358" t="s">
        <v>46</v>
      </c>
      <c r="H271" s="353" t="s">
        <v>356</v>
      </c>
      <c r="I271" s="358" t="s">
        <v>17</v>
      </c>
      <c r="J271" s="356">
        <f>'3.ВС'!J330</f>
        <v>1433400</v>
      </c>
      <c r="K271" s="356">
        <f>'3.ВС'!K330</f>
        <v>1433400</v>
      </c>
      <c r="L271" s="356">
        <f>'3.ВС'!L330</f>
        <v>1433400</v>
      </c>
    </row>
    <row r="272" spans="1:12" ht="38.25" x14ac:dyDescent="0.25">
      <c r="A272" s="352" t="s">
        <v>19</v>
      </c>
      <c r="B272" s="341"/>
      <c r="C272" s="341"/>
      <c r="D272" s="341"/>
      <c r="E272" s="350">
        <v>852</v>
      </c>
      <c r="F272" s="358" t="s">
        <v>71</v>
      </c>
      <c r="G272" s="358" t="s">
        <v>46</v>
      </c>
      <c r="H272" s="353" t="s">
        <v>356</v>
      </c>
      <c r="I272" s="358" t="s">
        <v>20</v>
      </c>
      <c r="J272" s="356">
        <f t="shared" ref="J272:L272" si="110">J273</f>
        <v>99952</v>
      </c>
      <c r="K272" s="356">
        <f t="shared" si="110"/>
        <v>99952</v>
      </c>
      <c r="L272" s="356">
        <f t="shared" si="110"/>
        <v>99952</v>
      </c>
    </row>
    <row r="273" spans="1:12" ht="38.25" x14ac:dyDescent="0.25">
      <c r="A273" s="352" t="s">
        <v>9</v>
      </c>
      <c r="B273" s="352"/>
      <c r="C273" s="352"/>
      <c r="D273" s="352"/>
      <c r="E273" s="350">
        <v>852</v>
      </c>
      <c r="F273" s="358" t="s">
        <v>71</v>
      </c>
      <c r="G273" s="358" t="s">
        <v>46</v>
      </c>
      <c r="H273" s="353" t="s">
        <v>356</v>
      </c>
      <c r="I273" s="358" t="s">
        <v>21</v>
      </c>
      <c r="J273" s="356">
        <f>'3.ВС'!J332</f>
        <v>99952</v>
      </c>
      <c r="K273" s="356">
        <f>'3.ВС'!K332</f>
        <v>99952</v>
      </c>
      <c r="L273" s="356">
        <f>'3.ВС'!L332</f>
        <v>99952</v>
      </c>
    </row>
    <row r="274" spans="1:12" ht="38.25" x14ac:dyDescent="0.25">
      <c r="A274" s="341" t="s">
        <v>18</v>
      </c>
      <c r="B274" s="350"/>
      <c r="C274" s="350"/>
      <c r="D274" s="350"/>
      <c r="E274" s="350">
        <v>852</v>
      </c>
      <c r="F274" s="358" t="s">
        <v>71</v>
      </c>
      <c r="G274" s="358" t="s">
        <v>46</v>
      </c>
      <c r="H274" s="353" t="s">
        <v>351</v>
      </c>
      <c r="I274" s="358"/>
      <c r="J274" s="356">
        <f t="shared" ref="J274:L275" si="111">J275</f>
        <v>1990500</v>
      </c>
      <c r="K274" s="356">
        <f t="shared" si="111"/>
        <v>1990500</v>
      </c>
      <c r="L274" s="356">
        <f t="shared" si="111"/>
        <v>1990500</v>
      </c>
    </row>
    <row r="275" spans="1:12" ht="76.5" x14ac:dyDescent="0.25">
      <c r="A275" s="341" t="s">
        <v>14</v>
      </c>
      <c r="B275" s="350"/>
      <c r="C275" s="350"/>
      <c r="D275" s="350"/>
      <c r="E275" s="350">
        <v>852</v>
      </c>
      <c r="F275" s="358" t="s">
        <v>71</v>
      </c>
      <c r="G275" s="358" t="s">
        <v>46</v>
      </c>
      <c r="H275" s="353" t="s">
        <v>351</v>
      </c>
      <c r="I275" s="358" t="s">
        <v>16</v>
      </c>
      <c r="J275" s="356">
        <f t="shared" si="111"/>
        <v>1990500</v>
      </c>
      <c r="K275" s="356">
        <f t="shared" si="111"/>
        <v>1990500</v>
      </c>
      <c r="L275" s="356">
        <f t="shared" si="111"/>
        <v>1990500</v>
      </c>
    </row>
    <row r="276" spans="1:12" ht="25.5" x14ac:dyDescent="0.25">
      <c r="A276" s="341" t="s">
        <v>8</v>
      </c>
      <c r="B276" s="350"/>
      <c r="C276" s="350"/>
      <c r="D276" s="350"/>
      <c r="E276" s="350">
        <v>852</v>
      </c>
      <c r="F276" s="358" t="s">
        <v>71</v>
      </c>
      <c r="G276" s="358" t="s">
        <v>46</v>
      </c>
      <c r="H276" s="353" t="s">
        <v>351</v>
      </c>
      <c r="I276" s="358" t="s">
        <v>17</v>
      </c>
      <c r="J276" s="356">
        <f>'3.ВС'!J335</f>
        <v>1990500</v>
      </c>
      <c r="K276" s="356">
        <f>'3.ВС'!K335</f>
        <v>1990500</v>
      </c>
      <c r="L276" s="356">
        <f>'3.ВС'!L335</f>
        <v>1990500</v>
      </c>
    </row>
    <row r="277" spans="1:12" ht="38.25" x14ac:dyDescent="0.25">
      <c r="A277" s="341" t="s">
        <v>118</v>
      </c>
      <c r="B277" s="352"/>
      <c r="C277" s="352"/>
      <c r="D277" s="352"/>
      <c r="E277" s="350">
        <v>852</v>
      </c>
      <c r="F277" s="358" t="s">
        <v>71</v>
      </c>
      <c r="G277" s="358" t="s">
        <v>46</v>
      </c>
      <c r="H277" s="353" t="s">
        <v>352</v>
      </c>
      <c r="I277" s="358"/>
      <c r="J277" s="356">
        <f t="shared" ref="J277:L277" si="112">J278+J280+J282</f>
        <v>31275170</v>
      </c>
      <c r="K277" s="356">
        <f t="shared" si="112"/>
        <v>28768670</v>
      </c>
      <c r="L277" s="356">
        <f t="shared" si="112"/>
        <v>28768670</v>
      </c>
    </row>
    <row r="278" spans="1:12" ht="76.5" x14ac:dyDescent="0.25">
      <c r="A278" s="341" t="s">
        <v>14</v>
      </c>
      <c r="B278" s="350"/>
      <c r="C278" s="350"/>
      <c r="D278" s="350"/>
      <c r="E278" s="350">
        <v>852</v>
      </c>
      <c r="F278" s="358" t="s">
        <v>71</v>
      </c>
      <c r="G278" s="358" t="s">
        <v>46</v>
      </c>
      <c r="H278" s="353" t="s">
        <v>352</v>
      </c>
      <c r="I278" s="358" t="s">
        <v>16</v>
      </c>
      <c r="J278" s="356">
        <f t="shared" ref="J278:L278" si="113">J279</f>
        <v>29921400</v>
      </c>
      <c r="K278" s="356">
        <f t="shared" si="113"/>
        <v>28621400</v>
      </c>
      <c r="L278" s="356">
        <f t="shared" si="113"/>
        <v>28621400</v>
      </c>
    </row>
    <row r="279" spans="1:12" ht="25.5" x14ac:dyDescent="0.25">
      <c r="A279" s="341" t="s">
        <v>8</v>
      </c>
      <c r="B279" s="350"/>
      <c r="C279" s="350"/>
      <c r="D279" s="350"/>
      <c r="E279" s="350">
        <v>852</v>
      </c>
      <c r="F279" s="358" t="s">
        <v>71</v>
      </c>
      <c r="G279" s="358" t="s">
        <v>46</v>
      </c>
      <c r="H279" s="353" t="s">
        <v>352</v>
      </c>
      <c r="I279" s="358" t="s">
        <v>17</v>
      </c>
      <c r="J279" s="356">
        <f>'3.ВС'!J338</f>
        <v>29921400</v>
      </c>
      <c r="K279" s="356">
        <f>'3.ВС'!K338</f>
        <v>28621400</v>
      </c>
      <c r="L279" s="356">
        <f>'3.ВС'!L338</f>
        <v>28621400</v>
      </c>
    </row>
    <row r="280" spans="1:12" ht="38.25" x14ac:dyDescent="0.25">
      <c r="A280" s="352" t="s">
        <v>19</v>
      </c>
      <c r="B280" s="341"/>
      <c r="C280" s="341"/>
      <c r="D280" s="341"/>
      <c r="E280" s="350">
        <v>852</v>
      </c>
      <c r="F280" s="358" t="s">
        <v>71</v>
      </c>
      <c r="G280" s="358" t="s">
        <v>46</v>
      </c>
      <c r="H280" s="353" t="s">
        <v>352</v>
      </c>
      <c r="I280" s="358" t="s">
        <v>20</v>
      </c>
      <c r="J280" s="356">
        <f t="shared" ref="J280:L280" si="114">J281</f>
        <v>1330900</v>
      </c>
      <c r="K280" s="356">
        <f t="shared" si="114"/>
        <v>124400</v>
      </c>
      <c r="L280" s="356">
        <f t="shared" si="114"/>
        <v>124400</v>
      </c>
    </row>
    <row r="281" spans="1:12" ht="38.25" x14ac:dyDescent="0.25">
      <c r="A281" s="352" t="s">
        <v>9</v>
      </c>
      <c r="B281" s="352"/>
      <c r="C281" s="352"/>
      <c r="D281" s="352"/>
      <c r="E281" s="350">
        <v>852</v>
      </c>
      <c r="F281" s="358" t="s">
        <v>71</v>
      </c>
      <c r="G281" s="358" t="s">
        <v>46</v>
      </c>
      <c r="H281" s="353" t="s">
        <v>352</v>
      </c>
      <c r="I281" s="358" t="s">
        <v>21</v>
      </c>
      <c r="J281" s="356">
        <f>'3.ВС'!J340</f>
        <v>1330900</v>
      </c>
      <c r="K281" s="356">
        <f>'3.ВС'!K340</f>
        <v>124400</v>
      </c>
      <c r="L281" s="356">
        <f>'3.ВС'!L340</f>
        <v>124400</v>
      </c>
    </row>
    <row r="282" spans="1:12" x14ac:dyDescent="0.25">
      <c r="A282" s="352" t="s">
        <v>22</v>
      </c>
      <c r="B282" s="352"/>
      <c r="C282" s="352"/>
      <c r="D282" s="352"/>
      <c r="E282" s="350">
        <v>852</v>
      </c>
      <c r="F282" s="358" t="s">
        <v>71</v>
      </c>
      <c r="G282" s="358" t="s">
        <v>46</v>
      </c>
      <c r="H282" s="353" t="s">
        <v>352</v>
      </c>
      <c r="I282" s="358" t="s">
        <v>23</v>
      </c>
      <c r="J282" s="356">
        <f t="shared" ref="J282:L282" si="115">J283</f>
        <v>22870</v>
      </c>
      <c r="K282" s="356">
        <f t="shared" si="115"/>
        <v>22870</v>
      </c>
      <c r="L282" s="356">
        <f t="shared" si="115"/>
        <v>22870</v>
      </c>
    </row>
    <row r="283" spans="1:12" x14ac:dyDescent="0.25">
      <c r="A283" s="352" t="s">
        <v>24</v>
      </c>
      <c r="B283" s="352"/>
      <c r="C283" s="352"/>
      <c r="D283" s="352"/>
      <c r="E283" s="350">
        <v>852</v>
      </c>
      <c r="F283" s="358" t="s">
        <v>71</v>
      </c>
      <c r="G283" s="358" t="s">
        <v>46</v>
      </c>
      <c r="H283" s="353" t="s">
        <v>352</v>
      </c>
      <c r="I283" s="358" t="s">
        <v>25</v>
      </c>
      <c r="J283" s="356">
        <f>'3.ВС'!J342</f>
        <v>22870</v>
      </c>
      <c r="K283" s="356">
        <f>'3.ВС'!K342</f>
        <v>22870</v>
      </c>
      <c r="L283" s="356">
        <f>'3.ВС'!L342</f>
        <v>22870</v>
      </c>
    </row>
    <row r="284" spans="1:12" s="26" customFormat="1" ht="14.25" x14ac:dyDescent="0.25">
      <c r="A284" s="351" t="s">
        <v>73</v>
      </c>
      <c r="B284" s="367"/>
      <c r="C284" s="367"/>
      <c r="D284" s="367"/>
      <c r="E284" s="368">
        <v>851</v>
      </c>
      <c r="F284" s="369" t="s">
        <v>52</v>
      </c>
      <c r="G284" s="369"/>
      <c r="H284" s="370"/>
      <c r="I284" s="369"/>
      <c r="J284" s="371">
        <f t="shared" ref="J284:L284" si="116">J285+J320</f>
        <v>39079936</v>
      </c>
      <c r="K284" s="371">
        <f t="shared" si="116"/>
        <v>42656335.590000004</v>
      </c>
      <c r="L284" s="371">
        <f t="shared" si="116"/>
        <v>32948126.260000002</v>
      </c>
    </row>
    <row r="285" spans="1:12" x14ac:dyDescent="0.25">
      <c r="A285" s="341" t="s">
        <v>74</v>
      </c>
      <c r="B285" s="352"/>
      <c r="C285" s="352"/>
      <c r="D285" s="352"/>
      <c r="E285" s="350">
        <v>851</v>
      </c>
      <c r="F285" s="358" t="s">
        <v>52</v>
      </c>
      <c r="G285" s="358" t="s">
        <v>11</v>
      </c>
      <c r="H285" s="353"/>
      <c r="I285" s="358"/>
      <c r="J285" s="356">
        <f>J292+J295+J306+J289+J298+J317+J311+J314+J286+J303</f>
        <v>39074936</v>
      </c>
      <c r="K285" s="356">
        <f t="shared" ref="K285:L285" si="117">K292+K295+K306+K289+K298+K317+K311+K314+K286+K303</f>
        <v>42656335.590000004</v>
      </c>
      <c r="L285" s="356">
        <f t="shared" si="117"/>
        <v>32948126.260000002</v>
      </c>
    </row>
    <row r="286" spans="1:12" ht="25.5" x14ac:dyDescent="0.25">
      <c r="A286" s="352" t="s">
        <v>763</v>
      </c>
      <c r="B286" s="352"/>
      <c r="C286" s="352"/>
      <c r="D286" s="352"/>
      <c r="E286" s="353">
        <v>851</v>
      </c>
      <c r="F286" s="358" t="s">
        <v>52</v>
      </c>
      <c r="G286" s="358" t="s">
        <v>11</v>
      </c>
      <c r="H286" s="353" t="s">
        <v>737</v>
      </c>
      <c r="I286" s="358"/>
      <c r="J286" s="356">
        <f t="shared" ref="J286:L287" si="118">J287</f>
        <v>3464952.5300000003</v>
      </c>
      <c r="K286" s="356">
        <f t="shared" si="118"/>
        <v>9199377</v>
      </c>
      <c r="L286" s="356">
        <f t="shared" si="118"/>
        <v>0</v>
      </c>
    </row>
    <row r="287" spans="1:12" ht="38.25" x14ac:dyDescent="0.25">
      <c r="A287" s="352" t="s">
        <v>37</v>
      </c>
      <c r="B287" s="352"/>
      <c r="C287" s="352"/>
      <c r="D287" s="352"/>
      <c r="E287" s="353">
        <v>851</v>
      </c>
      <c r="F287" s="358" t="s">
        <v>52</v>
      </c>
      <c r="G287" s="358" t="s">
        <v>11</v>
      </c>
      <c r="H287" s="353" t="s">
        <v>737</v>
      </c>
      <c r="I287" s="358" t="s">
        <v>76</v>
      </c>
      <c r="J287" s="356">
        <f t="shared" si="118"/>
        <v>3464952.5300000003</v>
      </c>
      <c r="K287" s="356">
        <f t="shared" si="118"/>
        <v>9199377</v>
      </c>
      <c r="L287" s="356">
        <f t="shared" si="118"/>
        <v>0</v>
      </c>
    </row>
    <row r="288" spans="1:12" x14ac:dyDescent="0.25">
      <c r="A288" s="352" t="s">
        <v>38</v>
      </c>
      <c r="B288" s="352"/>
      <c r="C288" s="352"/>
      <c r="D288" s="352"/>
      <c r="E288" s="353">
        <v>851</v>
      </c>
      <c r="F288" s="358" t="s">
        <v>52</v>
      </c>
      <c r="G288" s="358" t="s">
        <v>11</v>
      </c>
      <c r="H288" s="353" t="s">
        <v>737</v>
      </c>
      <c r="I288" s="358" t="s">
        <v>78</v>
      </c>
      <c r="J288" s="356">
        <f>'3.ВС'!J186</f>
        <v>3464952.5300000003</v>
      </c>
      <c r="K288" s="356">
        <f>'3.ВС'!K186</f>
        <v>9199377</v>
      </c>
      <c r="L288" s="356">
        <f>'3.ВС'!L186</f>
        <v>0</v>
      </c>
    </row>
    <row r="289" spans="1:12" ht="76.5" x14ac:dyDescent="0.25">
      <c r="A289" s="341" t="s">
        <v>81</v>
      </c>
      <c r="B289" s="352"/>
      <c r="C289" s="352"/>
      <c r="D289" s="352"/>
      <c r="E289" s="350">
        <v>851</v>
      </c>
      <c r="F289" s="358" t="s">
        <v>52</v>
      </c>
      <c r="G289" s="358" t="s">
        <v>11</v>
      </c>
      <c r="H289" s="353" t="s">
        <v>325</v>
      </c>
      <c r="I289" s="358"/>
      <c r="J289" s="356">
        <f t="shared" ref="J289:L290" si="119">J290</f>
        <v>122400</v>
      </c>
      <c r="K289" s="356">
        <f t="shared" si="119"/>
        <v>122400</v>
      </c>
      <c r="L289" s="356">
        <f t="shared" si="119"/>
        <v>122400</v>
      </c>
    </row>
    <row r="290" spans="1:12" ht="38.25" x14ac:dyDescent="0.25">
      <c r="A290" s="352" t="s">
        <v>37</v>
      </c>
      <c r="B290" s="352"/>
      <c r="C290" s="352"/>
      <c r="D290" s="352"/>
      <c r="E290" s="350">
        <v>851</v>
      </c>
      <c r="F290" s="358" t="s">
        <v>52</v>
      </c>
      <c r="G290" s="358" t="s">
        <v>11</v>
      </c>
      <c r="H290" s="353" t="s">
        <v>325</v>
      </c>
      <c r="I290" s="358" t="s">
        <v>76</v>
      </c>
      <c r="J290" s="356">
        <f t="shared" si="119"/>
        <v>122400</v>
      </c>
      <c r="K290" s="356">
        <f t="shared" si="119"/>
        <v>122400</v>
      </c>
      <c r="L290" s="356">
        <f t="shared" si="119"/>
        <v>122400</v>
      </c>
    </row>
    <row r="291" spans="1:12" x14ac:dyDescent="0.25">
      <c r="A291" s="352" t="s">
        <v>77</v>
      </c>
      <c r="B291" s="352"/>
      <c r="C291" s="352"/>
      <c r="D291" s="352"/>
      <c r="E291" s="350">
        <v>851</v>
      </c>
      <c r="F291" s="358" t="s">
        <v>52</v>
      </c>
      <c r="G291" s="358" t="s">
        <v>11</v>
      </c>
      <c r="H291" s="353" t="s">
        <v>325</v>
      </c>
      <c r="I291" s="358" t="s">
        <v>78</v>
      </c>
      <c r="J291" s="356">
        <f>'3.ВС'!J189</f>
        <v>122400</v>
      </c>
      <c r="K291" s="356">
        <f>'3.ВС'!K189</f>
        <v>122400</v>
      </c>
      <c r="L291" s="356">
        <f>'3.ВС'!L189</f>
        <v>122400</v>
      </c>
    </row>
    <row r="292" spans="1:12" x14ac:dyDescent="0.25">
      <c r="A292" s="341" t="s">
        <v>75</v>
      </c>
      <c r="B292" s="352"/>
      <c r="C292" s="352"/>
      <c r="D292" s="352"/>
      <c r="E292" s="350">
        <v>851</v>
      </c>
      <c r="F292" s="358" t="s">
        <v>52</v>
      </c>
      <c r="G292" s="358" t="s">
        <v>11</v>
      </c>
      <c r="H292" s="353" t="s">
        <v>326</v>
      </c>
      <c r="I292" s="358"/>
      <c r="J292" s="356">
        <f t="shared" ref="J292:L293" si="120">J293</f>
        <v>13820800</v>
      </c>
      <c r="K292" s="356">
        <f t="shared" si="120"/>
        <v>13508300</v>
      </c>
      <c r="L292" s="356">
        <f t="shared" si="120"/>
        <v>13508300</v>
      </c>
    </row>
    <row r="293" spans="1:12" ht="38.25" x14ac:dyDescent="0.25">
      <c r="A293" s="352" t="s">
        <v>37</v>
      </c>
      <c r="B293" s="352"/>
      <c r="C293" s="352"/>
      <c r="D293" s="352"/>
      <c r="E293" s="350">
        <v>851</v>
      </c>
      <c r="F293" s="358" t="s">
        <v>52</v>
      </c>
      <c r="G293" s="358" t="s">
        <v>11</v>
      </c>
      <c r="H293" s="353" t="s">
        <v>326</v>
      </c>
      <c r="I293" s="358" t="s">
        <v>76</v>
      </c>
      <c r="J293" s="356">
        <f t="shared" si="120"/>
        <v>13820800</v>
      </c>
      <c r="K293" s="356">
        <f t="shared" si="120"/>
        <v>13508300</v>
      </c>
      <c r="L293" s="356">
        <f t="shared" si="120"/>
        <v>13508300</v>
      </c>
    </row>
    <row r="294" spans="1:12" x14ac:dyDescent="0.25">
      <c r="A294" s="352" t="s">
        <v>77</v>
      </c>
      <c r="B294" s="352"/>
      <c r="C294" s="352"/>
      <c r="D294" s="352"/>
      <c r="E294" s="350">
        <v>851</v>
      </c>
      <c r="F294" s="358" t="s">
        <v>52</v>
      </c>
      <c r="G294" s="358" t="s">
        <v>11</v>
      </c>
      <c r="H294" s="353" t="s">
        <v>326</v>
      </c>
      <c r="I294" s="358" t="s">
        <v>78</v>
      </c>
      <c r="J294" s="356">
        <f>'3.ВС'!J192</f>
        <v>13820800</v>
      </c>
      <c r="K294" s="356">
        <f>'3.ВС'!K192</f>
        <v>13508300</v>
      </c>
      <c r="L294" s="356">
        <f>'3.ВС'!L192</f>
        <v>13508300</v>
      </c>
    </row>
    <row r="295" spans="1:12" ht="25.5" x14ac:dyDescent="0.25">
      <c r="A295" s="341" t="s">
        <v>79</v>
      </c>
      <c r="B295" s="352"/>
      <c r="C295" s="352"/>
      <c r="D295" s="352"/>
      <c r="E295" s="350">
        <v>851</v>
      </c>
      <c r="F295" s="358" t="s">
        <v>52</v>
      </c>
      <c r="G295" s="358" t="s">
        <v>11</v>
      </c>
      <c r="H295" s="353" t="s">
        <v>327</v>
      </c>
      <c r="I295" s="358"/>
      <c r="J295" s="356">
        <f t="shared" ref="J295:L296" si="121">J296</f>
        <v>13022100</v>
      </c>
      <c r="K295" s="356">
        <f t="shared" si="121"/>
        <v>13652100</v>
      </c>
      <c r="L295" s="356">
        <f t="shared" si="121"/>
        <v>13652100</v>
      </c>
    </row>
    <row r="296" spans="1:12" ht="38.25" x14ac:dyDescent="0.25">
      <c r="A296" s="352" t="s">
        <v>37</v>
      </c>
      <c r="B296" s="352"/>
      <c r="C296" s="352"/>
      <c r="D296" s="352"/>
      <c r="E296" s="350">
        <v>851</v>
      </c>
      <c r="F296" s="358" t="s">
        <v>52</v>
      </c>
      <c r="G296" s="358" t="s">
        <v>11</v>
      </c>
      <c r="H296" s="353" t="s">
        <v>327</v>
      </c>
      <c r="I296" s="372">
        <v>600</v>
      </c>
      <c r="J296" s="356">
        <f t="shared" si="121"/>
        <v>13022100</v>
      </c>
      <c r="K296" s="356">
        <f t="shared" si="121"/>
        <v>13652100</v>
      </c>
      <c r="L296" s="356">
        <f t="shared" si="121"/>
        <v>13652100</v>
      </c>
    </row>
    <row r="297" spans="1:12" x14ac:dyDescent="0.25">
      <c r="A297" s="352" t="s">
        <v>77</v>
      </c>
      <c r="B297" s="352"/>
      <c r="C297" s="352"/>
      <c r="D297" s="352"/>
      <c r="E297" s="350">
        <v>851</v>
      </c>
      <c r="F297" s="358" t="s">
        <v>52</v>
      </c>
      <c r="G297" s="358" t="s">
        <v>11</v>
      </c>
      <c r="H297" s="353" t="s">
        <v>327</v>
      </c>
      <c r="I297" s="358" t="s">
        <v>78</v>
      </c>
      <c r="J297" s="356">
        <f>'3.ВС'!J195</f>
        <v>13022100</v>
      </c>
      <c r="K297" s="356">
        <f>'3.ВС'!K195</f>
        <v>13652100</v>
      </c>
      <c r="L297" s="356">
        <f>'3.ВС'!L195</f>
        <v>13652100</v>
      </c>
    </row>
    <row r="298" spans="1:12" x14ac:dyDescent="0.25">
      <c r="A298" s="341" t="s">
        <v>82</v>
      </c>
      <c r="B298" s="352"/>
      <c r="C298" s="352"/>
      <c r="D298" s="352"/>
      <c r="E298" s="350">
        <v>851</v>
      </c>
      <c r="F298" s="358" t="s">
        <v>52</v>
      </c>
      <c r="G298" s="358" t="s">
        <v>11</v>
      </c>
      <c r="H298" s="353" t="s">
        <v>328</v>
      </c>
      <c r="I298" s="358"/>
      <c r="J298" s="356">
        <f t="shared" ref="J298:L298" si="122">J299+J301</f>
        <v>2012600</v>
      </c>
      <c r="K298" s="356">
        <f t="shared" si="122"/>
        <v>0</v>
      </c>
      <c r="L298" s="356">
        <f t="shared" si="122"/>
        <v>0</v>
      </c>
    </row>
    <row r="299" spans="1:12" ht="38.25" x14ac:dyDescent="0.25">
      <c r="A299" s="352" t="s">
        <v>19</v>
      </c>
      <c r="B299" s="341"/>
      <c r="C299" s="341"/>
      <c r="D299" s="341"/>
      <c r="E299" s="350">
        <v>851</v>
      </c>
      <c r="F299" s="358" t="s">
        <v>52</v>
      </c>
      <c r="G299" s="358" t="s">
        <v>11</v>
      </c>
      <c r="H299" s="353" t="s">
        <v>328</v>
      </c>
      <c r="I299" s="358" t="s">
        <v>20</v>
      </c>
      <c r="J299" s="356">
        <f t="shared" ref="J299:L299" si="123">J300</f>
        <v>135500</v>
      </c>
      <c r="K299" s="356">
        <f t="shared" si="123"/>
        <v>0</v>
      </c>
      <c r="L299" s="356">
        <f t="shared" si="123"/>
        <v>0</v>
      </c>
    </row>
    <row r="300" spans="1:12" ht="38.25" x14ac:dyDescent="0.25">
      <c r="A300" s="352" t="s">
        <v>9</v>
      </c>
      <c r="B300" s="352"/>
      <c r="C300" s="352"/>
      <c r="D300" s="352"/>
      <c r="E300" s="350">
        <v>851</v>
      </c>
      <c r="F300" s="358" t="s">
        <v>52</v>
      </c>
      <c r="G300" s="358" t="s">
        <v>11</v>
      </c>
      <c r="H300" s="353" t="s">
        <v>328</v>
      </c>
      <c r="I300" s="358" t="s">
        <v>21</v>
      </c>
      <c r="J300" s="356">
        <f>'3.ВС'!J198</f>
        <v>135500</v>
      </c>
      <c r="K300" s="356">
        <f>'3.ВС'!K198</f>
        <v>0</v>
      </c>
      <c r="L300" s="356">
        <f>'3.ВС'!L198</f>
        <v>0</v>
      </c>
    </row>
    <row r="301" spans="1:12" ht="38.25" x14ac:dyDescent="0.25">
      <c r="A301" s="352" t="s">
        <v>37</v>
      </c>
      <c r="B301" s="352"/>
      <c r="C301" s="352"/>
      <c r="D301" s="352"/>
      <c r="E301" s="350">
        <v>851</v>
      </c>
      <c r="F301" s="358" t="s">
        <v>52</v>
      </c>
      <c r="G301" s="358" t="s">
        <v>11</v>
      </c>
      <c r="H301" s="353" t="s">
        <v>328</v>
      </c>
      <c r="I301" s="358" t="s">
        <v>76</v>
      </c>
      <c r="J301" s="356">
        <f t="shared" ref="J301:L301" si="124">J302</f>
        <v>1877100</v>
      </c>
      <c r="K301" s="356">
        <f t="shared" si="124"/>
        <v>0</v>
      </c>
      <c r="L301" s="356">
        <f t="shared" si="124"/>
        <v>0</v>
      </c>
    </row>
    <row r="302" spans="1:12" x14ac:dyDescent="0.25">
      <c r="A302" s="352" t="s">
        <v>77</v>
      </c>
      <c r="B302" s="352"/>
      <c r="C302" s="352"/>
      <c r="D302" s="352"/>
      <c r="E302" s="350">
        <v>851</v>
      </c>
      <c r="F302" s="358" t="s">
        <v>52</v>
      </c>
      <c r="G302" s="358" t="s">
        <v>11</v>
      </c>
      <c r="H302" s="353" t="s">
        <v>328</v>
      </c>
      <c r="I302" s="358" t="s">
        <v>78</v>
      </c>
      <c r="J302" s="356">
        <f>'3.ВС'!J200</f>
        <v>1877100</v>
      </c>
      <c r="K302" s="356">
        <f>'3.ВС'!K200</f>
        <v>0</v>
      </c>
      <c r="L302" s="356">
        <f>'3.ВС'!L200</f>
        <v>0</v>
      </c>
    </row>
    <row r="303" spans="1:12" ht="25.5" x14ac:dyDescent="0.25">
      <c r="A303" s="352" t="s">
        <v>110</v>
      </c>
      <c r="B303" s="352"/>
      <c r="C303" s="352"/>
      <c r="D303" s="352"/>
      <c r="E303" s="350"/>
      <c r="F303" s="358" t="s">
        <v>52</v>
      </c>
      <c r="G303" s="358" t="s">
        <v>11</v>
      </c>
      <c r="H303" s="353" t="s">
        <v>771</v>
      </c>
      <c r="I303" s="358"/>
      <c r="J303" s="356">
        <f>J304</f>
        <v>535126</v>
      </c>
      <c r="K303" s="356">
        <f t="shared" ref="K303:L304" si="125">K304</f>
        <v>0</v>
      </c>
      <c r="L303" s="356">
        <f t="shared" si="125"/>
        <v>0</v>
      </c>
    </row>
    <row r="304" spans="1:12" ht="38.25" x14ac:dyDescent="0.25">
      <c r="A304" s="352" t="s">
        <v>37</v>
      </c>
      <c r="B304" s="352"/>
      <c r="C304" s="352"/>
      <c r="D304" s="352"/>
      <c r="E304" s="350"/>
      <c r="F304" s="358" t="s">
        <v>52</v>
      </c>
      <c r="G304" s="358" t="s">
        <v>11</v>
      </c>
      <c r="H304" s="353" t="s">
        <v>771</v>
      </c>
      <c r="I304" s="358" t="s">
        <v>76</v>
      </c>
      <c r="J304" s="356">
        <f>J305</f>
        <v>535126</v>
      </c>
      <c r="K304" s="356">
        <f t="shared" si="125"/>
        <v>0</v>
      </c>
      <c r="L304" s="356">
        <f t="shared" si="125"/>
        <v>0</v>
      </c>
    </row>
    <row r="305" spans="1:12" x14ac:dyDescent="0.25">
      <c r="A305" s="352" t="s">
        <v>77</v>
      </c>
      <c r="B305" s="352"/>
      <c r="C305" s="352"/>
      <c r="D305" s="352"/>
      <c r="E305" s="350"/>
      <c r="F305" s="358" t="s">
        <v>52</v>
      </c>
      <c r="G305" s="358" t="s">
        <v>11</v>
      </c>
      <c r="H305" s="353" t="s">
        <v>771</v>
      </c>
      <c r="I305" s="358" t="s">
        <v>78</v>
      </c>
      <c r="J305" s="356">
        <f>'3.ВС'!J203</f>
        <v>535126</v>
      </c>
      <c r="K305" s="356">
        <f>'3.ВС'!K203</f>
        <v>0</v>
      </c>
      <c r="L305" s="356">
        <f>'3.ВС'!L203</f>
        <v>0</v>
      </c>
    </row>
    <row r="306" spans="1:12" ht="89.25" x14ac:dyDescent="0.25">
      <c r="A306" s="341" t="s">
        <v>80</v>
      </c>
      <c r="B306" s="352"/>
      <c r="C306" s="352"/>
      <c r="D306" s="352"/>
      <c r="E306" s="350">
        <v>851</v>
      </c>
      <c r="F306" s="358" t="s">
        <v>52</v>
      </c>
      <c r="G306" s="358" t="s">
        <v>11</v>
      </c>
      <c r="H306" s="353" t="s">
        <v>330</v>
      </c>
      <c r="I306" s="372"/>
      <c r="J306" s="356">
        <f t="shared" ref="J306:L306" si="126">J307+J309</f>
        <v>5600000</v>
      </c>
      <c r="K306" s="356">
        <f t="shared" si="126"/>
        <v>5600000</v>
      </c>
      <c r="L306" s="356">
        <f t="shared" si="126"/>
        <v>5600000</v>
      </c>
    </row>
    <row r="307" spans="1:12" ht="38.25" x14ac:dyDescent="0.25">
      <c r="A307" s="352" t="s">
        <v>19</v>
      </c>
      <c r="B307" s="352"/>
      <c r="C307" s="352"/>
      <c r="D307" s="352"/>
      <c r="E307" s="350">
        <v>851</v>
      </c>
      <c r="F307" s="358" t="s">
        <v>52</v>
      </c>
      <c r="G307" s="358" t="s">
        <v>11</v>
      </c>
      <c r="H307" s="353" t="s">
        <v>330</v>
      </c>
      <c r="I307" s="372">
        <v>200</v>
      </c>
      <c r="J307" s="356">
        <f t="shared" ref="J307:L307" si="127">J308</f>
        <v>381500</v>
      </c>
      <c r="K307" s="356">
        <f t="shared" si="127"/>
        <v>381500</v>
      </c>
      <c r="L307" s="356">
        <f t="shared" si="127"/>
        <v>381500</v>
      </c>
    </row>
    <row r="308" spans="1:12" ht="38.25" x14ac:dyDescent="0.25">
      <c r="A308" s="352" t="s">
        <v>9</v>
      </c>
      <c r="B308" s="352"/>
      <c r="C308" s="352"/>
      <c r="D308" s="352"/>
      <c r="E308" s="350">
        <v>851</v>
      </c>
      <c r="F308" s="358" t="s">
        <v>52</v>
      </c>
      <c r="G308" s="358" t="s">
        <v>11</v>
      </c>
      <c r="H308" s="353" t="s">
        <v>330</v>
      </c>
      <c r="I308" s="372">
        <v>240</v>
      </c>
      <c r="J308" s="356">
        <f>'3.ВС'!J206</f>
        <v>381500</v>
      </c>
      <c r="K308" s="356">
        <f>'3.ВС'!K206</f>
        <v>381500</v>
      </c>
      <c r="L308" s="356">
        <f>'3.ВС'!L206</f>
        <v>381500</v>
      </c>
    </row>
    <row r="309" spans="1:12" ht="38.25" x14ac:dyDescent="0.25">
      <c r="A309" s="352" t="s">
        <v>37</v>
      </c>
      <c r="B309" s="352"/>
      <c r="C309" s="352"/>
      <c r="D309" s="352"/>
      <c r="E309" s="350">
        <v>851</v>
      </c>
      <c r="F309" s="358" t="s">
        <v>52</v>
      </c>
      <c r="G309" s="358" t="s">
        <v>11</v>
      </c>
      <c r="H309" s="353" t="s">
        <v>330</v>
      </c>
      <c r="I309" s="372">
        <v>600</v>
      </c>
      <c r="J309" s="356">
        <f t="shared" ref="J309:L309" si="128">J310</f>
        <v>5218500</v>
      </c>
      <c r="K309" s="356">
        <f t="shared" si="128"/>
        <v>5218500</v>
      </c>
      <c r="L309" s="356">
        <f t="shared" si="128"/>
        <v>5218500</v>
      </c>
    </row>
    <row r="310" spans="1:12" x14ac:dyDescent="0.25">
      <c r="A310" s="352" t="s">
        <v>77</v>
      </c>
      <c r="B310" s="352"/>
      <c r="C310" s="352"/>
      <c r="D310" s="352"/>
      <c r="E310" s="350">
        <v>851</v>
      </c>
      <c r="F310" s="358" t="s">
        <v>52</v>
      </c>
      <c r="G310" s="358" t="s">
        <v>11</v>
      </c>
      <c r="H310" s="353" t="s">
        <v>330</v>
      </c>
      <c r="I310" s="358" t="s">
        <v>78</v>
      </c>
      <c r="J310" s="356">
        <f>'3.ВС'!J208</f>
        <v>5218500</v>
      </c>
      <c r="K310" s="356">
        <f>'3.ВС'!K208</f>
        <v>5218500</v>
      </c>
      <c r="L310" s="356">
        <f>'3.ВС'!L208</f>
        <v>5218500</v>
      </c>
    </row>
    <row r="311" spans="1:12" ht="51" x14ac:dyDescent="0.25">
      <c r="A311" s="341" t="s">
        <v>229</v>
      </c>
      <c r="B311" s="352"/>
      <c r="C311" s="352"/>
      <c r="D311" s="352"/>
      <c r="E311" s="350">
        <v>851</v>
      </c>
      <c r="F311" s="353" t="s">
        <v>52</v>
      </c>
      <c r="G311" s="353" t="s">
        <v>11</v>
      </c>
      <c r="H311" s="353" t="s">
        <v>331</v>
      </c>
      <c r="I311" s="353"/>
      <c r="J311" s="356">
        <f t="shared" ref="J311:L312" si="129">J312</f>
        <v>0</v>
      </c>
      <c r="K311" s="356">
        <f t="shared" si="129"/>
        <v>510000</v>
      </c>
      <c r="L311" s="356">
        <f t="shared" si="129"/>
        <v>0</v>
      </c>
    </row>
    <row r="312" spans="1:12" ht="38.25" x14ac:dyDescent="0.25">
      <c r="A312" s="352" t="s">
        <v>37</v>
      </c>
      <c r="B312" s="352"/>
      <c r="C312" s="352"/>
      <c r="D312" s="352"/>
      <c r="E312" s="350">
        <v>851</v>
      </c>
      <c r="F312" s="358" t="s">
        <v>52</v>
      </c>
      <c r="G312" s="358" t="s">
        <v>11</v>
      </c>
      <c r="H312" s="353" t="s">
        <v>331</v>
      </c>
      <c r="I312" s="358" t="s">
        <v>76</v>
      </c>
      <c r="J312" s="356">
        <f t="shared" si="129"/>
        <v>0</v>
      </c>
      <c r="K312" s="356">
        <f t="shared" si="129"/>
        <v>510000</v>
      </c>
      <c r="L312" s="356">
        <f t="shared" si="129"/>
        <v>0</v>
      </c>
    </row>
    <row r="313" spans="1:12" x14ac:dyDescent="0.25">
      <c r="A313" s="352" t="s">
        <v>38</v>
      </c>
      <c r="B313" s="352"/>
      <c r="C313" s="352"/>
      <c r="D313" s="352"/>
      <c r="E313" s="350">
        <v>851</v>
      </c>
      <c r="F313" s="358" t="s">
        <v>52</v>
      </c>
      <c r="G313" s="358" t="s">
        <v>11</v>
      </c>
      <c r="H313" s="353" t="s">
        <v>331</v>
      </c>
      <c r="I313" s="358" t="s">
        <v>78</v>
      </c>
      <c r="J313" s="356">
        <f>'3.ВС'!J211</f>
        <v>0</v>
      </c>
      <c r="K313" s="356">
        <f>'3.ВС'!K211</f>
        <v>510000</v>
      </c>
      <c r="L313" s="356">
        <f>'3.ВС'!L211</f>
        <v>0</v>
      </c>
    </row>
    <row r="314" spans="1:12" x14ac:dyDescent="0.25">
      <c r="A314" s="352" t="s">
        <v>411</v>
      </c>
      <c r="B314" s="352"/>
      <c r="C314" s="352"/>
      <c r="D314" s="352"/>
      <c r="E314" s="350">
        <v>851</v>
      </c>
      <c r="F314" s="358" t="s">
        <v>52</v>
      </c>
      <c r="G314" s="358" t="s">
        <v>11</v>
      </c>
      <c r="H314" s="353" t="s">
        <v>332</v>
      </c>
      <c r="I314" s="358"/>
      <c r="J314" s="356">
        <f t="shared" ref="J314:L315" si="130">J315</f>
        <v>171471.72</v>
      </c>
      <c r="K314" s="356">
        <f t="shared" si="130"/>
        <v>64158.59</v>
      </c>
      <c r="L314" s="356">
        <f t="shared" si="130"/>
        <v>65326.26</v>
      </c>
    </row>
    <row r="315" spans="1:12" ht="38.25" x14ac:dyDescent="0.25">
      <c r="A315" s="352" t="s">
        <v>37</v>
      </c>
      <c r="B315" s="352"/>
      <c r="C315" s="352"/>
      <c r="D315" s="352"/>
      <c r="E315" s="350">
        <v>851</v>
      </c>
      <c r="F315" s="358" t="s">
        <v>52</v>
      </c>
      <c r="G315" s="358" t="s">
        <v>11</v>
      </c>
      <c r="H315" s="353" t="s">
        <v>332</v>
      </c>
      <c r="I315" s="358" t="s">
        <v>76</v>
      </c>
      <c r="J315" s="356">
        <f t="shared" si="130"/>
        <v>171471.72</v>
      </c>
      <c r="K315" s="356">
        <f t="shared" si="130"/>
        <v>64158.59</v>
      </c>
      <c r="L315" s="356">
        <f t="shared" si="130"/>
        <v>65326.26</v>
      </c>
    </row>
    <row r="316" spans="1:12" x14ac:dyDescent="0.25">
      <c r="A316" s="352" t="s">
        <v>38</v>
      </c>
      <c r="B316" s="352"/>
      <c r="C316" s="352"/>
      <c r="D316" s="352"/>
      <c r="E316" s="350">
        <v>851</v>
      </c>
      <c r="F316" s="358" t="s">
        <v>52</v>
      </c>
      <c r="G316" s="358" t="s">
        <v>11</v>
      </c>
      <c r="H316" s="353" t="s">
        <v>332</v>
      </c>
      <c r="I316" s="358" t="s">
        <v>78</v>
      </c>
      <c r="J316" s="356">
        <f>'3.ВС'!J214</f>
        <v>171471.72</v>
      </c>
      <c r="K316" s="356">
        <f>'3.ВС'!K214</f>
        <v>64158.59</v>
      </c>
      <c r="L316" s="356">
        <f>'3.ВС'!L214</f>
        <v>65326.26</v>
      </c>
    </row>
    <row r="317" spans="1:12" ht="25.5" hidden="1" x14ac:dyDescent="0.25">
      <c r="A317" s="352" t="s">
        <v>223</v>
      </c>
      <c r="B317" s="352"/>
      <c r="C317" s="352"/>
      <c r="D317" s="352"/>
      <c r="E317" s="350">
        <v>851</v>
      </c>
      <c r="F317" s="358" t="s">
        <v>52</v>
      </c>
      <c r="G317" s="358" t="s">
        <v>11</v>
      </c>
      <c r="H317" s="353" t="s">
        <v>329</v>
      </c>
      <c r="I317" s="358"/>
      <c r="J317" s="356">
        <f t="shared" ref="J317:L318" si="131">J318</f>
        <v>325485.75</v>
      </c>
      <c r="K317" s="356">
        <f t="shared" si="131"/>
        <v>0</v>
      </c>
      <c r="L317" s="356">
        <f t="shared" si="131"/>
        <v>0</v>
      </c>
    </row>
    <row r="318" spans="1:12" ht="38.25" hidden="1" x14ac:dyDescent="0.25">
      <c r="A318" s="352" t="s">
        <v>19</v>
      </c>
      <c r="B318" s="352"/>
      <c r="C318" s="352"/>
      <c r="D318" s="352"/>
      <c r="E318" s="350">
        <v>851</v>
      </c>
      <c r="F318" s="358" t="s">
        <v>52</v>
      </c>
      <c r="G318" s="358" t="s">
        <v>11</v>
      </c>
      <c r="H318" s="353" t="s">
        <v>329</v>
      </c>
      <c r="I318" s="358" t="s">
        <v>20</v>
      </c>
      <c r="J318" s="356">
        <f t="shared" si="131"/>
        <v>325485.75</v>
      </c>
      <c r="K318" s="356">
        <f t="shared" si="131"/>
        <v>0</v>
      </c>
      <c r="L318" s="356">
        <f t="shared" si="131"/>
        <v>0</v>
      </c>
    </row>
    <row r="319" spans="1:12" ht="38.25" hidden="1" x14ac:dyDescent="0.25">
      <c r="A319" s="352" t="s">
        <v>9</v>
      </c>
      <c r="B319" s="352"/>
      <c r="C319" s="352"/>
      <c r="D319" s="352"/>
      <c r="E319" s="350">
        <v>851</v>
      </c>
      <c r="F319" s="358" t="s">
        <v>52</v>
      </c>
      <c r="G319" s="358" t="s">
        <v>11</v>
      </c>
      <c r="H319" s="353" t="s">
        <v>329</v>
      </c>
      <c r="I319" s="358" t="s">
        <v>21</v>
      </c>
      <c r="J319" s="356">
        <f>'3.ВС'!J217</f>
        <v>325485.75</v>
      </c>
      <c r="K319" s="356">
        <f>'3.ВС'!K217</f>
        <v>0</v>
      </c>
      <c r="L319" s="356">
        <f>'3.ВС'!L217</f>
        <v>0</v>
      </c>
    </row>
    <row r="320" spans="1:12" ht="25.5" x14ac:dyDescent="0.25">
      <c r="A320" s="341" t="s">
        <v>83</v>
      </c>
      <c r="B320" s="352"/>
      <c r="C320" s="352"/>
      <c r="D320" s="352"/>
      <c r="E320" s="350">
        <v>851</v>
      </c>
      <c r="F320" s="358" t="s">
        <v>52</v>
      </c>
      <c r="G320" s="358" t="s">
        <v>12</v>
      </c>
      <c r="H320" s="353"/>
      <c r="I320" s="358"/>
      <c r="J320" s="380">
        <f t="shared" ref="J320:L322" si="132">J321</f>
        <v>5000</v>
      </c>
      <c r="K320" s="380">
        <f t="shared" si="132"/>
        <v>0</v>
      </c>
      <c r="L320" s="380">
        <f t="shared" si="132"/>
        <v>0</v>
      </c>
    </row>
    <row r="321" spans="1:12" ht="25.5" x14ac:dyDescent="0.25">
      <c r="A321" s="341" t="s">
        <v>84</v>
      </c>
      <c r="B321" s="352"/>
      <c r="C321" s="352"/>
      <c r="D321" s="352"/>
      <c r="E321" s="350">
        <v>851</v>
      </c>
      <c r="F321" s="358" t="s">
        <v>52</v>
      </c>
      <c r="G321" s="358" t="s">
        <v>12</v>
      </c>
      <c r="H321" s="353" t="s">
        <v>333</v>
      </c>
      <c r="I321" s="358"/>
      <c r="J321" s="356">
        <f t="shared" si="132"/>
        <v>5000</v>
      </c>
      <c r="K321" s="356">
        <f t="shared" si="132"/>
        <v>0</v>
      </c>
      <c r="L321" s="356">
        <f t="shared" si="132"/>
        <v>0</v>
      </c>
    </row>
    <row r="322" spans="1:12" ht="38.25" x14ac:dyDescent="0.25">
      <c r="A322" s="352" t="s">
        <v>19</v>
      </c>
      <c r="B322" s="341"/>
      <c r="C322" s="341"/>
      <c r="D322" s="341"/>
      <c r="E322" s="350">
        <v>851</v>
      </c>
      <c r="F322" s="358" t="s">
        <v>52</v>
      </c>
      <c r="G322" s="358" t="s">
        <v>12</v>
      </c>
      <c r="H322" s="353" t="s">
        <v>333</v>
      </c>
      <c r="I322" s="358" t="s">
        <v>20</v>
      </c>
      <c r="J322" s="356">
        <f t="shared" si="132"/>
        <v>5000</v>
      </c>
      <c r="K322" s="356">
        <f t="shared" si="132"/>
        <v>0</v>
      </c>
      <c r="L322" s="356">
        <f t="shared" si="132"/>
        <v>0</v>
      </c>
    </row>
    <row r="323" spans="1:12" ht="38.25" x14ac:dyDescent="0.25">
      <c r="A323" s="352" t="s">
        <v>9</v>
      </c>
      <c r="B323" s="352"/>
      <c r="C323" s="352"/>
      <c r="D323" s="352"/>
      <c r="E323" s="350">
        <v>851</v>
      </c>
      <c r="F323" s="358" t="s">
        <v>52</v>
      </c>
      <c r="G323" s="358" t="s">
        <v>12</v>
      </c>
      <c r="H323" s="353" t="s">
        <v>333</v>
      </c>
      <c r="I323" s="358" t="s">
        <v>21</v>
      </c>
      <c r="J323" s="356">
        <f>'3.ВС'!J221</f>
        <v>5000</v>
      </c>
      <c r="K323" s="356">
        <f>'3.ВС'!K221</f>
        <v>0</v>
      </c>
      <c r="L323" s="356">
        <f>'3.ВС'!L221</f>
        <v>0</v>
      </c>
    </row>
    <row r="324" spans="1:12" s="26" customFormat="1" ht="14.25" x14ac:dyDescent="0.25">
      <c r="A324" s="351" t="s">
        <v>85</v>
      </c>
      <c r="B324" s="367"/>
      <c r="C324" s="367"/>
      <c r="D324" s="367"/>
      <c r="E324" s="368">
        <v>852</v>
      </c>
      <c r="F324" s="369" t="s">
        <v>86</v>
      </c>
      <c r="G324" s="369"/>
      <c r="H324" s="370"/>
      <c r="I324" s="369"/>
      <c r="J324" s="371">
        <f>J325+J333+J352+J329</f>
        <v>45573036.920000002</v>
      </c>
      <c r="K324" s="371">
        <f t="shared" ref="K324:L324" si="133">K325+K333+K352+K329</f>
        <v>48402548.780000001</v>
      </c>
      <c r="L324" s="371">
        <f t="shared" si="133"/>
        <v>51649358.060000002</v>
      </c>
    </row>
    <row r="325" spans="1:12" x14ac:dyDescent="0.25">
      <c r="A325" s="341" t="s">
        <v>87</v>
      </c>
      <c r="B325" s="352"/>
      <c r="C325" s="352"/>
      <c r="D325" s="352"/>
      <c r="E325" s="350">
        <v>851</v>
      </c>
      <c r="F325" s="358" t="s">
        <v>86</v>
      </c>
      <c r="G325" s="358" t="s">
        <v>11</v>
      </c>
      <c r="H325" s="353"/>
      <c r="I325" s="358"/>
      <c r="J325" s="356">
        <f t="shared" ref="J325:L327" si="134">J326</f>
        <v>5195250</v>
      </c>
      <c r="K325" s="356">
        <f t="shared" si="134"/>
        <v>5195250</v>
      </c>
      <c r="L325" s="356">
        <f t="shared" si="134"/>
        <v>5195250</v>
      </c>
    </row>
    <row r="326" spans="1:12" ht="25.5" x14ac:dyDescent="0.25">
      <c r="A326" s="341" t="s">
        <v>88</v>
      </c>
      <c r="B326" s="352"/>
      <c r="C326" s="352"/>
      <c r="D326" s="352"/>
      <c r="E326" s="350">
        <v>851</v>
      </c>
      <c r="F326" s="358" t="s">
        <v>86</v>
      </c>
      <c r="G326" s="358" t="s">
        <v>11</v>
      </c>
      <c r="H326" s="353" t="s">
        <v>334</v>
      </c>
      <c r="I326" s="358"/>
      <c r="J326" s="356">
        <f t="shared" si="134"/>
        <v>5195250</v>
      </c>
      <c r="K326" s="356">
        <f t="shared" si="134"/>
        <v>5195250</v>
      </c>
      <c r="L326" s="356">
        <f t="shared" si="134"/>
        <v>5195250</v>
      </c>
    </row>
    <row r="327" spans="1:12" ht="25.5" x14ac:dyDescent="0.25">
      <c r="A327" s="341" t="s">
        <v>89</v>
      </c>
      <c r="B327" s="341"/>
      <c r="C327" s="341"/>
      <c r="D327" s="341"/>
      <c r="E327" s="350">
        <v>851</v>
      </c>
      <c r="F327" s="358" t="s">
        <v>86</v>
      </c>
      <c r="G327" s="358" t="s">
        <v>11</v>
      </c>
      <c r="H327" s="353" t="s">
        <v>334</v>
      </c>
      <c r="I327" s="358" t="s">
        <v>90</v>
      </c>
      <c r="J327" s="356">
        <f t="shared" si="134"/>
        <v>5195250</v>
      </c>
      <c r="K327" s="356">
        <f t="shared" si="134"/>
        <v>5195250</v>
      </c>
      <c r="L327" s="356">
        <f t="shared" si="134"/>
        <v>5195250</v>
      </c>
    </row>
    <row r="328" spans="1:12" ht="25.5" x14ac:dyDescent="0.25">
      <c r="A328" s="341" t="s">
        <v>97</v>
      </c>
      <c r="B328" s="352"/>
      <c r="C328" s="352"/>
      <c r="D328" s="357"/>
      <c r="E328" s="350">
        <v>851</v>
      </c>
      <c r="F328" s="358" t="s">
        <v>86</v>
      </c>
      <c r="G328" s="358" t="s">
        <v>11</v>
      </c>
      <c r="H328" s="353" t="s">
        <v>334</v>
      </c>
      <c r="I328" s="358" t="s">
        <v>98</v>
      </c>
      <c r="J328" s="356">
        <f>'3.ВС'!J226</f>
        <v>5195250</v>
      </c>
      <c r="K328" s="356">
        <f>'3.ВС'!K226</f>
        <v>5195250</v>
      </c>
      <c r="L328" s="356">
        <f>'3.ВС'!L226</f>
        <v>5195250</v>
      </c>
    </row>
    <row r="329" spans="1:12" x14ac:dyDescent="0.25">
      <c r="A329" s="362" t="s">
        <v>745</v>
      </c>
      <c r="B329" s="354"/>
      <c r="C329" s="354"/>
      <c r="D329" s="354"/>
      <c r="E329" s="353" t="s">
        <v>744</v>
      </c>
      <c r="F329" s="374" t="s">
        <v>86</v>
      </c>
      <c r="G329" s="374" t="s">
        <v>42</v>
      </c>
      <c r="H329" s="353"/>
      <c r="I329" s="374"/>
      <c r="J329" s="356">
        <f>J330</f>
        <v>1411200</v>
      </c>
      <c r="K329" s="356">
        <f t="shared" ref="K329:L331" si="135">K330</f>
        <v>1411200</v>
      </c>
      <c r="L329" s="356">
        <f t="shared" si="135"/>
        <v>1411200</v>
      </c>
    </row>
    <row r="330" spans="1:12" ht="102" x14ac:dyDescent="0.25">
      <c r="A330" s="352" t="s">
        <v>268</v>
      </c>
      <c r="B330" s="354"/>
      <c r="C330" s="354"/>
      <c r="D330" s="354"/>
      <c r="E330" s="353">
        <v>852</v>
      </c>
      <c r="F330" s="358" t="s">
        <v>86</v>
      </c>
      <c r="G330" s="358" t="s">
        <v>42</v>
      </c>
      <c r="H330" s="353" t="s">
        <v>343</v>
      </c>
      <c r="I330" s="358"/>
      <c r="J330" s="356">
        <f>J331</f>
        <v>1411200</v>
      </c>
      <c r="K330" s="356">
        <f t="shared" si="135"/>
        <v>1411200</v>
      </c>
      <c r="L330" s="356">
        <f t="shared" si="135"/>
        <v>1411200</v>
      </c>
    </row>
    <row r="331" spans="1:12" ht="25.5" x14ac:dyDescent="0.25">
      <c r="A331" s="352" t="s">
        <v>89</v>
      </c>
      <c r="B331" s="354"/>
      <c r="C331" s="354"/>
      <c r="D331" s="354"/>
      <c r="E331" s="353">
        <v>852</v>
      </c>
      <c r="F331" s="358" t="s">
        <v>86</v>
      </c>
      <c r="G331" s="358" t="s">
        <v>42</v>
      </c>
      <c r="H331" s="353" t="s">
        <v>343</v>
      </c>
      <c r="I331" s="358" t="s">
        <v>90</v>
      </c>
      <c r="J331" s="356">
        <f>J332</f>
        <v>1411200</v>
      </c>
      <c r="K331" s="356">
        <f t="shared" si="135"/>
        <v>1411200</v>
      </c>
      <c r="L331" s="356">
        <f t="shared" si="135"/>
        <v>1411200</v>
      </c>
    </row>
    <row r="332" spans="1:12" ht="25.5" x14ac:dyDescent="0.25">
      <c r="A332" s="341" t="s">
        <v>97</v>
      </c>
      <c r="B332" s="354"/>
      <c r="C332" s="354"/>
      <c r="D332" s="354"/>
      <c r="E332" s="353">
        <v>852</v>
      </c>
      <c r="F332" s="358" t="s">
        <v>86</v>
      </c>
      <c r="G332" s="358" t="s">
        <v>42</v>
      </c>
      <c r="H332" s="353" t="s">
        <v>343</v>
      </c>
      <c r="I332" s="358" t="s">
        <v>98</v>
      </c>
      <c r="J332" s="356">
        <f>'3.ВС'!J347</f>
        <v>1411200</v>
      </c>
      <c r="K332" s="356">
        <f>'3.ВС'!K347</f>
        <v>1411200</v>
      </c>
      <c r="L332" s="356">
        <f>'3.ВС'!L347</f>
        <v>1411200</v>
      </c>
    </row>
    <row r="333" spans="1:12" x14ac:dyDescent="0.25">
      <c r="A333" s="341" t="s">
        <v>94</v>
      </c>
      <c r="B333" s="352"/>
      <c r="C333" s="352"/>
      <c r="D333" s="352"/>
      <c r="E333" s="350">
        <v>852</v>
      </c>
      <c r="F333" s="358" t="s">
        <v>86</v>
      </c>
      <c r="G333" s="358" t="s">
        <v>12</v>
      </c>
      <c r="H333" s="353"/>
      <c r="I333" s="358"/>
      <c r="J333" s="356">
        <f>J339+J334+J345+J342+J348</f>
        <v>38852586.920000002</v>
      </c>
      <c r="K333" s="356">
        <f t="shared" ref="K333:L333" si="136">K339+K334+K345+K342+K348</f>
        <v>41742098.780000001</v>
      </c>
      <c r="L333" s="356">
        <f t="shared" si="136"/>
        <v>44988908.060000002</v>
      </c>
    </row>
    <row r="334" spans="1:12" ht="89.25" x14ac:dyDescent="0.25">
      <c r="A334" s="341" t="s">
        <v>739</v>
      </c>
      <c r="B334" s="352"/>
      <c r="C334" s="352"/>
      <c r="D334" s="352"/>
      <c r="E334" s="350">
        <v>851</v>
      </c>
      <c r="F334" s="353" t="s">
        <v>86</v>
      </c>
      <c r="G334" s="353" t="s">
        <v>12</v>
      </c>
      <c r="H334" s="353" t="s">
        <v>741</v>
      </c>
      <c r="I334" s="353"/>
      <c r="J334" s="356">
        <f t="shared" ref="J334:L334" si="137">J335+J337</f>
        <v>22377519.119999997</v>
      </c>
      <c r="K334" s="356">
        <f t="shared" si="137"/>
        <v>25724719.68</v>
      </c>
      <c r="L334" s="356">
        <f t="shared" si="137"/>
        <v>28971528.960000001</v>
      </c>
    </row>
    <row r="335" spans="1:12" ht="25.5" x14ac:dyDescent="0.25">
      <c r="A335" s="352" t="s">
        <v>89</v>
      </c>
      <c r="B335" s="352"/>
      <c r="C335" s="352"/>
      <c r="D335" s="352"/>
      <c r="E335" s="353">
        <v>851</v>
      </c>
      <c r="F335" s="353" t="s">
        <v>86</v>
      </c>
      <c r="G335" s="353" t="s">
        <v>12</v>
      </c>
      <c r="H335" s="353" t="s">
        <v>741</v>
      </c>
      <c r="I335" s="353" t="s">
        <v>90</v>
      </c>
      <c r="J335" s="356">
        <f t="shared" ref="J335:L335" si="138">J336</f>
        <v>9390282</v>
      </c>
      <c r="K335" s="356">
        <f t="shared" si="138"/>
        <v>6243864</v>
      </c>
      <c r="L335" s="356">
        <f t="shared" si="138"/>
        <v>6243864</v>
      </c>
    </row>
    <row r="336" spans="1:12" ht="25.5" x14ac:dyDescent="0.25">
      <c r="A336" s="352" t="s">
        <v>91</v>
      </c>
      <c r="B336" s="352"/>
      <c r="C336" s="352"/>
      <c r="D336" s="352"/>
      <c r="E336" s="353">
        <v>851</v>
      </c>
      <c r="F336" s="353" t="s">
        <v>86</v>
      </c>
      <c r="G336" s="353" t="s">
        <v>12</v>
      </c>
      <c r="H336" s="353" t="s">
        <v>741</v>
      </c>
      <c r="I336" s="353" t="s">
        <v>92</v>
      </c>
      <c r="J336" s="356">
        <f>'3.ВС'!J230</f>
        <v>9390282</v>
      </c>
      <c r="K336" s="356">
        <f>'3.ВС'!K230</f>
        <v>6243864</v>
      </c>
      <c r="L336" s="356">
        <f>'3.ВС'!L230</f>
        <v>6243864</v>
      </c>
    </row>
    <row r="337" spans="1:12" ht="38.25" x14ac:dyDescent="0.25">
      <c r="A337" s="352" t="s">
        <v>65</v>
      </c>
      <c r="B337" s="352"/>
      <c r="C337" s="352"/>
      <c r="D337" s="352"/>
      <c r="E337" s="350">
        <v>851</v>
      </c>
      <c r="F337" s="353" t="s">
        <v>86</v>
      </c>
      <c r="G337" s="353" t="s">
        <v>12</v>
      </c>
      <c r="H337" s="353" t="s">
        <v>741</v>
      </c>
      <c r="I337" s="353" t="s">
        <v>66</v>
      </c>
      <c r="J337" s="356">
        <f t="shared" ref="J337:L337" si="139">J338</f>
        <v>12987237.119999999</v>
      </c>
      <c r="K337" s="356">
        <f t="shared" si="139"/>
        <v>19480855.68</v>
      </c>
      <c r="L337" s="356">
        <f t="shared" si="139"/>
        <v>22727664.960000001</v>
      </c>
    </row>
    <row r="338" spans="1:12" x14ac:dyDescent="0.25">
      <c r="A338" s="352" t="s">
        <v>67</v>
      </c>
      <c r="B338" s="352"/>
      <c r="C338" s="352"/>
      <c r="D338" s="352"/>
      <c r="E338" s="350">
        <v>851</v>
      </c>
      <c r="F338" s="353" t="s">
        <v>86</v>
      </c>
      <c r="G338" s="353" t="s">
        <v>12</v>
      </c>
      <c r="H338" s="353" t="s">
        <v>741</v>
      </c>
      <c r="I338" s="353" t="s">
        <v>68</v>
      </c>
      <c r="J338" s="356">
        <f>'3.ВС'!J232</f>
        <v>12987237.119999999</v>
      </c>
      <c r="K338" s="356">
        <f>'3.ВС'!K232</f>
        <v>19480855.68</v>
      </c>
      <c r="L338" s="356">
        <f>'3.ВС'!L232</f>
        <v>22727664.960000001</v>
      </c>
    </row>
    <row r="339" spans="1:12" ht="25.5" x14ac:dyDescent="0.25">
      <c r="A339" s="341" t="s">
        <v>230</v>
      </c>
      <c r="B339" s="341"/>
      <c r="C339" s="341"/>
      <c r="D339" s="341"/>
      <c r="E339" s="350">
        <v>851</v>
      </c>
      <c r="F339" s="358" t="s">
        <v>86</v>
      </c>
      <c r="G339" s="358" t="s">
        <v>12</v>
      </c>
      <c r="H339" s="353" t="s">
        <v>335</v>
      </c>
      <c r="I339" s="358"/>
      <c r="J339" s="356">
        <f t="shared" ref="J339:L340" si="140">J340</f>
        <v>6407641.7999999998</v>
      </c>
      <c r="K339" s="356">
        <f t="shared" si="140"/>
        <v>5949953.0999999996</v>
      </c>
      <c r="L339" s="356">
        <f t="shared" si="140"/>
        <v>5949953.0999999996</v>
      </c>
    </row>
    <row r="340" spans="1:12" ht="25.5" x14ac:dyDescent="0.25">
      <c r="A340" s="341" t="s">
        <v>89</v>
      </c>
      <c r="B340" s="341"/>
      <c r="C340" s="341"/>
      <c r="D340" s="341"/>
      <c r="E340" s="350">
        <v>851</v>
      </c>
      <c r="F340" s="358" t="s">
        <v>86</v>
      </c>
      <c r="G340" s="358" t="s">
        <v>12</v>
      </c>
      <c r="H340" s="353" t="s">
        <v>335</v>
      </c>
      <c r="I340" s="358" t="s">
        <v>90</v>
      </c>
      <c r="J340" s="356">
        <f t="shared" si="140"/>
        <v>6407641.7999999998</v>
      </c>
      <c r="K340" s="356">
        <f t="shared" si="140"/>
        <v>5949953.0999999996</v>
      </c>
      <c r="L340" s="356">
        <f t="shared" si="140"/>
        <v>5949953.0999999996</v>
      </c>
    </row>
    <row r="341" spans="1:12" ht="25.5" x14ac:dyDescent="0.25">
      <c r="A341" s="341" t="s">
        <v>97</v>
      </c>
      <c r="B341" s="341"/>
      <c r="C341" s="341"/>
      <c r="D341" s="341"/>
      <c r="E341" s="350">
        <v>851</v>
      </c>
      <c r="F341" s="358" t="s">
        <v>86</v>
      </c>
      <c r="G341" s="358" t="s">
        <v>12</v>
      </c>
      <c r="H341" s="353" t="s">
        <v>335</v>
      </c>
      <c r="I341" s="358" t="s">
        <v>98</v>
      </c>
      <c r="J341" s="356">
        <f>'3.ВС'!J235</f>
        <v>6407641.7999999998</v>
      </c>
      <c r="K341" s="356">
        <f>'3.ВС'!K235</f>
        <v>5949953.0999999996</v>
      </c>
      <c r="L341" s="356">
        <f>'3.ВС'!L235</f>
        <v>5949953.0999999996</v>
      </c>
    </row>
    <row r="342" spans="1:12" ht="51" x14ac:dyDescent="0.25">
      <c r="A342" s="341" t="s">
        <v>120</v>
      </c>
      <c r="B342" s="352"/>
      <c r="C342" s="352"/>
      <c r="D342" s="352"/>
      <c r="E342" s="350">
        <v>852</v>
      </c>
      <c r="F342" s="358" t="s">
        <v>86</v>
      </c>
      <c r="G342" s="358" t="s">
        <v>12</v>
      </c>
      <c r="H342" s="353" t="s">
        <v>354</v>
      </c>
      <c r="I342" s="358"/>
      <c r="J342" s="356">
        <f t="shared" ref="J342:L343" si="141">J343</f>
        <v>1178278</v>
      </c>
      <c r="K342" s="356">
        <f t="shared" si="141"/>
        <v>1178278</v>
      </c>
      <c r="L342" s="356">
        <f t="shared" si="141"/>
        <v>1178278</v>
      </c>
    </row>
    <row r="343" spans="1:12" ht="25.5" x14ac:dyDescent="0.25">
      <c r="A343" s="341" t="s">
        <v>89</v>
      </c>
      <c r="B343" s="341"/>
      <c r="C343" s="341"/>
      <c r="D343" s="341"/>
      <c r="E343" s="350">
        <v>852</v>
      </c>
      <c r="F343" s="358" t="s">
        <v>86</v>
      </c>
      <c r="G343" s="358" t="s">
        <v>12</v>
      </c>
      <c r="H343" s="353" t="s">
        <v>354</v>
      </c>
      <c r="I343" s="358" t="s">
        <v>90</v>
      </c>
      <c r="J343" s="356">
        <f t="shared" si="141"/>
        <v>1178278</v>
      </c>
      <c r="K343" s="356">
        <f t="shared" si="141"/>
        <v>1178278</v>
      </c>
      <c r="L343" s="356">
        <f t="shared" si="141"/>
        <v>1178278</v>
      </c>
    </row>
    <row r="344" spans="1:12" ht="25.5" x14ac:dyDescent="0.25">
      <c r="A344" s="341" t="s">
        <v>97</v>
      </c>
      <c r="B344" s="341"/>
      <c r="C344" s="341"/>
      <c r="D344" s="341"/>
      <c r="E344" s="350">
        <v>852</v>
      </c>
      <c r="F344" s="358" t="s">
        <v>86</v>
      </c>
      <c r="G344" s="358" t="s">
        <v>12</v>
      </c>
      <c r="H344" s="353" t="s">
        <v>354</v>
      </c>
      <c r="I344" s="358" t="s">
        <v>98</v>
      </c>
      <c r="J344" s="356">
        <f>'3.ВС'!J351</f>
        <v>1178278</v>
      </c>
      <c r="K344" s="356">
        <f>'3.ВС'!K351</f>
        <v>1178278</v>
      </c>
      <c r="L344" s="356">
        <f>'3.ВС'!L351</f>
        <v>1178278</v>
      </c>
    </row>
    <row r="345" spans="1:12" ht="38.25" x14ac:dyDescent="0.25">
      <c r="A345" s="341" t="s">
        <v>119</v>
      </c>
      <c r="B345" s="352"/>
      <c r="C345" s="352"/>
      <c r="D345" s="352"/>
      <c r="E345" s="350">
        <v>852</v>
      </c>
      <c r="F345" s="358" t="s">
        <v>86</v>
      </c>
      <c r="G345" s="358" t="s">
        <v>12</v>
      </c>
      <c r="H345" s="353" t="s">
        <v>353</v>
      </c>
      <c r="I345" s="358"/>
      <c r="J345" s="356">
        <f t="shared" ref="J345:L346" si="142">J346</f>
        <v>128000</v>
      </c>
      <c r="K345" s="356">
        <f t="shared" si="142"/>
        <v>128000</v>
      </c>
      <c r="L345" s="356">
        <f t="shared" si="142"/>
        <v>128000</v>
      </c>
    </row>
    <row r="346" spans="1:12" ht="25.5" x14ac:dyDescent="0.25">
      <c r="A346" s="341" t="s">
        <v>89</v>
      </c>
      <c r="B346" s="341"/>
      <c r="C346" s="341"/>
      <c r="D346" s="341"/>
      <c r="E346" s="350">
        <v>852</v>
      </c>
      <c r="F346" s="358" t="s">
        <v>86</v>
      </c>
      <c r="G346" s="358" t="s">
        <v>12</v>
      </c>
      <c r="H346" s="353" t="s">
        <v>353</v>
      </c>
      <c r="I346" s="358" t="s">
        <v>90</v>
      </c>
      <c r="J346" s="356">
        <f t="shared" si="142"/>
        <v>128000</v>
      </c>
      <c r="K346" s="356">
        <f t="shared" si="142"/>
        <v>128000</v>
      </c>
      <c r="L346" s="356">
        <f t="shared" si="142"/>
        <v>128000</v>
      </c>
    </row>
    <row r="347" spans="1:12" ht="25.5" x14ac:dyDescent="0.25">
      <c r="A347" s="341" t="s">
        <v>97</v>
      </c>
      <c r="B347" s="341"/>
      <c r="C347" s="341"/>
      <c r="D347" s="341"/>
      <c r="E347" s="350">
        <v>852</v>
      </c>
      <c r="F347" s="358" t="s">
        <v>86</v>
      </c>
      <c r="G347" s="358" t="s">
        <v>12</v>
      </c>
      <c r="H347" s="353" t="s">
        <v>353</v>
      </c>
      <c r="I347" s="358" t="s">
        <v>98</v>
      </c>
      <c r="J347" s="356">
        <f>'3.ВС'!J354</f>
        <v>128000</v>
      </c>
      <c r="K347" s="356">
        <f>'3.ВС'!K354</f>
        <v>128000</v>
      </c>
      <c r="L347" s="356">
        <f>'3.ВС'!L354</f>
        <v>128000</v>
      </c>
    </row>
    <row r="348" spans="1:12" ht="89.25" x14ac:dyDescent="0.25">
      <c r="A348" s="352" t="s">
        <v>394</v>
      </c>
      <c r="B348" s="341"/>
      <c r="C348" s="341"/>
      <c r="D348" s="341"/>
      <c r="E348" s="350"/>
      <c r="F348" s="358" t="s">
        <v>86</v>
      </c>
      <c r="G348" s="358" t="s">
        <v>12</v>
      </c>
      <c r="H348" s="353" t="s">
        <v>355</v>
      </c>
      <c r="I348" s="358"/>
      <c r="J348" s="356">
        <f t="shared" ref="J348:L348" si="143">J349</f>
        <v>8761148</v>
      </c>
      <c r="K348" s="356">
        <f t="shared" si="143"/>
        <v>8761148</v>
      </c>
      <c r="L348" s="356">
        <f t="shared" si="143"/>
        <v>8761148</v>
      </c>
    </row>
    <row r="349" spans="1:12" ht="25.5" x14ac:dyDescent="0.25">
      <c r="A349" s="341" t="s">
        <v>89</v>
      </c>
      <c r="B349" s="341"/>
      <c r="C349" s="341"/>
      <c r="D349" s="341"/>
      <c r="E349" s="350">
        <v>852</v>
      </c>
      <c r="F349" s="358" t="s">
        <v>86</v>
      </c>
      <c r="G349" s="358" t="s">
        <v>12</v>
      </c>
      <c r="H349" s="353" t="s">
        <v>355</v>
      </c>
      <c r="I349" s="358" t="s">
        <v>90</v>
      </c>
      <c r="J349" s="356">
        <f t="shared" ref="J349:L349" si="144">J350+J351</f>
        <v>8761148</v>
      </c>
      <c r="K349" s="356">
        <f t="shared" si="144"/>
        <v>8761148</v>
      </c>
      <c r="L349" s="356">
        <f t="shared" si="144"/>
        <v>8761148</v>
      </c>
    </row>
    <row r="350" spans="1:12" ht="25.5" x14ac:dyDescent="0.25">
      <c r="A350" s="341" t="s">
        <v>97</v>
      </c>
      <c r="B350" s="341"/>
      <c r="C350" s="341"/>
      <c r="D350" s="341"/>
      <c r="E350" s="350">
        <v>852</v>
      </c>
      <c r="F350" s="358" t="s">
        <v>86</v>
      </c>
      <c r="G350" s="358" t="s">
        <v>12</v>
      </c>
      <c r="H350" s="353" t="s">
        <v>355</v>
      </c>
      <c r="I350" s="358" t="s">
        <v>98</v>
      </c>
      <c r="J350" s="356">
        <f>'3.ВС'!J357</f>
        <v>4781666</v>
      </c>
      <c r="K350" s="356">
        <f>'3.ВС'!K357</f>
        <v>4781666</v>
      </c>
      <c r="L350" s="356">
        <f>'3.ВС'!L357</f>
        <v>4781666</v>
      </c>
    </row>
    <row r="351" spans="1:12" ht="25.5" x14ac:dyDescent="0.25">
      <c r="A351" s="341" t="s">
        <v>91</v>
      </c>
      <c r="B351" s="341"/>
      <c r="C351" s="341"/>
      <c r="D351" s="341"/>
      <c r="E351" s="350">
        <v>852</v>
      </c>
      <c r="F351" s="358" t="s">
        <v>86</v>
      </c>
      <c r="G351" s="358" t="s">
        <v>12</v>
      </c>
      <c r="H351" s="353" t="s">
        <v>355</v>
      </c>
      <c r="I351" s="358" t="s">
        <v>92</v>
      </c>
      <c r="J351" s="356">
        <f>'3.ВС'!J358</f>
        <v>3979482</v>
      </c>
      <c r="K351" s="356">
        <f>'3.ВС'!K358</f>
        <v>3979482</v>
      </c>
      <c r="L351" s="356">
        <f>'3.ВС'!L358</f>
        <v>3979482</v>
      </c>
    </row>
    <row r="352" spans="1:12" ht="25.5" x14ac:dyDescent="0.25">
      <c r="A352" s="341" t="s">
        <v>95</v>
      </c>
      <c r="B352" s="352"/>
      <c r="C352" s="352"/>
      <c r="D352" s="352"/>
      <c r="E352" s="350">
        <v>852</v>
      </c>
      <c r="F352" s="358" t="s">
        <v>86</v>
      </c>
      <c r="G352" s="358" t="s">
        <v>96</v>
      </c>
      <c r="H352" s="353"/>
      <c r="I352" s="358"/>
      <c r="J352" s="356">
        <f>J353+J356</f>
        <v>114000</v>
      </c>
      <c r="K352" s="356">
        <f t="shared" ref="K352:L352" si="145">K353+K356</f>
        <v>54000</v>
      </c>
      <c r="L352" s="356">
        <f t="shared" si="145"/>
        <v>54000</v>
      </c>
    </row>
    <row r="353" spans="1:12" ht="102" x14ac:dyDescent="0.25">
      <c r="A353" s="341" t="s">
        <v>396</v>
      </c>
      <c r="B353" s="352"/>
      <c r="C353" s="352"/>
      <c r="D353" s="352"/>
      <c r="E353" s="350">
        <v>852</v>
      </c>
      <c r="F353" s="353" t="s">
        <v>86</v>
      </c>
      <c r="G353" s="353" t="s">
        <v>96</v>
      </c>
      <c r="H353" s="353" t="s">
        <v>357</v>
      </c>
      <c r="I353" s="358"/>
      <c r="J353" s="356">
        <f t="shared" ref="J353:L354" si="146">J354</f>
        <v>54000</v>
      </c>
      <c r="K353" s="356">
        <f t="shared" si="146"/>
        <v>54000</v>
      </c>
      <c r="L353" s="356">
        <f t="shared" si="146"/>
        <v>54000</v>
      </c>
    </row>
    <row r="354" spans="1:12" ht="38.25" x14ac:dyDescent="0.25">
      <c r="A354" s="352" t="s">
        <v>19</v>
      </c>
      <c r="B354" s="352"/>
      <c r="C354" s="352"/>
      <c r="D354" s="352"/>
      <c r="E354" s="350">
        <v>852</v>
      </c>
      <c r="F354" s="353" t="s">
        <v>86</v>
      </c>
      <c r="G354" s="353" t="s">
        <v>96</v>
      </c>
      <c r="H354" s="353" t="s">
        <v>357</v>
      </c>
      <c r="I354" s="358" t="s">
        <v>20</v>
      </c>
      <c r="J354" s="356">
        <f t="shared" si="146"/>
        <v>54000</v>
      </c>
      <c r="K354" s="356">
        <f t="shared" si="146"/>
        <v>54000</v>
      </c>
      <c r="L354" s="356">
        <f t="shared" si="146"/>
        <v>54000</v>
      </c>
    </row>
    <row r="355" spans="1:12" ht="38.25" x14ac:dyDescent="0.25">
      <c r="A355" s="352" t="s">
        <v>9</v>
      </c>
      <c r="B355" s="352"/>
      <c r="C355" s="352"/>
      <c r="D355" s="352"/>
      <c r="E355" s="350">
        <v>852</v>
      </c>
      <c r="F355" s="353" t="s">
        <v>86</v>
      </c>
      <c r="G355" s="353" t="s">
        <v>96</v>
      </c>
      <c r="H355" s="353" t="s">
        <v>357</v>
      </c>
      <c r="I355" s="358" t="s">
        <v>21</v>
      </c>
      <c r="J355" s="356">
        <f>'3.ВС'!J362</f>
        <v>54000</v>
      </c>
      <c r="K355" s="356">
        <f>'3.ВС'!K362</f>
        <v>54000</v>
      </c>
      <c r="L355" s="356">
        <f>'3.ВС'!L362</f>
        <v>54000</v>
      </c>
    </row>
    <row r="356" spans="1:12" x14ac:dyDescent="0.25">
      <c r="A356" s="345" t="s">
        <v>93</v>
      </c>
      <c r="B356" s="352"/>
      <c r="C356" s="352"/>
      <c r="D356" s="352"/>
      <c r="E356" s="350"/>
      <c r="F356" s="342" t="s">
        <v>86</v>
      </c>
      <c r="G356" s="342" t="s">
        <v>96</v>
      </c>
      <c r="H356" s="343" t="s">
        <v>212</v>
      </c>
      <c r="I356" s="342"/>
      <c r="J356" s="356">
        <f>J357</f>
        <v>60000</v>
      </c>
      <c r="K356" s="356">
        <f t="shared" ref="K356:L357" si="147">K357</f>
        <v>0</v>
      </c>
      <c r="L356" s="356">
        <f t="shared" si="147"/>
        <v>0</v>
      </c>
    </row>
    <row r="357" spans="1:12" ht="25.5" x14ac:dyDescent="0.25">
      <c r="A357" s="341" t="s">
        <v>89</v>
      </c>
      <c r="B357" s="352"/>
      <c r="C357" s="352"/>
      <c r="D357" s="352"/>
      <c r="E357" s="350"/>
      <c r="F357" s="342" t="s">
        <v>86</v>
      </c>
      <c r="G357" s="342" t="s">
        <v>96</v>
      </c>
      <c r="H357" s="343" t="s">
        <v>212</v>
      </c>
      <c r="I357" s="342" t="s">
        <v>90</v>
      </c>
      <c r="J357" s="356">
        <f>J358</f>
        <v>60000</v>
      </c>
      <c r="K357" s="356">
        <f t="shared" si="147"/>
        <v>0</v>
      </c>
      <c r="L357" s="356">
        <f t="shared" si="147"/>
        <v>0</v>
      </c>
    </row>
    <row r="358" spans="1:12" ht="25.5" x14ac:dyDescent="0.25">
      <c r="A358" s="341" t="s">
        <v>97</v>
      </c>
      <c r="B358" s="352"/>
      <c r="C358" s="352"/>
      <c r="D358" s="352"/>
      <c r="E358" s="350"/>
      <c r="F358" s="342" t="s">
        <v>86</v>
      </c>
      <c r="G358" s="342" t="s">
        <v>96</v>
      </c>
      <c r="H358" s="343" t="s">
        <v>212</v>
      </c>
      <c r="I358" s="342" t="s">
        <v>98</v>
      </c>
      <c r="J358" s="356">
        <f>'3.ВС'!J239</f>
        <v>60000</v>
      </c>
      <c r="K358" s="356">
        <f>'3.ВС'!K239</f>
        <v>0</v>
      </c>
      <c r="L358" s="356">
        <f>'3.ВС'!L239</f>
        <v>0</v>
      </c>
    </row>
    <row r="359" spans="1:12" s="26" customFormat="1" ht="14.25" x14ac:dyDescent="0.25">
      <c r="A359" s="351" t="s">
        <v>99</v>
      </c>
      <c r="B359" s="367"/>
      <c r="C359" s="367"/>
      <c r="D359" s="367"/>
      <c r="E359" s="368">
        <v>851</v>
      </c>
      <c r="F359" s="369" t="s">
        <v>100</v>
      </c>
      <c r="G359" s="369"/>
      <c r="H359" s="370"/>
      <c r="I359" s="369"/>
      <c r="J359" s="371">
        <f>J360+J387</f>
        <v>99187387.420000002</v>
      </c>
      <c r="K359" s="371">
        <f t="shared" ref="K359:L359" si="148">K360+K387+K367</f>
        <v>32008122.219999999</v>
      </c>
      <c r="L359" s="371">
        <f t="shared" si="148"/>
        <v>9785900</v>
      </c>
    </row>
    <row r="360" spans="1:12" x14ac:dyDescent="0.25">
      <c r="A360" s="357" t="s">
        <v>101</v>
      </c>
      <c r="B360" s="357"/>
      <c r="C360" s="357"/>
      <c r="D360" s="357"/>
      <c r="E360" s="350">
        <v>851</v>
      </c>
      <c r="F360" s="358" t="s">
        <v>100</v>
      </c>
      <c r="G360" s="358" t="s">
        <v>40</v>
      </c>
      <c r="H360" s="353"/>
      <c r="I360" s="358"/>
      <c r="J360" s="356">
        <f>J361+J364+J372+J375+J381+J378+J384+J367</f>
        <v>86622376.460000008</v>
      </c>
      <c r="K360" s="356">
        <f t="shared" ref="K360:L360" si="149">K361+K364+K372+K375+K381+K378+K384</f>
        <v>22490222.219999999</v>
      </c>
      <c r="L360" s="356">
        <f t="shared" si="149"/>
        <v>268000</v>
      </c>
    </row>
    <row r="361" spans="1:12" ht="25.5" x14ac:dyDescent="0.25">
      <c r="A361" s="352" t="s">
        <v>720</v>
      </c>
      <c r="B361" s="357"/>
      <c r="C361" s="357"/>
      <c r="D361" s="357"/>
      <c r="E361" s="353" t="s">
        <v>250</v>
      </c>
      <c r="F361" s="358" t="s">
        <v>100</v>
      </c>
      <c r="G361" s="358" t="s">
        <v>40</v>
      </c>
      <c r="H361" s="353" t="s">
        <v>721</v>
      </c>
      <c r="I361" s="358"/>
      <c r="J361" s="356">
        <f t="shared" ref="J361:K362" si="150">J362</f>
        <v>0</v>
      </c>
      <c r="K361" s="356">
        <f t="shared" si="150"/>
        <v>22222222.219999999</v>
      </c>
      <c r="L361" s="356">
        <f t="shared" ref="L361:L362" si="151">L362</f>
        <v>0</v>
      </c>
    </row>
    <row r="362" spans="1:12" ht="38.25" x14ac:dyDescent="0.25">
      <c r="A362" s="352" t="s">
        <v>19</v>
      </c>
      <c r="B362" s="357"/>
      <c r="C362" s="357"/>
      <c r="D362" s="357"/>
      <c r="E362" s="353" t="s">
        <v>250</v>
      </c>
      <c r="F362" s="358" t="s">
        <v>100</v>
      </c>
      <c r="G362" s="358" t="s">
        <v>40</v>
      </c>
      <c r="H362" s="353" t="s">
        <v>721</v>
      </c>
      <c r="I362" s="358" t="s">
        <v>20</v>
      </c>
      <c r="J362" s="356">
        <f t="shared" si="150"/>
        <v>0</v>
      </c>
      <c r="K362" s="356">
        <f t="shared" si="150"/>
        <v>22222222.219999999</v>
      </c>
      <c r="L362" s="356">
        <f t="shared" si="151"/>
        <v>0</v>
      </c>
    </row>
    <row r="363" spans="1:12" ht="38.25" x14ac:dyDescent="0.25">
      <c r="A363" s="352" t="s">
        <v>9</v>
      </c>
      <c r="B363" s="357"/>
      <c r="C363" s="357"/>
      <c r="D363" s="357"/>
      <c r="E363" s="353" t="s">
        <v>250</v>
      </c>
      <c r="F363" s="358" t="s">
        <v>100</v>
      </c>
      <c r="G363" s="358" t="s">
        <v>40</v>
      </c>
      <c r="H363" s="353" t="s">
        <v>721</v>
      </c>
      <c r="I363" s="358" t="s">
        <v>21</v>
      </c>
      <c r="J363" s="356">
        <f>'3.ВС'!J244</f>
        <v>0</v>
      </c>
      <c r="K363" s="356">
        <f>'3.ВС'!K244</f>
        <v>22222222.219999999</v>
      </c>
      <c r="L363" s="356">
        <f>'3.ВС'!L244</f>
        <v>0</v>
      </c>
    </row>
    <row r="364" spans="1:12" ht="25.5" x14ac:dyDescent="0.25">
      <c r="A364" s="352" t="s">
        <v>705</v>
      </c>
      <c r="B364" s="357"/>
      <c r="C364" s="357"/>
      <c r="D364" s="357"/>
      <c r="E364" s="353" t="s">
        <v>250</v>
      </c>
      <c r="F364" s="358" t="s">
        <v>100</v>
      </c>
      <c r="G364" s="358" t="s">
        <v>40</v>
      </c>
      <c r="H364" s="353" t="s">
        <v>709</v>
      </c>
      <c r="I364" s="358"/>
      <c r="J364" s="356">
        <f t="shared" ref="J364:L365" si="152">J365</f>
        <v>70972446.460000008</v>
      </c>
      <c r="K364" s="356">
        <f t="shared" si="152"/>
        <v>0</v>
      </c>
      <c r="L364" s="356">
        <f t="shared" si="152"/>
        <v>0</v>
      </c>
    </row>
    <row r="365" spans="1:12" ht="38.25" x14ac:dyDescent="0.25">
      <c r="A365" s="352" t="s">
        <v>65</v>
      </c>
      <c r="B365" s="357"/>
      <c r="C365" s="357"/>
      <c r="D365" s="357"/>
      <c r="E365" s="353" t="s">
        <v>250</v>
      </c>
      <c r="F365" s="358" t="s">
        <v>100</v>
      </c>
      <c r="G365" s="358" t="s">
        <v>40</v>
      </c>
      <c r="H365" s="353" t="s">
        <v>709</v>
      </c>
      <c r="I365" s="358" t="s">
        <v>66</v>
      </c>
      <c r="J365" s="356">
        <f t="shared" si="152"/>
        <v>70972446.460000008</v>
      </c>
      <c r="K365" s="356">
        <f t="shared" si="152"/>
        <v>0</v>
      </c>
      <c r="L365" s="356">
        <f t="shared" si="152"/>
        <v>0</v>
      </c>
    </row>
    <row r="366" spans="1:12" ht="30" customHeight="1" x14ac:dyDescent="0.25">
      <c r="A366" s="352" t="s">
        <v>67</v>
      </c>
      <c r="B366" s="357"/>
      <c r="C366" s="357"/>
      <c r="D366" s="357"/>
      <c r="E366" s="353" t="s">
        <v>250</v>
      </c>
      <c r="F366" s="358" t="s">
        <v>100</v>
      </c>
      <c r="G366" s="358" t="s">
        <v>40</v>
      </c>
      <c r="H366" s="353" t="s">
        <v>709</v>
      </c>
      <c r="I366" s="358" t="s">
        <v>68</v>
      </c>
      <c r="J366" s="356">
        <f>'3.ВС'!J247</f>
        <v>70972446.460000008</v>
      </c>
      <c r="K366" s="356">
        <f>'3.ВС'!K247</f>
        <v>0</v>
      </c>
      <c r="L366" s="356">
        <f>'3.ВС'!L247</f>
        <v>0</v>
      </c>
    </row>
    <row r="367" spans="1:12" ht="25.5" x14ac:dyDescent="0.25">
      <c r="A367" s="352" t="s">
        <v>747</v>
      </c>
      <c r="B367" s="357"/>
      <c r="C367" s="357"/>
      <c r="D367" s="357"/>
      <c r="E367" s="353"/>
      <c r="F367" s="358" t="s">
        <v>100</v>
      </c>
      <c r="G367" s="358" t="s">
        <v>40</v>
      </c>
      <c r="H367" s="353" t="s">
        <v>749</v>
      </c>
      <c r="I367" s="358"/>
      <c r="J367" s="356">
        <f>J368+J370</f>
        <v>14318200</v>
      </c>
      <c r="K367" s="356">
        <f t="shared" ref="K367:L367" si="153">K368+K370</f>
        <v>0</v>
      </c>
      <c r="L367" s="356">
        <f t="shared" si="153"/>
        <v>0</v>
      </c>
    </row>
    <row r="368" spans="1:12" ht="38.25" x14ac:dyDescent="0.25">
      <c r="A368" s="338" t="s">
        <v>19</v>
      </c>
      <c r="B368" s="357"/>
      <c r="C368" s="357"/>
      <c r="D368" s="357"/>
      <c r="E368" s="353"/>
      <c r="F368" s="339" t="s">
        <v>100</v>
      </c>
      <c r="G368" s="339" t="s">
        <v>40</v>
      </c>
      <c r="H368" s="353" t="s">
        <v>749</v>
      </c>
      <c r="I368" s="339" t="s">
        <v>20</v>
      </c>
      <c r="J368" s="356">
        <f>J369</f>
        <v>218200</v>
      </c>
      <c r="K368" s="356">
        <f t="shared" ref="K368:L368" si="154">K369</f>
        <v>0</v>
      </c>
      <c r="L368" s="356">
        <f t="shared" si="154"/>
        <v>0</v>
      </c>
    </row>
    <row r="369" spans="1:12" ht="38.25" x14ac:dyDescent="0.25">
      <c r="A369" s="341" t="s">
        <v>9</v>
      </c>
      <c r="B369" s="357"/>
      <c r="C369" s="357"/>
      <c r="D369" s="357"/>
      <c r="E369" s="353"/>
      <c r="F369" s="339" t="s">
        <v>100</v>
      </c>
      <c r="G369" s="339" t="s">
        <v>40</v>
      </c>
      <c r="H369" s="340" t="s">
        <v>749</v>
      </c>
      <c r="I369" s="339" t="s">
        <v>21</v>
      </c>
      <c r="J369" s="356">
        <f>'3.ВС'!J250</f>
        <v>218200</v>
      </c>
      <c r="K369" s="356">
        <f>'3.ВС'!K250</f>
        <v>0</v>
      </c>
      <c r="L369" s="356">
        <f>'3.ВС'!L250</f>
        <v>0</v>
      </c>
    </row>
    <row r="370" spans="1:12" ht="38.25" x14ac:dyDescent="0.25">
      <c r="A370" s="352" t="s">
        <v>37</v>
      </c>
      <c r="B370" s="357"/>
      <c r="C370" s="357"/>
      <c r="D370" s="357"/>
      <c r="E370" s="353"/>
      <c r="F370" s="358" t="s">
        <v>100</v>
      </c>
      <c r="G370" s="358" t="s">
        <v>40</v>
      </c>
      <c r="H370" s="353" t="s">
        <v>749</v>
      </c>
      <c r="I370" s="358" t="s">
        <v>76</v>
      </c>
      <c r="J370" s="356">
        <f t="shared" ref="J370:L370" si="155">J371</f>
        <v>14100000</v>
      </c>
      <c r="K370" s="356">
        <f t="shared" si="155"/>
        <v>0</v>
      </c>
      <c r="L370" s="356">
        <f t="shared" si="155"/>
        <v>0</v>
      </c>
    </row>
    <row r="371" spans="1:12" x14ac:dyDescent="0.25">
      <c r="A371" s="352" t="s">
        <v>77</v>
      </c>
      <c r="B371" s="357"/>
      <c r="C371" s="357"/>
      <c r="D371" s="357"/>
      <c r="E371" s="353"/>
      <c r="F371" s="358" t="s">
        <v>100</v>
      </c>
      <c r="G371" s="358" t="s">
        <v>40</v>
      </c>
      <c r="H371" s="353" t="s">
        <v>749</v>
      </c>
      <c r="I371" s="358" t="s">
        <v>78</v>
      </c>
      <c r="J371" s="356">
        <f>'3.ВС'!J252</f>
        <v>14100000</v>
      </c>
      <c r="K371" s="356">
        <f>'3.ВС'!K252</f>
        <v>0</v>
      </c>
      <c r="L371" s="356">
        <f>'3.ВС'!L252</f>
        <v>0</v>
      </c>
    </row>
    <row r="372" spans="1:12" ht="25.5" x14ac:dyDescent="0.25">
      <c r="A372" s="352" t="s">
        <v>705</v>
      </c>
      <c r="B372" s="357"/>
      <c r="C372" s="357"/>
      <c r="D372" s="357"/>
      <c r="E372" s="353" t="s">
        <v>250</v>
      </c>
      <c r="F372" s="358" t="s">
        <v>100</v>
      </c>
      <c r="G372" s="358" t="s">
        <v>40</v>
      </c>
      <c r="H372" s="353" t="s">
        <v>742</v>
      </c>
      <c r="I372" s="358"/>
      <c r="J372" s="356">
        <f t="shared" ref="J372:L373" si="156">J373</f>
        <v>200000</v>
      </c>
      <c r="K372" s="356">
        <f t="shared" si="156"/>
        <v>0</v>
      </c>
      <c r="L372" s="356">
        <f t="shared" si="156"/>
        <v>0</v>
      </c>
    </row>
    <row r="373" spans="1:12" ht="38.25" x14ac:dyDescent="0.25">
      <c r="A373" s="352" t="s">
        <v>65</v>
      </c>
      <c r="B373" s="357"/>
      <c r="C373" s="357"/>
      <c r="D373" s="357"/>
      <c r="E373" s="353" t="s">
        <v>250</v>
      </c>
      <c r="F373" s="358" t="s">
        <v>100</v>
      </c>
      <c r="G373" s="358" t="s">
        <v>40</v>
      </c>
      <c r="H373" s="353" t="s">
        <v>742</v>
      </c>
      <c r="I373" s="358" t="s">
        <v>66</v>
      </c>
      <c r="J373" s="356">
        <f t="shared" si="156"/>
        <v>200000</v>
      </c>
      <c r="K373" s="356">
        <f t="shared" si="156"/>
        <v>0</v>
      </c>
      <c r="L373" s="356">
        <f t="shared" si="156"/>
        <v>0</v>
      </c>
    </row>
    <row r="374" spans="1:12" x14ac:dyDescent="0.25">
      <c r="A374" s="352" t="s">
        <v>67</v>
      </c>
      <c r="B374" s="357"/>
      <c r="C374" s="357"/>
      <c r="D374" s="357"/>
      <c r="E374" s="353" t="s">
        <v>250</v>
      </c>
      <c r="F374" s="358" t="s">
        <v>100</v>
      </c>
      <c r="G374" s="358" t="s">
        <v>40</v>
      </c>
      <c r="H374" s="353" t="s">
        <v>742</v>
      </c>
      <c r="I374" s="358" t="s">
        <v>68</v>
      </c>
      <c r="J374" s="356">
        <f>'3.ВС'!J255</f>
        <v>200000</v>
      </c>
      <c r="K374" s="356">
        <f>'3.ВС'!K255</f>
        <v>0</v>
      </c>
      <c r="L374" s="356">
        <f>'3.ВС'!L255</f>
        <v>0</v>
      </c>
    </row>
    <row r="375" spans="1:12" s="70" customFormat="1" ht="25.5" x14ac:dyDescent="0.25">
      <c r="A375" s="341" t="s">
        <v>102</v>
      </c>
      <c r="B375" s="352"/>
      <c r="C375" s="352"/>
      <c r="D375" s="352"/>
      <c r="E375" s="350">
        <v>851</v>
      </c>
      <c r="F375" s="358" t="s">
        <v>100</v>
      </c>
      <c r="G375" s="358" t="s">
        <v>40</v>
      </c>
      <c r="H375" s="353" t="s">
        <v>336</v>
      </c>
      <c r="I375" s="358"/>
      <c r="J375" s="356">
        <f t="shared" ref="J375:L376" si="157">J376</f>
        <v>601250</v>
      </c>
      <c r="K375" s="356">
        <f t="shared" si="157"/>
        <v>0</v>
      </c>
      <c r="L375" s="356">
        <f t="shared" si="157"/>
        <v>0</v>
      </c>
    </row>
    <row r="376" spans="1:12" ht="38.25" x14ac:dyDescent="0.25">
      <c r="A376" s="352" t="s">
        <v>19</v>
      </c>
      <c r="B376" s="341"/>
      <c r="C376" s="341"/>
      <c r="D376" s="341"/>
      <c r="E376" s="350">
        <v>851</v>
      </c>
      <c r="F376" s="358" t="s">
        <v>100</v>
      </c>
      <c r="G376" s="358" t="s">
        <v>40</v>
      </c>
      <c r="H376" s="353" t="s">
        <v>336</v>
      </c>
      <c r="I376" s="358" t="s">
        <v>20</v>
      </c>
      <c r="J376" s="356">
        <f t="shared" si="157"/>
        <v>601250</v>
      </c>
      <c r="K376" s="356">
        <f t="shared" si="157"/>
        <v>0</v>
      </c>
      <c r="L376" s="356">
        <f t="shared" si="157"/>
        <v>0</v>
      </c>
    </row>
    <row r="377" spans="1:12" ht="38.25" x14ac:dyDescent="0.25">
      <c r="A377" s="352" t="s">
        <v>9</v>
      </c>
      <c r="B377" s="352"/>
      <c r="C377" s="352"/>
      <c r="D377" s="352"/>
      <c r="E377" s="350">
        <v>851</v>
      </c>
      <c r="F377" s="358" t="s">
        <v>100</v>
      </c>
      <c r="G377" s="358" t="s">
        <v>40</v>
      </c>
      <c r="H377" s="353" t="s">
        <v>336</v>
      </c>
      <c r="I377" s="358" t="s">
        <v>21</v>
      </c>
      <c r="J377" s="356">
        <f>'3.ВС'!J258</f>
        <v>601250</v>
      </c>
      <c r="K377" s="356">
        <f>'3.ВС'!K258</f>
        <v>0</v>
      </c>
      <c r="L377" s="356">
        <f>'3.ВС'!L258</f>
        <v>0</v>
      </c>
    </row>
    <row r="378" spans="1:12" ht="51" x14ac:dyDescent="0.25">
      <c r="A378" s="341" t="s">
        <v>105</v>
      </c>
      <c r="B378" s="357"/>
      <c r="C378" s="357"/>
      <c r="D378" s="357"/>
      <c r="E378" s="350">
        <v>851</v>
      </c>
      <c r="F378" s="358" t="s">
        <v>100</v>
      </c>
      <c r="G378" s="358" t="s">
        <v>40</v>
      </c>
      <c r="H378" s="353" t="s">
        <v>337</v>
      </c>
      <c r="I378" s="358"/>
      <c r="J378" s="356">
        <f t="shared" ref="J378:L379" si="158">J379</f>
        <v>10000</v>
      </c>
      <c r="K378" s="356">
        <f t="shared" si="158"/>
        <v>0</v>
      </c>
      <c r="L378" s="356">
        <f t="shared" si="158"/>
        <v>0</v>
      </c>
    </row>
    <row r="379" spans="1:12" ht="38.25" x14ac:dyDescent="0.25">
      <c r="A379" s="352" t="s">
        <v>19</v>
      </c>
      <c r="B379" s="357"/>
      <c r="C379" s="357"/>
      <c r="D379" s="357"/>
      <c r="E379" s="350">
        <v>851</v>
      </c>
      <c r="F379" s="358" t="s">
        <v>100</v>
      </c>
      <c r="G379" s="358" t="s">
        <v>40</v>
      </c>
      <c r="H379" s="353" t="s">
        <v>337</v>
      </c>
      <c r="I379" s="358" t="s">
        <v>20</v>
      </c>
      <c r="J379" s="356">
        <f t="shared" si="158"/>
        <v>10000</v>
      </c>
      <c r="K379" s="356">
        <f t="shared" si="158"/>
        <v>0</v>
      </c>
      <c r="L379" s="356">
        <f t="shared" si="158"/>
        <v>0</v>
      </c>
    </row>
    <row r="380" spans="1:12" ht="38.25" x14ac:dyDescent="0.25">
      <c r="A380" s="352" t="s">
        <v>9</v>
      </c>
      <c r="B380" s="357"/>
      <c r="C380" s="357"/>
      <c r="D380" s="357"/>
      <c r="E380" s="350">
        <v>851</v>
      </c>
      <c r="F380" s="358" t="s">
        <v>100</v>
      </c>
      <c r="G380" s="358" t="s">
        <v>40</v>
      </c>
      <c r="H380" s="353" t="s">
        <v>337</v>
      </c>
      <c r="I380" s="358" t="s">
        <v>21</v>
      </c>
      <c r="J380" s="356">
        <f>'3.ВС'!J261</f>
        <v>10000</v>
      </c>
      <c r="K380" s="356">
        <f>'3.ВС'!K261</f>
        <v>0</v>
      </c>
      <c r="L380" s="356">
        <f>'3.ВС'!L261</f>
        <v>0</v>
      </c>
    </row>
    <row r="381" spans="1:12" ht="114.75" x14ac:dyDescent="0.25">
      <c r="A381" s="341" t="s">
        <v>104</v>
      </c>
      <c r="B381" s="357"/>
      <c r="C381" s="357"/>
      <c r="D381" s="357"/>
      <c r="E381" s="350">
        <v>851</v>
      </c>
      <c r="F381" s="358" t="s">
        <v>100</v>
      </c>
      <c r="G381" s="358" t="s">
        <v>40</v>
      </c>
      <c r="H381" s="353" t="s">
        <v>338</v>
      </c>
      <c r="I381" s="358"/>
      <c r="J381" s="356">
        <f t="shared" ref="J381:L382" si="159">J382</f>
        <v>268000</v>
      </c>
      <c r="K381" s="356">
        <f t="shared" si="159"/>
        <v>268000</v>
      </c>
      <c r="L381" s="356">
        <f t="shared" si="159"/>
        <v>268000</v>
      </c>
    </row>
    <row r="382" spans="1:12" ht="38.25" x14ac:dyDescent="0.25">
      <c r="A382" s="352" t="s">
        <v>19</v>
      </c>
      <c r="B382" s="357"/>
      <c r="C382" s="357"/>
      <c r="D382" s="357"/>
      <c r="E382" s="350">
        <v>851</v>
      </c>
      <c r="F382" s="358" t="s">
        <v>100</v>
      </c>
      <c r="G382" s="358" t="s">
        <v>40</v>
      </c>
      <c r="H382" s="353" t="s">
        <v>338</v>
      </c>
      <c r="I382" s="358" t="s">
        <v>20</v>
      </c>
      <c r="J382" s="356">
        <f t="shared" si="159"/>
        <v>268000</v>
      </c>
      <c r="K382" s="356">
        <f t="shared" si="159"/>
        <v>268000</v>
      </c>
      <c r="L382" s="356">
        <f t="shared" si="159"/>
        <v>268000</v>
      </c>
    </row>
    <row r="383" spans="1:12" ht="38.25" x14ac:dyDescent="0.25">
      <c r="A383" s="352" t="s">
        <v>9</v>
      </c>
      <c r="B383" s="357"/>
      <c r="C383" s="357"/>
      <c r="D383" s="357"/>
      <c r="E383" s="350">
        <v>851</v>
      </c>
      <c r="F383" s="358" t="s">
        <v>100</v>
      </c>
      <c r="G383" s="358" t="s">
        <v>40</v>
      </c>
      <c r="H383" s="353" t="s">
        <v>338</v>
      </c>
      <c r="I383" s="358" t="s">
        <v>21</v>
      </c>
      <c r="J383" s="356">
        <f>'3.ВС'!J264</f>
        <v>268000</v>
      </c>
      <c r="K383" s="356">
        <f>'3.ВС'!K264</f>
        <v>268000</v>
      </c>
      <c r="L383" s="356">
        <f>'3.ВС'!L264</f>
        <v>268000</v>
      </c>
    </row>
    <row r="384" spans="1:12" ht="25.5" x14ac:dyDescent="0.25">
      <c r="A384" s="341" t="s">
        <v>102</v>
      </c>
      <c r="B384" s="352"/>
      <c r="C384" s="352"/>
      <c r="D384" s="352"/>
      <c r="E384" s="353">
        <v>852</v>
      </c>
      <c r="F384" s="353" t="s">
        <v>100</v>
      </c>
      <c r="G384" s="353" t="s">
        <v>40</v>
      </c>
      <c r="H384" s="353" t="s">
        <v>446</v>
      </c>
      <c r="I384" s="358"/>
      <c r="J384" s="356">
        <f t="shared" ref="J384:L385" si="160">J385</f>
        <v>252480</v>
      </c>
      <c r="K384" s="356">
        <f t="shared" si="160"/>
        <v>0</v>
      </c>
      <c r="L384" s="356">
        <f t="shared" si="160"/>
        <v>0</v>
      </c>
    </row>
    <row r="385" spans="1:12" ht="38.25" x14ac:dyDescent="0.25">
      <c r="A385" s="352" t="s">
        <v>19</v>
      </c>
      <c r="B385" s="352"/>
      <c r="C385" s="352"/>
      <c r="D385" s="352"/>
      <c r="E385" s="353">
        <v>852</v>
      </c>
      <c r="F385" s="353" t="s">
        <v>100</v>
      </c>
      <c r="G385" s="353" t="s">
        <v>40</v>
      </c>
      <c r="H385" s="353" t="s">
        <v>446</v>
      </c>
      <c r="I385" s="358" t="s">
        <v>20</v>
      </c>
      <c r="J385" s="356">
        <f t="shared" si="160"/>
        <v>252480</v>
      </c>
      <c r="K385" s="356">
        <f t="shared" si="160"/>
        <v>0</v>
      </c>
      <c r="L385" s="356">
        <f t="shared" si="160"/>
        <v>0</v>
      </c>
    </row>
    <row r="386" spans="1:12" ht="38.25" x14ac:dyDescent="0.25">
      <c r="A386" s="352" t="s">
        <v>9</v>
      </c>
      <c r="B386" s="352"/>
      <c r="C386" s="352"/>
      <c r="D386" s="352"/>
      <c r="E386" s="353">
        <v>852</v>
      </c>
      <c r="F386" s="353" t="s">
        <v>100</v>
      </c>
      <c r="G386" s="353" t="s">
        <v>40</v>
      </c>
      <c r="H386" s="353" t="s">
        <v>446</v>
      </c>
      <c r="I386" s="358" t="s">
        <v>21</v>
      </c>
      <c r="J386" s="356">
        <f>'3.ВС'!J367</f>
        <v>252480</v>
      </c>
      <c r="K386" s="356">
        <f>'3.ВС'!K367</f>
        <v>0</v>
      </c>
      <c r="L386" s="356">
        <f>'3.ВС'!L367</f>
        <v>0</v>
      </c>
    </row>
    <row r="387" spans="1:12" x14ac:dyDescent="0.25">
      <c r="A387" s="352" t="s">
        <v>441</v>
      </c>
      <c r="B387" s="352"/>
      <c r="C387" s="352"/>
      <c r="D387" s="352"/>
      <c r="E387" s="353" t="s">
        <v>291</v>
      </c>
      <c r="F387" s="353" t="s">
        <v>100</v>
      </c>
      <c r="G387" s="353" t="s">
        <v>42</v>
      </c>
      <c r="H387" s="353"/>
      <c r="I387" s="358"/>
      <c r="J387" s="356">
        <f>J388+J391+J394+J397</f>
        <v>12565010.959999999</v>
      </c>
      <c r="K387" s="356">
        <f t="shared" ref="K387:L387" si="161">K388+K391+K394+K397</f>
        <v>9517900</v>
      </c>
      <c r="L387" s="356">
        <f t="shared" si="161"/>
        <v>9517900</v>
      </c>
    </row>
    <row r="388" spans="1:12" x14ac:dyDescent="0.25">
      <c r="A388" s="352" t="s">
        <v>114</v>
      </c>
      <c r="B388" s="352"/>
      <c r="C388" s="352"/>
      <c r="D388" s="352"/>
      <c r="E388" s="353" t="s">
        <v>291</v>
      </c>
      <c r="F388" s="353" t="s">
        <v>100</v>
      </c>
      <c r="G388" s="353" t="s">
        <v>42</v>
      </c>
      <c r="H388" s="353" t="s">
        <v>348</v>
      </c>
      <c r="I388" s="357"/>
      <c r="J388" s="356">
        <f t="shared" ref="J388:L389" si="162">J389</f>
        <v>9445900</v>
      </c>
      <c r="K388" s="356">
        <f t="shared" si="162"/>
        <v>9445900</v>
      </c>
      <c r="L388" s="356">
        <f t="shared" si="162"/>
        <v>9445900</v>
      </c>
    </row>
    <row r="389" spans="1:12" ht="38.25" x14ac:dyDescent="0.25">
      <c r="A389" s="352" t="s">
        <v>37</v>
      </c>
      <c r="B389" s="352"/>
      <c r="C389" s="352"/>
      <c r="D389" s="352"/>
      <c r="E389" s="353" t="s">
        <v>291</v>
      </c>
      <c r="F389" s="353" t="s">
        <v>100</v>
      </c>
      <c r="G389" s="353" t="s">
        <v>42</v>
      </c>
      <c r="H389" s="353" t="s">
        <v>348</v>
      </c>
      <c r="I389" s="358" t="s">
        <v>76</v>
      </c>
      <c r="J389" s="356">
        <f t="shared" si="162"/>
        <v>9445900</v>
      </c>
      <c r="K389" s="356">
        <f t="shared" si="162"/>
        <v>9445900</v>
      </c>
      <c r="L389" s="356">
        <f t="shared" si="162"/>
        <v>9445900</v>
      </c>
    </row>
    <row r="390" spans="1:12" x14ac:dyDescent="0.25">
      <c r="A390" s="352" t="s">
        <v>77</v>
      </c>
      <c r="B390" s="352"/>
      <c r="C390" s="352"/>
      <c r="D390" s="352"/>
      <c r="E390" s="353" t="s">
        <v>291</v>
      </c>
      <c r="F390" s="353" t="s">
        <v>100</v>
      </c>
      <c r="G390" s="353" t="s">
        <v>42</v>
      </c>
      <c r="H390" s="353" t="s">
        <v>348</v>
      </c>
      <c r="I390" s="358" t="s">
        <v>78</v>
      </c>
      <c r="J390" s="356">
        <f>'3.ВС'!J371</f>
        <v>9445900</v>
      </c>
      <c r="K390" s="356">
        <f>'3.ВС'!K371</f>
        <v>9445900</v>
      </c>
      <c r="L390" s="356">
        <f>'3.ВС'!L371</f>
        <v>9445900</v>
      </c>
    </row>
    <row r="391" spans="1:12" x14ac:dyDescent="0.25">
      <c r="A391" s="352" t="s">
        <v>109</v>
      </c>
      <c r="B391" s="352"/>
      <c r="C391" s="352"/>
      <c r="D391" s="352"/>
      <c r="E391" s="353">
        <v>852</v>
      </c>
      <c r="F391" s="353" t="s">
        <v>100</v>
      </c>
      <c r="G391" s="353" t="s">
        <v>42</v>
      </c>
      <c r="H391" s="353" t="s">
        <v>341</v>
      </c>
      <c r="I391" s="358"/>
      <c r="J391" s="356">
        <f t="shared" ref="J391:L392" si="163">J392</f>
        <v>2980288.29</v>
      </c>
      <c r="K391" s="356">
        <f t="shared" si="163"/>
        <v>0</v>
      </c>
      <c r="L391" s="356">
        <f t="shared" si="163"/>
        <v>0</v>
      </c>
    </row>
    <row r="392" spans="1:12" ht="38.25" x14ac:dyDescent="0.25">
      <c r="A392" s="352" t="s">
        <v>37</v>
      </c>
      <c r="B392" s="352"/>
      <c r="C392" s="352"/>
      <c r="D392" s="352"/>
      <c r="E392" s="353">
        <v>852</v>
      </c>
      <c r="F392" s="353" t="s">
        <v>100</v>
      </c>
      <c r="G392" s="353" t="s">
        <v>42</v>
      </c>
      <c r="H392" s="353" t="s">
        <v>341</v>
      </c>
      <c r="I392" s="358" t="s">
        <v>76</v>
      </c>
      <c r="J392" s="356">
        <f t="shared" si="163"/>
        <v>2980288.29</v>
      </c>
      <c r="K392" s="356">
        <f t="shared" si="163"/>
        <v>0</v>
      </c>
      <c r="L392" s="356">
        <f t="shared" si="163"/>
        <v>0</v>
      </c>
    </row>
    <row r="393" spans="1:12" x14ac:dyDescent="0.25">
      <c r="A393" s="352" t="s">
        <v>77</v>
      </c>
      <c r="B393" s="352"/>
      <c r="C393" s="352"/>
      <c r="D393" s="352"/>
      <c r="E393" s="353">
        <v>852</v>
      </c>
      <c r="F393" s="353" t="s">
        <v>100</v>
      </c>
      <c r="G393" s="353" t="s">
        <v>42</v>
      </c>
      <c r="H393" s="353" t="s">
        <v>341</v>
      </c>
      <c r="I393" s="358" t="s">
        <v>78</v>
      </c>
      <c r="J393" s="356">
        <f>'3.ВС'!J374</f>
        <v>2980288.29</v>
      </c>
      <c r="K393" s="356">
        <f>'3.ВС'!K374</f>
        <v>0</v>
      </c>
      <c r="L393" s="356">
        <f>'3.ВС'!L374</f>
        <v>0</v>
      </c>
    </row>
    <row r="394" spans="1:12" ht="38.25" x14ac:dyDescent="0.25">
      <c r="A394" s="352" t="s">
        <v>299</v>
      </c>
      <c r="B394" s="352"/>
      <c r="C394" s="352"/>
      <c r="D394" s="352"/>
      <c r="E394" s="353">
        <v>852</v>
      </c>
      <c r="F394" s="353" t="s">
        <v>100</v>
      </c>
      <c r="G394" s="353" t="s">
        <v>42</v>
      </c>
      <c r="H394" s="353" t="s">
        <v>349</v>
      </c>
      <c r="I394" s="358"/>
      <c r="J394" s="356">
        <f t="shared" ref="J394:L395" si="164">J395</f>
        <v>66822.67</v>
      </c>
      <c r="K394" s="356">
        <f t="shared" si="164"/>
        <v>0</v>
      </c>
      <c r="L394" s="356">
        <f t="shared" si="164"/>
        <v>0</v>
      </c>
    </row>
    <row r="395" spans="1:12" ht="38.25" x14ac:dyDescent="0.25">
      <c r="A395" s="352" t="s">
        <v>37</v>
      </c>
      <c r="B395" s="352"/>
      <c r="C395" s="352"/>
      <c r="D395" s="352"/>
      <c r="E395" s="353">
        <v>852</v>
      </c>
      <c r="F395" s="353" t="s">
        <v>100</v>
      </c>
      <c r="G395" s="353" t="s">
        <v>42</v>
      </c>
      <c r="H395" s="353" t="s">
        <v>349</v>
      </c>
      <c r="I395" s="358" t="s">
        <v>76</v>
      </c>
      <c r="J395" s="356">
        <f t="shared" si="164"/>
        <v>66822.67</v>
      </c>
      <c r="K395" s="356">
        <f t="shared" si="164"/>
        <v>0</v>
      </c>
      <c r="L395" s="356">
        <f t="shared" si="164"/>
        <v>0</v>
      </c>
    </row>
    <row r="396" spans="1:12" x14ac:dyDescent="0.25">
      <c r="A396" s="352" t="s">
        <v>77</v>
      </c>
      <c r="B396" s="352"/>
      <c r="C396" s="352"/>
      <c r="D396" s="352"/>
      <c r="E396" s="353">
        <v>852</v>
      </c>
      <c r="F396" s="358" t="s">
        <v>100</v>
      </c>
      <c r="G396" s="353" t="s">
        <v>42</v>
      </c>
      <c r="H396" s="353" t="s">
        <v>349</v>
      </c>
      <c r="I396" s="358" t="s">
        <v>78</v>
      </c>
      <c r="J396" s="356">
        <f>'3.ВС'!J377</f>
        <v>66822.67</v>
      </c>
      <c r="K396" s="356">
        <f>'3.ВС'!K377</f>
        <v>0</v>
      </c>
      <c r="L396" s="356">
        <f>'3.ВС'!L377</f>
        <v>0</v>
      </c>
    </row>
    <row r="397" spans="1:12" ht="102" x14ac:dyDescent="0.25">
      <c r="A397" s="352" t="s">
        <v>268</v>
      </c>
      <c r="B397" s="354"/>
      <c r="C397" s="354"/>
      <c r="D397" s="354"/>
      <c r="E397" s="353">
        <v>852</v>
      </c>
      <c r="F397" s="353" t="s">
        <v>100</v>
      </c>
      <c r="G397" s="353" t="s">
        <v>42</v>
      </c>
      <c r="H397" s="353" t="s">
        <v>343</v>
      </c>
      <c r="I397" s="358"/>
      <c r="J397" s="356">
        <f t="shared" ref="J397:L398" si="165">J398</f>
        <v>72000</v>
      </c>
      <c r="K397" s="356">
        <f t="shared" si="165"/>
        <v>72000</v>
      </c>
      <c r="L397" s="356">
        <f t="shared" si="165"/>
        <v>72000</v>
      </c>
    </row>
    <row r="398" spans="1:12" ht="38.25" x14ac:dyDescent="0.25">
      <c r="A398" s="352" t="s">
        <v>37</v>
      </c>
      <c r="B398" s="354"/>
      <c r="C398" s="354"/>
      <c r="D398" s="354"/>
      <c r="E398" s="353">
        <v>852</v>
      </c>
      <c r="F398" s="353" t="s">
        <v>100</v>
      </c>
      <c r="G398" s="353" t="s">
        <v>42</v>
      </c>
      <c r="H398" s="353" t="s">
        <v>343</v>
      </c>
      <c r="I398" s="358" t="s">
        <v>76</v>
      </c>
      <c r="J398" s="356">
        <f t="shared" si="165"/>
        <v>72000</v>
      </c>
      <c r="K398" s="356">
        <f t="shared" si="165"/>
        <v>72000</v>
      </c>
      <c r="L398" s="356">
        <f t="shared" si="165"/>
        <v>72000</v>
      </c>
    </row>
    <row r="399" spans="1:12" x14ac:dyDescent="0.25">
      <c r="A399" s="352" t="s">
        <v>77</v>
      </c>
      <c r="B399" s="354"/>
      <c r="C399" s="354"/>
      <c r="D399" s="354"/>
      <c r="E399" s="353">
        <v>852</v>
      </c>
      <c r="F399" s="353" t="s">
        <v>100</v>
      </c>
      <c r="G399" s="353" t="s">
        <v>42</v>
      </c>
      <c r="H399" s="353" t="s">
        <v>343</v>
      </c>
      <c r="I399" s="358" t="s">
        <v>78</v>
      </c>
      <c r="J399" s="356">
        <f>'3.ВС'!J380</f>
        <v>72000</v>
      </c>
      <c r="K399" s="356">
        <f>'3.ВС'!K380</f>
        <v>72000</v>
      </c>
      <c r="L399" s="356">
        <f>'3.ВС'!L380</f>
        <v>72000</v>
      </c>
    </row>
    <row r="400" spans="1:12" s="26" customFormat="1" ht="38.25" x14ac:dyDescent="0.25">
      <c r="A400" s="351" t="s">
        <v>126</v>
      </c>
      <c r="B400" s="367"/>
      <c r="C400" s="367"/>
      <c r="D400" s="367"/>
      <c r="E400" s="373">
        <v>853</v>
      </c>
      <c r="F400" s="370" t="s">
        <v>127</v>
      </c>
      <c r="G400" s="370"/>
      <c r="H400" s="370"/>
      <c r="I400" s="370"/>
      <c r="J400" s="381">
        <f t="shared" ref="J400:L400" si="166">J401+J405</f>
        <v>8495500</v>
      </c>
      <c r="K400" s="381">
        <f t="shared" si="166"/>
        <v>3995500</v>
      </c>
      <c r="L400" s="381">
        <f t="shared" si="166"/>
        <v>3995500</v>
      </c>
    </row>
    <row r="401" spans="1:16" ht="38.25" x14ac:dyDescent="0.25">
      <c r="A401" s="341" t="s">
        <v>128</v>
      </c>
      <c r="B401" s="352"/>
      <c r="C401" s="352"/>
      <c r="D401" s="352"/>
      <c r="E401" s="372">
        <v>853</v>
      </c>
      <c r="F401" s="353" t="s">
        <v>127</v>
      </c>
      <c r="G401" s="353" t="s">
        <v>11</v>
      </c>
      <c r="H401" s="343"/>
      <c r="I401" s="353"/>
      <c r="J401" s="376">
        <f t="shared" ref="J401:L403" si="167">J402</f>
        <v>995500</v>
      </c>
      <c r="K401" s="376">
        <f t="shared" si="167"/>
        <v>995500</v>
      </c>
      <c r="L401" s="376">
        <f t="shared" si="167"/>
        <v>995500</v>
      </c>
    </row>
    <row r="402" spans="1:16" ht="25.5" x14ac:dyDescent="0.25">
      <c r="A402" s="341" t="s">
        <v>217</v>
      </c>
      <c r="B402" s="352"/>
      <c r="C402" s="352"/>
      <c r="D402" s="352"/>
      <c r="E402" s="372">
        <v>853</v>
      </c>
      <c r="F402" s="353" t="s">
        <v>127</v>
      </c>
      <c r="G402" s="353" t="s">
        <v>11</v>
      </c>
      <c r="H402" s="353" t="s">
        <v>360</v>
      </c>
      <c r="I402" s="353"/>
      <c r="J402" s="356">
        <f t="shared" si="167"/>
        <v>995500</v>
      </c>
      <c r="K402" s="356">
        <f t="shared" si="167"/>
        <v>995500</v>
      </c>
      <c r="L402" s="356">
        <f t="shared" si="167"/>
        <v>995500</v>
      </c>
    </row>
    <row r="403" spans="1:16" x14ac:dyDescent="0.25">
      <c r="A403" s="341" t="s">
        <v>33</v>
      </c>
      <c r="B403" s="341"/>
      <c r="C403" s="341"/>
      <c r="D403" s="341"/>
      <c r="E403" s="372">
        <v>853</v>
      </c>
      <c r="F403" s="358" t="s">
        <v>127</v>
      </c>
      <c r="G403" s="358" t="s">
        <v>11</v>
      </c>
      <c r="H403" s="353" t="s">
        <v>360</v>
      </c>
      <c r="I403" s="358" t="s">
        <v>34</v>
      </c>
      <c r="J403" s="356">
        <f t="shared" si="167"/>
        <v>995500</v>
      </c>
      <c r="K403" s="356">
        <f t="shared" si="167"/>
        <v>995500</v>
      </c>
      <c r="L403" s="356">
        <f t="shared" si="167"/>
        <v>995500</v>
      </c>
    </row>
    <row r="404" spans="1:16" x14ac:dyDescent="0.25">
      <c r="A404" s="341" t="s">
        <v>129</v>
      </c>
      <c r="B404" s="341"/>
      <c r="C404" s="341"/>
      <c r="D404" s="341"/>
      <c r="E404" s="372">
        <v>853</v>
      </c>
      <c r="F404" s="358" t="s">
        <v>127</v>
      </c>
      <c r="G404" s="358" t="s">
        <v>11</v>
      </c>
      <c r="H404" s="353" t="s">
        <v>360</v>
      </c>
      <c r="I404" s="358" t="s">
        <v>130</v>
      </c>
      <c r="J404" s="356">
        <f>'3.ВС'!J404</f>
        <v>995500</v>
      </c>
      <c r="K404" s="356">
        <f>'3.ВС'!K404</f>
        <v>995500</v>
      </c>
      <c r="L404" s="356">
        <f>'3.ВС'!L404</f>
        <v>995500</v>
      </c>
    </row>
    <row r="405" spans="1:16" ht="25.5" x14ac:dyDescent="0.25">
      <c r="A405" s="341" t="s">
        <v>445</v>
      </c>
      <c r="B405" s="382"/>
      <c r="C405" s="382"/>
      <c r="D405" s="382"/>
      <c r="E405" s="372">
        <v>853</v>
      </c>
      <c r="F405" s="358" t="s">
        <v>127</v>
      </c>
      <c r="G405" s="358" t="s">
        <v>42</v>
      </c>
      <c r="H405" s="353" t="s">
        <v>44</v>
      </c>
      <c r="I405" s="358"/>
      <c r="J405" s="356">
        <f t="shared" ref="J405:L407" si="168">J406</f>
        <v>7500000</v>
      </c>
      <c r="K405" s="356">
        <f t="shared" si="168"/>
        <v>3000000</v>
      </c>
      <c r="L405" s="356">
        <f t="shared" si="168"/>
        <v>3000000</v>
      </c>
    </row>
    <row r="406" spans="1:16" ht="25.5" x14ac:dyDescent="0.25">
      <c r="A406" s="341" t="s">
        <v>131</v>
      </c>
      <c r="B406" s="352"/>
      <c r="C406" s="352"/>
      <c r="D406" s="352"/>
      <c r="E406" s="372">
        <v>853</v>
      </c>
      <c r="F406" s="358" t="s">
        <v>127</v>
      </c>
      <c r="G406" s="358" t="s">
        <v>42</v>
      </c>
      <c r="H406" s="353" t="s">
        <v>361</v>
      </c>
      <c r="I406" s="358"/>
      <c r="J406" s="356">
        <f t="shared" si="168"/>
        <v>7500000</v>
      </c>
      <c r="K406" s="356">
        <f t="shared" si="168"/>
        <v>3000000</v>
      </c>
      <c r="L406" s="356">
        <f t="shared" si="168"/>
        <v>3000000</v>
      </c>
    </row>
    <row r="407" spans="1:16" x14ac:dyDescent="0.25">
      <c r="A407" s="341" t="s">
        <v>33</v>
      </c>
      <c r="B407" s="352"/>
      <c r="C407" s="352"/>
      <c r="D407" s="352"/>
      <c r="E407" s="372">
        <v>853</v>
      </c>
      <c r="F407" s="358" t="s">
        <v>127</v>
      </c>
      <c r="G407" s="358" t="s">
        <v>42</v>
      </c>
      <c r="H407" s="353" t="s">
        <v>361</v>
      </c>
      <c r="I407" s="358" t="s">
        <v>34</v>
      </c>
      <c r="J407" s="356">
        <f t="shared" si="168"/>
        <v>7500000</v>
      </c>
      <c r="K407" s="356">
        <f t="shared" si="168"/>
        <v>3000000</v>
      </c>
      <c r="L407" s="356">
        <f t="shared" si="168"/>
        <v>3000000</v>
      </c>
    </row>
    <row r="408" spans="1:16" x14ac:dyDescent="0.25">
      <c r="A408" s="352" t="s">
        <v>55</v>
      </c>
      <c r="B408" s="352"/>
      <c r="C408" s="352"/>
      <c r="D408" s="352"/>
      <c r="E408" s="372">
        <v>853</v>
      </c>
      <c r="F408" s="358" t="s">
        <v>127</v>
      </c>
      <c r="G408" s="358" t="s">
        <v>42</v>
      </c>
      <c r="H408" s="353" t="s">
        <v>361</v>
      </c>
      <c r="I408" s="358" t="s">
        <v>56</v>
      </c>
      <c r="J408" s="356">
        <f>'3.ВС'!J408</f>
        <v>7500000</v>
      </c>
      <c r="K408" s="356">
        <f>'3.ВС'!K408</f>
        <v>3000000</v>
      </c>
      <c r="L408" s="356">
        <f>'3.ВС'!L408</f>
        <v>3000000</v>
      </c>
    </row>
    <row r="409" spans="1:16" s="81" customFormat="1" ht="14.25" x14ac:dyDescent="0.25">
      <c r="A409" s="362" t="s">
        <v>141</v>
      </c>
      <c r="B409" s="383"/>
      <c r="C409" s="383"/>
      <c r="D409" s="383"/>
      <c r="E409" s="384"/>
      <c r="F409" s="385"/>
      <c r="G409" s="385"/>
      <c r="H409" s="386"/>
      <c r="I409" s="385"/>
      <c r="J409" s="387">
        <f>J6+J113+J120+J132+J168+J189+J194+J284+J324+J359+J400</f>
        <v>755682730.78999996</v>
      </c>
      <c r="K409" s="387">
        <f>K6+K113+K120+K132+K168+K189+K194+K284+K324+K359+K400</f>
        <v>484100049.82000005</v>
      </c>
      <c r="L409" s="387">
        <f>L6+L113+L120+L132+L168+L189+L194+L284+L324+L359+L400</f>
        <v>456797181.98999995</v>
      </c>
    </row>
    <row r="411" spans="1:16" x14ac:dyDescent="0.25">
      <c r="A411" s="424"/>
      <c r="B411" s="425"/>
      <c r="C411" s="425"/>
      <c r="D411" s="425"/>
      <c r="E411" s="426"/>
      <c r="F411" s="426"/>
      <c r="G411" s="426"/>
      <c r="H411" s="427"/>
      <c r="I411" s="425"/>
      <c r="J411" s="428">
        <f>'3.ВС'!J429</f>
        <v>755682730.79000008</v>
      </c>
      <c r="K411" s="428">
        <f>'3.ВС'!K429</f>
        <v>484100049.81999999</v>
      </c>
      <c r="L411" s="428">
        <f>'3.ВС'!L429</f>
        <v>456797181.99000001</v>
      </c>
      <c r="M411" s="425"/>
      <c r="N411" s="425"/>
      <c r="O411" s="425"/>
      <c r="P411" s="425"/>
    </row>
    <row r="412" spans="1:16" x14ac:dyDescent="0.25">
      <c r="A412" s="424"/>
      <c r="B412" s="425"/>
      <c r="C412" s="425"/>
      <c r="D412" s="425"/>
      <c r="E412" s="426"/>
      <c r="F412" s="426"/>
      <c r="G412" s="426"/>
      <c r="H412" s="427"/>
      <c r="I412" s="425"/>
      <c r="J412" s="428"/>
      <c r="K412" s="428"/>
      <c r="L412" s="428"/>
      <c r="M412" s="425"/>
      <c r="N412" s="425"/>
      <c r="O412" s="425"/>
      <c r="P412" s="425"/>
    </row>
    <row r="413" spans="1:16" x14ac:dyDescent="0.25">
      <c r="A413" s="424"/>
      <c r="B413" s="425"/>
      <c r="C413" s="425"/>
      <c r="D413" s="425"/>
      <c r="E413" s="426"/>
      <c r="F413" s="426"/>
      <c r="G413" s="426"/>
      <c r="H413" s="427"/>
      <c r="I413" s="425"/>
      <c r="J413" s="428">
        <f>J411-J409</f>
        <v>0</v>
      </c>
      <c r="K413" s="428"/>
      <c r="L413" s="428"/>
      <c r="M413" s="425"/>
      <c r="N413" s="425"/>
      <c r="O413" s="425"/>
      <c r="P413" s="425"/>
    </row>
    <row r="414" spans="1:16" x14ac:dyDescent="0.25">
      <c r="A414" s="424"/>
      <c r="B414" s="425"/>
      <c r="C414" s="425"/>
      <c r="D414" s="425"/>
      <c r="E414" s="426"/>
      <c r="F414" s="426"/>
      <c r="G414" s="426"/>
      <c r="H414" s="427"/>
      <c r="I414" s="425"/>
      <c r="J414" s="428"/>
      <c r="K414" s="428"/>
      <c r="L414" s="428"/>
      <c r="M414" s="425"/>
      <c r="N414" s="425"/>
      <c r="O414" s="425"/>
      <c r="P414" s="425"/>
    </row>
    <row r="415" spans="1:16" x14ac:dyDescent="0.25">
      <c r="A415" s="424"/>
      <c r="B415" s="425"/>
      <c r="C415" s="425"/>
      <c r="D415" s="425"/>
      <c r="E415" s="426"/>
      <c r="F415" s="426"/>
      <c r="G415" s="426"/>
      <c r="H415" s="427"/>
      <c r="I415" s="425"/>
      <c r="J415" s="428"/>
      <c r="K415" s="428"/>
      <c r="L415" s="428"/>
      <c r="M415" s="425"/>
      <c r="N415" s="425"/>
      <c r="O415" s="425"/>
      <c r="P415" s="425"/>
    </row>
  </sheetData>
  <mergeCells count="3">
    <mergeCell ref="A3:L3"/>
    <mergeCell ref="H2:L2"/>
    <mergeCell ref="H1:L1"/>
  </mergeCells>
  <pageMargins left="0.59055118110236227" right="0.55118110236220474" top="0.39370078740157483" bottom="0.39370078740157483"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439"/>
  <sheetViews>
    <sheetView tabSelected="1" zoomScale="90" zoomScaleNormal="90" workbookViewId="0">
      <pane xSplit="9" ySplit="5" topLeftCell="J134" activePane="bottomRight" state="frozen"/>
      <selection pane="topRight" activeCell="J1" sqref="J1"/>
      <selection pane="bottomLeft" activeCell="A6" sqref="A6"/>
      <selection pane="bottomRight" activeCell="J209" sqref="J209:L209"/>
    </sheetView>
  </sheetViews>
  <sheetFormatPr defaultRowHeight="15" x14ac:dyDescent="0.25"/>
  <cols>
    <col min="1" max="1" width="40.8554687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7.5703125" style="7" customWidth="1"/>
    <col min="9" max="9" width="4.85546875" style="8" customWidth="1"/>
    <col min="10" max="11" width="15" style="8" customWidth="1"/>
    <col min="12" max="12" width="15.710937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18" customHeight="1" x14ac:dyDescent="0.25">
      <c r="A1" s="310"/>
      <c r="B1" s="308" t="s">
        <v>699</v>
      </c>
      <c r="C1" s="308"/>
      <c r="D1" s="410"/>
      <c r="E1" s="410"/>
      <c r="F1" s="410"/>
      <c r="G1" s="410"/>
      <c r="H1" s="410"/>
      <c r="I1" s="308"/>
      <c r="J1" s="308"/>
      <c r="K1" s="308"/>
      <c r="L1" s="308"/>
    </row>
    <row r="2" spans="1:12" ht="55.5" customHeight="1" x14ac:dyDescent="0.25">
      <c r="A2" s="310"/>
      <c r="B2" s="435" t="s">
        <v>727</v>
      </c>
      <c r="C2" s="435"/>
      <c r="D2" s="435"/>
      <c r="E2" s="435"/>
      <c r="F2" s="435"/>
      <c r="G2" s="435"/>
      <c r="H2" s="435"/>
      <c r="I2" s="435"/>
      <c r="J2" s="435"/>
      <c r="K2" s="435"/>
      <c r="L2" s="435"/>
    </row>
    <row r="3" spans="1:12" ht="51.75" customHeight="1" x14ac:dyDescent="0.25">
      <c r="A3" s="436" t="s">
        <v>731</v>
      </c>
      <c r="B3" s="436"/>
      <c r="C3" s="436"/>
      <c r="D3" s="436"/>
      <c r="E3" s="436"/>
      <c r="F3" s="436"/>
      <c r="G3" s="436"/>
      <c r="H3" s="436"/>
      <c r="I3" s="436"/>
      <c r="J3" s="436"/>
      <c r="K3" s="436"/>
      <c r="L3" s="436"/>
    </row>
    <row r="4" spans="1:12" ht="16.5" customHeight="1" x14ac:dyDescent="0.25">
      <c r="A4" s="392"/>
      <c r="B4" s="392"/>
      <c r="C4" s="392"/>
      <c r="D4" s="392"/>
      <c r="E4" s="392"/>
      <c r="F4" s="392"/>
      <c r="G4" s="392"/>
      <c r="H4" s="392"/>
      <c r="I4" s="392"/>
      <c r="J4" s="392"/>
      <c r="K4" s="392"/>
      <c r="L4" s="392" t="s">
        <v>216</v>
      </c>
    </row>
    <row r="5" spans="1:12" s="1" customFormat="1" ht="30" customHeight="1" x14ac:dyDescent="0.25">
      <c r="A5" s="393" t="s">
        <v>0</v>
      </c>
      <c r="B5" s="350" t="s">
        <v>142</v>
      </c>
      <c r="C5" s="350" t="s">
        <v>143</v>
      </c>
      <c r="D5" s="353" t="s">
        <v>144</v>
      </c>
      <c r="E5" s="350" t="s">
        <v>145</v>
      </c>
      <c r="F5" s="353" t="s">
        <v>2</v>
      </c>
      <c r="G5" s="353" t="s">
        <v>3</v>
      </c>
      <c r="H5" s="353" t="s">
        <v>146</v>
      </c>
      <c r="I5" s="353" t="s">
        <v>5</v>
      </c>
      <c r="J5" s="366" t="s">
        <v>444</v>
      </c>
      <c r="K5" s="366" t="s">
        <v>664</v>
      </c>
      <c r="L5" s="366" t="s">
        <v>728</v>
      </c>
    </row>
    <row r="6" spans="1:12" s="17" customFormat="1" ht="25.5" x14ac:dyDescent="0.25">
      <c r="A6" s="394" t="s">
        <v>236</v>
      </c>
      <c r="B6" s="366">
        <v>51</v>
      </c>
      <c r="C6" s="366"/>
      <c r="D6" s="374"/>
      <c r="E6" s="366"/>
      <c r="F6" s="374"/>
      <c r="G6" s="374"/>
      <c r="H6" s="374"/>
      <c r="I6" s="374"/>
      <c r="J6" s="395">
        <f>J7+J69+J83+J88+J98+J110+J115+J126+J134+J147+J155+J160+J165+J170+J175+J193+J202+J240+J246+J266+J279+J183+J188</f>
        <v>430358799.59000003</v>
      </c>
      <c r="K6" s="395">
        <f>K7+K69+K83+K88+K98+K110+K115+K126+K134+K147+K155+K160+K165+K170+K175+K193+K202+K240+K246+K266+K279+K183+K188</f>
        <v>180119937.37</v>
      </c>
      <c r="L6" s="395">
        <f>L7+L69+L83+L88+L98+L110+L115+L126+L134+L147+L155+L160+L165+L170+L175+L193+L202+L240+L246+L266+L279+L183+L188</f>
        <v>148920035.09999999</v>
      </c>
    </row>
    <row r="7" spans="1:12" ht="51" x14ac:dyDescent="0.25">
      <c r="A7" s="345" t="s">
        <v>362</v>
      </c>
      <c r="B7" s="372">
        <v>51</v>
      </c>
      <c r="C7" s="372">
        <v>0</v>
      </c>
      <c r="D7" s="358" t="s">
        <v>11</v>
      </c>
      <c r="E7" s="372"/>
      <c r="F7" s="358"/>
      <c r="G7" s="358"/>
      <c r="H7" s="358"/>
      <c r="I7" s="358"/>
      <c r="J7" s="376">
        <f>J8</f>
        <v>41821828</v>
      </c>
      <c r="K7" s="376">
        <f t="shared" ref="K7:L7" si="0">K8</f>
        <v>33919427</v>
      </c>
      <c r="L7" s="376">
        <f t="shared" si="0"/>
        <v>37253558</v>
      </c>
    </row>
    <row r="8" spans="1:12" x14ac:dyDescent="0.25">
      <c r="A8" s="345" t="s">
        <v>6</v>
      </c>
      <c r="B8" s="372">
        <v>51</v>
      </c>
      <c r="C8" s="372">
        <v>0</v>
      </c>
      <c r="D8" s="358" t="s">
        <v>11</v>
      </c>
      <c r="E8" s="372">
        <v>851</v>
      </c>
      <c r="F8" s="358"/>
      <c r="G8" s="358"/>
      <c r="H8" s="358"/>
      <c r="I8" s="358"/>
      <c r="J8" s="376">
        <f>J9+J14+J19+J22+J27+J32+J35+J42+J45+J48+J51+J54+J57+J60+J63+J66</f>
        <v>41821828</v>
      </c>
      <c r="K8" s="376">
        <f t="shared" ref="K8:L8" si="1">K9+K14+K19+K22+K27+K32+K35+K42+K45+K48+K51+K54+K57+K60+K63+K66</f>
        <v>33919427</v>
      </c>
      <c r="L8" s="376">
        <f t="shared" si="1"/>
        <v>37253558</v>
      </c>
    </row>
    <row r="9" spans="1:12" ht="191.25" x14ac:dyDescent="0.25">
      <c r="A9" s="344" t="s">
        <v>391</v>
      </c>
      <c r="B9" s="350">
        <v>51</v>
      </c>
      <c r="C9" s="350">
        <v>0</v>
      </c>
      <c r="D9" s="358" t="s">
        <v>11</v>
      </c>
      <c r="E9" s="350">
        <v>851</v>
      </c>
      <c r="F9" s="353" t="s">
        <v>204</v>
      </c>
      <c r="G9" s="353" t="s">
        <v>203</v>
      </c>
      <c r="H9" s="358" t="s">
        <v>389</v>
      </c>
      <c r="I9" s="358"/>
      <c r="J9" s="376">
        <f t="shared" ref="J9:L9" si="2">J10+J12</f>
        <v>766676</v>
      </c>
      <c r="K9" s="376">
        <f t="shared" si="2"/>
        <v>766676</v>
      </c>
      <c r="L9" s="376">
        <f t="shared" si="2"/>
        <v>766676</v>
      </c>
    </row>
    <row r="10" spans="1:12" ht="76.5" x14ac:dyDescent="0.25">
      <c r="A10" s="344" t="s">
        <v>14</v>
      </c>
      <c r="B10" s="350">
        <v>51</v>
      </c>
      <c r="C10" s="350">
        <v>0</v>
      </c>
      <c r="D10" s="358" t="s">
        <v>11</v>
      </c>
      <c r="E10" s="350">
        <v>851</v>
      </c>
      <c r="F10" s="353" t="s">
        <v>204</v>
      </c>
      <c r="G10" s="353" t="s">
        <v>203</v>
      </c>
      <c r="H10" s="358" t="s">
        <v>389</v>
      </c>
      <c r="I10" s="358" t="s">
        <v>16</v>
      </c>
      <c r="J10" s="376">
        <f t="shared" ref="J10:L10" si="3">J11</f>
        <v>747400</v>
      </c>
      <c r="K10" s="376">
        <f t="shared" si="3"/>
        <v>747400</v>
      </c>
      <c r="L10" s="376">
        <f t="shared" si="3"/>
        <v>747400</v>
      </c>
    </row>
    <row r="11" spans="1:12" ht="25.5" x14ac:dyDescent="0.25">
      <c r="A11" s="344" t="s">
        <v>255</v>
      </c>
      <c r="B11" s="350">
        <v>51</v>
      </c>
      <c r="C11" s="350">
        <v>0</v>
      </c>
      <c r="D11" s="358" t="s">
        <v>11</v>
      </c>
      <c r="E11" s="350">
        <v>851</v>
      </c>
      <c r="F11" s="353" t="s">
        <v>204</v>
      </c>
      <c r="G11" s="353" t="s">
        <v>203</v>
      </c>
      <c r="H11" s="358" t="s">
        <v>389</v>
      </c>
      <c r="I11" s="358" t="s">
        <v>17</v>
      </c>
      <c r="J11" s="376">
        <f>'3.ВС'!J15</f>
        <v>747400</v>
      </c>
      <c r="K11" s="376">
        <f>'3.ВС'!K15</f>
        <v>747400</v>
      </c>
      <c r="L11" s="376">
        <f>'3.ВС'!L15</f>
        <v>747400</v>
      </c>
    </row>
    <row r="12" spans="1:12" ht="38.25" x14ac:dyDescent="0.25">
      <c r="A12" s="344" t="s">
        <v>19</v>
      </c>
      <c r="B12" s="350">
        <v>51</v>
      </c>
      <c r="C12" s="350">
        <v>0</v>
      </c>
      <c r="D12" s="358" t="s">
        <v>11</v>
      </c>
      <c r="E12" s="350">
        <v>851</v>
      </c>
      <c r="F12" s="353" t="s">
        <v>204</v>
      </c>
      <c r="G12" s="353" t="s">
        <v>203</v>
      </c>
      <c r="H12" s="358" t="s">
        <v>389</v>
      </c>
      <c r="I12" s="358" t="s">
        <v>20</v>
      </c>
      <c r="J12" s="376">
        <f t="shared" ref="J12:L12" si="4">J13</f>
        <v>19276</v>
      </c>
      <c r="K12" s="376">
        <f t="shared" si="4"/>
        <v>19276</v>
      </c>
      <c r="L12" s="376">
        <f t="shared" si="4"/>
        <v>19276</v>
      </c>
    </row>
    <row r="13" spans="1:12" ht="38.25" x14ac:dyDescent="0.25">
      <c r="A13" s="344" t="s">
        <v>9</v>
      </c>
      <c r="B13" s="350">
        <v>51</v>
      </c>
      <c r="C13" s="350">
        <v>0</v>
      </c>
      <c r="D13" s="358" t="s">
        <v>11</v>
      </c>
      <c r="E13" s="350">
        <v>851</v>
      </c>
      <c r="F13" s="353" t="s">
        <v>204</v>
      </c>
      <c r="G13" s="353" t="s">
        <v>203</v>
      </c>
      <c r="H13" s="358" t="s">
        <v>389</v>
      </c>
      <c r="I13" s="358" t="s">
        <v>21</v>
      </c>
      <c r="J13" s="376">
        <f>'3.ВС'!J17</f>
        <v>19276</v>
      </c>
      <c r="K13" s="376">
        <f>'3.ВС'!K17</f>
        <v>19276</v>
      </c>
      <c r="L13" s="376">
        <f>'3.ВС'!L17</f>
        <v>19276</v>
      </c>
    </row>
    <row r="14" spans="1:12" ht="178.5" x14ac:dyDescent="0.25">
      <c r="A14" s="344" t="s">
        <v>392</v>
      </c>
      <c r="B14" s="350">
        <v>51</v>
      </c>
      <c r="C14" s="350">
        <v>0</v>
      </c>
      <c r="D14" s="358" t="s">
        <v>11</v>
      </c>
      <c r="E14" s="350">
        <v>851</v>
      </c>
      <c r="F14" s="353" t="s">
        <v>204</v>
      </c>
      <c r="G14" s="353" t="s">
        <v>203</v>
      </c>
      <c r="H14" s="358" t="s">
        <v>388</v>
      </c>
      <c r="I14" s="358"/>
      <c r="J14" s="356">
        <f t="shared" ref="J14:L14" si="5">J15+J17</f>
        <v>766676</v>
      </c>
      <c r="K14" s="356">
        <f t="shared" si="5"/>
        <v>766676</v>
      </c>
      <c r="L14" s="356">
        <f t="shared" si="5"/>
        <v>766676</v>
      </c>
    </row>
    <row r="15" spans="1:12" ht="76.5" x14ac:dyDescent="0.25">
      <c r="A15" s="341" t="s">
        <v>14</v>
      </c>
      <c r="B15" s="350">
        <v>51</v>
      </c>
      <c r="C15" s="350">
        <v>0</v>
      </c>
      <c r="D15" s="358" t="s">
        <v>11</v>
      </c>
      <c r="E15" s="350">
        <v>851</v>
      </c>
      <c r="F15" s="353" t="s">
        <v>11</v>
      </c>
      <c r="G15" s="353" t="s">
        <v>32</v>
      </c>
      <c r="H15" s="358" t="s">
        <v>388</v>
      </c>
      <c r="I15" s="358" t="s">
        <v>16</v>
      </c>
      <c r="J15" s="356">
        <f t="shared" ref="J15:L15" si="6">J16</f>
        <v>704100</v>
      </c>
      <c r="K15" s="356">
        <f t="shared" si="6"/>
        <v>704100</v>
      </c>
      <c r="L15" s="356">
        <f t="shared" si="6"/>
        <v>704100</v>
      </c>
    </row>
    <row r="16" spans="1:12" ht="25.5" x14ac:dyDescent="0.25">
      <c r="A16" s="341" t="s">
        <v>8</v>
      </c>
      <c r="B16" s="350">
        <v>51</v>
      </c>
      <c r="C16" s="350">
        <v>0</v>
      </c>
      <c r="D16" s="358" t="s">
        <v>11</v>
      </c>
      <c r="E16" s="350">
        <v>851</v>
      </c>
      <c r="F16" s="353" t="s">
        <v>11</v>
      </c>
      <c r="G16" s="353" t="s">
        <v>32</v>
      </c>
      <c r="H16" s="358" t="s">
        <v>388</v>
      </c>
      <c r="I16" s="358" t="s">
        <v>17</v>
      </c>
      <c r="J16" s="356">
        <f>'3.ВС'!J20</f>
        <v>704100</v>
      </c>
      <c r="K16" s="356">
        <f>'3.ВС'!K20</f>
        <v>704100</v>
      </c>
      <c r="L16" s="356">
        <f>'3.ВС'!L20</f>
        <v>704100</v>
      </c>
    </row>
    <row r="17" spans="1:12" ht="38.25" x14ac:dyDescent="0.25">
      <c r="A17" s="352" t="s">
        <v>19</v>
      </c>
      <c r="B17" s="350">
        <v>51</v>
      </c>
      <c r="C17" s="350">
        <v>0</v>
      </c>
      <c r="D17" s="358" t="s">
        <v>11</v>
      </c>
      <c r="E17" s="350">
        <v>851</v>
      </c>
      <c r="F17" s="353" t="s">
        <v>11</v>
      </c>
      <c r="G17" s="353" t="s">
        <v>32</v>
      </c>
      <c r="H17" s="358" t="s">
        <v>388</v>
      </c>
      <c r="I17" s="358" t="s">
        <v>20</v>
      </c>
      <c r="J17" s="356">
        <f t="shared" ref="J17:L17" si="7">J18</f>
        <v>62576</v>
      </c>
      <c r="K17" s="356">
        <f t="shared" si="7"/>
        <v>62576</v>
      </c>
      <c r="L17" s="356">
        <f t="shared" si="7"/>
        <v>62576</v>
      </c>
    </row>
    <row r="18" spans="1:12" ht="38.25" x14ac:dyDescent="0.25">
      <c r="A18" s="352" t="s">
        <v>9</v>
      </c>
      <c r="B18" s="350">
        <v>51</v>
      </c>
      <c r="C18" s="350">
        <v>0</v>
      </c>
      <c r="D18" s="358" t="s">
        <v>11</v>
      </c>
      <c r="E18" s="350">
        <v>851</v>
      </c>
      <c r="F18" s="353" t="s">
        <v>11</v>
      </c>
      <c r="G18" s="353" t="s">
        <v>32</v>
      </c>
      <c r="H18" s="358" t="s">
        <v>388</v>
      </c>
      <c r="I18" s="358" t="s">
        <v>21</v>
      </c>
      <c r="J18" s="356">
        <f>'3.ВС'!J22</f>
        <v>62576</v>
      </c>
      <c r="K18" s="356">
        <f>'3.ВС'!K22</f>
        <v>62576</v>
      </c>
      <c r="L18" s="356">
        <f>'3.ВС'!L22</f>
        <v>62576</v>
      </c>
    </row>
    <row r="19" spans="1:12" ht="216.75" x14ac:dyDescent="0.25">
      <c r="A19" s="344" t="s">
        <v>393</v>
      </c>
      <c r="B19" s="350">
        <v>51</v>
      </c>
      <c r="C19" s="350">
        <v>0</v>
      </c>
      <c r="D19" s="358" t="s">
        <v>11</v>
      </c>
      <c r="E19" s="350">
        <v>851</v>
      </c>
      <c r="F19" s="353" t="s">
        <v>11</v>
      </c>
      <c r="G19" s="353" t="s">
        <v>32</v>
      </c>
      <c r="H19" s="358" t="s">
        <v>390</v>
      </c>
      <c r="I19" s="358"/>
      <c r="J19" s="356">
        <f>J20</f>
        <v>400</v>
      </c>
      <c r="K19" s="356">
        <f t="shared" ref="K19:L19" si="8">K20</f>
        <v>400</v>
      </c>
      <c r="L19" s="356">
        <f t="shared" si="8"/>
        <v>400</v>
      </c>
    </row>
    <row r="20" spans="1:12" ht="38.25" x14ac:dyDescent="0.25">
      <c r="A20" s="344" t="s">
        <v>19</v>
      </c>
      <c r="B20" s="350">
        <v>51</v>
      </c>
      <c r="C20" s="350">
        <v>0</v>
      </c>
      <c r="D20" s="358" t="s">
        <v>11</v>
      </c>
      <c r="E20" s="350">
        <v>851</v>
      </c>
      <c r="F20" s="353" t="s">
        <v>11</v>
      </c>
      <c r="G20" s="353" t="s">
        <v>32</v>
      </c>
      <c r="H20" s="358" t="s">
        <v>390</v>
      </c>
      <c r="I20" s="358" t="s">
        <v>20</v>
      </c>
      <c r="J20" s="356">
        <f t="shared" ref="J20:L20" si="9">J21</f>
        <v>400</v>
      </c>
      <c r="K20" s="356">
        <f t="shared" si="9"/>
        <v>400</v>
      </c>
      <c r="L20" s="356">
        <f t="shared" si="9"/>
        <v>400</v>
      </c>
    </row>
    <row r="21" spans="1:12" ht="38.25" x14ac:dyDescent="0.25">
      <c r="A21" s="344" t="s">
        <v>9</v>
      </c>
      <c r="B21" s="350">
        <v>51</v>
      </c>
      <c r="C21" s="350">
        <v>0</v>
      </c>
      <c r="D21" s="358" t="s">
        <v>11</v>
      </c>
      <c r="E21" s="350">
        <v>851</v>
      </c>
      <c r="F21" s="353" t="s">
        <v>11</v>
      </c>
      <c r="G21" s="353" t="s">
        <v>32</v>
      </c>
      <c r="H21" s="358" t="s">
        <v>390</v>
      </c>
      <c r="I21" s="358" t="s">
        <v>21</v>
      </c>
      <c r="J21" s="356">
        <f>'3.ВС'!J25</f>
        <v>400</v>
      </c>
      <c r="K21" s="356">
        <f>'3.ВС'!K25</f>
        <v>400</v>
      </c>
      <c r="L21" s="356">
        <f>'3.ВС'!L25</f>
        <v>400</v>
      </c>
    </row>
    <row r="22" spans="1:12" ht="76.5" x14ac:dyDescent="0.25">
      <c r="A22" s="344" t="s">
        <v>409</v>
      </c>
      <c r="B22" s="350">
        <v>51</v>
      </c>
      <c r="C22" s="350">
        <v>0</v>
      </c>
      <c r="D22" s="358" t="s">
        <v>11</v>
      </c>
      <c r="E22" s="350">
        <v>851</v>
      </c>
      <c r="F22" s="353" t="s">
        <v>12</v>
      </c>
      <c r="G22" s="353" t="s">
        <v>58</v>
      </c>
      <c r="H22" s="353" t="s">
        <v>413</v>
      </c>
      <c r="I22" s="353"/>
      <c r="J22" s="356">
        <f t="shared" ref="J22:L22" si="10">J23+J25</f>
        <v>76668</v>
      </c>
      <c r="K22" s="356">
        <f t="shared" si="10"/>
        <v>76668</v>
      </c>
      <c r="L22" s="356">
        <f t="shared" si="10"/>
        <v>76668</v>
      </c>
    </row>
    <row r="23" spans="1:12" ht="76.5" x14ac:dyDescent="0.25">
      <c r="A23" s="344" t="s">
        <v>14</v>
      </c>
      <c r="B23" s="350">
        <v>51</v>
      </c>
      <c r="C23" s="350">
        <v>0</v>
      </c>
      <c r="D23" s="358" t="s">
        <v>11</v>
      </c>
      <c r="E23" s="350">
        <v>851</v>
      </c>
      <c r="F23" s="353" t="s">
        <v>12</v>
      </c>
      <c r="G23" s="353" t="s">
        <v>58</v>
      </c>
      <c r="H23" s="353" t="s">
        <v>413</v>
      </c>
      <c r="I23" s="358" t="s">
        <v>16</v>
      </c>
      <c r="J23" s="356">
        <f t="shared" ref="J23:L23" si="11">J24</f>
        <v>54850</v>
      </c>
      <c r="K23" s="356">
        <f t="shared" si="11"/>
        <v>54850</v>
      </c>
      <c r="L23" s="356">
        <f t="shared" si="11"/>
        <v>54850</v>
      </c>
    </row>
    <row r="24" spans="1:12" ht="25.5" x14ac:dyDescent="0.25">
      <c r="A24" s="344" t="s">
        <v>255</v>
      </c>
      <c r="B24" s="350">
        <v>51</v>
      </c>
      <c r="C24" s="350">
        <v>0</v>
      </c>
      <c r="D24" s="358" t="s">
        <v>11</v>
      </c>
      <c r="E24" s="350">
        <v>851</v>
      </c>
      <c r="F24" s="353" t="s">
        <v>12</v>
      </c>
      <c r="G24" s="353" t="s">
        <v>58</v>
      </c>
      <c r="H24" s="353" t="s">
        <v>413</v>
      </c>
      <c r="I24" s="358" t="s">
        <v>17</v>
      </c>
      <c r="J24" s="356">
        <f>'3.ВС'!J28</f>
        <v>54850</v>
      </c>
      <c r="K24" s="356">
        <f>'3.ВС'!K28</f>
        <v>54850</v>
      </c>
      <c r="L24" s="356">
        <f>'3.ВС'!L28</f>
        <v>54850</v>
      </c>
    </row>
    <row r="25" spans="1:12" ht="38.25" x14ac:dyDescent="0.25">
      <c r="A25" s="344" t="s">
        <v>19</v>
      </c>
      <c r="B25" s="350">
        <v>51</v>
      </c>
      <c r="C25" s="350">
        <v>0</v>
      </c>
      <c r="D25" s="358" t="s">
        <v>11</v>
      </c>
      <c r="E25" s="350">
        <v>851</v>
      </c>
      <c r="F25" s="353" t="s">
        <v>12</v>
      </c>
      <c r="G25" s="353" t="s">
        <v>58</v>
      </c>
      <c r="H25" s="353" t="s">
        <v>413</v>
      </c>
      <c r="I25" s="358" t="s">
        <v>20</v>
      </c>
      <c r="J25" s="356">
        <f t="shared" ref="J25:L25" si="12">J26</f>
        <v>21818</v>
      </c>
      <c r="K25" s="356">
        <f t="shared" si="12"/>
        <v>21818</v>
      </c>
      <c r="L25" s="356">
        <f t="shared" si="12"/>
        <v>21818</v>
      </c>
    </row>
    <row r="26" spans="1:12" ht="38.25" x14ac:dyDescent="0.25">
      <c r="A26" s="344" t="s">
        <v>9</v>
      </c>
      <c r="B26" s="350">
        <v>51</v>
      </c>
      <c r="C26" s="350">
        <v>0</v>
      </c>
      <c r="D26" s="358" t="s">
        <v>11</v>
      </c>
      <c r="E26" s="350">
        <v>851</v>
      </c>
      <c r="F26" s="353" t="s">
        <v>12</v>
      </c>
      <c r="G26" s="353" t="s">
        <v>58</v>
      </c>
      <c r="H26" s="353" t="s">
        <v>413</v>
      </c>
      <c r="I26" s="358" t="s">
        <v>21</v>
      </c>
      <c r="J26" s="356">
        <f>'3.ВС'!J30</f>
        <v>21818</v>
      </c>
      <c r="K26" s="356">
        <f>'3.ВС'!K30</f>
        <v>21818</v>
      </c>
      <c r="L26" s="356">
        <f>'3.ВС'!L30</f>
        <v>21818</v>
      </c>
    </row>
    <row r="27" spans="1:12" ht="51" x14ac:dyDescent="0.25">
      <c r="A27" s="345" t="s">
        <v>59</v>
      </c>
      <c r="B27" s="350">
        <v>51</v>
      </c>
      <c r="C27" s="350">
        <v>0</v>
      </c>
      <c r="D27" s="358" t="s">
        <v>11</v>
      </c>
      <c r="E27" s="350">
        <v>851</v>
      </c>
      <c r="F27" s="353" t="s">
        <v>12</v>
      </c>
      <c r="G27" s="353" t="s">
        <v>58</v>
      </c>
      <c r="H27" s="353" t="s">
        <v>147</v>
      </c>
      <c r="I27" s="353"/>
      <c r="J27" s="356">
        <f t="shared" ref="J27:L27" si="13">J28+J30</f>
        <v>383338</v>
      </c>
      <c r="K27" s="356">
        <f t="shared" si="13"/>
        <v>383338</v>
      </c>
      <c r="L27" s="356">
        <f t="shared" si="13"/>
        <v>383338</v>
      </c>
    </row>
    <row r="28" spans="1:12" ht="76.5" x14ac:dyDescent="0.25">
      <c r="A28" s="341" t="s">
        <v>14</v>
      </c>
      <c r="B28" s="350">
        <v>51</v>
      </c>
      <c r="C28" s="350">
        <v>0</v>
      </c>
      <c r="D28" s="358" t="s">
        <v>11</v>
      </c>
      <c r="E28" s="350">
        <v>851</v>
      </c>
      <c r="F28" s="353" t="s">
        <v>12</v>
      </c>
      <c r="G28" s="353" t="s">
        <v>58</v>
      </c>
      <c r="H28" s="353" t="s">
        <v>147</v>
      </c>
      <c r="I28" s="358" t="s">
        <v>16</v>
      </c>
      <c r="J28" s="356">
        <f t="shared" ref="J28:L28" si="14">J29</f>
        <v>288500</v>
      </c>
      <c r="K28" s="356">
        <f t="shared" si="14"/>
        <v>288500</v>
      </c>
      <c r="L28" s="356">
        <f t="shared" si="14"/>
        <v>288500</v>
      </c>
    </row>
    <row r="29" spans="1:12" ht="25.5" x14ac:dyDescent="0.25">
      <c r="A29" s="341" t="s">
        <v>8</v>
      </c>
      <c r="B29" s="350">
        <v>51</v>
      </c>
      <c r="C29" s="350">
        <v>0</v>
      </c>
      <c r="D29" s="358" t="s">
        <v>11</v>
      </c>
      <c r="E29" s="350">
        <v>851</v>
      </c>
      <c r="F29" s="353" t="s">
        <v>12</v>
      </c>
      <c r="G29" s="353" t="s">
        <v>58</v>
      </c>
      <c r="H29" s="353" t="s">
        <v>147</v>
      </c>
      <c r="I29" s="358" t="s">
        <v>17</v>
      </c>
      <c r="J29" s="356">
        <f>'3.ВС'!J33</f>
        <v>288500</v>
      </c>
      <c r="K29" s="356">
        <f>'3.ВС'!K33</f>
        <v>288500</v>
      </c>
      <c r="L29" s="356">
        <f>'3.ВС'!L33</f>
        <v>288500</v>
      </c>
    </row>
    <row r="30" spans="1:12" ht="38.25" x14ac:dyDescent="0.25">
      <c r="A30" s="352" t="s">
        <v>19</v>
      </c>
      <c r="B30" s="350">
        <v>51</v>
      </c>
      <c r="C30" s="350">
        <v>0</v>
      </c>
      <c r="D30" s="358" t="s">
        <v>11</v>
      </c>
      <c r="E30" s="350">
        <v>851</v>
      </c>
      <c r="F30" s="353" t="s">
        <v>12</v>
      </c>
      <c r="G30" s="353" t="s">
        <v>58</v>
      </c>
      <c r="H30" s="353" t="s">
        <v>147</v>
      </c>
      <c r="I30" s="358" t="s">
        <v>20</v>
      </c>
      <c r="J30" s="356">
        <f t="shared" ref="J30:L30" si="15">J31</f>
        <v>94838</v>
      </c>
      <c r="K30" s="356">
        <f t="shared" si="15"/>
        <v>94838</v>
      </c>
      <c r="L30" s="356">
        <f t="shared" si="15"/>
        <v>94838</v>
      </c>
    </row>
    <row r="31" spans="1:12" ht="38.25" x14ac:dyDescent="0.25">
      <c r="A31" s="352" t="s">
        <v>9</v>
      </c>
      <c r="B31" s="350">
        <v>51</v>
      </c>
      <c r="C31" s="350">
        <v>0</v>
      </c>
      <c r="D31" s="358" t="s">
        <v>11</v>
      </c>
      <c r="E31" s="350">
        <v>851</v>
      </c>
      <c r="F31" s="353" t="s">
        <v>12</v>
      </c>
      <c r="G31" s="353" t="s">
        <v>58</v>
      </c>
      <c r="H31" s="353" t="s">
        <v>147</v>
      </c>
      <c r="I31" s="358" t="s">
        <v>21</v>
      </c>
      <c r="J31" s="356">
        <f>'3.ВС'!J35</f>
        <v>94838</v>
      </c>
      <c r="K31" s="356">
        <f>'3.ВС'!K35</f>
        <v>94838</v>
      </c>
      <c r="L31" s="356">
        <f>'3.ВС'!L35</f>
        <v>94838</v>
      </c>
    </row>
    <row r="32" spans="1:12" ht="51" x14ac:dyDescent="0.25">
      <c r="A32" s="345" t="s">
        <v>13</v>
      </c>
      <c r="B32" s="350">
        <v>51</v>
      </c>
      <c r="C32" s="350">
        <v>0</v>
      </c>
      <c r="D32" s="358" t="s">
        <v>11</v>
      </c>
      <c r="E32" s="350">
        <v>851</v>
      </c>
      <c r="F32" s="358" t="s">
        <v>11</v>
      </c>
      <c r="G32" s="358" t="s">
        <v>12</v>
      </c>
      <c r="H32" s="358" t="s">
        <v>178</v>
      </c>
      <c r="I32" s="358"/>
      <c r="J32" s="356">
        <f t="shared" ref="J32:L33" si="16">J33</f>
        <v>2348200</v>
      </c>
      <c r="K32" s="356">
        <f t="shared" si="16"/>
        <v>2348200</v>
      </c>
      <c r="L32" s="356">
        <f t="shared" si="16"/>
        <v>2348200</v>
      </c>
    </row>
    <row r="33" spans="1:12" ht="76.5" x14ac:dyDescent="0.25">
      <c r="A33" s="341" t="s">
        <v>14</v>
      </c>
      <c r="B33" s="350">
        <v>51</v>
      </c>
      <c r="C33" s="350">
        <v>0</v>
      </c>
      <c r="D33" s="358" t="s">
        <v>11</v>
      </c>
      <c r="E33" s="350">
        <v>851</v>
      </c>
      <c r="F33" s="358" t="s">
        <v>15</v>
      </c>
      <c r="G33" s="358" t="s">
        <v>12</v>
      </c>
      <c r="H33" s="358" t="s">
        <v>178</v>
      </c>
      <c r="I33" s="358" t="s">
        <v>16</v>
      </c>
      <c r="J33" s="356">
        <f t="shared" si="16"/>
        <v>2348200</v>
      </c>
      <c r="K33" s="356">
        <f t="shared" si="16"/>
        <v>2348200</v>
      </c>
      <c r="L33" s="356">
        <f t="shared" si="16"/>
        <v>2348200</v>
      </c>
    </row>
    <row r="34" spans="1:12" ht="25.5" x14ac:dyDescent="0.25">
      <c r="A34" s="341" t="s">
        <v>8</v>
      </c>
      <c r="B34" s="350">
        <v>51</v>
      </c>
      <c r="C34" s="350">
        <v>0</v>
      </c>
      <c r="D34" s="358" t="s">
        <v>11</v>
      </c>
      <c r="E34" s="350">
        <v>851</v>
      </c>
      <c r="F34" s="358" t="s">
        <v>11</v>
      </c>
      <c r="G34" s="358" t="s">
        <v>12</v>
      </c>
      <c r="H34" s="358" t="s">
        <v>178</v>
      </c>
      <c r="I34" s="358" t="s">
        <v>17</v>
      </c>
      <c r="J34" s="356">
        <f>'3.ВС'!J38</f>
        <v>2348200</v>
      </c>
      <c r="K34" s="356">
        <f>'3.ВС'!K38</f>
        <v>2348200</v>
      </c>
      <c r="L34" s="356">
        <f>'3.ВС'!L38</f>
        <v>2348200</v>
      </c>
    </row>
    <row r="35" spans="1:12" ht="38.25" x14ac:dyDescent="0.25">
      <c r="A35" s="345" t="s">
        <v>18</v>
      </c>
      <c r="B35" s="350">
        <v>51</v>
      </c>
      <c r="C35" s="350">
        <v>0</v>
      </c>
      <c r="D35" s="358" t="s">
        <v>11</v>
      </c>
      <c r="E35" s="350">
        <v>851</v>
      </c>
      <c r="F35" s="358" t="s">
        <v>15</v>
      </c>
      <c r="G35" s="358" t="s">
        <v>12</v>
      </c>
      <c r="H35" s="358" t="s">
        <v>179</v>
      </c>
      <c r="I35" s="358"/>
      <c r="J35" s="356">
        <f t="shared" ref="J35:L35" si="17">J36+J38+J40</f>
        <v>37159970</v>
      </c>
      <c r="K35" s="356">
        <f t="shared" si="17"/>
        <v>29571069</v>
      </c>
      <c r="L35" s="356">
        <f t="shared" si="17"/>
        <v>32905200</v>
      </c>
    </row>
    <row r="36" spans="1:12" ht="76.5" x14ac:dyDescent="0.25">
      <c r="A36" s="341" t="s">
        <v>14</v>
      </c>
      <c r="B36" s="350">
        <v>51</v>
      </c>
      <c r="C36" s="350">
        <v>0</v>
      </c>
      <c r="D36" s="358" t="s">
        <v>11</v>
      </c>
      <c r="E36" s="350">
        <v>851</v>
      </c>
      <c r="F36" s="358" t="s">
        <v>11</v>
      </c>
      <c r="G36" s="358" t="s">
        <v>12</v>
      </c>
      <c r="H36" s="358" t="s">
        <v>179</v>
      </c>
      <c r="I36" s="358" t="s">
        <v>16</v>
      </c>
      <c r="J36" s="356">
        <f t="shared" ref="J36:L36" si="18">J37</f>
        <v>31483200</v>
      </c>
      <c r="K36" s="356">
        <f t="shared" si="18"/>
        <v>26733469</v>
      </c>
      <c r="L36" s="356">
        <f t="shared" si="18"/>
        <v>30067600</v>
      </c>
    </row>
    <row r="37" spans="1:12" ht="25.5" x14ac:dyDescent="0.25">
      <c r="A37" s="341" t="s">
        <v>8</v>
      </c>
      <c r="B37" s="350">
        <v>51</v>
      </c>
      <c r="C37" s="350">
        <v>0</v>
      </c>
      <c r="D37" s="358" t="s">
        <v>11</v>
      </c>
      <c r="E37" s="350">
        <v>851</v>
      </c>
      <c r="F37" s="358" t="s">
        <v>11</v>
      </c>
      <c r="G37" s="358" t="s">
        <v>12</v>
      </c>
      <c r="H37" s="358" t="s">
        <v>179</v>
      </c>
      <c r="I37" s="358" t="s">
        <v>17</v>
      </c>
      <c r="J37" s="356">
        <f>'3.ВС'!J41</f>
        <v>31483200</v>
      </c>
      <c r="K37" s="356">
        <f>'3.ВС'!K41</f>
        <v>26733469</v>
      </c>
      <c r="L37" s="356">
        <f>'3.ВС'!L41</f>
        <v>30067600</v>
      </c>
    </row>
    <row r="38" spans="1:12" ht="38.25" x14ac:dyDescent="0.25">
      <c r="A38" s="352" t="s">
        <v>19</v>
      </c>
      <c r="B38" s="350">
        <v>51</v>
      </c>
      <c r="C38" s="350">
        <v>0</v>
      </c>
      <c r="D38" s="358" t="s">
        <v>11</v>
      </c>
      <c r="E38" s="350">
        <v>851</v>
      </c>
      <c r="F38" s="358" t="s">
        <v>11</v>
      </c>
      <c r="G38" s="358" t="s">
        <v>12</v>
      </c>
      <c r="H38" s="358" t="s">
        <v>179</v>
      </c>
      <c r="I38" s="358" t="s">
        <v>20</v>
      </c>
      <c r="J38" s="356">
        <f t="shared" ref="J38:L38" si="19">J39</f>
        <v>5578470</v>
      </c>
      <c r="K38" s="356">
        <f t="shared" si="19"/>
        <v>2739300</v>
      </c>
      <c r="L38" s="356">
        <f t="shared" si="19"/>
        <v>2739300</v>
      </c>
    </row>
    <row r="39" spans="1:12" ht="38.25" x14ac:dyDescent="0.25">
      <c r="A39" s="352" t="s">
        <v>9</v>
      </c>
      <c r="B39" s="350">
        <v>51</v>
      </c>
      <c r="C39" s="350">
        <v>0</v>
      </c>
      <c r="D39" s="358" t="s">
        <v>11</v>
      </c>
      <c r="E39" s="350">
        <v>851</v>
      </c>
      <c r="F39" s="358" t="s">
        <v>11</v>
      </c>
      <c r="G39" s="358" t="s">
        <v>12</v>
      </c>
      <c r="H39" s="358" t="s">
        <v>179</v>
      </c>
      <c r="I39" s="358" t="s">
        <v>21</v>
      </c>
      <c r="J39" s="356">
        <f>'3.ВС'!J43</f>
        <v>5578470</v>
      </c>
      <c r="K39" s="356">
        <f>'3.ВС'!K43</f>
        <v>2739300</v>
      </c>
      <c r="L39" s="356">
        <f>'3.ВС'!L43</f>
        <v>2739300</v>
      </c>
    </row>
    <row r="40" spans="1:12" x14ac:dyDescent="0.25">
      <c r="A40" s="352" t="s">
        <v>22</v>
      </c>
      <c r="B40" s="350">
        <v>51</v>
      </c>
      <c r="C40" s="350">
        <v>0</v>
      </c>
      <c r="D40" s="358" t="s">
        <v>11</v>
      </c>
      <c r="E40" s="350">
        <v>851</v>
      </c>
      <c r="F40" s="358" t="s">
        <v>11</v>
      </c>
      <c r="G40" s="358" t="s">
        <v>12</v>
      </c>
      <c r="H40" s="358" t="s">
        <v>179</v>
      </c>
      <c r="I40" s="358" t="s">
        <v>23</v>
      </c>
      <c r="J40" s="356">
        <f t="shared" ref="J40:L40" si="20">J41</f>
        <v>98300</v>
      </c>
      <c r="K40" s="356">
        <f t="shared" si="20"/>
        <v>98300</v>
      </c>
      <c r="L40" s="356">
        <f t="shared" si="20"/>
        <v>98300</v>
      </c>
    </row>
    <row r="41" spans="1:12" x14ac:dyDescent="0.25">
      <c r="A41" s="352" t="s">
        <v>24</v>
      </c>
      <c r="B41" s="350">
        <v>51</v>
      </c>
      <c r="C41" s="350">
        <v>0</v>
      </c>
      <c r="D41" s="358" t="s">
        <v>11</v>
      </c>
      <c r="E41" s="350">
        <v>851</v>
      </c>
      <c r="F41" s="358" t="s">
        <v>11</v>
      </c>
      <c r="G41" s="358" t="s">
        <v>12</v>
      </c>
      <c r="H41" s="358" t="s">
        <v>179</v>
      </c>
      <c r="I41" s="358" t="s">
        <v>25</v>
      </c>
      <c r="J41" s="356">
        <f>'3.ВС'!J45</f>
        <v>98300</v>
      </c>
      <c r="K41" s="356">
        <f>'3.ВС'!K45</f>
        <v>98300</v>
      </c>
      <c r="L41" s="356">
        <f>'3.ВС'!L45</f>
        <v>98300</v>
      </c>
    </row>
    <row r="42" spans="1:12" ht="25.5" x14ac:dyDescent="0.25">
      <c r="A42" s="345" t="s">
        <v>382</v>
      </c>
      <c r="B42" s="350">
        <v>51</v>
      </c>
      <c r="C42" s="350">
        <v>0</v>
      </c>
      <c r="D42" s="358" t="s">
        <v>11</v>
      </c>
      <c r="E42" s="350">
        <v>851</v>
      </c>
      <c r="F42" s="358" t="s">
        <v>11</v>
      </c>
      <c r="G42" s="358" t="s">
        <v>12</v>
      </c>
      <c r="H42" s="358" t="s">
        <v>181</v>
      </c>
      <c r="I42" s="358"/>
      <c r="J42" s="356">
        <f t="shared" ref="J42:L43" si="21">J43</f>
        <v>100000</v>
      </c>
      <c r="K42" s="356">
        <f t="shared" si="21"/>
        <v>0</v>
      </c>
      <c r="L42" s="356">
        <f t="shared" si="21"/>
        <v>0</v>
      </c>
    </row>
    <row r="43" spans="1:12" ht="38.25" x14ac:dyDescent="0.25">
      <c r="A43" s="352" t="s">
        <v>19</v>
      </c>
      <c r="B43" s="350">
        <v>51</v>
      </c>
      <c r="C43" s="350">
        <v>0</v>
      </c>
      <c r="D43" s="358" t="s">
        <v>11</v>
      </c>
      <c r="E43" s="350">
        <v>851</v>
      </c>
      <c r="F43" s="358" t="s">
        <v>11</v>
      </c>
      <c r="G43" s="358" t="s">
        <v>12</v>
      </c>
      <c r="H43" s="358" t="s">
        <v>181</v>
      </c>
      <c r="I43" s="358" t="s">
        <v>20</v>
      </c>
      <c r="J43" s="356">
        <f t="shared" si="21"/>
        <v>100000</v>
      </c>
      <c r="K43" s="356">
        <f t="shared" si="21"/>
        <v>0</v>
      </c>
      <c r="L43" s="356">
        <f t="shared" si="21"/>
        <v>0</v>
      </c>
    </row>
    <row r="44" spans="1:12" ht="38.25" x14ac:dyDescent="0.25">
      <c r="A44" s="352" t="s">
        <v>9</v>
      </c>
      <c r="B44" s="350">
        <v>51</v>
      </c>
      <c r="C44" s="350">
        <v>0</v>
      </c>
      <c r="D44" s="358" t="s">
        <v>11</v>
      </c>
      <c r="E44" s="350">
        <v>851</v>
      </c>
      <c r="F44" s="358" t="s">
        <v>11</v>
      </c>
      <c r="G44" s="358" t="s">
        <v>12</v>
      </c>
      <c r="H44" s="358" t="s">
        <v>181</v>
      </c>
      <c r="I44" s="358" t="s">
        <v>21</v>
      </c>
      <c r="J44" s="356">
        <f>'3.ВС'!J48</f>
        <v>100000</v>
      </c>
      <c r="K44" s="356">
        <f>'3.ВС'!K48</f>
        <v>0</v>
      </c>
      <c r="L44" s="356">
        <f>'3.ВС'!L48</f>
        <v>0</v>
      </c>
    </row>
    <row r="45" spans="1:12" ht="38.25" x14ac:dyDescent="0.25">
      <c r="A45" s="345" t="s">
        <v>289</v>
      </c>
      <c r="B45" s="350">
        <v>51</v>
      </c>
      <c r="C45" s="350">
        <v>0</v>
      </c>
      <c r="D45" s="358" t="s">
        <v>11</v>
      </c>
      <c r="E45" s="350">
        <v>851</v>
      </c>
      <c r="F45" s="358" t="s">
        <v>11</v>
      </c>
      <c r="G45" s="358" t="s">
        <v>12</v>
      </c>
      <c r="H45" s="358" t="s">
        <v>284</v>
      </c>
      <c r="I45" s="358"/>
      <c r="J45" s="356">
        <f t="shared" ref="J45:L46" si="22">J46</f>
        <v>100000</v>
      </c>
      <c r="K45" s="356">
        <f t="shared" si="22"/>
        <v>0</v>
      </c>
      <c r="L45" s="356">
        <f t="shared" si="22"/>
        <v>0</v>
      </c>
    </row>
    <row r="46" spans="1:12" ht="38.25" x14ac:dyDescent="0.25">
      <c r="A46" s="396" t="s">
        <v>19</v>
      </c>
      <c r="B46" s="350">
        <v>51</v>
      </c>
      <c r="C46" s="350">
        <v>0</v>
      </c>
      <c r="D46" s="358" t="s">
        <v>11</v>
      </c>
      <c r="E46" s="350">
        <v>851</v>
      </c>
      <c r="F46" s="358" t="s">
        <v>11</v>
      </c>
      <c r="G46" s="358" t="s">
        <v>12</v>
      </c>
      <c r="H46" s="358" t="s">
        <v>284</v>
      </c>
      <c r="I46" s="358" t="s">
        <v>20</v>
      </c>
      <c r="J46" s="356">
        <f t="shared" si="22"/>
        <v>100000</v>
      </c>
      <c r="K46" s="356">
        <f t="shared" si="22"/>
        <v>0</v>
      </c>
      <c r="L46" s="356">
        <f t="shared" si="22"/>
        <v>0</v>
      </c>
    </row>
    <row r="47" spans="1:12" ht="38.25" x14ac:dyDescent="0.25">
      <c r="A47" s="352" t="s">
        <v>9</v>
      </c>
      <c r="B47" s="350">
        <v>51</v>
      </c>
      <c r="C47" s="350">
        <v>0</v>
      </c>
      <c r="D47" s="358" t="s">
        <v>11</v>
      </c>
      <c r="E47" s="350">
        <v>851</v>
      </c>
      <c r="F47" s="358" t="s">
        <v>11</v>
      </c>
      <c r="G47" s="358" t="s">
        <v>12</v>
      </c>
      <c r="H47" s="358" t="s">
        <v>284</v>
      </c>
      <c r="I47" s="358" t="s">
        <v>21</v>
      </c>
      <c r="J47" s="356">
        <f>'3.ВС'!J51</f>
        <v>100000</v>
      </c>
      <c r="K47" s="356">
        <f>'3.ВС'!K51</f>
        <v>0</v>
      </c>
      <c r="L47" s="356">
        <f>'3.ВС'!L51</f>
        <v>0</v>
      </c>
    </row>
    <row r="48" spans="1:12" ht="25.5" x14ac:dyDescent="0.25">
      <c r="A48" s="345" t="s">
        <v>27</v>
      </c>
      <c r="B48" s="350">
        <v>51</v>
      </c>
      <c r="C48" s="350">
        <v>0</v>
      </c>
      <c r="D48" s="358" t="s">
        <v>11</v>
      </c>
      <c r="E48" s="350">
        <v>851</v>
      </c>
      <c r="F48" s="358" t="s">
        <v>11</v>
      </c>
      <c r="G48" s="358" t="s">
        <v>12</v>
      </c>
      <c r="H48" s="358" t="s">
        <v>182</v>
      </c>
      <c r="I48" s="358"/>
      <c r="J48" s="356">
        <f t="shared" ref="J48:L49" si="23">J49</f>
        <v>78000</v>
      </c>
      <c r="K48" s="356">
        <f t="shared" si="23"/>
        <v>0</v>
      </c>
      <c r="L48" s="356">
        <f t="shared" si="23"/>
        <v>0</v>
      </c>
    </row>
    <row r="49" spans="1:12" x14ac:dyDescent="0.25">
      <c r="A49" s="352" t="s">
        <v>22</v>
      </c>
      <c r="B49" s="350">
        <v>51</v>
      </c>
      <c r="C49" s="350">
        <v>0</v>
      </c>
      <c r="D49" s="358" t="s">
        <v>11</v>
      </c>
      <c r="E49" s="350">
        <v>851</v>
      </c>
      <c r="F49" s="358" t="s">
        <v>11</v>
      </c>
      <c r="G49" s="358" t="s">
        <v>12</v>
      </c>
      <c r="H49" s="358" t="s">
        <v>182</v>
      </c>
      <c r="I49" s="358" t="s">
        <v>23</v>
      </c>
      <c r="J49" s="356">
        <f t="shared" si="23"/>
        <v>78000</v>
      </c>
      <c r="K49" s="356">
        <f t="shared" si="23"/>
        <v>0</v>
      </c>
      <c r="L49" s="356">
        <f t="shared" si="23"/>
        <v>0</v>
      </c>
    </row>
    <row r="50" spans="1:12" x14ac:dyDescent="0.25">
      <c r="A50" s="352" t="s">
        <v>24</v>
      </c>
      <c r="B50" s="350">
        <v>51</v>
      </c>
      <c r="C50" s="350">
        <v>0</v>
      </c>
      <c r="D50" s="358" t="s">
        <v>11</v>
      </c>
      <c r="E50" s="350">
        <v>851</v>
      </c>
      <c r="F50" s="358" t="s">
        <v>11</v>
      </c>
      <c r="G50" s="358" t="s">
        <v>12</v>
      </c>
      <c r="H50" s="358" t="s">
        <v>182</v>
      </c>
      <c r="I50" s="358" t="s">
        <v>25</v>
      </c>
      <c r="J50" s="356">
        <f>'3.ВС'!J54</f>
        <v>78000</v>
      </c>
      <c r="K50" s="356">
        <f>'3.ВС'!K54</f>
        <v>0</v>
      </c>
      <c r="L50" s="356">
        <f>'3.ВС'!L54</f>
        <v>0</v>
      </c>
    </row>
    <row r="51" spans="1:12" ht="25.5" x14ac:dyDescent="0.25">
      <c r="A51" s="345" t="s">
        <v>222</v>
      </c>
      <c r="B51" s="350">
        <v>51</v>
      </c>
      <c r="C51" s="350">
        <v>0</v>
      </c>
      <c r="D51" s="358" t="s">
        <v>11</v>
      </c>
      <c r="E51" s="350">
        <v>851</v>
      </c>
      <c r="F51" s="358" t="s">
        <v>11</v>
      </c>
      <c r="G51" s="353" t="s">
        <v>32</v>
      </c>
      <c r="H51" s="353" t="s">
        <v>184</v>
      </c>
      <c r="I51" s="358"/>
      <c r="J51" s="356">
        <f t="shared" ref="J51:L52" si="24">J52</f>
        <v>35500</v>
      </c>
      <c r="K51" s="356">
        <f t="shared" si="24"/>
        <v>0</v>
      </c>
      <c r="L51" s="356">
        <f t="shared" si="24"/>
        <v>0</v>
      </c>
    </row>
    <row r="52" spans="1:12" ht="38.25" x14ac:dyDescent="0.25">
      <c r="A52" s="352" t="s">
        <v>19</v>
      </c>
      <c r="B52" s="350">
        <v>51</v>
      </c>
      <c r="C52" s="350">
        <v>0</v>
      </c>
      <c r="D52" s="358" t="s">
        <v>11</v>
      </c>
      <c r="E52" s="350">
        <v>851</v>
      </c>
      <c r="F52" s="358" t="s">
        <v>11</v>
      </c>
      <c r="G52" s="353" t="s">
        <v>32</v>
      </c>
      <c r="H52" s="353" t="s">
        <v>184</v>
      </c>
      <c r="I52" s="358" t="s">
        <v>20</v>
      </c>
      <c r="J52" s="356">
        <f t="shared" si="24"/>
        <v>35500</v>
      </c>
      <c r="K52" s="356">
        <f t="shared" si="24"/>
        <v>0</v>
      </c>
      <c r="L52" s="356">
        <f t="shared" si="24"/>
        <v>0</v>
      </c>
    </row>
    <row r="53" spans="1:12" ht="38.25" x14ac:dyDescent="0.25">
      <c r="A53" s="352" t="s">
        <v>9</v>
      </c>
      <c r="B53" s="350">
        <v>51</v>
      </c>
      <c r="C53" s="350">
        <v>0</v>
      </c>
      <c r="D53" s="358" t="s">
        <v>11</v>
      </c>
      <c r="E53" s="350">
        <v>851</v>
      </c>
      <c r="F53" s="358" t="s">
        <v>11</v>
      </c>
      <c r="G53" s="353" t="s">
        <v>32</v>
      </c>
      <c r="H53" s="353" t="s">
        <v>184</v>
      </c>
      <c r="I53" s="358" t="s">
        <v>21</v>
      </c>
      <c r="J53" s="356">
        <f>'3.ВС'!J77</f>
        <v>35500</v>
      </c>
      <c r="K53" s="356">
        <f>'3.ВС'!K77</f>
        <v>0</v>
      </c>
      <c r="L53" s="356">
        <f>'3.ВС'!L77</f>
        <v>0</v>
      </c>
    </row>
    <row r="54" spans="1:12" ht="63.75" x14ac:dyDescent="0.25">
      <c r="A54" s="345" t="s">
        <v>26</v>
      </c>
      <c r="B54" s="350">
        <v>51</v>
      </c>
      <c r="C54" s="350">
        <v>0</v>
      </c>
      <c r="D54" s="358" t="s">
        <v>11</v>
      </c>
      <c r="E54" s="350">
        <v>851</v>
      </c>
      <c r="F54" s="358" t="s">
        <v>11</v>
      </c>
      <c r="G54" s="358" t="s">
        <v>12</v>
      </c>
      <c r="H54" s="358" t="s">
        <v>180</v>
      </c>
      <c r="I54" s="358"/>
      <c r="J54" s="356">
        <f t="shared" ref="J54:L67" si="25">J55</f>
        <v>2500</v>
      </c>
      <c r="K54" s="356">
        <f t="shared" si="25"/>
        <v>2500</v>
      </c>
      <c r="L54" s="356">
        <f t="shared" si="25"/>
        <v>2500</v>
      </c>
    </row>
    <row r="55" spans="1:12" ht="38.25" x14ac:dyDescent="0.25">
      <c r="A55" s="352" t="s">
        <v>19</v>
      </c>
      <c r="B55" s="350">
        <v>51</v>
      </c>
      <c r="C55" s="350">
        <v>0</v>
      </c>
      <c r="D55" s="358" t="s">
        <v>11</v>
      </c>
      <c r="E55" s="350">
        <v>851</v>
      </c>
      <c r="F55" s="358" t="s">
        <v>11</v>
      </c>
      <c r="G55" s="358" t="s">
        <v>12</v>
      </c>
      <c r="H55" s="358" t="s">
        <v>180</v>
      </c>
      <c r="I55" s="358" t="s">
        <v>20</v>
      </c>
      <c r="J55" s="356">
        <f t="shared" si="25"/>
        <v>2500</v>
      </c>
      <c r="K55" s="356">
        <f t="shared" si="25"/>
        <v>2500</v>
      </c>
      <c r="L55" s="356">
        <f t="shared" si="25"/>
        <v>2500</v>
      </c>
    </row>
    <row r="56" spans="1:12" ht="38.25" x14ac:dyDescent="0.25">
      <c r="A56" s="352" t="s">
        <v>9</v>
      </c>
      <c r="B56" s="350">
        <v>51</v>
      </c>
      <c r="C56" s="350">
        <v>0</v>
      </c>
      <c r="D56" s="358" t="s">
        <v>11</v>
      </c>
      <c r="E56" s="350">
        <v>851</v>
      </c>
      <c r="F56" s="358" t="s">
        <v>11</v>
      </c>
      <c r="G56" s="358" t="s">
        <v>12</v>
      </c>
      <c r="H56" s="358" t="s">
        <v>180</v>
      </c>
      <c r="I56" s="358" t="s">
        <v>21</v>
      </c>
      <c r="J56" s="356">
        <f>'3.ВС'!J57</f>
        <v>2500</v>
      </c>
      <c r="K56" s="356">
        <f>'3.ВС'!K57</f>
        <v>2500</v>
      </c>
      <c r="L56" s="356">
        <f>'3.ВС'!L57</f>
        <v>2500</v>
      </c>
    </row>
    <row r="57" spans="1:12" ht="76.5" x14ac:dyDescent="0.25">
      <c r="A57" s="344" t="s">
        <v>425</v>
      </c>
      <c r="B57" s="350">
        <v>51</v>
      </c>
      <c r="C57" s="350">
        <v>0</v>
      </c>
      <c r="D57" s="358" t="s">
        <v>11</v>
      </c>
      <c r="E57" s="350">
        <v>851</v>
      </c>
      <c r="F57" s="358"/>
      <c r="G57" s="358"/>
      <c r="H57" s="358" t="s">
        <v>433</v>
      </c>
      <c r="I57" s="358"/>
      <c r="J57" s="356">
        <f t="shared" si="25"/>
        <v>600</v>
      </c>
      <c r="K57" s="356">
        <f t="shared" si="25"/>
        <v>600</v>
      </c>
      <c r="L57" s="356">
        <f t="shared" si="25"/>
        <v>600</v>
      </c>
    </row>
    <row r="58" spans="1:12" ht="38.25" x14ac:dyDescent="0.25">
      <c r="A58" s="344" t="s">
        <v>19</v>
      </c>
      <c r="B58" s="350">
        <v>51</v>
      </c>
      <c r="C58" s="350">
        <v>0</v>
      </c>
      <c r="D58" s="358" t="s">
        <v>11</v>
      </c>
      <c r="E58" s="350">
        <v>851</v>
      </c>
      <c r="F58" s="358"/>
      <c r="G58" s="358"/>
      <c r="H58" s="358" t="s">
        <v>433</v>
      </c>
      <c r="I58" s="358" t="s">
        <v>20</v>
      </c>
      <c r="J58" s="356">
        <f t="shared" si="25"/>
        <v>600</v>
      </c>
      <c r="K58" s="356">
        <f t="shared" si="25"/>
        <v>600</v>
      </c>
      <c r="L58" s="356">
        <f t="shared" si="25"/>
        <v>600</v>
      </c>
    </row>
    <row r="59" spans="1:12" ht="38.25" x14ac:dyDescent="0.25">
      <c r="A59" s="344" t="s">
        <v>9</v>
      </c>
      <c r="B59" s="350">
        <v>51</v>
      </c>
      <c r="C59" s="350">
        <v>0</v>
      </c>
      <c r="D59" s="358" t="s">
        <v>11</v>
      </c>
      <c r="E59" s="350">
        <v>851</v>
      </c>
      <c r="F59" s="358"/>
      <c r="G59" s="358"/>
      <c r="H59" s="358" t="s">
        <v>433</v>
      </c>
      <c r="I59" s="358" t="s">
        <v>21</v>
      </c>
      <c r="J59" s="356">
        <f>'3.ВС'!J60</f>
        <v>600</v>
      </c>
      <c r="K59" s="356">
        <f>'3.ВС'!K60</f>
        <v>600</v>
      </c>
      <c r="L59" s="356">
        <f>'3.ВС'!L60</f>
        <v>600</v>
      </c>
    </row>
    <row r="60" spans="1:12" ht="76.5" x14ac:dyDescent="0.25">
      <c r="A60" s="352" t="s">
        <v>427</v>
      </c>
      <c r="B60" s="350">
        <v>51</v>
      </c>
      <c r="C60" s="350">
        <v>0</v>
      </c>
      <c r="D60" s="358" t="s">
        <v>11</v>
      </c>
      <c r="E60" s="350">
        <v>851</v>
      </c>
      <c r="F60" s="358"/>
      <c r="G60" s="358"/>
      <c r="H60" s="358" t="s">
        <v>434</v>
      </c>
      <c r="I60" s="358"/>
      <c r="J60" s="356">
        <f t="shared" si="25"/>
        <v>600</v>
      </c>
      <c r="K60" s="356">
        <f t="shared" si="25"/>
        <v>600</v>
      </c>
      <c r="L60" s="356">
        <f t="shared" si="25"/>
        <v>600</v>
      </c>
    </row>
    <row r="61" spans="1:12" ht="38.25" x14ac:dyDescent="0.25">
      <c r="A61" s="344" t="s">
        <v>19</v>
      </c>
      <c r="B61" s="350">
        <v>51</v>
      </c>
      <c r="C61" s="350">
        <v>0</v>
      </c>
      <c r="D61" s="358" t="s">
        <v>11</v>
      </c>
      <c r="E61" s="350">
        <v>851</v>
      </c>
      <c r="F61" s="358"/>
      <c r="G61" s="358"/>
      <c r="H61" s="358" t="s">
        <v>434</v>
      </c>
      <c r="I61" s="358" t="s">
        <v>20</v>
      </c>
      <c r="J61" s="356">
        <f t="shared" si="25"/>
        <v>600</v>
      </c>
      <c r="K61" s="356">
        <f t="shared" si="25"/>
        <v>600</v>
      </c>
      <c r="L61" s="356">
        <f t="shared" si="25"/>
        <v>600</v>
      </c>
    </row>
    <row r="62" spans="1:12" ht="38.25" x14ac:dyDescent="0.25">
      <c r="A62" s="344" t="s">
        <v>9</v>
      </c>
      <c r="B62" s="350">
        <v>51</v>
      </c>
      <c r="C62" s="350">
        <v>0</v>
      </c>
      <c r="D62" s="358" t="s">
        <v>11</v>
      </c>
      <c r="E62" s="350">
        <v>851</v>
      </c>
      <c r="F62" s="358"/>
      <c r="G62" s="358"/>
      <c r="H62" s="358" t="s">
        <v>434</v>
      </c>
      <c r="I62" s="358" t="s">
        <v>21</v>
      </c>
      <c r="J62" s="356">
        <f>'3.ВС'!J63</f>
        <v>600</v>
      </c>
      <c r="K62" s="356">
        <f>'3.ВС'!K63</f>
        <v>600</v>
      </c>
      <c r="L62" s="356">
        <f>'3.ВС'!L63</f>
        <v>600</v>
      </c>
    </row>
    <row r="63" spans="1:12" ht="114.75" x14ac:dyDescent="0.25">
      <c r="A63" s="352" t="s">
        <v>429</v>
      </c>
      <c r="B63" s="350">
        <v>51</v>
      </c>
      <c r="C63" s="350">
        <v>0</v>
      </c>
      <c r="D63" s="358" t="s">
        <v>11</v>
      </c>
      <c r="E63" s="350">
        <v>851</v>
      </c>
      <c r="F63" s="358"/>
      <c r="G63" s="358"/>
      <c r="H63" s="358" t="s">
        <v>435</v>
      </c>
      <c r="I63" s="358"/>
      <c r="J63" s="356">
        <f t="shared" si="25"/>
        <v>600</v>
      </c>
      <c r="K63" s="356">
        <f t="shared" si="25"/>
        <v>600</v>
      </c>
      <c r="L63" s="356">
        <f t="shared" si="25"/>
        <v>600</v>
      </c>
    </row>
    <row r="64" spans="1:12" ht="38.25" x14ac:dyDescent="0.25">
      <c r="A64" s="344" t="s">
        <v>19</v>
      </c>
      <c r="B64" s="350">
        <v>51</v>
      </c>
      <c r="C64" s="350">
        <v>0</v>
      </c>
      <c r="D64" s="358" t="s">
        <v>11</v>
      </c>
      <c r="E64" s="350">
        <v>851</v>
      </c>
      <c r="F64" s="358"/>
      <c r="G64" s="358"/>
      <c r="H64" s="358" t="s">
        <v>435</v>
      </c>
      <c r="I64" s="358" t="s">
        <v>20</v>
      </c>
      <c r="J64" s="356">
        <f t="shared" si="25"/>
        <v>600</v>
      </c>
      <c r="K64" s="356">
        <f t="shared" si="25"/>
        <v>600</v>
      </c>
      <c r="L64" s="356">
        <f t="shared" si="25"/>
        <v>600</v>
      </c>
    </row>
    <row r="65" spans="1:12" ht="38.25" x14ac:dyDescent="0.25">
      <c r="A65" s="344" t="s">
        <v>9</v>
      </c>
      <c r="B65" s="350">
        <v>51</v>
      </c>
      <c r="C65" s="350">
        <v>0</v>
      </c>
      <c r="D65" s="358" t="s">
        <v>11</v>
      </c>
      <c r="E65" s="350">
        <v>851</v>
      </c>
      <c r="F65" s="358"/>
      <c r="G65" s="358"/>
      <c r="H65" s="358" t="s">
        <v>435</v>
      </c>
      <c r="I65" s="358" t="s">
        <v>21</v>
      </c>
      <c r="J65" s="356">
        <f>'3.ВС'!J66</f>
        <v>600</v>
      </c>
      <c r="K65" s="356">
        <f>'3.ВС'!K66</f>
        <v>600</v>
      </c>
      <c r="L65" s="356">
        <f>'3.ВС'!L66</f>
        <v>600</v>
      </c>
    </row>
    <row r="66" spans="1:12" ht="76.5" x14ac:dyDescent="0.25">
      <c r="A66" s="352" t="s">
        <v>431</v>
      </c>
      <c r="B66" s="350">
        <v>51</v>
      </c>
      <c r="C66" s="350">
        <v>0</v>
      </c>
      <c r="D66" s="358" t="s">
        <v>11</v>
      </c>
      <c r="E66" s="350">
        <v>851</v>
      </c>
      <c r="F66" s="358"/>
      <c r="G66" s="358"/>
      <c r="H66" s="358" t="s">
        <v>436</v>
      </c>
      <c r="I66" s="358"/>
      <c r="J66" s="356">
        <f t="shared" si="25"/>
        <v>2100</v>
      </c>
      <c r="K66" s="356">
        <f t="shared" si="25"/>
        <v>2100</v>
      </c>
      <c r="L66" s="356">
        <f t="shared" si="25"/>
        <v>2100</v>
      </c>
    </row>
    <row r="67" spans="1:12" ht="38.25" x14ac:dyDescent="0.25">
      <c r="A67" s="344" t="s">
        <v>19</v>
      </c>
      <c r="B67" s="350">
        <v>51</v>
      </c>
      <c r="C67" s="350">
        <v>0</v>
      </c>
      <c r="D67" s="358" t="s">
        <v>11</v>
      </c>
      <c r="E67" s="350">
        <v>851</v>
      </c>
      <c r="F67" s="358"/>
      <c r="G67" s="358"/>
      <c r="H67" s="358" t="s">
        <v>436</v>
      </c>
      <c r="I67" s="358" t="s">
        <v>20</v>
      </c>
      <c r="J67" s="356">
        <f t="shared" si="25"/>
        <v>2100</v>
      </c>
      <c r="K67" s="356">
        <f t="shared" si="25"/>
        <v>2100</v>
      </c>
      <c r="L67" s="356">
        <f t="shared" si="25"/>
        <v>2100</v>
      </c>
    </row>
    <row r="68" spans="1:12" ht="38.25" x14ac:dyDescent="0.25">
      <c r="A68" s="344" t="s">
        <v>9</v>
      </c>
      <c r="B68" s="350">
        <v>51</v>
      </c>
      <c r="C68" s="350">
        <v>0</v>
      </c>
      <c r="D68" s="358" t="s">
        <v>11</v>
      </c>
      <c r="E68" s="350">
        <v>851</v>
      </c>
      <c r="F68" s="358"/>
      <c r="G68" s="358"/>
      <c r="H68" s="358" t="s">
        <v>436</v>
      </c>
      <c r="I68" s="358" t="s">
        <v>21</v>
      </c>
      <c r="J68" s="356">
        <f>'3.ВС'!J69</f>
        <v>2100</v>
      </c>
      <c r="K68" s="356">
        <f>'3.ВС'!K69</f>
        <v>2100</v>
      </c>
      <c r="L68" s="356">
        <f>'3.ВС'!L69</f>
        <v>2100</v>
      </c>
    </row>
    <row r="69" spans="1:12" ht="25.5" x14ac:dyDescent="0.25">
      <c r="A69" s="352" t="s">
        <v>363</v>
      </c>
      <c r="B69" s="350">
        <v>51</v>
      </c>
      <c r="C69" s="350">
        <v>0</v>
      </c>
      <c r="D69" s="358" t="s">
        <v>40</v>
      </c>
      <c r="E69" s="350"/>
      <c r="F69" s="358"/>
      <c r="G69" s="358"/>
      <c r="H69" s="358"/>
      <c r="I69" s="358"/>
      <c r="J69" s="356">
        <f t="shared" ref="J69:L69" si="26">J70</f>
        <v>1109841.8799999999</v>
      </c>
      <c r="K69" s="356">
        <f t="shared" si="26"/>
        <v>516795.22</v>
      </c>
      <c r="L69" s="356">
        <f t="shared" si="26"/>
        <v>516795.22</v>
      </c>
    </row>
    <row r="70" spans="1:12" x14ac:dyDescent="0.25">
      <c r="A70" s="341" t="s">
        <v>6</v>
      </c>
      <c r="B70" s="350">
        <v>51</v>
      </c>
      <c r="C70" s="350">
        <v>0</v>
      </c>
      <c r="D70" s="358" t="s">
        <v>40</v>
      </c>
      <c r="E70" s="350">
        <v>851</v>
      </c>
      <c r="F70" s="358"/>
      <c r="G70" s="358"/>
      <c r="H70" s="358"/>
      <c r="I70" s="358"/>
      <c r="J70" s="356">
        <f>J71+J74+J77+J80</f>
        <v>1109841.8799999999</v>
      </c>
      <c r="K70" s="356">
        <f t="shared" ref="K70:L70" si="27">K71+K74+K77+K80</f>
        <v>516795.22</v>
      </c>
      <c r="L70" s="356">
        <f t="shared" si="27"/>
        <v>516795.22</v>
      </c>
    </row>
    <row r="71" spans="1:12" ht="38.25" x14ac:dyDescent="0.25">
      <c r="A71" s="341" t="s">
        <v>35</v>
      </c>
      <c r="B71" s="350">
        <v>51</v>
      </c>
      <c r="C71" s="350">
        <v>0</v>
      </c>
      <c r="D71" s="358" t="s">
        <v>40</v>
      </c>
      <c r="E71" s="350">
        <v>851</v>
      </c>
      <c r="F71" s="358" t="s">
        <v>15</v>
      </c>
      <c r="G71" s="353" t="s">
        <v>32</v>
      </c>
      <c r="H71" s="353" t="s">
        <v>183</v>
      </c>
      <c r="I71" s="358"/>
      <c r="J71" s="356">
        <f t="shared" ref="J71:L75" si="28">J72</f>
        <v>547500</v>
      </c>
      <c r="K71" s="356">
        <f t="shared" si="28"/>
        <v>0</v>
      </c>
      <c r="L71" s="356">
        <f t="shared" si="28"/>
        <v>0</v>
      </c>
    </row>
    <row r="72" spans="1:12" ht="38.25" x14ac:dyDescent="0.25">
      <c r="A72" s="352" t="s">
        <v>19</v>
      </c>
      <c r="B72" s="350">
        <v>51</v>
      </c>
      <c r="C72" s="350">
        <v>0</v>
      </c>
      <c r="D72" s="358" t="s">
        <v>40</v>
      </c>
      <c r="E72" s="350">
        <v>851</v>
      </c>
      <c r="F72" s="358" t="s">
        <v>11</v>
      </c>
      <c r="G72" s="358" t="s">
        <v>32</v>
      </c>
      <c r="H72" s="353" t="s">
        <v>183</v>
      </c>
      <c r="I72" s="358" t="s">
        <v>20</v>
      </c>
      <c r="J72" s="356">
        <f t="shared" si="28"/>
        <v>547500</v>
      </c>
      <c r="K72" s="356">
        <f t="shared" si="28"/>
        <v>0</v>
      </c>
      <c r="L72" s="356">
        <f t="shared" si="28"/>
        <v>0</v>
      </c>
    </row>
    <row r="73" spans="1:12" ht="38.25" x14ac:dyDescent="0.25">
      <c r="A73" s="352" t="s">
        <v>9</v>
      </c>
      <c r="B73" s="350">
        <v>51</v>
      </c>
      <c r="C73" s="350">
        <v>0</v>
      </c>
      <c r="D73" s="358" t="s">
        <v>40</v>
      </c>
      <c r="E73" s="350">
        <v>851</v>
      </c>
      <c r="F73" s="358" t="s">
        <v>11</v>
      </c>
      <c r="G73" s="358" t="s">
        <v>32</v>
      </c>
      <c r="H73" s="353" t="s">
        <v>183</v>
      </c>
      <c r="I73" s="358" t="s">
        <v>21</v>
      </c>
      <c r="J73" s="356">
        <f>'3.ВС'!J80</f>
        <v>547500</v>
      </c>
      <c r="K73" s="356">
        <f>'3.ВС'!K80</f>
        <v>0</v>
      </c>
      <c r="L73" s="356">
        <f>'3.ВС'!L80</f>
        <v>0</v>
      </c>
    </row>
    <row r="74" spans="1:12" ht="51" x14ac:dyDescent="0.25">
      <c r="A74" s="344" t="s">
        <v>421</v>
      </c>
      <c r="B74" s="350">
        <v>51</v>
      </c>
      <c r="C74" s="350">
        <v>0</v>
      </c>
      <c r="D74" s="358" t="s">
        <v>40</v>
      </c>
      <c r="E74" s="350">
        <v>851</v>
      </c>
      <c r="F74" s="358" t="s">
        <v>15</v>
      </c>
      <c r="G74" s="353" t="s">
        <v>32</v>
      </c>
      <c r="H74" s="353" t="s">
        <v>422</v>
      </c>
      <c r="I74" s="358"/>
      <c r="J74" s="356">
        <f t="shared" si="28"/>
        <v>352300</v>
      </c>
      <c r="K74" s="356">
        <f t="shared" si="28"/>
        <v>352300</v>
      </c>
      <c r="L74" s="356">
        <f t="shared" si="28"/>
        <v>352300</v>
      </c>
    </row>
    <row r="75" spans="1:12" ht="38.25" x14ac:dyDescent="0.25">
      <c r="A75" s="344" t="s">
        <v>19</v>
      </c>
      <c r="B75" s="350">
        <v>51</v>
      </c>
      <c r="C75" s="350">
        <v>0</v>
      </c>
      <c r="D75" s="358" t="s">
        <v>40</v>
      </c>
      <c r="E75" s="350">
        <v>851</v>
      </c>
      <c r="F75" s="358" t="s">
        <v>11</v>
      </c>
      <c r="G75" s="358" t="s">
        <v>32</v>
      </c>
      <c r="H75" s="353" t="s">
        <v>422</v>
      </c>
      <c r="I75" s="358" t="s">
        <v>20</v>
      </c>
      <c r="J75" s="356">
        <f t="shared" si="28"/>
        <v>352300</v>
      </c>
      <c r="K75" s="356">
        <f t="shared" si="28"/>
        <v>352300</v>
      </c>
      <c r="L75" s="356">
        <f t="shared" si="28"/>
        <v>352300</v>
      </c>
    </row>
    <row r="76" spans="1:12" ht="38.25" x14ac:dyDescent="0.25">
      <c r="A76" s="344" t="s">
        <v>9</v>
      </c>
      <c r="B76" s="350">
        <v>51</v>
      </c>
      <c r="C76" s="350">
        <v>0</v>
      </c>
      <c r="D76" s="358" t="s">
        <v>40</v>
      </c>
      <c r="E76" s="350">
        <v>851</v>
      </c>
      <c r="F76" s="358" t="s">
        <v>11</v>
      </c>
      <c r="G76" s="358" t="s">
        <v>32</v>
      </c>
      <c r="H76" s="353" t="s">
        <v>422</v>
      </c>
      <c r="I76" s="358" t="s">
        <v>21</v>
      </c>
      <c r="J76" s="356">
        <f>'3.ВС'!J83</f>
        <v>352300</v>
      </c>
      <c r="K76" s="356">
        <f>'3.ВС'!K83</f>
        <v>352300</v>
      </c>
      <c r="L76" s="356">
        <f>'3.ВС'!L83</f>
        <v>352300</v>
      </c>
    </row>
    <row r="77" spans="1:12" ht="63.75" x14ac:dyDescent="0.25">
      <c r="A77" s="345" t="s">
        <v>62</v>
      </c>
      <c r="B77" s="350">
        <v>51</v>
      </c>
      <c r="C77" s="350">
        <v>0</v>
      </c>
      <c r="D77" s="358" t="s">
        <v>40</v>
      </c>
      <c r="E77" s="350">
        <v>851</v>
      </c>
      <c r="F77" s="353" t="s">
        <v>29</v>
      </c>
      <c r="G77" s="353" t="s">
        <v>11</v>
      </c>
      <c r="H77" s="353" t="s">
        <v>190</v>
      </c>
      <c r="I77" s="358"/>
      <c r="J77" s="356">
        <f t="shared" ref="J77:L81" si="29">J78</f>
        <v>210041.88</v>
      </c>
      <c r="K77" s="356">
        <f t="shared" si="29"/>
        <v>164495.22</v>
      </c>
      <c r="L77" s="356">
        <f t="shared" si="29"/>
        <v>164495.22</v>
      </c>
    </row>
    <row r="78" spans="1:12" ht="38.25" x14ac:dyDescent="0.25">
      <c r="A78" s="352" t="s">
        <v>19</v>
      </c>
      <c r="B78" s="350">
        <v>51</v>
      </c>
      <c r="C78" s="350">
        <v>0</v>
      </c>
      <c r="D78" s="358" t="s">
        <v>40</v>
      </c>
      <c r="E78" s="350">
        <v>851</v>
      </c>
      <c r="F78" s="353" t="s">
        <v>29</v>
      </c>
      <c r="G78" s="353" t="s">
        <v>11</v>
      </c>
      <c r="H78" s="353" t="s">
        <v>190</v>
      </c>
      <c r="I78" s="358" t="s">
        <v>20</v>
      </c>
      <c r="J78" s="356">
        <f t="shared" si="29"/>
        <v>210041.88</v>
      </c>
      <c r="K78" s="356">
        <f t="shared" si="29"/>
        <v>164495.22</v>
      </c>
      <c r="L78" s="356">
        <f t="shared" si="29"/>
        <v>164495.22</v>
      </c>
    </row>
    <row r="79" spans="1:12" ht="38.25" x14ac:dyDescent="0.25">
      <c r="A79" s="352" t="s">
        <v>9</v>
      </c>
      <c r="B79" s="350">
        <v>51</v>
      </c>
      <c r="C79" s="350">
        <v>0</v>
      </c>
      <c r="D79" s="358" t="s">
        <v>40</v>
      </c>
      <c r="E79" s="350">
        <v>851</v>
      </c>
      <c r="F79" s="353" t="s">
        <v>29</v>
      </c>
      <c r="G79" s="353" t="s">
        <v>11</v>
      </c>
      <c r="H79" s="353" t="s">
        <v>190</v>
      </c>
      <c r="I79" s="358" t="s">
        <v>21</v>
      </c>
      <c r="J79" s="356">
        <f>'3.ВС'!J146</f>
        <v>210041.88</v>
      </c>
      <c r="K79" s="356">
        <f>'3.ВС'!K146</f>
        <v>164495.22</v>
      </c>
      <c r="L79" s="356">
        <f>'3.ВС'!L146</f>
        <v>164495.22</v>
      </c>
    </row>
    <row r="80" spans="1:12" ht="25.5" hidden="1" x14ac:dyDescent="0.25">
      <c r="A80" s="344" t="s">
        <v>442</v>
      </c>
      <c r="B80" s="350">
        <v>51</v>
      </c>
      <c r="C80" s="350">
        <v>0</v>
      </c>
      <c r="D80" s="358" t="s">
        <v>40</v>
      </c>
      <c r="E80" s="350">
        <v>851</v>
      </c>
      <c r="F80" s="353" t="s">
        <v>29</v>
      </c>
      <c r="G80" s="353" t="s">
        <v>11</v>
      </c>
      <c r="H80" s="353" t="s">
        <v>448</v>
      </c>
      <c r="I80" s="358"/>
      <c r="J80" s="356">
        <f t="shared" si="29"/>
        <v>0</v>
      </c>
      <c r="K80" s="356">
        <f t="shared" si="29"/>
        <v>0</v>
      </c>
      <c r="L80" s="356">
        <f t="shared" si="29"/>
        <v>0</v>
      </c>
    </row>
    <row r="81" spans="1:12" ht="38.25" hidden="1" x14ac:dyDescent="0.25">
      <c r="A81" s="344" t="s">
        <v>19</v>
      </c>
      <c r="B81" s="350">
        <v>51</v>
      </c>
      <c r="C81" s="350">
        <v>0</v>
      </c>
      <c r="D81" s="358" t="s">
        <v>40</v>
      </c>
      <c r="E81" s="350">
        <v>851</v>
      </c>
      <c r="F81" s="353" t="s">
        <v>29</v>
      </c>
      <c r="G81" s="353" t="s">
        <v>11</v>
      </c>
      <c r="H81" s="353" t="s">
        <v>448</v>
      </c>
      <c r="I81" s="358" t="s">
        <v>20</v>
      </c>
      <c r="J81" s="356">
        <f t="shared" si="29"/>
        <v>0</v>
      </c>
      <c r="K81" s="356">
        <f t="shared" si="29"/>
        <v>0</v>
      </c>
      <c r="L81" s="356">
        <f t="shared" si="29"/>
        <v>0</v>
      </c>
    </row>
    <row r="82" spans="1:12" ht="38.25" hidden="1" x14ac:dyDescent="0.25">
      <c r="A82" s="344" t="s">
        <v>9</v>
      </c>
      <c r="B82" s="350">
        <v>51</v>
      </c>
      <c r="C82" s="350">
        <v>0</v>
      </c>
      <c r="D82" s="358" t="s">
        <v>40</v>
      </c>
      <c r="E82" s="350">
        <v>851</v>
      </c>
      <c r="F82" s="353" t="s">
        <v>29</v>
      </c>
      <c r="G82" s="353" t="s">
        <v>11</v>
      </c>
      <c r="H82" s="353" t="s">
        <v>448</v>
      </c>
      <c r="I82" s="358" t="s">
        <v>21</v>
      </c>
      <c r="J82" s="356">
        <f>'3.ВС'!J138</f>
        <v>0</v>
      </c>
      <c r="K82" s="356">
        <f>'3.ВС'!K138</f>
        <v>0</v>
      </c>
      <c r="L82" s="356">
        <f>'3.ВС'!L138</f>
        <v>0</v>
      </c>
    </row>
    <row r="83" spans="1:12" ht="38.25" x14ac:dyDescent="0.25">
      <c r="A83" s="345" t="s">
        <v>149</v>
      </c>
      <c r="B83" s="350">
        <v>51</v>
      </c>
      <c r="C83" s="350">
        <v>0</v>
      </c>
      <c r="D83" s="358" t="s">
        <v>42</v>
      </c>
      <c r="E83" s="350"/>
      <c r="F83" s="358"/>
      <c r="G83" s="358"/>
      <c r="H83" s="358"/>
      <c r="I83" s="358"/>
      <c r="J83" s="356">
        <f t="shared" ref="J83:L86" si="30">J84</f>
        <v>5044100</v>
      </c>
      <c r="K83" s="356">
        <f t="shared" si="30"/>
        <v>5044100</v>
      </c>
      <c r="L83" s="356">
        <f t="shared" si="30"/>
        <v>5044100</v>
      </c>
    </row>
    <row r="84" spans="1:12" x14ac:dyDescent="0.25">
      <c r="A84" s="345" t="s">
        <v>6</v>
      </c>
      <c r="B84" s="372">
        <v>51</v>
      </c>
      <c r="C84" s="372">
        <v>0</v>
      </c>
      <c r="D84" s="358" t="s">
        <v>42</v>
      </c>
      <c r="E84" s="372">
        <v>851</v>
      </c>
      <c r="F84" s="358"/>
      <c r="G84" s="358"/>
      <c r="H84" s="358"/>
      <c r="I84" s="358"/>
      <c r="J84" s="376">
        <f t="shared" si="30"/>
        <v>5044100</v>
      </c>
      <c r="K84" s="376">
        <f t="shared" si="30"/>
        <v>5044100</v>
      </c>
      <c r="L84" s="376">
        <f t="shared" si="30"/>
        <v>5044100</v>
      </c>
    </row>
    <row r="85" spans="1:12" s="1" customFormat="1" ht="38.25" x14ac:dyDescent="0.25">
      <c r="A85" s="345" t="s">
        <v>36</v>
      </c>
      <c r="B85" s="350">
        <v>51</v>
      </c>
      <c r="C85" s="350">
        <v>0</v>
      </c>
      <c r="D85" s="353" t="s">
        <v>42</v>
      </c>
      <c r="E85" s="350">
        <v>851</v>
      </c>
      <c r="F85" s="353" t="s">
        <v>11</v>
      </c>
      <c r="G85" s="353" t="s">
        <v>32</v>
      </c>
      <c r="H85" s="353" t="s">
        <v>186</v>
      </c>
      <c r="I85" s="353"/>
      <c r="J85" s="397">
        <f t="shared" si="30"/>
        <v>5044100</v>
      </c>
      <c r="K85" s="397">
        <f t="shared" si="30"/>
        <v>5044100</v>
      </c>
      <c r="L85" s="397">
        <f t="shared" si="30"/>
        <v>5044100</v>
      </c>
    </row>
    <row r="86" spans="1:12" ht="38.25" x14ac:dyDescent="0.25">
      <c r="A86" s="352" t="s">
        <v>37</v>
      </c>
      <c r="B86" s="350">
        <v>51</v>
      </c>
      <c r="C86" s="350">
        <v>0</v>
      </c>
      <c r="D86" s="353" t="s">
        <v>42</v>
      </c>
      <c r="E86" s="350">
        <v>851</v>
      </c>
      <c r="F86" s="353" t="s">
        <v>11</v>
      </c>
      <c r="G86" s="353" t="s">
        <v>32</v>
      </c>
      <c r="H86" s="353" t="s">
        <v>186</v>
      </c>
      <c r="I86" s="358" t="s">
        <v>76</v>
      </c>
      <c r="J86" s="356">
        <f t="shared" si="30"/>
        <v>5044100</v>
      </c>
      <c r="K86" s="356">
        <f t="shared" si="30"/>
        <v>5044100</v>
      </c>
      <c r="L86" s="356">
        <f t="shared" si="30"/>
        <v>5044100</v>
      </c>
    </row>
    <row r="87" spans="1:12" x14ac:dyDescent="0.25">
      <c r="A87" s="352" t="s">
        <v>38</v>
      </c>
      <c r="B87" s="350">
        <v>51</v>
      </c>
      <c r="C87" s="350">
        <v>0</v>
      </c>
      <c r="D87" s="353" t="s">
        <v>42</v>
      </c>
      <c r="E87" s="350">
        <v>851</v>
      </c>
      <c r="F87" s="353" t="s">
        <v>11</v>
      </c>
      <c r="G87" s="353" t="s">
        <v>32</v>
      </c>
      <c r="H87" s="353" t="s">
        <v>186</v>
      </c>
      <c r="I87" s="358" t="s">
        <v>78</v>
      </c>
      <c r="J87" s="356">
        <f>'3.ВС'!J86</f>
        <v>5044100</v>
      </c>
      <c r="K87" s="356">
        <f>'3.ВС'!K86</f>
        <v>5044100</v>
      </c>
      <c r="L87" s="356">
        <f>'3.ВС'!L86</f>
        <v>5044100</v>
      </c>
    </row>
    <row r="88" spans="1:12" s="1" customFormat="1" ht="51" x14ac:dyDescent="0.25">
      <c r="A88" s="345" t="s">
        <v>153</v>
      </c>
      <c r="B88" s="350">
        <v>51</v>
      </c>
      <c r="C88" s="350">
        <v>0</v>
      </c>
      <c r="D88" s="358" t="s">
        <v>12</v>
      </c>
      <c r="E88" s="350"/>
      <c r="F88" s="358"/>
      <c r="G88" s="358"/>
      <c r="H88" s="358"/>
      <c r="I88" s="358"/>
      <c r="J88" s="356">
        <f t="shared" ref="J88:L88" si="31">J89</f>
        <v>1163789</v>
      </c>
      <c r="K88" s="356">
        <f t="shared" si="31"/>
        <v>1253013</v>
      </c>
      <c r="L88" s="356">
        <f t="shared" si="31"/>
        <v>1593506</v>
      </c>
    </row>
    <row r="89" spans="1:12" s="1" customFormat="1" x14ac:dyDescent="0.25">
      <c r="A89" s="345" t="s">
        <v>6</v>
      </c>
      <c r="B89" s="372">
        <v>51</v>
      </c>
      <c r="C89" s="372">
        <v>0</v>
      </c>
      <c r="D89" s="358" t="s">
        <v>12</v>
      </c>
      <c r="E89" s="372">
        <v>851</v>
      </c>
      <c r="F89" s="358"/>
      <c r="G89" s="358"/>
      <c r="H89" s="358"/>
      <c r="I89" s="358"/>
      <c r="J89" s="376">
        <f t="shared" ref="J89:L89" si="32">J95+J90</f>
        <v>1163789</v>
      </c>
      <c r="K89" s="376">
        <f t="shared" si="32"/>
        <v>1253013</v>
      </c>
      <c r="L89" s="376">
        <f t="shared" si="32"/>
        <v>1593506</v>
      </c>
    </row>
    <row r="90" spans="1:12" s="1" customFormat="1" ht="51" x14ac:dyDescent="0.25">
      <c r="A90" s="344" t="s">
        <v>410</v>
      </c>
      <c r="B90" s="372">
        <v>51</v>
      </c>
      <c r="C90" s="350">
        <v>0</v>
      </c>
      <c r="D90" s="358" t="s">
        <v>12</v>
      </c>
      <c r="E90" s="372">
        <v>851</v>
      </c>
      <c r="F90" s="350" t="s">
        <v>40</v>
      </c>
      <c r="G90" s="350" t="s">
        <v>42</v>
      </c>
      <c r="H90" s="350">
        <v>51180</v>
      </c>
      <c r="I90" s="350" t="s">
        <v>44</v>
      </c>
      <c r="J90" s="376">
        <f>J91+J93</f>
        <v>1119810</v>
      </c>
      <c r="K90" s="376">
        <f t="shared" ref="K90:L90" si="33">K91+K93</f>
        <v>1248705</v>
      </c>
      <c r="L90" s="376">
        <f t="shared" si="33"/>
        <v>1588844</v>
      </c>
    </row>
    <row r="91" spans="1:12" ht="76.5" x14ac:dyDescent="0.25">
      <c r="A91" s="341" t="s">
        <v>14</v>
      </c>
      <c r="B91" s="350">
        <v>51</v>
      </c>
      <c r="C91" s="350">
        <v>0</v>
      </c>
      <c r="D91" s="358" t="s">
        <v>12</v>
      </c>
      <c r="E91" s="350">
        <v>851</v>
      </c>
      <c r="F91" s="358" t="s">
        <v>40</v>
      </c>
      <c r="G91" s="358" t="s">
        <v>42</v>
      </c>
      <c r="H91" s="350">
        <v>51180</v>
      </c>
      <c r="I91" s="358" t="s">
        <v>16</v>
      </c>
      <c r="J91" s="356">
        <f t="shared" ref="J91:L91" si="34">J92</f>
        <v>940709</v>
      </c>
      <c r="K91" s="356">
        <f t="shared" si="34"/>
        <v>1132382</v>
      </c>
      <c r="L91" s="356">
        <f t="shared" si="34"/>
        <v>1262582</v>
      </c>
    </row>
    <row r="92" spans="1:12" ht="25.5" x14ac:dyDescent="0.25">
      <c r="A92" s="341" t="s">
        <v>8</v>
      </c>
      <c r="B92" s="350">
        <v>51</v>
      </c>
      <c r="C92" s="350">
        <v>0</v>
      </c>
      <c r="D92" s="358" t="s">
        <v>12</v>
      </c>
      <c r="E92" s="350">
        <v>851</v>
      </c>
      <c r="F92" s="358" t="s">
        <v>40</v>
      </c>
      <c r="G92" s="358" t="s">
        <v>42</v>
      </c>
      <c r="H92" s="350">
        <v>51180</v>
      </c>
      <c r="I92" s="358" t="s">
        <v>17</v>
      </c>
      <c r="J92" s="356">
        <f>'3.ВС'!J91</f>
        <v>940709</v>
      </c>
      <c r="K92" s="356">
        <f>'3.ВС'!K91</f>
        <v>1132382</v>
      </c>
      <c r="L92" s="356">
        <f>'3.ВС'!L91</f>
        <v>1262582</v>
      </c>
    </row>
    <row r="93" spans="1:12" ht="38.25" x14ac:dyDescent="0.25">
      <c r="A93" s="352" t="s">
        <v>19</v>
      </c>
      <c r="B93" s="350">
        <v>51</v>
      </c>
      <c r="C93" s="350">
        <v>0</v>
      </c>
      <c r="D93" s="358" t="s">
        <v>12</v>
      </c>
      <c r="E93" s="350">
        <v>851</v>
      </c>
      <c r="F93" s="358" t="s">
        <v>40</v>
      </c>
      <c r="G93" s="358" t="s">
        <v>42</v>
      </c>
      <c r="H93" s="350">
        <v>51180</v>
      </c>
      <c r="I93" s="358" t="s">
        <v>20</v>
      </c>
      <c r="J93" s="356">
        <f t="shared" ref="J93:L93" si="35">J94</f>
        <v>179101</v>
      </c>
      <c r="K93" s="356">
        <f t="shared" si="35"/>
        <v>116323</v>
      </c>
      <c r="L93" s="356">
        <f t="shared" si="35"/>
        <v>326262</v>
      </c>
    </row>
    <row r="94" spans="1:12" ht="38.25" x14ac:dyDescent="0.25">
      <c r="A94" s="352" t="s">
        <v>9</v>
      </c>
      <c r="B94" s="350">
        <v>51</v>
      </c>
      <c r="C94" s="350">
        <v>0</v>
      </c>
      <c r="D94" s="358" t="s">
        <v>12</v>
      </c>
      <c r="E94" s="350">
        <v>851</v>
      </c>
      <c r="F94" s="358" t="s">
        <v>40</v>
      </c>
      <c r="G94" s="358" t="s">
        <v>42</v>
      </c>
      <c r="H94" s="350">
        <v>51180</v>
      </c>
      <c r="I94" s="358" t="s">
        <v>21</v>
      </c>
      <c r="J94" s="356">
        <f>'3.ВС'!J93</f>
        <v>179101</v>
      </c>
      <c r="K94" s="356">
        <f>'3.ВС'!K93</f>
        <v>116323</v>
      </c>
      <c r="L94" s="356">
        <f>'3.ВС'!L93</f>
        <v>326262</v>
      </c>
    </row>
    <row r="95" spans="1:12" s="1" customFormat="1" ht="63.75" x14ac:dyDescent="0.25">
      <c r="A95" s="345" t="s">
        <v>154</v>
      </c>
      <c r="B95" s="350">
        <v>51</v>
      </c>
      <c r="C95" s="350">
        <v>0</v>
      </c>
      <c r="D95" s="358" t="s">
        <v>12</v>
      </c>
      <c r="E95" s="350">
        <v>851</v>
      </c>
      <c r="F95" s="358" t="s">
        <v>11</v>
      </c>
      <c r="G95" s="358" t="s">
        <v>29</v>
      </c>
      <c r="H95" s="358" t="s">
        <v>155</v>
      </c>
      <c r="I95" s="358"/>
      <c r="J95" s="356">
        <f t="shared" ref="J95:L96" si="36">J96</f>
        <v>43979</v>
      </c>
      <c r="K95" s="356">
        <f t="shared" si="36"/>
        <v>4308</v>
      </c>
      <c r="L95" s="356">
        <f t="shared" si="36"/>
        <v>4662</v>
      </c>
    </row>
    <row r="96" spans="1:12" s="1" customFormat="1" ht="38.25" x14ac:dyDescent="0.25">
      <c r="A96" s="352" t="s">
        <v>19</v>
      </c>
      <c r="B96" s="350">
        <v>51</v>
      </c>
      <c r="C96" s="350">
        <v>0</v>
      </c>
      <c r="D96" s="358" t="s">
        <v>12</v>
      </c>
      <c r="E96" s="350">
        <v>851</v>
      </c>
      <c r="F96" s="358" t="s">
        <v>11</v>
      </c>
      <c r="G96" s="358" t="s">
        <v>29</v>
      </c>
      <c r="H96" s="358" t="s">
        <v>155</v>
      </c>
      <c r="I96" s="358" t="s">
        <v>20</v>
      </c>
      <c r="J96" s="356">
        <f t="shared" si="36"/>
        <v>43979</v>
      </c>
      <c r="K96" s="356">
        <f t="shared" si="36"/>
        <v>4308</v>
      </c>
      <c r="L96" s="356">
        <f t="shared" si="36"/>
        <v>4662</v>
      </c>
    </row>
    <row r="97" spans="1:12" s="1" customFormat="1" ht="38.25" x14ac:dyDescent="0.25">
      <c r="A97" s="352" t="s">
        <v>9</v>
      </c>
      <c r="B97" s="350">
        <v>51</v>
      </c>
      <c r="C97" s="350">
        <v>0</v>
      </c>
      <c r="D97" s="358" t="s">
        <v>12</v>
      </c>
      <c r="E97" s="350">
        <v>851</v>
      </c>
      <c r="F97" s="358" t="s">
        <v>11</v>
      </c>
      <c r="G97" s="358" t="s">
        <v>29</v>
      </c>
      <c r="H97" s="358" t="s">
        <v>155</v>
      </c>
      <c r="I97" s="358" t="s">
        <v>21</v>
      </c>
      <c r="J97" s="356">
        <f>'3.ВС'!J73</f>
        <v>43979</v>
      </c>
      <c r="K97" s="356">
        <f>'3.ВС'!K73</f>
        <v>4308</v>
      </c>
      <c r="L97" s="356">
        <f>'3.ВС'!L73</f>
        <v>4662</v>
      </c>
    </row>
    <row r="98" spans="1:12" ht="51" x14ac:dyDescent="0.25">
      <c r="A98" s="345" t="s">
        <v>148</v>
      </c>
      <c r="B98" s="350">
        <v>51</v>
      </c>
      <c r="C98" s="350">
        <v>0</v>
      </c>
      <c r="D98" s="358" t="s">
        <v>29</v>
      </c>
      <c r="E98" s="350"/>
      <c r="F98" s="358"/>
      <c r="G98" s="358"/>
      <c r="H98" s="358"/>
      <c r="I98" s="358"/>
      <c r="J98" s="356">
        <f t="shared" ref="J98:L98" si="37">J99</f>
        <v>6969400</v>
      </c>
      <c r="K98" s="356">
        <f t="shared" si="37"/>
        <v>5897800</v>
      </c>
      <c r="L98" s="356">
        <f t="shared" si="37"/>
        <v>5897800</v>
      </c>
    </row>
    <row r="99" spans="1:12" x14ac:dyDescent="0.25">
      <c r="A99" s="345" t="s">
        <v>6</v>
      </c>
      <c r="B99" s="372">
        <v>51</v>
      </c>
      <c r="C99" s="372">
        <v>0</v>
      </c>
      <c r="D99" s="358" t="s">
        <v>29</v>
      </c>
      <c r="E99" s="372">
        <v>851</v>
      </c>
      <c r="F99" s="358"/>
      <c r="G99" s="358"/>
      <c r="H99" s="358"/>
      <c r="I99" s="358"/>
      <c r="J99" s="376">
        <f t="shared" ref="J99:L99" si="38">J100+J107</f>
        <v>6969400</v>
      </c>
      <c r="K99" s="376">
        <f t="shared" si="38"/>
        <v>5897800</v>
      </c>
      <c r="L99" s="376">
        <f t="shared" si="38"/>
        <v>5897800</v>
      </c>
    </row>
    <row r="100" spans="1:12" x14ac:dyDescent="0.25">
      <c r="A100" s="345" t="s">
        <v>47</v>
      </c>
      <c r="B100" s="350">
        <v>51</v>
      </c>
      <c r="C100" s="350">
        <v>0</v>
      </c>
      <c r="D100" s="358" t="s">
        <v>29</v>
      </c>
      <c r="E100" s="350">
        <v>851</v>
      </c>
      <c r="F100" s="358" t="s">
        <v>42</v>
      </c>
      <c r="G100" s="358" t="s">
        <v>46</v>
      </c>
      <c r="H100" s="358" t="s">
        <v>185</v>
      </c>
      <c r="I100" s="358"/>
      <c r="J100" s="356">
        <f t="shared" ref="J100:L100" si="39">J101+J103+J105</f>
        <v>5939100</v>
      </c>
      <c r="K100" s="356">
        <f t="shared" si="39"/>
        <v>5597800</v>
      </c>
      <c r="L100" s="356">
        <f t="shared" si="39"/>
        <v>5597800</v>
      </c>
    </row>
    <row r="101" spans="1:12" ht="76.5" x14ac:dyDescent="0.25">
      <c r="A101" s="341" t="s">
        <v>14</v>
      </c>
      <c r="B101" s="350">
        <v>51</v>
      </c>
      <c r="C101" s="350">
        <v>0</v>
      </c>
      <c r="D101" s="353" t="s">
        <v>29</v>
      </c>
      <c r="E101" s="350">
        <v>851</v>
      </c>
      <c r="F101" s="358" t="s">
        <v>42</v>
      </c>
      <c r="G101" s="353" t="s">
        <v>46</v>
      </c>
      <c r="H101" s="358" t="s">
        <v>185</v>
      </c>
      <c r="I101" s="358" t="s">
        <v>16</v>
      </c>
      <c r="J101" s="356">
        <f t="shared" ref="J101:L101" si="40">J102</f>
        <v>4467100</v>
      </c>
      <c r="K101" s="356">
        <f t="shared" si="40"/>
        <v>4467100</v>
      </c>
      <c r="L101" s="356">
        <f t="shared" si="40"/>
        <v>4467100</v>
      </c>
    </row>
    <row r="102" spans="1:12" ht="25.5" x14ac:dyDescent="0.25">
      <c r="A102" s="352" t="s">
        <v>7</v>
      </c>
      <c r="B102" s="350">
        <v>51</v>
      </c>
      <c r="C102" s="350">
        <v>0</v>
      </c>
      <c r="D102" s="353" t="s">
        <v>29</v>
      </c>
      <c r="E102" s="350">
        <v>851</v>
      </c>
      <c r="F102" s="358" t="s">
        <v>42</v>
      </c>
      <c r="G102" s="353" t="s">
        <v>46</v>
      </c>
      <c r="H102" s="358" t="s">
        <v>185</v>
      </c>
      <c r="I102" s="358" t="s">
        <v>48</v>
      </c>
      <c r="J102" s="356">
        <f>'3.ВС'!J98</f>
        <v>4467100</v>
      </c>
      <c r="K102" s="356">
        <f>'3.ВС'!K98</f>
        <v>4467100</v>
      </c>
      <c r="L102" s="356">
        <f>'3.ВС'!L98</f>
        <v>4467100</v>
      </c>
    </row>
    <row r="103" spans="1:12" ht="38.25" x14ac:dyDescent="0.25">
      <c r="A103" s="352" t="s">
        <v>19</v>
      </c>
      <c r="B103" s="350">
        <v>51</v>
      </c>
      <c r="C103" s="350">
        <v>0</v>
      </c>
      <c r="D103" s="353" t="s">
        <v>29</v>
      </c>
      <c r="E103" s="350">
        <v>851</v>
      </c>
      <c r="F103" s="358" t="s">
        <v>42</v>
      </c>
      <c r="G103" s="353" t="s">
        <v>46</v>
      </c>
      <c r="H103" s="358" t="s">
        <v>185</v>
      </c>
      <c r="I103" s="358" t="s">
        <v>20</v>
      </c>
      <c r="J103" s="356">
        <f t="shared" ref="J103:L103" si="41">J104</f>
        <v>1463100</v>
      </c>
      <c r="K103" s="356">
        <f t="shared" si="41"/>
        <v>1121800</v>
      </c>
      <c r="L103" s="356">
        <f t="shared" si="41"/>
        <v>1121800</v>
      </c>
    </row>
    <row r="104" spans="1:12" ht="38.25" x14ac:dyDescent="0.25">
      <c r="A104" s="352" t="s">
        <v>9</v>
      </c>
      <c r="B104" s="350">
        <v>51</v>
      </c>
      <c r="C104" s="350">
        <v>0</v>
      </c>
      <c r="D104" s="353" t="s">
        <v>29</v>
      </c>
      <c r="E104" s="350">
        <v>851</v>
      </c>
      <c r="F104" s="358" t="s">
        <v>42</v>
      </c>
      <c r="G104" s="353" t="s">
        <v>46</v>
      </c>
      <c r="H104" s="358" t="s">
        <v>185</v>
      </c>
      <c r="I104" s="358" t="s">
        <v>21</v>
      </c>
      <c r="J104" s="356">
        <f>'3.ВС'!J100</f>
        <v>1463100</v>
      </c>
      <c r="K104" s="356">
        <f>'3.ВС'!K100</f>
        <v>1121800</v>
      </c>
      <c r="L104" s="356">
        <f>'3.ВС'!L100</f>
        <v>1121800</v>
      </c>
    </row>
    <row r="105" spans="1:12" x14ac:dyDescent="0.25">
      <c r="A105" s="352" t="s">
        <v>22</v>
      </c>
      <c r="B105" s="350">
        <v>51</v>
      </c>
      <c r="C105" s="350">
        <v>0</v>
      </c>
      <c r="D105" s="353" t="s">
        <v>29</v>
      </c>
      <c r="E105" s="350">
        <v>851</v>
      </c>
      <c r="F105" s="358" t="s">
        <v>42</v>
      </c>
      <c r="G105" s="353" t="s">
        <v>46</v>
      </c>
      <c r="H105" s="358" t="s">
        <v>185</v>
      </c>
      <c r="I105" s="358" t="s">
        <v>23</v>
      </c>
      <c r="J105" s="356">
        <f t="shared" ref="J105:L105" si="42">J106</f>
        <v>8900</v>
      </c>
      <c r="K105" s="356">
        <f t="shared" si="42"/>
        <v>8900</v>
      </c>
      <c r="L105" s="356">
        <f t="shared" si="42"/>
        <v>8900</v>
      </c>
    </row>
    <row r="106" spans="1:12" x14ac:dyDescent="0.25">
      <c r="A106" s="352" t="s">
        <v>24</v>
      </c>
      <c r="B106" s="350">
        <v>51</v>
      </c>
      <c r="C106" s="350">
        <v>0</v>
      </c>
      <c r="D106" s="353" t="s">
        <v>29</v>
      </c>
      <c r="E106" s="350">
        <v>851</v>
      </c>
      <c r="F106" s="358" t="s">
        <v>42</v>
      </c>
      <c r="G106" s="353" t="s">
        <v>46</v>
      </c>
      <c r="H106" s="358" t="s">
        <v>185</v>
      </c>
      <c r="I106" s="358" t="s">
        <v>25</v>
      </c>
      <c r="J106" s="356">
        <f>'3.ВС'!J102</f>
        <v>8900</v>
      </c>
      <c r="K106" s="356">
        <f>'3.ВС'!K102</f>
        <v>8900</v>
      </c>
      <c r="L106" s="356">
        <f>'3.ВС'!L102</f>
        <v>8900</v>
      </c>
    </row>
    <row r="107" spans="1:12" ht="51" x14ac:dyDescent="0.25">
      <c r="A107" s="345" t="s">
        <v>245</v>
      </c>
      <c r="B107" s="350">
        <v>51</v>
      </c>
      <c r="C107" s="350">
        <v>0</v>
      </c>
      <c r="D107" s="353" t="s">
        <v>29</v>
      </c>
      <c r="E107" s="350">
        <v>851</v>
      </c>
      <c r="F107" s="358" t="s">
        <v>42</v>
      </c>
      <c r="G107" s="353" t="s">
        <v>46</v>
      </c>
      <c r="H107" s="358" t="s">
        <v>246</v>
      </c>
      <c r="I107" s="358"/>
      <c r="J107" s="356">
        <f t="shared" ref="J107:L108" si="43">J108</f>
        <v>1030300</v>
      </c>
      <c r="K107" s="356">
        <f t="shared" si="43"/>
        <v>300000</v>
      </c>
      <c r="L107" s="356">
        <f t="shared" si="43"/>
        <v>300000</v>
      </c>
    </row>
    <row r="108" spans="1:12" ht="38.25" x14ac:dyDescent="0.25">
      <c r="A108" s="352" t="s">
        <v>19</v>
      </c>
      <c r="B108" s="350">
        <v>51</v>
      </c>
      <c r="C108" s="350">
        <v>0</v>
      </c>
      <c r="D108" s="353" t="s">
        <v>29</v>
      </c>
      <c r="E108" s="350">
        <v>851</v>
      </c>
      <c r="F108" s="358" t="s">
        <v>42</v>
      </c>
      <c r="G108" s="353" t="s">
        <v>46</v>
      </c>
      <c r="H108" s="358" t="s">
        <v>246</v>
      </c>
      <c r="I108" s="358" t="s">
        <v>20</v>
      </c>
      <c r="J108" s="356">
        <f t="shared" si="43"/>
        <v>1030300</v>
      </c>
      <c r="K108" s="356">
        <f t="shared" si="43"/>
        <v>300000</v>
      </c>
      <c r="L108" s="356">
        <f t="shared" si="43"/>
        <v>300000</v>
      </c>
    </row>
    <row r="109" spans="1:12" ht="38.25" x14ac:dyDescent="0.25">
      <c r="A109" s="352" t="s">
        <v>9</v>
      </c>
      <c r="B109" s="350">
        <v>51</v>
      </c>
      <c r="C109" s="350">
        <v>0</v>
      </c>
      <c r="D109" s="353" t="s">
        <v>29</v>
      </c>
      <c r="E109" s="350">
        <v>851</v>
      </c>
      <c r="F109" s="358" t="s">
        <v>42</v>
      </c>
      <c r="G109" s="353" t="s">
        <v>46</v>
      </c>
      <c r="H109" s="358" t="s">
        <v>246</v>
      </c>
      <c r="I109" s="358" t="s">
        <v>21</v>
      </c>
      <c r="J109" s="356">
        <f>'3.ВС'!J105</f>
        <v>1030300</v>
      </c>
      <c r="K109" s="356">
        <f>'3.ВС'!K105</f>
        <v>300000</v>
      </c>
      <c r="L109" s="356">
        <f>'3.ВС'!L105</f>
        <v>300000</v>
      </c>
    </row>
    <row r="110" spans="1:12" ht="25.5" x14ac:dyDescent="0.25">
      <c r="A110" s="345" t="s">
        <v>150</v>
      </c>
      <c r="B110" s="350">
        <v>51</v>
      </c>
      <c r="C110" s="350">
        <v>0</v>
      </c>
      <c r="D110" s="358" t="s">
        <v>96</v>
      </c>
      <c r="E110" s="350"/>
      <c r="F110" s="358"/>
      <c r="G110" s="358"/>
      <c r="H110" s="358"/>
      <c r="I110" s="358"/>
      <c r="J110" s="356">
        <f t="shared" ref="J110:L113" si="44">J111</f>
        <v>307240</v>
      </c>
      <c r="K110" s="356">
        <f t="shared" si="44"/>
        <v>307240</v>
      </c>
      <c r="L110" s="356">
        <f t="shared" si="44"/>
        <v>307240</v>
      </c>
    </row>
    <row r="111" spans="1:12" x14ac:dyDescent="0.25">
      <c r="A111" s="345" t="s">
        <v>6</v>
      </c>
      <c r="B111" s="372">
        <v>51</v>
      </c>
      <c r="C111" s="372">
        <v>0</v>
      </c>
      <c r="D111" s="358" t="s">
        <v>96</v>
      </c>
      <c r="E111" s="372">
        <v>851</v>
      </c>
      <c r="F111" s="358"/>
      <c r="G111" s="358"/>
      <c r="H111" s="358"/>
      <c r="I111" s="358"/>
      <c r="J111" s="376">
        <f t="shared" si="44"/>
        <v>307240</v>
      </c>
      <c r="K111" s="376">
        <f t="shared" si="44"/>
        <v>307240</v>
      </c>
      <c r="L111" s="376">
        <f t="shared" si="44"/>
        <v>307240</v>
      </c>
    </row>
    <row r="112" spans="1:12" ht="127.5" x14ac:dyDescent="0.25">
      <c r="A112" s="345" t="s">
        <v>286</v>
      </c>
      <c r="B112" s="372">
        <v>51</v>
      </c>
      <c r="C112" s="372">
        <v>0</v>
      </c>
      <c r="D112" s="358" t="s">
        <v>96</v>
      </c>
      <c r="E112" s="350">
        <v>851</v>
      </c>
      <c r="F112" s="358" t="s">
        <v>12</v>
      </c>
      <c r="G112" s="358" t="s">
        <v>29</v>
      </c>
      <c r="H112" s="358" t="s">
        <v>152</v>
      </c>
      <c r="I112" s="358"/>
      <c r="J112" s="356">
        <f t="shared" si="44"/>
        <v>307240</v>
      </c>
      <c r="K112" s="356">
        <f t="shared" si="44"/>
        <v>307240</v>
      </c>
      <c r="L112" s="356">
        <f t="shared" si="44"/>
        <v>307240</v>
      </c>
    </row>
    <row r="113" spans="1:12" ht="38.25" x14ac:dyDescent="0.25">
      <c r="A113" s="352" t="s">
        <v>19</v>
      </c>
      <c r="B113" s="372">
        <v>51</v>
      </c>
      <c r="C113" s="372">
        <v>0</v>
      </c>
      <c r="D113" s="358" t="s">
        <v>96</v>
      </c>
      <c r="E113" s="350">
        <v>851</v>
      </c>
      <c r="F113" s="358" t="s">
        <v>12</v>
      </c>
      <c r="G113" s="358" t="s">
        <v>29</v>
      </c>
      <c r="H113" s="358" t="s">
        <v>152</v>
      </c>
      <c r="I113" s="358" t="s">
        <v>20</v>
      </c>
      <c r="J113" s="356">
        <f t="shared" si="44"/>
        <v>307240</v>
      </c>
      <c r="K113" s="356">
        <f t="shared" si="44"/>
        <v>307240</v>
      </c>
      <c r="L113" s="356">
        <f t="shared" si="44"/>
        <v>307240</v>
      </c>
    </row>
    <row r="114" spans="1:12" ht="38.25" x14ac:dyDescent="0.25">
      <c r="A114" s="352" t="s">
        <v>9</v>
      </c>
      <c r="B114" s="372">
        <v>51</v>
      </c>
      <c r="C114" s="372">
        <v>0</v>
      </c>
      <c r="D114" s="358" t="s">
        <v>96</v>
      </c>
      <c r="E114" s="350">
        <v>851</v>
      </c>
      <c r="F114" s="358" t="s">
        <v>12</v>
      </c>
      <c r="G114" s="358" t="s">
        <v>29</v>
      </c>
      <c r="H114" s="358" t="s">
        <v>152</v>
      </c>
      <c r="I114" s="358" t="s">
        <v>21</v>
      </c>
      <c r="J114" s="356">
        <f>'3.ВС'!J110</f>
        <v>307240</v>
      </c>
      <c r="K114" s="356">
        <f>'3.ВС'!K110</f>
        <v>307240</v>
      </c>
      <c r="L114" s="356">
        <f>'3.ВС'!L110</f>
        <v>307240</v>
      </c>
    </row>
    <row r="115" spans="1:12" s="1" customFormat="1" ht="25.5" x14ac:dyDescent="0.25">
      <c r="A115" s="345" t="s">
        <v>156</v>
      </c>
      <c r="B115" s="350">
        <v>51</v>
      </c>
      <c r="C115" s="350">
        <v>0</v>
      </c>
      <c r="D115" s="353" t="s">
        <v>71</v>
      </c>
      <c r="E115" s="350"/>
      <c r="F115" s="353"/>
      <c r="G115" s="353"/>
      <c r="H115" s="353"/>
      <c r="I115" s="353"/>
      <c r="J115" s="397">
        <f t="shared" ref="J115:L115" si="45">J116</f>
        <v>6666000</v>
      </c>
      <c r="K115" s="397">
        <f t="shared" si="45"/>
        <v>3334131</v>
      </c>
      <c r="L115" s="397">
        <f t="shared" si="45"/>
        <v>0</v>
      </c>
    </row>
    <row r="116" spans="1:12" s="1" customFormat="1" x14ac:dyDescent="0.25">
      <c r="A116" s="345" t="s">
        <v>6</v>
      </c>
      <c r="B116" s="350">
        <v>51</v>
      </c>
      <c r="C116" s="350">
        <v>0</v>
      </c>
      <c r="D116" s="353" t="s">
        <v>71</v>
      </c>
      <c r="E116" s="372">
        <v>851</v>
      </c>
      <c r="F116" s="353"/>
      <c r="G116" s="353"/>
      <c r="H116" s="353"/>
      <c r="I116" s="353"/>
      <c r="J116" s="397">
        <f t="shared" ref="J116:L116" si="46">J117+J120+J123</f>
        <v>6666000</v>
      </c>
      <c r="K116" s="397">
        <f t="shared" si="46"/>
        <v>3334131</v>
      </c>
      <c r="L116" s="397">
        <f t="shared" si="46"/>
        <v>0</v>
      </c>
    </row>
    <row r="117" spans="1:12" s="1" customFormat="1" ht="38.25" x14ac:dyDescent="0.25">
      <c r="A117" s="345" t="s">
        <v>416</v>
      </c>
      <c r="B117" s="350">
        <v>51</v>
      </c>
      <c r="C117" s="350">
        <v>0</v>
      </c>
      <c r="D117" s="353" t="s">
        <v>71</v>
      </c>
      <c r="E117" s="372">
        <v>851</v>
      </c>
      <c r="F117" s="353"/>
      <c r="G117" s="353"/>
      <c r="H117" s="353" t="s">
        <v>417</v>
      </c>
      <c r="I117" s="353"/>
      <c r="J117" s="397">
        <f t="shared" ref="J117:L118" si="47">J118</f>
        <v>124000</v>
      </c>
      <c r="K117" s="397">
        <f t="shared" si="47"/>
        <v>0</v>
      </c>
      <c r="L117" s="397">
        <f t="shared" si="47"/>
        <v>0</v>
      </c>
    </row>
    <row r="118" spans="1:12" s="1" customFormat="1" ht="38.25" x14ac:dyDescent="0.25">
      <c r="A118" s="352" t="s">
        <v>19</v>
      </c>
      <c r="B118" s="350">
        <v>51</v>
      </c>
      <c r="C118" s="350">
        <v>0</v>
      </c>
      <c r="D118" s="353" t="s">
        <v>71</v>
      </c>
      <c r="E118" s="372">
        <v>851</v>
      </c>
      <c r="F118" s="353"/>
      <c r="G118" s="353"/>
      <c r="H118" s="353" t="s">
        <v>417</v>
      </c>
      <c r="I118" s="358" t="s">
        <v>20</v>
      </c>
      <c r="J118" s="397">
        <f t="shared" si="47"/>
        <v>124000</v>
      </c>
      <c r="K118" s="397">
        <f t="shared" si="47"/>
        <v>0</v>
      </c>
      <c r="L118" s="397">
        <f t="shared" si="47"/>
        <v>0</v>
      </c>
    </row>
    <row r="119" spans="1:12" s="1" customFormat="1" ht="38.25" x14ac:dyDescent="0.25">
      <c r="A119" s="352" t="s">
        <v>9</v>
      </c>
      <c r="B119" s="350">
        <v>51</v>
      </c>
      <c r="C119" s="350">
        <v>0</v>
      </c>
      <c r="D119" s="353" t="s">
        <v>71</v>
      </c>
      <c r="E119" s="372">
        <v>851</v>
      </c>
      <c r="F119" s="353"/>
      <c r="G119" s="353"/>
      <c r="H119" s="353" t="s">
        <v>417</v>
      </c>
      <c r="I119" s="358" t="s">
        <v>21</v>
      </c>
      <c r="J119" s="397">
        <f>'3.ВС'!J118</f>
        <v>124000</v>
      </c>
      <c r="K119" s="397">
        <f>'3.ВС'!K118</f>
        <v>0</v>
      </c>
      <c r="L119" s="397">
        <f>'3.ВС'!L118</f>
        <v>0</v>
      </c>
    </row>
    <row r="120" spans="1:12" ht="51" x14ac:dyDescent="0.25">
      <c r="A120" s="344" t="s">
        <v>716</v>
      </c>
      <c r="B120" s="350">
        <v>51</v>
      </c>
      <c r="C120" s="350">
        <v>0</v>
      </c>
      <c r="D120" s="353" t="s">
        <v>71</v>
      </c>
      <c r="E120" s="350">
        <v>851</v>
      </c>
      <c r="F120" s="353" t="s">
        <v>12</v>
      </c>
      <c r="G120" s="353" t="s">
        <v>52</v>
      </c>
      <c r="H120" s="353" t="s">
        <v>718</v>
      </c>
      <c r="I120" s="353"/>
      <c r="J120" s="397">
        <f t="shared" ref="J120:L124" si="48">J121</f>
        <v>6503500</v>
      </c>
      <c r="K120" s="397">
        <f t="shared" si="48"/>
        <v>3334131</v>
      </c>
      <c r="L120" s="397">
        <f t="shared" si="48"/>
        <v>0</v>
      </c>
    </row>
    <row r="121" spans="1:12" ht="38.25" x14ac:dyDescent="0.25">
      <c r="A121" s="352" t="s">
        <v>19</v>
      </c>
      <c r="B121" s="350">
        <v>51</v>
      </c>
      <c r="C121" s="350">
        <v>0</v>
      </c>
      <c r="D121" s="353" t="s">
        <v>71</v>
      </c>
      <c r="E121" s="350">
        <v>851</v>
      </c>
      <c r="F121" s="353"/>
      <c r="G121" s="353"/>
      <c r="H121" s="353" t="s">
        <v>718</v>
      </c>
      <c r="I121" s="353" t="s">
        <v>20</v>
      </c>
      <c r="J121" s="397">
        <f t="shared" si="48"/>
        <v>6503500</v>
      </c>
      <c r="K121" s="397">
        <f t="shared" si="48"/>
        <v>3334131</v>
      </c>
      <c r="L121" s="397">
        <f t="shared" si="48"/>
        <v>0</v>
      </c>
    </row>
    <row r="122" spans="1:12" ht="38.25" x14ac:dyDescent="0.25">
      <c r="A122" s="352" t="s">
        <v>9</v>
      </c>
      <c r="B122" s="350">
        <v>51</v>
      </c>
      <c r="C122" s="350">
        <v>0</v>
      </c>
      <c r="D122" s="353" t="s">
        <v>71</v>
      </c>
      <c r="E122" s="350">
        <v>851</v>
      </c>
      <c r="F122" s="353"/>
      <c r="G122" s="353"/>
      <c r="H122" s="353" t="s">
        <v>718</v>
      </c>
      <c r="I122" s="353" t="s">
        <v>21</v>
      </c>
      <c r="J122" s="397">
        <f>'3.ВС'!J121</f>
        <v>6503500</v>
      </c>
      <c r="K122" s="397">
        <f>'3.ВС'!K121</f>
        <v>3334131</v>
      </c>
      <c r="L122" s="397">
        <f>'3.ВС'!L121</f>
        <v>0</v>
      </c>
    </row>
    <row r="123" spans="1:12" ht="25.5" x14ac:dyDescent="0.25">
      <c r="A123" s="345" t="s">
        <v>53</v>
      </c>
      <c r="B123" s="350">
        <v>51</v>
      </c>
      <c r="C123" s="350">
        <v>0</v>
      </c>
      <c r="D123" s="353" t="s">
        <v>71</v>
      </c>
      <c r="E123" s="350">
        <v>851</v>
      </c>
      <c r="F123" s="353" t="s">
        <v>12</v>
      </c>
      <c r="G123" s="353" t="s">
        <v>52</v>
      </c>
      <c r="H123" s="353" t="s">
        <v>188</v>
      </c>
      <c r="I123" s="353"/>
      <c r="J123" s="397">
        <f t="shared" si="48"/>
        <v>38500</v>
      </c>
      <c r="K123" s="397">
        <f t="shared" si="48"/>
        <v>0</v>
      </c>
      <c r="L123" s="397">
        <f t="shared" si="48"/>
        <v>0</v>
      </c>
    </row>
    <row r="124" spans="1:12" x14ac:dyDescent="0.25">
      <c r="A124" s="352" t="s">
        <v>22</v>
      </c>
      <c r="B124" s="350">
        <v>51</v>
      </c>
      <c r="C124" s="350">
        <v>0</v>
      </c>
      <c r="D124" s="353" t="s">
        <v>71</v>
      </c>
      <c r="E124" s="350">
        <v>851</v>
      </c>
      <c r="F124" s="353" t="s">
        <v>12</v>
      </c>
      <c r="G124" s="353" t="s">
        <v>52</v>
      </c>
      <c r="H124" s="353" t="s">
        <v>188</v>
      </c>
      <c r="I124" s="353" t="s">
        <v>23</v>
      </c>
      <c r="J124" s="397">
        <f t="shared" si="48"/>
        <v>38500</v>
      </c>
      <c r="K124" s="397">
        <f t="shared" si="48"/>
        <v>0</v>
      </c>
      <c r="L124" s="397">
        <f t="shared" si="48"/>
        <v>0</v>
      </c>
    </row>
    <row r="125" spans="1:12" x14ac:dyDescent="0.25">
      <c r="A125" s="352" t="s">
        <v>24</v>
      </c>
      <c r="B125" s="350">
        <v>51</v>
      </c>
      <c r="C125" s="350">
        <v>0</v>
      </c>
      <c r="D125" s="353" t="s">
        <v>71</v>
      </c>
      <c r="E125" s="350">
        <v>851</v>
      </c>
      <c r="F125" s="353" t="s">
        <v>12</v>
      </c>
      <c r="G125" s="353" t="s">
        <v>52</v>
      </c>
      <c r="H125" s="353" t="s">
        <v>188</v>
      </c>
      <c r="I125" s="353" t="s">
        <v>25</v>
      </c>
      <c r="J125" s="397">
        <f>'3.ВС'!J124</f>
        <v>38500</v>
      </c>
      <c r="K125" s="397">
        <f>'3.ВС'!K124</f>
        <v>0</v>
      </c>
      <c r="L125" s="397">
        <f>'3.ВС'!L124</f>
        <v>0</v>
      </c>
    </row>
    <row r="126" spans="1:12" ht="38.25" x14ac:dyDescent="0.25">
      <c r="A126" s="345" t="s">
        <v>157</v>
      </c>
      <c r="B126" s="350">
        <v>51</v>
      </c>
      <c r="C126" s="350">
        <v>0</v>
      </c>
      <c r="D126" s="353" t="s">
        <v>52</v>
      </c>
      <c r="E126" s="350"/>
      <c r="F126" s="353"/>
      <c r="G126" s="353"/>
      <c r="H126" s="353"/>
      <c r="I126" s="353"/>
      <c r="J126" s="397">
        <f t="shared" ref="J126:L132" si="49">J127</f>
        <v>9395181.3399999999</v>
      </c>
      <c r="K126" s="397">
        <f t="shared" si="49"/>
        <v>10520000</v>
      </c>
      <c r="L126" s="397">
        <f t="shared" si="49"/>
        <v>10699600</v>
      </c>
    </row>
    <row r="127" spans="1:12" x14ac:dyDescent="0.25">
      <c r="A127" s="345" t="s">
        <v>6</v>
      </c>
      <c r="B127" s="350">
        <v>51</v>
      </c>
      <c r="C127" s="350">
        <v>0</v>
      </c>
      <c r="D127" s="353" t="s">
        <v>52</v>
      </c>
      <c r="E127" s="350">
        <v>851</v>
      </c>
      <c r="F127" s="353"/>
      <c r="G127" s="353"/>
      <c r="H127" s="353"/>
      <c r="I127" s="353"/>
      <c r="J127" s="397">
        <f>J131+J128</f>
        <v>9395181.3399999999</v>
      </c>
      <c r="K127" s="397">
        <f t="shared" ref="K127:L127" si="50">K131+K128</f>
        <v>10520000</v>
      </c>
      <c r="L127" s="397">
        <f t="shared" si="50"/>
        <v>10699600</v>
      </c>
    </row>
    <row r="128" spans="1:12" ht="51" x14ac:dyDescent="0.25">
      <c r="A128" s="344" t="s">
        <v>716</v>
      </c>
      <c r="B128" s="350">
        <v>51</v>
      </c>
      <c r="C128" s="350">
        <v>0</v>
      </c>
      <c r="D128" s="353" t="s">
        <v>52</v>
      </c>
      <c r="E128" s="350">
        <v>851</v>
      </c>
      <c r="F128" s="353" t="s">
        <v>12</v>
      </c>
      <c r="G128" s="353" t="s">
        <v>52</v>
      </c>
      <c r="H128" s="353" t="s">
        <v>734</v>
      </c>
      <c r="I128" s="353"/>
      <c r="J128" s="397">
        <f t="shared" ref="J128:L129" si="51">J129</f>
        <v>2315580.5299999998</v>
      </c>
      <c r="K128" s="397">
        <f t="shared" si="51"/>
        <v>2592809</v>
      </c>
      <c r="L128" s="397">
        <f t="shared" si="51"/>
        <v>2637073</v>
      </c>
    </row>
    <row r="129" spans="1:12" ht="38.25" x14ac:dyDescent="0.25">
      <c r="A129" s="352" t="s">
        <v>19</v>
      </c>
      <c r="B129" s="350">
        <v>51</v>
      </c>
      <c r="C129" s="350">
        <v>0</v>
      </c>
      <c r="D129" s="353" t="s">
        <v>52</v>
      </c>
      <c r="E129" s="350">
        <v>851</v>
      </c>
      <c r="F129" s="353"/>
      <c r="G129" s="353"/>
      <c r="H129" s="353" t="s">
        <v>734</v>
      </c>
      <c r="I129" s="353" t="s">
        <v>20</v>
      </c>
      <c r="J129" s="397">
        <f t="shared" si="51"/>
        <v>2315580.5299999998</v>
      </c>
      <c r="K129" s="397">
        <f t="shared" si="51"/>
        <v>2592809</v>
      </c>
      <c r="L129" s="397">
        <f t="shared" si="51"/>
        <v>2637073</v>
      </c>
    </row>
    <row r="130" spans="1:12" ht="38.25" x14ac:dyDescent="0.25">
      <c r="A130" s="352" t="s">
        <v>9</v>
      </c>
      <c r="B130" s="350">
        <v>51</v>
      </c>
      <c r="C130" s="350">
        <v>0</v>
      </c>
      <c r="D130" s="353" t="s">
        <v>52</v>
      </c>
      <c r="E130" s="350">
        <v>851</v>
      </c>
      <c r="F130" s="353"/>
      <c r="G130" s="353"/>
      <c r="H130" s="353" t="s">
        <v>734</v>
      </c>
      <c r="I130" s="353" t="s">
        <v>21</v>
      </c>
      <c r="J130" s="397">
        <f>'3.ВС'!J131</f>
        <v>2315580.5299999998</v>
      </c>
      <c r="K130" s="397">
        <f>'3.ВС'!K131</f>
        <v>2592809</v>
      </c>
      <c r="L130" s="397">
        <f>'3.ВС'!L131</f>
        <v>2637073</v>
      </c>
    </row>
    <row r="131" spans="1:12" ht="229.5" x14ac:dyDescent="0.25">
      <c r="A131" s="344" t="s">
        <v>673</v>
      </c>
      <c r="B131" s="350">
        <v>51</v>
      </c>
      <c r="C131" s="350">
        <v>0</v>
      </c>
      <c r="D131" s="353" t="s">
        <v>52</v>
      </c>
      <c r="E131" s="350">
        <v>851</v>
      </c>
      <c r="F131" s="353" t="s">
        <v>12</v>
      </c>
      <c r="G131" s="353" t="s">
        <v>52</v>
      </c>
      <c r="H131" s="353" t="s">
        <v>672</v>
      </c>
      <c r="I131" s="353"/>
      <c r="J131" s="397">
        <f t="shared" si="49"/>
        <v>7079600.8099999996</v>
      </c>
      <c r="K131" s="397">
        <f t="shared" si="49"/>
        <v>7927191</v>
      </c>
      <c r="L131" s="397">
        <f t="shared" si="49"/>
        <v>8062527</v>
      </c>
    </row>
    <row r="132" spans="1:12" x14ac:dyDescent="0.25">
      <c r="A132" s="341" t="s">
        <v>33</v>
      </c>
      <c r="B132" s="350">
        <v>51</v>
      </c>
      <c r="C132" s="350">
        <v>0</v>
      </c>
      <c r="D132" s="353" t="s">
        <v>52</v>
      </c>
      <c r="E132" s="350">
        <v>851</v>
      </c>
      <c r="F132" s="353"/>
      <c r="G132" s="353"/>
      <c r="H132" s="353" t="s">
        <v>672</v>
      </c>
      <c r="I132" s="353" t="s">
        <v>34</v>
      </c>
      <c r="J132" s="397">
        <f t="shared" si="49"/>
        <v>7079600.8099999996</v>
      </c>
      <c r="K132" s="397">
        <f t="shared" si="49"/>
        <v>7927191</v>
      </c>
      <c r="L132" s="397">
        <f t="shared" si="49"/>
        <v>8062527</v>
      </c>
    </row>
    <row r="133" spans="1:12" x14ac:dyDescent="0.25">
      <c r="A133" s="352" t="s">
        <v>55</v>
      </c>
      <c r="B133" s="350">
        <v>51</v>
      </c>
      <c r="C133" s="350">
        <v>0</v>
      </c>
      <c r="D133" s="353" t="s">
        <v>52</v>
      </c>
      <c r="E133" s="350">
        <v>851</v>
      </c>
      <c r="F133" s="353"/>
      <c r="G133" s="353"/>
      <c r="H133" s="353" t="s">
        <v>672</v>
      </c>
      <c r="I133" s="353" t="s">
        <v>56</v>
      </c>
      <c r="J133" s="397">
        <f>'3.ВС'!J134</f>
        <v>7079600.8099999996</v>
      </c>
      <c r="K133" s="397">
        <f>'3.ВС'!K134</f>
        <v>7927191</v>
      </c>
      <c r="L133" s="397">
        <f>'3.ВС'!L134</f>
        <v>8062527</v>
      </c>
    </row>
    <row r="134" spans="1:12" ht="38.25" x14ac:dyDescent="0.25">
      <c r="A134" s="345" t="s">
        <v>365</v>
      </c>
      <c r="B134" s="372">
        <v>51</v>
      </c>
      <c r="C134" s="372">
        <v>0</v>
      </c>
      <c r="D134" s="358" t="s">
        <v>46</v>
      </c>
      <c r="E134" s="350"/>
      <c r="F134" s="358"/>
      <c r="G134" s="358"/>
      <c r="H134" s="358"/>
      <c r="I134" s="358"/>
      <c r="J134" s="356">
        <f t="shared" ref="J134:L134" si="52">J135</f>
        <v>551866.5</v>
      </c>
      <c r="K134" s="356">
        <f t="shared" si="52"/>
        <v>87184.56</v>
      </c>
      <c r="L134" s="356">
        <f t="shared" si="52"/>
        <v>87184.56</v>
      </c>
    </row>
    <row r="135" spans="1:12" x14ac:dyDescent="0.25">
      <c r="A135" s="345" t="s">
        <v>6</v>
      </c>
      <c r="B135" s="372">
        <v>51</v>
      </c>
      <c r="C135" s="372">
        <v>0</v>
      </c>
      <c r="D135" s="358" t="s">
        <v>46</v>
      </c>
      <c r="E135" s="372">
        <v>851</v>
      </c>
      <c r="F135" s="358"/>
      <c r="G135" s="358"/>
      <c r="H135" s="358"/>
      <c r="I135" s="358"/>
      <c r="J135" s="376">
        <f>J136+J144+J139</f>
        <v>551866.5</v>
      </c>
      <c r="K135" s="376">
        <f t="shared" ref="K135:L135" si="53">K136+K144+K139</f>
        <v>87184.56</v>
      </c>
      <c r="L135" s="376">
        <f t="shared" si="53"/>
        <v>87184.56</v>
      </c>
    </row>
    <row r="136" spans="1:12" ht="25.5" x14ac:dyDescent="0.25">
      <c r="A136" s="398" t="s">
        <v>226</v>
      </c>
      <c r="B136" s="350">
        <v>51</v>
      </c>
      <c r="C136" s="350">
        <v>0</v>
      </c>
      <c r="D136" s="358" t="s">
        <v>46</v>
      </c>
      <c r="E136" s="350">
        <v>851</v>
      </c>
      <c r="F136" s="358" t="s">
        <v>29</v>
      </c>
      <c r="G136" s="358" t="s">
        <v>40</v>
      </c>
      <c r="H136" s="358" t="s">
        <v>227</v>
      </c>
      <c r="I136" s="358"/>
      <c r="J136" s="356">
        <f t="shared" ref="J136:L140" si="54">J137</f>
        <v>95962.61</v>
      </c>
      <c r="K136" s="356">
        <f t="shared" si="54"/>
        <v>0</v>
      </c>
      <c r="L136" s="356">
        <f t="shared" si="54"/>
        <v>0</v>
      </c>
    </row>
    <row r="137" spans="1:12" ht="38.25" x14ac:dyDescent="0.25">
      <c r="A137" s="352" t="s">
        <v>19</v>
      </c>
      <c r="B137" s="350">
        <v>51</v>
      </c>
      <c r="C137" s="350">
        <v>0</v>
      </c>
      <c r="D137" s="358" t="s">
        <v>46</v>
      </c>
      <c r="E137" s="350">
        <v>851</v>
      </c>
      <c r="F137" s="358" t="s">
        <v>29</v>
      </c>
      <c r="G137" s="358" t="s">
        <v>40</v>
      </c>
      <c r="H137" s="358" t="s">
        <v>227</v>
      </c>
      <c r="I137" s="358" t="s">
        <v>20</v>
      </c>
      <c r="J137" s="356">
        <f t="shared" si="54"/>
        <v>95962.61</v>
      </c>
      <c r="K137" s="356">
        <f t="shared" si="54"/>
        <v>0</v>
      </c>
      <c r="L137" s="356">
        <f t="shared" si="54"/>
        <v>0</v>
      </c>
    </row>
    <row r="138" spans="1:12" ht="38.25" x14ac:dyDescent="0.25">
      <c r="A138" s="352" t="s">
        <v>9</v>
      </c>
      <c r="B138" s="350">
        <v>51</v>
      </c>
      <c r="C138" s="350">
        <v>0</v>
      </c>
      <c r="D138" s="358" t="s">
        <v>46</v>
      </c>
      <c r="E138" s="350">
        <v>851</v>
      </c>
      <c r="F138" s="358" t="s">
        <v>29</v>
      </c>
      <c r="G138" s="358" t="s">
        <v>40</v>
      </c>
      <c r="H138" s="358" t="s">
        <v>227</v>
      </c>
      <c r="I138" s="358" t="s">
        <v>21</v>
      </c>
      <c r="J138" s="356">
        <f>'3.ВС'!J158</f>
        <v>95962.61</v>
      </c>
      <c r="K138" s="356">
        <f>'3.ВС'!K158</f>
        <v>0</v>
      </c>
      <c r="L138" s="356">
        <f>'3.ВС'!L158</f>
        <v>0</v>
      </c>
    </row>
    <row r="139" spans="1:12" x14ac:dyDescent="0.25">
      <c r="A139" s="341" t="s">
        <v>419</v>
      </c>
      <c r="B139" s="350">
        <v>51</v>
      </c>
      <c r="C139" s="350">
        <v>0</v>
      </c>
      <c r="D139" s="358" t="s">
        <v>46</v>
      </c>
      <c r="E139" s="350">
        <v>851</v>
      </c>
      <c r="F139" s="358" t="s">
        <v>29</v>
      </c>
      <c r="G139" s="358" t="s">
        <v>40</v>
      </c>
      <c r="H139" s="358" t="s">
        <v>420</v>
      </c>
      <c r="I139" s="358"/>
      <c r="J139" s="356">
        <f>J140+J142</f>
        <v>342555.08999999997</v>
      </c>
      <c r="K139" s="356">
        <f t="shared" ref="K139:L139" si="55">K140+K142</f>
        <v>0</v>
      </c>
      <c r="L139" s="356">
        <f t="shared" si="55"/>
        <v>0</v>
      </c>
    </row>
    <row r="140" spans="1:12" ht="38.25" x14ac:dyDescent="0.25">
      <c r="A140" s="352" t="s">
        <v>19</v>
      </c>
      <c r="B140" s="350">
        <v>51</v>
      </c>
      <c r="C140" s="350">
        <v>0</v>
      </c>
      <c r="D140" s="358" t="s">
        <v>46</v>
      </c>
      <c r="E140" s="350">
        <v>851</v>
      </c>
      <c r="F140" s="358" t="s">
        <v>29</v>
      </c>
      <c r="G140" s="358" t="s">
        <v>40</v>
      </c>
      <c r="H140" s="358" t="s">
        <v>420</v>
      </c>
      <c r="I140" s="358" t="s">
        <v>20</v>
      </c>
      <c r="J140" s="356">
        <f t="shared" si="54"/>
        <v>126489.06</v>
      </c>
      <c r="K140" s="356">
        <f t="shared" si="54"/>
        <v>0</v>
      </c>
      <c r="L140" s="356">
        <f t="shared" si="54"/>
        <v>0</v>
      </c>
    </row>
    <row r="141" spans="1:12" ht="38.25" x14ac:dyDescent="0.25">
      <c r="A141" s="352" t="s">
        <v>9</v>
      </c>
      <c r="B141" s="350">
        <v>51</v>
      </c>
      <c r="C141" s="350">
        <v>0</v>
      </c>
      <c r="D141" s="358" t="s">
        <v>46</v>
      </c>
      <c r="E141" s="350">
        <v>851</v>
      </c>
      <c r="F141" s="358" t="s">
        <v>29</v>
      </c>
      <c r="G141" s="358" t="s">
        <v>40</v>
      </c>
      <c r="H141" s="358" t="s">
        <v>420</v>
      </c>
      <c r="I141" s="358" t="s">
        <v>21</v>
      </c>
      <c r="J141" s="356">
        <f>'3.ВС'!J149</f>
        <v>126489.06</v>
      </c>
      <c r="K141" s="356">
        <f>'3.ВС'!K149</f>
        <v>0</v>
      </c>
      <c r="L141" s="356">
        <f>'3.ВС'!L149</f>
        <v>0</v>
      </c>
    </row>
    <row r="142" spans="1:12" x14ac:dyDescent="0.25">
      <c r="A142" s="352" t="s">
        <v>22</v>
      </c>
      <c r="B142" s="350">
        <v>51</v>
      </c>
      <c r="C142" s="350">
        <v>0</v>
      </c>
      <c r="D142" s="358" t="s">
        <v>46</v>
      </c>
      <c r="E142" s="350">
        <v>851</v>
      </c>
      <c r="F142" s="358" t="s">
        <v>29</v>
      </c>
      <c r="G142" s="358" t="s">
        <v>40</v>
      </c>
      <c r="H142" s="358" t="s">
        <v>420</v>
      </c>
      <c r="I142" s="358" t="s">
        <v>23</v>
      </c>
      <c r="J142" s="356">
        <f>J143</f>
        <v>216066.03</v>
      </c>
      <c r="K142" s="356">
        <f t="shared" ref="K142:L142" si="56">K143</f>
        <v>0</v>
      </c>
      <c r="L142" s="356">
        <f t="shared" si="56"/>
        <v>0</v>
      </c>
    </row>
    <row r="143" spans="1:12" x14ac:dyDescent="0.25">
      <c r="A143" s="352" t="s">
        <v>769</v>
      </c>
      <c r="B143" s="350">
        <v>51</v>
      </c>
      <c r="C143" s="350">
        <v>0</v>
      </c>
      <c r="D143" s="358" t="s">
        <v>46</v>
      </c>
      <c r="E143" s="350">
        <v>851</v>
      </c>
      <c r="F143" s="358" t="s">
        <v>29</v>
      </c>
      <c r="G143" s="358" t="s">
        <v>40</v>
      </c>
      <c r="H143" s="358" t="s">
        <v>420</v>
      </c>
      <c r="I143" s="358" t="s">
        <v>770</v>
      </c>
      <c r="J143" s="356">
        <f>'3.ВС'!J151</f>
        <v>216066.03</v>
      </c>
      <c r="K143" s="356">
        <f>'3.ВС'!K151</f>
        <v>0</v>
      </c>
      <c r="L143" s="356">
        <f>'3.ВС'!L151</f>
        <v>0</v>
      </c>
    </row>
    <row r="144" spans="1:12" ht="127.5" x14ac:dyDescent="0.25">
      <c r="A144" s="345" t="s">
        <v>63</v>
      </c>
      <c r="B144" s="350">
        <v>51</v>
      </c>
      <c r="C144" s="350">
        <v>0</v>
      </c>
      <c r="D144" s="358" t="s">
        <v>46</v>
      </c>
      <c r="E144" s="350">
        <v>851</v>
      </c>
      <c r="F144" s="353"/>
      <c r="G144" s="353"/>
      <c r="H144" s="353" t="s">
        <v>191</v>
      </c>
      <c r="I144" s="358"/>
      <c r="J144" s="356">
        <f t="shared" ref="J144:L145" si="57">J145</f>
        <v>113348.8</v>
      </c>
      <c r="K144" s="356">
        <f t="shared" si="57"/>
        <v>87184.56</v>
      </c>
      <c r="L144" s="356">
        <f t="shared" si="57"/>
        <v>87184.56</v>
      </c>
    </row>
    <row r="145" spans="1:12" x14ac:dyDescent="0.25">
      <c r="A145" s="341" t="s">
        <v>33</v>
      </c>
      <c r="B145" s="350">
        <v>51</v>
      </c>
      <c r="C145" s="350">
        <v>0</v>
      </c>
      <c r="D145" s="358" t="s">
        <v>46</v>
      </c>
      <c r="E145" s="350">
        <v>851</v>
      </c>
      <c r="F145" s="353"/>
      <c r="G145" s="353"/>
      <c r="H145" s="353" t="s">
        <v>191</v>
      </c>
      <c r="I145" s="358" t="s">
        <v>34</v>
      </c>
      <c r="J145" s="356">
        <f t="shared" si="57"/>
        <v>113348.8</v>
      </c>
      <c r="K145" s="356">
        <f t="shared" si="57"/>
        <v>87184.56</v>
      </c>
      <c r="L145" s="356">
        <f t="shared" si="57"/>
        <v>87184.56</v>
      </c>
    </row>
    <row r="146" spans="1:12" x14ac:dyDescent="0.25">
      <c r="A146" s="352" t="s">
        <v>55</v>
      </c>
      <c r="B146" s="350">
        <v>51</v>
      </c>
      <c r="C146" s="350">
        <v>0</v>
      </c>
      <c r="D146" s="358" t="s">
        <v>46</v>
      </c>
      <c r="E146" s="350">
        <v>851</v>
      </c>
      <c r="F146" s="353"/>
      <c r="G146" s="353"/>
      <c r="H146" s="353" t="s">
        <v>191</v>
      </c>
      <c r="I146" s="358" t="s">
        <v>56</v>
      </c>
      <c r="J146" s="356">
        <f>'3.ВС'!J154</f>
        <v>113348.8</v>
      </c>
      <c r="K146" s="356">
        <f>'3.ВС'!K154</f>
        <v>87184.56</v>
      </c>
      <c r="L146" s="356">
        <f>'3.ВС'!L154</f>
        <v>87184.56</v>
      </c>
    </row>
    <row r="147" spans="1:12" ht="38.25" x14ac:dyDescent="0.25">
      <c r="A147" s="398" t="s">
        <v>282</v>
      </c>
      <c r="B147" s="350">
        <v>51</v>
      </c>
      <c r="C147" s="350">
        <v>0</v>
      </c>
      <c r="D147" s="353" t="s">
        <v>100</v>
      </c>
      <c r="E147" s="350"/>
      <c r="F147" s="353"/>
      <c r="G147" s="353"/>
      <c r="H147" s="353"/>
      <c r="I147" s="353"/>
      <c r="J147" s="397">
        <f t="shared" ref="J147:L147" si="58">J148</f>
        <v>11895200</v>
      </c>
      <c r="K147" s="397">
        <f t="shared" si="58"/>
        <v>11665300</v>
      </c>
      <c r="L147" s="397">
        <f t="shared" si="58"/>
        <v>11665300</v>
      </c>
    </row>
    <row r="148" spans="1:12" x14ac:dyDescent="0.25">
      <c r="A148" s="345" t="s">
        <v>6</v>
      </c>
      <c r="B148" s="350">
        <v>51</v>
      </c>
      <c r="C148" s="350">
        <v>0</v>
      </c>
      <c r="D148" s="353" t="s">
        <v>100</v>
      </c>
      <c r="E148" s="350">
        <v>851</v>
      </c>
      <c r="F148" s="353"/>
      <c r="G148" s="353"/>
      <c r="H148" s="353"/>
      <c r="I148" s="353"/>
      <c r="J148" s="397">
        <f>J149+J152</f>
        <v>11895200</v>
      </c>
      <c r="K148" s="397">
        <f t="shared" ref="K148:L148" si="59">K149+K152</f>
        <v>11665300</v>
      </c>
      <c r="L148" s="397">
        <f t="shared" si="59"/>
        <v>11665300</v>
      </c>
    </row>
    <row r="149" spans="1:12" x14ac:dyDescent="0.25">
      <c r="A149" s="344" t="s">
        <v>114</v>
      </c>
      <c r="B149" s="350">
        <v>51</v>
      </c>
      <c r="C149" s="350">
        <v>0</v>
      </c>
      <c r="D149" s="353" t="s">
        <v>100</v>
      </c>
      <c r="E149" s="350">
        <v>851</v>
      </c>
      <c r="F149" s="353"/>
      <c r="G149" s="353"/>
      <c r="H149" s="353" t="s">
        <v>209</v>
      </c>
      <c r="I149" s="353"/>
      <c r="J149" s="397">
        <f t="shared" ref="J149:L150" si="60">J150</f>
        <v>11876300</v>
      </c>
      <c r="K149" s="397">
        <f t="shared" si="60"/>
        <v>11665300</v>
      </c>
      <c r="L149" s="397">
        <f t="shared" si="60"/>
        <v>11665300</v>
      </c>
    </row>
    <row r="150" spans="1:12" ht="38.25" x14ac:dyDescent="0.25">
      <c r="A150" s="344" t="s">
        <v>37</v>
      </c>
      <c r="B150" s="350">
        <v>51</v>
      </c>
      <c r="C150" s="350">
        <v>0</v>
      </c>
      <c r="D150" s="353" t="s">
        <v>100</v>
      </c>
      <c r="E150" s="350">
        <v>851</v>
      </c>
      <c r="F150" s="353"/>
      <c r="G150" s="353"/>
      <c r="H150" s="353" t="s">
        <v>209</v>
      </c>
      <c r="I150" s="353" t="s">
        <v>76</v>
      </c>
      <c r="J150" s="397">
        <f t="shared" si="60"/>
        <v>11876300</v>
      </c>
      <c r="K150" s="397">
        <f t="shared" si="60"/>
        <v>11665300</v>
      </c>
      <c r="L150" s="397">
        <f t="shared" si="60"/>
        <v>11665300</v>
      </c>
    </row>
    <row r="151" spans="1:12" x14ac:dyDescent="0.25">
      <c r="A151" s="344" t="s">
        <v>77</v>
      </c>
      <c r="B151" s="350">
        <v>51</v>
      </c>
      <c r="C151" s="350">
        <v>0</v>
      </c>
      <c r="D151" s="353" t="s">
        <v>100</v>
      </c>
      <c r="E151" s="350">
        <v>851</v>
      </c>
      <c r="F151" s="353"/>
      <c r="G151" s="353"/>
      <c r="H151" s="353" t="s">
        <v>209</v>
      </c>
      <c r="I151" s="353" t="s">
        <v>78</v>
      </c>
      <c r="J151" s="397">
        <f>'3.ВС'!J175</f>
        <v>11876300</v>
      </c>
      <c r="K151" s="397">
        <f>'3.ВС'!K175</f>
        <v>11665300</v>
      </c>
      <c r="L151" s="397">
        <f>'3.ВС'!L175</f>
        <v>11665300</v>
      </c>
    </row>
    <row r="152" spans="1:12" x14ac:dyDescent="0.25">
      <c r="A152" s="396" t="s">
        <v>109</v>
      </c>
      <c r="B152" s="350">
        <v>51</v>
      </c>
      <c r="C152" s="350">
        <v>0</v>
      </c>
      <c r="D152" s="353" t="s">
        <v>100</v>
      </c>
      <c r="E152" s="350">
        <v>851</v>
      </c>
      <c r="F152" s="353"/>
      <c r="G152" s="353"/>
      <c r="H152" s="353" t="s">
        <v>207</v>
      </c>
      <c r="I152" s="353"/>
      <c r="J152" s="397">
        <f t="shared" ref="J152:L153" si="61">J153</f>
        <v>18900</v>
      </c>
      <c r="K152" s="397">
        <f t="shared" si="61"/>
        <v>0</v>
      </c>
      <c r="L152" s="397">
        <f t="shared" si="61"/>
        <v>0</v>
      </c>
    </row>
    <row r="153" spans="1:12" ht="38.25" x14ac:dyDescent="0.25">
      <c r="A153" s="352" t="s">
        <v>37</v>
      </c>
      <c r="B153" s="350">
        <v>51</v>
      </c>
      <c r="C153" s="350">
        <v>0</v>
      </c>
      <c r="D153" s="353" t="s">
        <v>100</v>
      </c>
      <c r="E153" s="350">
        <v>851</v>
      </c>
      <c r="F153" s="353"/>
      <c r="G153" s="353"/>
      <c r="H153" s="353" t="s">
        <v>207</v>
      </c>
      <c r="I153" s="353" t="s">
        <v>76</v>
      </c>
      <c r="J153" s="397">
        <f t="shared" si="61"/>
        <v>18900</v>
      </c>
      <c r="K153" s="397">
        <f t="shared" si="61"/>
        <v>0</v>
      </c>
      <c r="L153" s="397">
        <f t="shared" si="61"/>
        <v>0</v>
      </c>
    </row>
    <row r="154" spans="1:12" x14ac:dyDescent="0.25">
      <c r="A154" s="352" t="s">
        <v>77</v>
      </c>
      <c r="B154" s="350">
        <v>51</v>
      </c>
      <c r="C154" s="350">
        <v>0</v>
      </c>
      <c r="D154" s="353" t="s">
        <v>100</v>
      </c>
      <c r="E154" s="350">
        <v>851</v>
      </c>
      <c r="F154" s="353"/>
      <c r="G154" s="353"/>
      <c r="H154" s="353" t="s">
        <v>207</v>
      </c>
      <c r="I154" s="353" t="s">
        <v>78</v>
      </c>
      <c r="J154" s="397">
        <f>'3.ВС'!J178</f>
        <v>18900</v>
      </c>
      <c r="K154" s="397">
        <f>'3.ВС'!K178</f>
        <v>0</v>
      </c>
      <c r="L154" s="397">
        <f>'3.ВС'!L178</f>
        <v>0</v>
      </c>
    </row>
    <row r="155" spans="1:12" ht="25.5" x14ac:dyDescent="0.25">
      <c r="A155" s="398" t="s">
        <v>169</v>
      </c>
      <c r="B155" s="350">
        <v>51</v>
      </c>
      <c r="C155" s="350">
        <v>0</v>
      </c>
      <c r="D155" s="353" t="s">
        <v>58</v>
      </c>
      <c r="E155" s="350"/>
      <c r="F155" s="353"/>
      <c r="G155" s="353"/>
      <c r="H155" s="353"/>
      <c r="I155" s="353"/>
      <c r="J155" s="397">
        <f t="shared" ref="J155:L158" si="62">J156</f>
        <v>132000</v>
      </c>
      <c r="K155" s="397">
        <f t="shared" si="62"/>
        <v>132000</v>
      </c>
      <c r="L155" s="397">
        <f t="shared" si="62"/>
        <v>132000</v>
      </c>
    </row>
    <row r="156" spans="1:12" x14ac:dyDescent="0.25">
      <c r="A156" s="345" t="s">
        <v>6</v>
      </c>
      <c r="B156" s="350">
        <v>51</v>
      </c>
      <c r="C156" s="350">
        <v>0</v>
      </c>
      <c r="D156" s="353" t="s">
        <v>58</v>
      </c>
      <c r="E156" s="350">
        <v>851</v>
      </c>
      <c r="F156" s="353"/>
      <c r="G156" s="353"/>
      <c r="H156" s="353"/>
      <c r="I156" s="353"/>
      <c r="J156" s="397">
        <f t="shared" si="62"/>
        <v>132000</v>
      </c>
      <c r="K156" s="397">
        <f t="shared" si="62"/>
        <v>132000</v>
      </c>
      <c r="L156" s="397">
        <f t="shared" si="62"/>
        <v>132000</v>
      </c>
    </row>
    <row r="157" spans="1:12" ht="114.75" x14ac:dyDescent="0.25">
      <c r="A157" s="344" t="s">
        <v>268</v>
      </c>
      <c r="B157" s="350">
        <v>51</v>
      </c>
      <c r="C157" s="350">
        <v>0</v>
      </c>
      <c r="D157" s="353" t="s">
        <v>58</v>
      </c>
      <c r="E157" s="350">
        <v>851</v>
      </c>
      <c r="F157" s="353"/>
      <c r="G157" s="353"/>
      <c r="H157" s="353" t="s">
        <v>283</v>
      </c>
      <c r="I157" s="353"/>
      <c r="J157" s="397">
        <f t="shared" si="62"/>
        <v>132000</v>
      </c>
      <c r="K157" s="397">
        <f t="shared" si="62"/>
        <v>132000</v>
      </c>
      <c r="L157" s="397">
        <f t="shared" si="62"/>
        <v>132000</v>
      </c>
    </row>
    <row r="158" spans="1:12" ht="38.25" x14ac:dyDescent="0.25">
      <c r="A158" s="396" t="s">
        <v>37</v>
      </c>
      <c r="B158" s="350">
        <v>51</v>
      </c>
      <c r="C158" s="350">
        <v>0</v>
      </c>
      <c r="D158" s="353" t="s">
        <v>58</v>
      </c>
      <c r="E158" s="350">
        <v>851</v>
      </c>
      <c r="F158" s="353"/>
      <c r="G158" s="353"/>
      <c r="H158" s="353" t="s">
        <v>283</v>
      </c>
      <c r="I158" s="353" t="s">
        <v>76</v>
      </c>
      <c r="J158" s="397">
        <f t="shared" si="62"/>
        <v>132000</v>
      </c>
      <c r="K158" s="397">
        <f t="shared" si="62"/>
        <v>132000</v>
      </c>
      <c r="L158" s="397">
        <f t="shared" si="62"/>
        <v>132000</v>
      </c>
    </row>
    <row r="159" spans="1:12" x14ac:dyDescent="0.25">
      <c r="A159" s="352" t="s">
        <v>77</v>
      </c>
      <c r="B159" s="350">
        <v>51</v>
      </c>
      <c r="C159" s="350">
        <v>0</v>
      </c>
      <c r="D159" s="353" t="s">
        <v>58</v>
      </c>
      <c r="E159" s="350">
        <v>851</v>
      </c>
      <c r="F159" s="353"/>
      <c r="G159" s="353"/>
      <c r="H159" s="353" t="s">
        <v>283</v>
      </c>
      <c r="I159" s="399" t="s">
        <v>78</v>
      </c>
      <c r="J159" s="397">
        <f>'3.ВС'!J181</f>
        <v>132000</v>
      </c>
      <c r="K159" s="397">
        <f>'3.ВС'!K181</f>
        <v>132000</v>
      </c>
      <c r="L159" s="397">
        <f>'3.ВС'!L181</f>
        <v>132000</v>
      </c>
    </row>
    <row r="160" spans="1:12" ht="38.25" x14ac:dyDescent="0.25">
      <c r="A160" s="352" t="s">
        <v>407</v>
      </c>
      <c r="B160" s="350">
        <v>51</v>
      </c>
      <c r="C160" s="350">
        <v>0</v>
      </c>
      <c r="D160" s="353" t="s">
        <v>406</v>
      </c>
      <c r="E160" s="357"/>
      <c r="F160" s="357"/>
      <c r="G160" s="357"/>
      <c r="H160" s="357"/>
      <c r="I160" s="348"/>
      <c r="J160" s="397">
        <f t="shared" ref="J160:L163" si="63">J161</f>
        <v>623554.22</v>
      </c>
      <c r="K160" s="397">
        <f t="shared" si="63"/>
        <v>196933</v>
      </c>
      <c r="L160" s="397">
        <f t="shared" si="63"/>
        <v>196933</v>
      </c>
    </row>
    <row r="161" spans="1:12" x14ac:dyDescent="0.25">
      <c r="A161" s="345" t="s">
        <v>6</v>
      </c>
      <c r="B161" s="350">
        <v>51</v>
      </c>
      <c r="C161" s="350">
        <v>0</v>
      </c>
      <c r="D161" s="353" t="s">
        <v>406</v>
      </c>
      <c r="E161" s="350">
        <v>851</v>
      </c>
      <c r="F161" s="353"/>
      <c r="G161" s="353"/>
      <c r="H161" s="353"/>
      <c r="I161" s="399"/>
      <c r="J161" s="397">
        <f t="shared" si="63"/>
        <v>623554.22</v>
      </c>
      <c r="K161" s="397">
        <f t="shared" si="63"/>
        <v>196933</v>
      </c>
      <c r="L161" s="397">
        <f t="shared" si="63"/>
        <v>196933</v>
      </c>
    </row>
    <row r="162" spans="1:12" ht="25.5" x14ac:dyDescent="0.25">
      <c r="A162" s="352" t="s">
        <v>404</v>
      </c>
      <c r="B162" s="350">
        <v>51</v>
      </c>
      <c r="C162" s="350">
        <v>0</v>
      </c>
      <c r="D162" s="353" t="s">
        <v>406</v>
      </c>
      <c r="E162" s="350">
        <v>851</v>
      </c>
      <c r="F162" s="353"/>
      <c r="G162" s="353"/>
      <c r="H162" s="353" t="s">
        <v>447</v>
      </c>
      <c r="I162" s="353"/>
      <c r="J162" s="397">
        <f t="shared" si="63"/>
        <v>623554.22</v>
      </c>
      <c r="K162" s="397">
        <f t="shared" si="63"/>
        <v>196933</v>
      </c>
      <c r="L162" s="397">
        <f t="shared" si="63"/>
        <v>196933</v>
      </c>
    </row>
    <row r="163" spans="1:12" ht="38.25" x14ac:dyDescent="0.25">
      <c r="A163" s="352" t="s">
        <v>19</v>
      </c>
      <c r="B163" s="350">
        <v>51</v>
      </c>
      <c r="C163" s="350">
        <v>0</v>
      </c>
      <c r="D163" s="353" t="s">
        <v>406</v>
      </c>
      <c r="E163" s="350">
        <v>851</v>
      </c>
      <c r="F163" s="353"/>
      <c r="G163" s="353"/>
      <c r="H163" s="353" t="s">
        <v>447</v>
      </c>
      <c r="I163" s="353" t="s">
        <v>20</v>
      </c>
      <c r="J163" s="397">
        <f t="shared" si="63"/>
        <v>623554.22</v>
      </c>
      <c r="K163" s="397">
        <f t="shared" si="63"/>
        <v>196933</v>
      </c>
      <c r="L163" s="397">
        <f t="shared" si="63"/>
        <v>196933</v>
      </c>
    </row>
    <row r="164" spans="1:12" ht="38.25" x14ac:dyDescent="0.25">
      <c r="A164" s="352" t="s">
        <v>9</v>
      </c>
      <c r="B164" s="350">
        <v>51</v>
      </c>
      <c r="C164" s="350">
        <v>0</v>
      </c>
      <c r="D164" s="353" t="s">
        <v>406</v>
      </c>
      <c r="E164" s="350">
        <v>851</v>
      </c>
      <c r="F164" s="353"/>
      <c r="G164" s="353"/>
      <c r="H164" s="353" t="s">
        <v>447</v>
      </c>
      <c r="I164" s="353" t="s">
        <v>21</v>
      </c>
      <c r="J164" s="397">
        <f>'3.ВС'!J167</f>
        <v>623554.22</v>
      </c>
      <c r="K164" s="397">
        <f>'3.ВС'!K167</f>
        <v>196933</v>
      </c>
      <c r="L164" s="397">
        <f>'3.ВС'!L167</f>
        <v>196933</v>
      </c>
    </row>
    <row r="165" spans="1:12" s="17" customFormat="1" ht="38.25" hidden="1" x14ac:dyDescent="0.25">
      <c r="A165" s="400" t="s">
        <v>450</v>
      </c>
      <c r="B165" s="366">
        <v>51</v>
      </c>
      <c r="C165" s="366">
        <v>0</v>
      </c>
      <c r="D165" s="355" t="s">
        <v>451</v>
      </c>
      <c r="E165" s="366"/>
      <c r="F165" s="355"/>
      <c r="G165" s="355"/>
      <c r="H165" s="355"/>
      <c r="I165" s="355"/>
      <c r="J165" s="401">
        <f t="shared" ref="J165:L166" si="64">J166</f>
        <v>0</v>
      </c>
      <c r="K165" s="401">
        <f t="shared" si="64"/>
        <v>0</v>
      </c>
      <c r="L165" s="401">
        <f t="shared" si="64"/>
        <v>0</v>
      </c>
    </row>
    <row r="166" spans="1:12" hidden="1" x14ac:dyDescent="0.25">
      <c r="A166" s="345" t="s">
        <v>6</v>
      </c>
      <c r="B166" s="350">
        <v>51</v>
      </c>
      <c r="C166" s="350">
        <v>0</v>
      </c>
      <c r="D166" s="353" t="s">
        <v>451</v>
      </c>
      <c r="E166" s="350">
        <v>851</v>
      </c>
      <c r="F166" s="353"/>
      <c r="G166" s="353"/>
      <c r="H166" s="353"/>
      <c r="I166" s="353"/>
      <c r="J166" s="397">
        <f>J167</f>
        <v>0</v>
      </c>
      <c r="K166" s="397">
        <f t="shared" si="64"/>
        <v>0</v>
      </c>
      <c r="L166" s="397">
        <f t="shared" si="64"/>
        <v>0</v>
      </c>
    </row>
    <row r="167" spans="1:12" ht="25.5" hidden="1" x14ac:dyDescent="0.25">
      <c r="A167" s="352" t="s">
        <v>660</v>
      </c>
      <c r="B167" s="350">
        <v>51</v>
      </c>
      <c r="C167" s="350">
        <v>0</v>
      </c>
      <c r="D167" s="353" t="s">
        <v>451</v>
      </c>
      <c r="E167" s="350">
        <v>851</v>
      </c>
      <c r="F167" s="353"/>
      <c r="G167" s="353"/>
      <c r="H167" s="353" t="s">
        <v>676</v>
      </c>
      <c r="I167" s="353"/>
      <c r="J167" s="397">
        <f t="shared" ref="J167:L168" si="65">J168</f>
        <v>0</v>
      </c>
      <c r="K167" s="397">
        <f t="shared" si="65"/>
        <v>0</v>
      </c>
      <c r="L167" s="397">
        <f t="shared" si="65"/>
        <v>0</v>
      </c>
    </row>
    <row r="168" spans="1:12" ht="38.25" hidden="1" x14ac:dyDescent="0.25">
      <c r="A168" s="352" t="s">
        <v>19</v>
      </c>
      <c r="B168" s="350">
        <v>51</v>
      </c>
      <c r="C168" s="350">
        <v>0</v>
      </c>
      <c r="D168" s="353" t="s">
        <v>451</v>
      </c>
      <c r="E168" s="350">
        <v>851</v>
      </c>
      <c r="F168" s="353"/>
      <c r="G168" s="353"/>
      <c r="H168" s="353" t="s">
        <v>676</v>
      </c>
      <c r="I168" s="353" t="s">
        <v>20</v>
      </c>
      <c r="J168" s="397">
        <f t="shared" si="65"/>
        <v>0</v>
      </c>
      <c r="K168" s="397">
        <f t="shared" si="65"/>
        <v>0</v>
      </c>
      <c r="L168" s="397">
        <f t="shared" si="65"/>
        <v>0</v>
      </c>
    </row>
    <row r="169" spans="1:12" ht="38.25" hidden="1" x14ac:dyDescent="0.25">
      <c r="A169" s="352" t="s">
        <v>9</v>
      </c>
      <c r="B169" s="350">
        <v>51</v>
      </c>
      <c r="C169" s="350">
        <v>0</v>
      </c>
      <c r="D169" s="353" t="s">
        <v>451</v>
      </c>
      <c r="E169" s="350">
        <v>851</v>
      </c>
      <c r="F169" s="353"/>
      <c r="G169" s="353"/>
      <c r="H169" s="353" t="s">
        <v>676</v>
      </c>
      <c r="I169" s="353" t="s">
        <v>21</v>
      </c>
      <c r="J169" s="397">
        <f>'3.ВС'!J141</f>
        <v>0</v>
      </c>
      <c r="K169" s="397">
        <f>'3.ВС'!K141</f>
        <v>0</v>
      </c>
      <c r="L169" s="397">
        <f>'3.ВС'!L141</f>
        <v>0</v>
      </c>
    </row>
    <row r="170" spans="1:12" ht="51" x14ac:dyDescent="0.25">
      <c r="A170" s="352" t="s">
        <v>661</v>
      </c>
      <c r="B170" s="350">
        <v>51</v>
      </c>
      <c r="C170" s="350">
        <v>0</v>
      </c>
      <c r="D170" s="353" t="s">
        <v>663</v>
      </c>
      <c r="E170" s="357"/>
      <c r="F170" s="353"/>
      <c r="G170" s="353"/>
      <c r="H170" s="353"/>
      <c r="I170" s="353"/>
      <c r="J170" s="397">
        <f>J171</f>
        <v>82900</v>
      </c>
      <c r="K170" s="397">
        <f t="shared" ref="K170:L173" si="66">K171</f>
        <v>20900</v>
      </c>
      <c r="L170" s="397">
        <f t="shared" si="66"/>
        <v>20900</v>
      </c>
    </row>
    <row r="171" spans="1:12" x14ac:dyDescent="0.25">
      <c r="A171" s="345" t="s">
        <v>6</v>
      </c>
      <c r="B171" s="350">
        <v>51</v>
      </c>
      <c r="C171" s="350">
        <v>0</v>
      </c>
      <c r="D171" s="353" t="s">
        <v>663</v>
      </c>
      <c r="E171" s="350">
        <v>851</v>
      </c>
      <c r="F171" s="353"/>
      <c r="G171" s="353"/>
      <c r="H171" s="353"/>
      <c r="I171" s="353"/>
      <c r="J171" s="397">
        <f>J172</f>
        <v>82900</v>
      </c>
      <c r="K171" s="397">
        <f t="shared" si="66"/>
        <v>20900</v>
      </c>
      <c r="L171" s="397">
        <f t="shared" si="66"/>
        <v>20900</v>
      </c>
    </row>
    <row r="172" spans="1:12" ht="38.25" x14ac:dyDescent="0.25">
      <c r="A172" s="344" t="s">
        <v>662</v>
      </c>
      <c r="B172" s="350">
        <v>51</v>
      </c>
      <c r="C172" s="350">
        <v>0</v>
      </c>
      <c r="D172" s="353" t="s">
        <v>663</v>
      </c>
      <c r="E172" s="350">
        <v>851</v>
      </c>
      <c r="F172" s="353"/>
      <c r="G172" s="353"/>
      <c r="H172" s="353" t="s">
        <v>667</v>
      </c>
      <c r="I172" s="353"/>
      <c r="J172" s="397">
        <f>J173</f>
        <v>82900</v>
      </c>
      <c r="K172" s="397">
        <f t="shared" si="66"/>
        <v>20900</v>
      </c>
      <c r="L172" s="397">
        <f t="shared" si="66"/>
        <v>20900</v>
      </c>
    </row>
    <row r="173" spans="1:12" ht="38.25" x14ac:dyDescent="0.25">
      <c r="A173" s="352" t="s">
        <v>19</v>
      </c>
      <c r="B173" s="350">
        <v>51</v>
      </c>
      <c r="C173" s="350">
        <v>0</v>
      </c>
      <c r="D173" s="353" t="s">
        <v>663</v>
      </c>
      <c r="E173" s="350">
        <v>851</v>
      </c>
      <c r="F173" s="353"/>
      <c r="G173" s="353"/>
      <c r="H173" s="353" t="s">
        <v>667</v>
      </c>
      <c r="I173" s="353" t="s">
        <v>20</v>
      </c>
      <c r="J173" s="397">
        <f>J174</f>
        <v>82900</v>
      </c>
      <c r="K173" s="397">
        <f t="shared" si="66"/>
        <v>20900</v>
      </c>
      <c r="L173" s="397">
        <f t="shared" si="66"/>
        <v>20900</v>
      </c>
    </row>
    <row r="174" spans="1:12" ht="38.25" x14ac:dyDescent="0.25">
      <c r="A174" s="352" t="s">
        <v>9</v>
      </c>
      <c r="B174" s="350">
        <v>51</v>
      </c>
      <c r="C174" s="350">
        <v>0</v>
      </c>
      <c r="D174" s="353" t="s">
        <v>663</v>
      </c>
      <c r="E174" s="350">
        <v>851</v>
      </c>
      <c r="F174" s="353"/>
      <c r="G174" s="353"/>
      <c r="H174" s="353" t="s">
        <v>667</v>
      </c>
      <c r="I174" s="353" t="s">
        <v>21</v>
      </c>
      <c r="J174" s="397">
        <f>'3.ВС'!J114</f>
        <v>82900</v>
      </c>
      <c r="K174" s="397">
        <f>'3.ВС'!K114</f>
        <v>20900</v>
      </c>
      <c r="L174" s="397">
        <f>'3.ВС'!L114</f>
        <v>20900</v>
      </c>
    </row>
    <row r="175" spans="1:12" s="1" customFormat="1" ht="25.5" x14ac:dyDescent="0.25">
      <c r="A175" s="402" t="s">
        <v>706</v>
      </c>
      <c r="B175" s="403">
        <v>51</v>
      </c>
      <c r="C175" s="366">
        <v>0</v>
      </c>
      <c r="D175" s="374" t="s">
        <v>707</v>
      </c>
      <c r="E175" s="366"/>
      <c r="F175" s="374"/>
      <c r="G175" s="374"/>
      <c r="H175" s="374"/>
      <c r="I175" s="374"/>
      <c r="J175" s="375">
        <f>J176</f>
        <v>70972446.460000008</v>
      </c>
      <c r="K175" s="375">
        <f t="shared" ref="K175:L175" si="67">K176</f>
        <v>22222222.219999999</v>
      </c>
      <c r="L175" s="375">
        <f t="shared" si="67"/>
        <v>0</v>
      </c>
    </row>
    <row r="176" spans="1:12" s="1" customFormat="1" x14ac:dyDescent="0.25">
      <c r="A176" s="345" t="s">
        <v>6</v>
      </c>
      <c r="B176" s="350">
        <v>51</v>
      </c>
      <c r="C176" s="350">
        <v>0</v>
      </c>
      <c r="D176" s="358" t="s">
        <v>707</v>
      </c>
      <c r="E176" s="350">
        <v>851</v>
      </c>
      <c r="F176" s="353"/>
      <c r="G176" s="353"/>
      <c r="H176" s="341"/>
      <c r="I176" s="358"/>
      <c r="J176" s="397">
        <f>J177+J180</f>
        <v>70972446.460000008</v>
      </c>
      <c r="K176" s="397">
        <f t="shared" ref="K176:L176" si="68">K177+K180</f>
        <v>22222222.219999999</v>
      </c>
      <c r="L176" s="397">
        <f t="shared" si="68"/>
        <v>0</v>
      </c>
    </row>
    <row r="177" spans="1:12" s="1" customFormat="1" ht="25.5" x14ac:dyDescent="0.25">
      <c r="A177" s="404" t="s">
        <v>720</v>
      </c>
      <c r="B177" s="350">
        <v>51</v>
      </c>
      <c r="C177" s="350">
        <v>0</v>
      </c>
      <c r="D177" s="358" t="s">
        <v>707</v>
      </c>
      <c r="E177" s="350">
        <v>851</v>
      </c>
      <c r="F177" s="353"/>
      <c r="G177" s="353"/>
      <c r="H177" s="350" t="s">
        <v>719</v>
      </c>
      <c r="I177" s="358"/>
      <c r="J177" s="356">
        <f t="shared" ref="J177:L178" si="69">J178</f>
        <v>0</v>
      </c>
      <c r="K177" s="356">
        <f t="shared" si="69"/>
        <v>22222222.219999999</v>
      </c>
      <c r="L177" s="356">
        <f t="shared" si="69"/>
        <v>0</v>
      </c>
    </row>
    <row r="178" spans="1:12" s="1" customFormat="1" ht="38.25" x14ac:dyDescent="0.25">
      <c r="A178" s="344" t="s">
        <v>19</v>
      </c>
      <c r="B178" s="350">
        <v>51</v>
      </c>
      <c r="C178" s="350">
        <v>0</v>
      </c>
      <c r="D178" s="358" t="s">
        <v>707</v>
      </c>
      <c r="E178" s="350">
        <v>851</v>
      </c>
      <c r="F178" s="353"/>
      <c r="G178" s="353"/>
      <c r="H178" s="350" t="s">
        <v>719</v>
      </c>
      <c r="I178" s="358" t="s">
        <v>20</v>
      </c>
      <c r="J178" s="356">
        <f t="shared" si="69"/>
        <v>0</v>
      </c>
      <c r="K178" s="356">
        <f t="shared" si="69"/>
        <v>22222222.219999999</v>
      </c>
      <c r="L178" s="356">
        <f t="shared" si="69"/>
        <v>0</v>
      </c>
    </row>
    <row r="179" spans="1:12" s="1" customFormat="1" ht="38.25" x14ac:dyDescent="0.25">
      <c r="A179" s="344" t="s">
        <v>9</v>
      </c>
      <c r="B179" s="350">
        <v>51</v>
      </c>
      <c r="C179" s="350">
        <v>0</v>
      </c>
      <c r="D179" s="358" t="s">
        <v>707</v>
      </c>
      <c r="E179" s="350">
        <v>851</v>
      </c>
      <c r="F179" s="353"/>
      <c r="G179" s="353"/>
      <c r="H179" s="350" t="s">
        <v>719</v>
      </c>
      <c r="I179" s="358" t="s">
        <v>21</v>
      </c>
      <c r="J179" s="397">
        <f>'3.ВС'!J244</f>
        <v>0</v>
      </c>
      <c r="K179" s="397">
        <f>'3.ВС'!K244</f>
        <v>22222222.219999999</v>
      </c>
      <c r="L179" s="397">
        <f>'3.ВС'!L244</f>
        <v>0</v>
      </c>
    </row>
    <row r="180" spans="1:12" s="1" customFormat="1" ht="25.5" x14ac:dyDescent="0.25">
      <c r="A180" s="404" t="s">
        <v>705</v>
      </c>
      <c r="B180" s="350">
        <v>51</v>
      </c>
      <c r="C180" s="350">
        <v>0</v>
      </c>
      <c r="D180" s="358" t="s">
        <v>707</v>
      </c>
      <c r="E180" s="350">
        <v>851</v>
      </c>
      <c r="F180" s="353"/>
      <c r="G180" s="353"/>
      <c r="H180" s="353" t="s">
        <v>711</v>
      </c>
      <c r="I180" s="358"/>
      <c r="J180" s="356">
        <f t="shared" ref="J180:L181" si="70">J181</f>
        <v>70972446.460000008</v>
      </c>
      <c r="K180" s="356">
        <f t="shared" si="70"/>
        <v>0</v>
      </c>
      <c r="L180" s="356">
        <f t="shared" si="70"/>
        <v>0</v>
      </c>
    </row>
    <row r="181" spans="1:12" s="1" customFormat="1" ht="38.25" x14ac:dyDescent="0.25">
      <c r="A181" s="404" t="s">
        <v>65</v>
      </c>
      <c r="B181" s="350">
        <v>51</v>
      </c>
      <c r="C181" s="350">
        <v>0</v>
      </c>
      <c r="D181" s="358" t="s">
        <v>707</v>
      </c>
      <c r="E181" s="350">
        <v>851</v>
      </c>
      <c r="F181" s="353"/>
      <c r="G181" s="353"/>
      <c r="H181" s="353" t="s">
        <v>711</v>
      </c>
      <c r="I181" s="358" t="s">
        <v>66</v>
      </c>
      <c r="J181" s="356">
        <f t="shared" si="70"/>
        <v>70972446.460000008</v>
      </c>
      <c r="K181" s="356">
        <f t="shared" si="70"/>
        <v>0</v>
      </c>
      <c r="L181" s="356">
        <f t="shared" si="70"/>
        <v>0</v>
      </c>
    </row>
    <row r="182" spans="1:12" s="1" customFormat="1" x14ac:dyDescent="0.25">
      <c r="A182" s="404" t="s">
        <v>67</v>
      </c>
      <c r="B182" s="350">
        <v>51</v>
      </c>
      <c r="C182" s="350">
        <v>0</v>
      </c>
      <c r="D182" s="358" t="s">
        <v>707</v>
      </c>
      <c r="E182" s="350">
        <v>851</v>
      </c>
      <c r="F182" s="353"/>
      <c r="G182" s="353"/>
      <c r="H182" s="353" t="s">
        <v>711</v>
      </c>
      <c r="I182" s="358" t="s">
        <v>68</v>
      </c>
      <c r="J182" s="356">
        <f>'3.ВС'!J247</f>
        <v>70972446.460000008</v>
      </c>
      <c r="K182" s="356">
        <f>'3.ВС'!K247</f>
        <v>0</v>
      </c>
      <c r="L182" s="356">
        <f>'3.ВС'!L247</f>
        <v>0</v>
      </c>
    </row>
    <row r="183" spans="1:12" s="17" customFormat="1" ht="39" thickBot="1" x14ac:dyDescent="0.3">
      <c r="A183" s="405" t="s">
        <v>677</v>
      </c>
      <c r="B183" s="366">
        <v>51</v>
      </c>
      <c r="C183" s="366">
        <v>0</v>
      </c>
      <c r="D183" s="374" t="s">
        <v>710</v>
      </c>
      <c r="E183" s="366"/>
      <c r="F183" s="374"/>
      <c r="G183" s="374"/>
      <c r="H183" s="374"/>
      <c r="I183" s="374"/>
      <c r="J183" s="401">
        <f t="shared" ref="J183:L196" si="71">J184</f>
        <v>184405364.26999998</v>
      </c>
      <c r="K183" s="401">
        <f t="shared" si="71"/>
        <v>0</v>
      </c>
      <c r="L183" s="401">
        <f t="shared" si="71"/>
        <v>0</v>
      </c>
    </row>
    <row r="184" spans="1:12" x14ac:dyDescent="0.25">
      <c r="A184" s="345" t="s">
        <v>6</v>
      </c>
      <c r="B184" s="350">
        <v>51</v>
      </c>
      <c r="C184" s="350">
        <v>0</v>
      </c>
      <c r="D184" s="358" t="s">
        <v>710</v>
      </c>
      <c r="E184" s="350">
        <v>851</v>
      </c>
      <c r="F184" s="358"/>
      <c r="G184" s="358"/>
      <c r="H184" s="358"/>
      <c r="I184" s="358"/>
      <c r="J184" s="397">
        <f t="shared" si="71"/>
        <v>184405364.26999998</v>
      </c>
      <c r="K184" s="397">
        <f t="shared" si="71"/>
        <v>0</v>
      </c>
      <c r="L184" s="397">
        <f t="shared" si="71"/>
        <v>0</v>
      </c>
    </row>
    <row r="185" spans="1:12" ht="25.5" x14ac:dyDescent="0.25">
      <c r="A185" s="346" t="s">
        <v>669</v>
      </c>
      <c r="B185" s="350">
        <v>51</v>
      </c>
      <c r="C185" s="350">
        <v>0</v>
      </c>
      <c r="D185" s="358" t="s">
        <v>710</v>
      </c>
      <c r="E185" s="350">
        <v>851</v>
      </c>
      <c r="F185" s="358"/>
      <c r="G185" s="358"/>
      <c r="H185" s="358" t="s">
        <v>678</v>
      </c>
      <c r="I185" s="358"/>
      <c r="J185" s="356">
        <f t="shared" si="71"/>
        <v>184405364.26999998</v>
      </c>
      <c r="K185" s="356">
        <f t="shared" si="71"/>
        <v>0</v>
      </c>
      <c r="L185" s="356">
        <f t="shared" si="71"/>
        <v>0</v>
      </c>
    </row>
    <row r="186" spans="1:12" ht="38.25" x14ac:dyDescent="0.25">
      <c r="A186" s="344" t="s">
        <v>19</v>
      </c>
      <c r="B186" s="350">
        <v>51</v>
      </c>
      <c r="C186" s="350">
        <v>0</v>
      </c>
      <c r="D186" s="358" t="s">
        <v>710</v>
      </c>
      <c r="E186" s="350">
        <v>851</v>
      </c>
      <c r="F186" s="358"/>
      <c r="G186" s="358"/>
      <c r="H186" s="358" t="s">
        <v>678</v>
      </c>
      <c r="I186" s="358" t="s">
        <v>20</v>
      </c>
      <c r="J186" s="356">
        <f t="shared" si="71"/>
        <v>184405364.26999998</v>
      </c>
      <c r="K186" s="356">
        <f t="shared" si="71"/>
        <v>0</v>
      </c>
      <c r="L186" s="356">
        <f t="shared" si="71"/>
        <v>0</v>
      </c>
    </row>
    <row r="187" spans="1:12" ht="38.25" x14ac:dyDescent="0.25">
      <c r="A187" s="344" t="s">
        <v>9</v>
      </c>
      <c r="B187" s="350">
        <v>51</v>
      </c>
      <c r="C187" s="350">
        <v>0</v>
      </c>
      <c r="D187" s="358" t="s">
        <v>710</v>
      </c>
      <c r="E187" s="350">
        <v>851</v>
      </c>
      <c r="F187" s="358"/>
      <c r="G187" s="358"/>
      <c r="H187" s="358" t="s">
        <v>678</v>
      </c>
      <c r="I187" s="358" t="s">
        <v>21</v>
      </c>
      <c r="J187" s="376">
        <f>'3.ВС'!J128</f>
        <v>184405364.26999998</v>
      </c>
      <c r="K187" s="376">
        <f>'3.ВС'!K128</f>
        <v>0</v>
      </c>
      <c r="L187" s="376">
        <f>'3.ВС'!L128</f>
        <v>0</v>
      </c>
    </row>
    <row r="188" spans="1:12" ht="25.5" x14ac:dyDescent="0.25">
      <c r="A188" s="406" t="s">
        <v>756</v>
      </c>
      <c r="B188" s="366">
        <v>51</v>
      </c>
      <c r="C188" s="366">
        <v>0</v>
      </c>
      <c r="D188" s="374" t="s">
        <v>757</v>
      </c>
      <c r="E188" s="366"/>
      <c r="F188" s="374"/>
      <c r="G188" s="374"/>
      <c r="H188" s="374"/>
      <c r="I188" s="374"/>
      <c r="J188" s="376">
        <f>J189</f>
        <v>760291</v>
      </c>
      <c r="K188" s="376">
        <f t="shared" ref="K188:L191" si="72">K189</f>
        <v>651678</v>
      </c>
      <c r="L188" s="376">
        <f t="shared" si="72"/>
        <v>2172260</v>
      </c>
    </row>
    <row r="189" spans="1:12" x14ac:dyDescent="0.25">
      <c r="A189" s="345" t="s">
        <v>6</v>
      </c>
      <c r="B189" s="350">
        <v>51</v>
      </c>
      <c r="C189" s="350">
        <v>0</v>
      </c>
      <c r="D189" s="358" t="s">
        <v>757</v>
      </c>
      <c r="E189" s="350">
        <v>851</v>
      </c>
      <c r="F189" s="358"/>
      <c r="G189" s="358"/>
      <c r="H189" s="358"/>
      <c r="I189" s="358"/>
      <c r="J189" s="376">
        <f>J190</f>
        <v>760291</v>
      </c>
      <c r="K189" s="376">
        <f t="shared" si="72"/>
        <v>651678</v>
      </c>
      <c r="L189" s="376">
        <f t="shared" si="72"/>
        <v>2172260</v>
      </c>
    </row>
    <row r="190" spans="1:12" ht="63.75" x14ac:dyDescent="0.25">
      <c r="A190" s="352" t="s">
        <v>760</v>
      </c>
      <c r="B190" s="350">
        <v>51</v>
      </c>
      <c r="C190" s="350">
        <v>0</v>
      </c>
      <c r="D190" s="358" t="s">
        <v>757</v>
      </c>
      <c r="E190" s="350">
        <v>851</v>
      </c>
      <c r="F190" s="358"/>
      <c r="G190" s="358"/>
      <c r="H190" s="358" t="s">
        <v>762</v>
      </c>
      <c r="I190" s="358"/>
      <c r="J190" s="376">
        <f>J191</f>
        <v>760291</v>
      </c>
      <c r="K190" s="376">
        <f t="shared" si="72"/>
        <v>651678</v>
      </c>
      <c r="L190" s="376">
        <f t="shared" si="72"/>
        <v>2172260</v>
      </c>
    </row>
    <row r="191" spans="1:12" ht="38.25" x14ac:dyDescent="0.25">
      <c r="A191" s="352" t="s">
        <v>19</v>
      </c>
      <c r="B191" s="350">
        <v>51</v>
      </c>
      <c r="C191" s="350">
        <v>0</v>
      </c>
      <c r="D191" s="358" t="s">
        <v>757</v>
      </c>
      <c r="E191" s="350">
        <v>851</v>
      </c>
      <c r="F191" s="358"/>
      <c r="G191" s="358"/>
      <c r="H191" s="358" t="s">
        <v>762</v>
      </c>
      <c r="I191" s="358" t="s">
        <v>20</v>
      </c>
      <c r="J191" s="376">
        <f>J192</f>
        <v>760291</v>
      </c>
      <c r="K191" s="376">
        <f t="shared" si="72"/>
        <v>651678</v>
      </c>
      <c r="L191" s="376">
        <f t="shared" si="72"/>
        <v>2172260</v>
      </c>
    </row>
    <row r="192" spans="1:12" ht="38.25" x14ac:dyDescent="0.25">
      <c r="A192" s="352" t="s">
        <v>9</v>
      </c>
      <c r="B192" s="350">
        <v>51</v>
      </c>
      <c r="C192" s="350">
        <v>0</v>
      </c>
      <c r="D192" s="358" t="s">
        <v>757</v>
      </c>
      <c r="E192" s="350">
        <v>851</v>
      </c>
      <c r="F192" s="358"/>
      <c r="G192" s="358"/>
      <c r="H192" s="358" t="s">
        <v>762</v>
      </c>
      <c r="I192" s="358" t="s">
        <v>21</v>
      </c>
      <c r="J192" s="376">
        <f>'3.ВС'!J162</f>
        <v>760291</v>
      </c>
      <c r="K192" s="376">
        <f>'3.ВС'!K162</f>
        <v>651678</v>
      </c>
      <c r="L192" s="376">
        <f>'3.ВС'!L162</f>
        <v>2172260</v>
      </c>
    </row>
    <row r="193" spans="1:12" s="17" customFormat="1" ht="39" thickBot="1" x14ac:dyDescent="0.3">
      <c r="A193" s="405" t="s">
        <v>723</v>
      </c>
      <c r="B193" s="366">
        <v>51</v>
      </c>
      <c r="C193" s="366">
        <v>0</v>
      </c>
      <c r="D193" s="374" t="s">
        <v>722</v>
      </c>
      <c r="E193" s="366"/>
      <c r="F193" s="374"/>
      <c r="G193" s="374"/>
      <c r="H193" s="374"/>
      <c r="I193" s="374"/>
      <c r="J193" s="401">
        <f>J194+J198</f>
        <v>3464952.5300000003</v>
      </c>
      <c r="K193" s="401">
        <f t="shared" ref="K193:L193" si="73">K194+K198</f>
        <v>13756332</v>
      </c>
      <c r="L193" s="401">
        <f t="shared" si="73"/>
        <v>0</v>
      </c>
    </row>
    <row r="194" spans="1:12" x14ac:dyDescent="0.25">
      <c r="A194" s="345" t="s">
        <v>6</v>
      </c>
      <c r="B194" s="350">
        <v>51</v>
      </c>
      <c r="C194" s="350">
        <v>0</v>
      </c>
      <c r="D194" s="358" t="s">
        <v>722</v>
      </c>
      <c r="E194" s="350">
        <v>851</v>
      </c>
      <c r="F194" s="358"/>
      <c r="G194" s="358"/>
      <c r="H194" s="358"/>
      <c r="I194" s="358"/>
      <c r="J194" s="397">
        <f t="shared" si="71"/>
        <v>0</v>
      </c>
      <c r="K194" s="397">
        <f t="shared" si="71"/>
        <v>4556955</v>
      </c>
      <c r="L194" s="397">
        <f t="shared" si="71"/>
        <v>0</v>
      </c>
    </row>
    <row r="195" spans="1:12" ht="25.5" x14ac:dyDescent="0.25">
      <c r="A195" s="346" t="s">
        <v>293</v>
      </c>
      <c r="B195" s="350">
        <v>51</v>
      </c>
      <c r="C195" s="350">
        <v>0</v>
      </c>
      <c r="D195" s="358" t="s">
        <v>722</v>
      </c>
      <c r="E195" s="350">
        <v>851</v>
      </c>
      <c r="F195" s="358"/>
      <c r="G195" s="358"/>
      <c r="H195" s="358" t="s">
        <v>295</v>
      </c>
      <c r="I195" s="358"/>
      <c r="J195" s="356">
        <f t="shared" si="71"/>
        <v>0</v>
      </c>
      <c r="K195" s="356">
        <f t="shared" si="71"/>
        <v>4556955</v>
      </c>
      <c r="L195" s="356">
        <f t="shared" si="71"/>
        <v>0</v>
      </c>
    </row>
    <row r="196" spans="1:12" ht="38.25" x14ac:dyDescent="0.25">
      <c r="A196" s="344" t="s">
        <v>37</v>
      </c>
      <c r="B196" s="350">
        <v>51</v>
      </c>
      <c r="C196" s="350">
        <v>0</v>
      </c>
      <c r="D196" s="358" t="s">
        <v>722</v>
      </c>
      <c r="E196" s="350">
        <v>851</v>
      </c>
      <c r="F196" s="358"/>
      <c r="G196" s="358"/>
      <c r="H196" s="358" t="s">
        <v>295</v>
      </c>
      <c r="I196" s="358" t="s">
        <v>76</v>
      </c>
      <c r="J196" s="356">
        <f t="shared" si="71"/>
        <v>0</v>
      </c>
      <c r="K196" s="356">
        <f t="shared" si="71"/>
        <v>4556955</v>
      </c>
      <c r="L196" s="356">
        <f t="shared" si="71"/>
        <v>0</v>
      </c>
    </row>
    <row r="197" spans="1:12" x14ac:dyDescent="0.25">
      <c r="A197" s="344" t="s">
        <v>77</v>
      </c>
      <c r="B197" s="350">
        <v>51</v>
      </c>
      <c r="C197" s="350">
        <v>0</v>
      </c>
      <c r="D197" s="358" t="s">
        <v>722</v>
      </c>
      <c r="E197" s="350">
        <v>851</v>
      </c>
      <c r="F197" s="358"/>
      <c r="G197" s="358"/>
      <c r="H197" s="358" t="s">
        <v>295</v>
      </c>
      <c r="I197" s="358" t="s">
        <v>78</v>
      </c>
      <c r="J197" s="376">
        <f>'3.ВС'!J172</f>
        <v>0</v>
      </c>
      <c r="K197" s="376">
        <f>'3.ВС'!K172</f>
        <v>4556955</v>
      </c>
      <c r="L197" s="376">
        <f>'3.ВС'!L172</f>
        <v>0</v>
      </c>
    </row>
    <row r="198" spans="1:12" x14ac:dyDescent="0.25">
      <c r="A198" s="398" t="s">
        <v>6</v>
      </c>
      <c r="B198" s="350">
        <v>51</v>
      </c>
      <c r="C198" s="350">
        <v>0</v>
      </c>
      <c r="D198" s="358" t="s">
        <v>722</v>
      </c>
      <c r="E198" s="358" t="s">
        <v>250</v>
      </c>
      <c r="F198" s="358"/>
      <c r="G198" s="358"/>
      <c r="H198" s="358"/>
      <c r="I198" s="358"/>
      <c r="J198" s="356">
        <f t="shared" ref="J198:L200" si="74">J199</f>
        <v>3464952.5300000003</v>
      </c>
      <c r="K198" s="356">
        <f t="shared" si="74"/>
        <v>9199377</v>
      </c>
      <c r="L198" s="356">
        <f t="shared" si="74"/>
        <v>0</v>
      </c>
    </row>
    <row r="199" spans="1:12" ht="25.5" x14ac:dyDescent="0.25">
      <c r="A199" s="398" t="s">
        <v>763</v>
      </c>
      <c r="B199" s="350">
        <v>51</v>
      </c>
      <c r="C199" s="350">
        <v>0</v>
      </c>
      <c r="D199" s="358" t="s">
        <v>722</v>
      </c>
      <c r="E199" s="358" t="s">
        <v>250</v>
      </c>
      <c r="F199" s="358"/>
      <c r="G199" s="358"/>
      <c r="H199" s="358" t="s">
        <v>738</v>
      </c>
      <c r="I199" s="358"/>
      <c r="J199" s="356">
        <f t="shared" si="74"/>
        <v>3464952.5300000003</v>
      </c>
      <c r="K199" s="356">
        <f t="shared" si="74"/>
        <v>9199377</v>
      </c>
      <c r="L199" s="356">
        <f t="shared" si="74"/>
        <v>0</v>
      </c>
    </row>
    <row r="200" spans="1:12" ht="38.25" x14ac:dyDescent="0.25">
      <c r="A200" s="352" t="s">
        <v>37</v>
      </c>
      <c r="B200" s="350">
        <v>51</v>
      </c>
      <c r="C200" s="350">
        <v>0</v>
      </c>
      <c r="D200" s="358" t="s">
        <v>722</v>
      </c>
      <c r="E200" s="358" t="s">
        <v>250</v>
      </c>
      <c r="F200" s="358"/>
      <c r="G200" s="358"/>
      <c r="H200" s="358" t="s">
        <v>738</v>
      </c>
      <c r="I200" s="358" t="s">
        <v>76</v>
      </c>
      <c r="J200" s="356">
        <f t="shared" si="74"/>
        <v>3464952.5300000003</v>
      </c>
      <c r="K200" s="356">
        <f t="shared" si="74"/>
        <v>9199377</v>
      </c>
      <c r="L200" s="356">
        <f t="shared" si="74"/>
        <v>0</v>
      </c>
    </row>
    <row r="201" spans="1:12" x14ac:dyDescent="0.25">
      <c r="A201" s="352" t="s">
        <v>77</v>
      </c>
      <c r="B201" s="350">
        <v>51</v>
      </c>
      <c r="C201" s="350">
        <v>0</v>
      </c>
      <c r="D201" s="358" t="s">
        <v>722</v>
      </c>
      <c r="E201" s="358" t="s">
        <v>250</v>
      </c>
      <c r="F201" s="358"/>
      <c r="G201" s="358"/>
      <c r="H201" s="358" t="s">
        <v>738</v>
      </c>
      <c r="I201" s="358" t="s">
        <v>78</v>
      </c>
      <c r="J201" s="356">
        <f>'3.ВС'!J186</f>
        <v>3464952.5300000003</v>
      </c>
      <c r="K201" s="356">
        <f>'3.ВС'!K186</f>
        <v>9199377</v>
      </c>
      <c r="L201" s="356">
        <f>'3.ВС'!L186</f>
        <v>0</v>
      </c>
    </row>
    <row r="202" spans="1:12" s="17" customFormat="1" ht="25.5" x14ac:dyDescent="0.25">
      <c r="A202" s="394" t="s">
        <v>244</v>
      </c>
      <c r="B202" s="366">
        <v>51</v>
      </c>
      <c r="C202" s="366">
        <v>2</v>
      </c>
      <c r="D202" s="355"/>
      <c r="E202" s="366"/>
      <c r="F202" s="374"/>
      <c r="G202" s="355"/>
      <c r="H202" s="355"/>
      <c r="I202" s="374"/>
      <c r="J202" s="375">
        <f>J203+J208+J235</f>
        <v>35609983.469999999</v>
      </c>
      <c r="K202" s="375">
        <f t="shared" ref="K202:L202" si="75">K203+K208+K235</f>
        <v>33456958.59</v>
      </c>
      <c r="L202" s="375">
        <f t="shared" si="75"/>
        <v>32948126.260000002</v>
      </c>
    </row>
    <row r="203" spans="1:12" ht="25.5" x14ac:dyDescent="0.25">
      <c r="A203" s="345" t="s">
        <v>368</v>
      </c>
      <c r="B203" s="350">
        <v>51</v>
      </c>
      <c r="C203" s="350">
        <v>2</v>
      </c>
      <c r="D203" s="353" t="s">
        <v>32</v>
      </c>
      <c r="E203" s="350"/>
      <c r="F203" s="358"/>
      <c r="G203" s="353"/>
      <c r="H203" s="353"/>
      <c r="I203" s="358"/>
      <c r="J203" s="356">
        <f t="shared" ref="J203:L206" si="76">J204</f>
        <v>122400</v>
      </c>
      <c r="K203" s="356">
        <f t="shared" si="76"/>
        <v>122400</v>
      </c>
      <c r="L203" s="356">
        <f t="shared" si="76"/>
        <v>122400</v>
      </c>
    </row>
    <row r="204" spans="1:12" x14ac:dyDescent="0.25">
      <c r="A204" s="345" t="s">
        <v>6</v>
      </c>
      <c r="B204" s="350">
        <v>51</v>
      </c>
      <c r="C204" s="350">
        <v>2</v>
      </c>
      <c r="D204" s="353" t="s">
        <v>32</v>
      </c>
      <c r="E204" s="350">
        <v>851</v>
      </c>
      <c r="F204" s="358"/>
      <c r="G204" s="353"/>
      <c r="H204" s="353"/>
      <c r="I204" s="358"/>
      <c r="J204" s="356">
        <f t="shared" si="76"/>
        <v>122400</v>
      </c>
      <c r="K204" s="356">
        <f t="shared" si="76"/>
        <v>122400</v>
      </c>
      <c r="L204" s="356">
        <f t="shared" si="76"/>
        <v>122400</v>
      </c>
    </row>
    <row r="205" spans="1:12" ht="89.25" x14ac:dyDescent="0.25">
      <c r="A205" s="345" t="s">
        <v>81</v>
      </c>
      <c r="B205" s="350">
        <v>51</v>
      </c>
      <c r="C205" s="350">
        <v>2</v>
      </c>
      <c r="D205" s="358" t="s">
        <v>32</v>
      </c>
      <c r="E205" s="350">
        <v>851</v>
      </c>
      <c r="F205" s="358" t="s">
        <v>52</v>
      </c>
      <c r="G205" s="358" t="s">
        <v>11</v>
      </c>
      <c r="H205" s="358" t="s">
        <v>159</v>
      </c>
      <c r="I205" s="358"/>
      <c r="J205" s="356">
        <f t="shared" si="76"/>
        <v>122400</v>
      </c>
      <c r="K205" s="356">
        <f t="shared" si="76"/>
        <v>122400</v>
      </c>
      <c r="L205" s="356">
        <f t="shared" si="76"/>
        <v>122400</v>
      </c>
    </row>
    <row r="206" spans="1:12" ht="38.25" x14ac:dyDescent="0.25">
      <c r="A206" s="352" t="s">
        <v>37</v>
      </c>
      <c r="B206" s="350">
        <v>51</v>
      </c>
      <c r="C206" s="350">
        <v>2</v>
      </c>
      <c r="D206" s="358" t="s">
        <v>32</v>
      </c>
      <c r="E206" s="350">
        <v>851</v>
      </c>
      <c r="F206" s="358" t="s">
        <v>52</v>
      </c>
      <c r="G206" s="358" t="s">
        <v>11</v>
      </c>
      <c r="H206" s="358" t="s">
        <v>159</v>
      </c>
      <c r="I206" s="358" t="s">
        <v>76</v>
      </c>
      <c r="J206" s="356">
        <f t="shared" si="76"/>
        <v>122400</v>
      </c>
      <c r="K206" s="356">
        <f t="shared" si="76"/>
        <v>122400</v>
      </c>
      <c r="L206" s="356">
        <f t="shared" si="76"/>
        <v>122400</v>
      </c>
    </row>
    <row r="207" spans="1:12" x14ac:dyDescent="0.25">
      <c r="A207" s="352" t="s">
        <v>77</v>
      </c>
      <c r="B207" s="350">
        <v>51</v>
      </c>
      <c r="C207" s="350">
        <v>2</v>
      </c>
      <c r="D207" s="358" t="s">
        <v>32</v>
      </c>
      <c r="E207" s="350">
        <v>851</v>
      </c>
      <c r="F207" s="358" t="s">
        <v>52</v>
      </c>
      <c r="G207" s="358" t="s">
        <v>11</v>
      </c>
      <c r="H207" s="358" t="s">
        <v>159</v>
      </c>
      <c r="I207" s="358" t="s">
        <v>78</v>
      </c>
      <c r="J207" s="356">
        <f>'3.ВС'!J189</f>
        <v>122400</v>
      </c>
      <c r="K207" s="356">
        <f>'3.ВС'!K189</f>
        <v>122400</v>
      </c>
      <c r="L207" s="356">
        <f>'3.ВС'!L189</f>
        <v>122400</v>
      </c>
    </row>
    <row r="208" spans="1:12" ht="38.25" x14ac:dyDescent="0.25">
      <c r="A208" s="345" t="s">
        <v>158</v>
      </c>
      <c r="B208" s="350">
        <v>51</v>
      </c>
      <c r="C208" s="350">
        <v>2</v>
      </c>
      <c r="D208" s="353" t="s">
        <v>127</v>
      </c>
      <c r="E208" s="350"/>
      <c r="F208" s="358"/>
      <c r="G208" s="353"/>
      <c r="H208" s="353"/>
      <c r="I208" s="358"/>
      <c r="J208" s="356">
        <f t="shared" ref="J208:L208" si="77">J209</f>
        <v>35162097.719999999</v>
      </c>
      <c r="K208" s="356">
        <f t="shared" si="77"/>
        <v>33334558.59</v>
      </c>
      <c r="L208" s="356">
        <f t="shared" si="77"/>
        <v>32825726.260000002</v>
      </c>
    </row>
    <row r="209" spans="1:12" x14ac:dyDescent="0.25">
      <c r="A209" s="345" t="s">
        <v>6</v>
      </c>
      <c r="B209" s="350">
        <v>51</v>
      </c>
      <c r="C209" s="350">
        <v>2</v>
      </c>
      <c r="D209" s="353" t="s">
        <v>127</v>
      </c>
      <c r="E209" s="350">
        <v>851</v>
      </c>
      <c r="F209" s="358"/>
      <c r="G209" s="353"/>
      <c r="H209" s="353"/>
      <c r="I209" s="358"/>
      <c r="J209" s="356">
        <f>J210+J213+J216+J224+J229+J232+J221</f>
        <v>35162097.719999999</v>
      </c>
      <c r="K209" s="356">
        <f t="shared" ref="K209:L209" si="78">K210+K213+K216+K224+K229+K232+K221</f>
        <v>33334558.59</v>
      </c>
      <c r="L209" s="356">
        <f t="shared" si="78"/>
        <v>32825726.260000002</v>
      </c>
    </row>
    <row r="210" spans="1:12" x14ac:dyDescent="0.25">
      <c r="A210" s="345" t="s">
        <v>75</v>
      </c>
      <c r="B210" s="350">
        <v>51</v>
      </c>
      <c r="C210" s="350">
        <v>2</v>
      </c>
      <c r="D210" s="358" t="s">
        <v>127</v>
      </c>
      <c r="E210" s="350">
        <v>851</v>
      </c>
      <c r="F210" s="358" t="s">
        <v>52</v>
      </c>
      <c r="G210" s="358" t="s">
        <v>11</v>
      </c>
      <c r="H210" s="358" t="s">
        <v>193</v>
      </c>
      <c r="I210" s="358"/>
      <c r="J210" s="356">
        <f t="shared" ref="J210:L211" si="79">J211</f>
        <v>13820800</v>
      </c>
      <c r="K210" s="356">
        <f t="shared" si="79"/>
        <v>13508300</v>
      </c>
      <c r="L210" s="356">
        <f t="shared" si="79"/>
        <v>13508300</v>
      </c>
    </row>
    <row r="211" spans="1:12" ht="38.25" x14ac:dyDescent="0.25">
      <c r="A211" s="352" t="s">
        <v>37</v>
      </c>
      <c r="B211" s="350">
        <v>51</v>
      </c>
      <c r="C211" s="350">
        <v>2</v>
      </c>
      <c r="D211" s="358" t="s">
        <v>127</v>
      </c>
      <c r="E211" s="350">
        <v>851</v>
      </c>
      <c r="F211" s="358" t="s">
        <v>52</v>
      </c>
      <c r="G211" s="358" t="s">
        <v>11</v>
      </c>
      <c r="H211" s="358" t="s">
        <v>193</v>
      </c>
      <c r="I211" s="358" t="s">
        <v>76</v>
      </c>
      <c r="J211" s="356">
        <f t="shared" si="79"/>
        <v>13820800</v>
      </c>
      <c r="K211" s="356">
        <f t="shared" si="79"/>
        <v>13508300</v>
      </c>
      <c r="L211" s="356">
        <f t="shared" si="79"/>
        <v>13508300</v>
      </c>
    </row>
    <row r="212" spans="1:12" x14ac:dyDescent="0.25">
      <c r="A212" s="352" t="s">
        <v>77</v>
      </c>
      <c r="B212" s="350">
        <v>51</v>
      </c>
      <c r="C212" s="350">
        <v>2</v>
      </c>
      <c r="D212" s="358" t="s">
        <v>127</v>
      </c>
      <c r="E212" s="350">
        <v>851</v>
      </c>
      <c r="F212" s="358" t="s">
        <v>52</v>
      </c>
      <c r="G212" s="358" t="s">
        <v>11</v>
      </c>
      <c r="H212" s="358" t="s">
        <v>193</v>
      </c>
      <c r="I212" s="358" t="s">
        <v>78</v>
      </c>
      <c r="J212" s="356">
        <f>'3.ВС'!J192</f>
        <v>13820800</v>
      </c>
      <c r="K212" s="356">
        <f>'3.ВС'!K192</f>
        <v>13508300</v>
      </c>
      <c r="L212" s="356">
        <f>'3.ВС'!L192</f>
        <v>13508300</v>
      </c>
    </row>
    <row r="213" spans="1:12" ht="25.5" x14ac:dyDescent="0.25">
      <c r="A213" s="345" t="s">
        <v>79</v>
      </c>
      <c r="B213" s="350">
        <v>51</v>
      </c>
      <c r="C213" s="350">
        <v>2</v>
      </c>
      <c r="D213" s="358" t="s">
        <v>127</v>
      </c>
      <c r="E213" s="350">
        <v>851</v>
      </c>
      <c r="F213" s="358" t="s">
        <v>52</v>
      </c>
      <c r="G213" s="358" t="s">
        <v>11</v>
      </c>
      <c r="H213" s="358" t="s">
        <v>194</v>
      </c>
      <c r="I213" s="358"/>
      <c r="J213" s="356">
        <f t="shared" ref="J213:L217" si="80">J214</f>
        <v>13022100</v>
      </c>
      <c r="K213" s="356">
        <f t="shared" si="80"/>
        <v>13652100</v>
      </c>
      <c r="L213" s="356">
        <f t="shared" si="80"/>
        <v>13652100</v>
      </c>
    </row>
    <row r="214" spans="1:12" ht="38.25" x14ac:dyDescent="0.25">
      <c r="A214" s="352" t="s">
        <v>37</v>
      </c>
      <c r="B214" s="350">
        <v>51</v>
      </c>
      <c r="C214" s="350">
        <v>2</v>
      </c>
      <c r="D214" s="358" t="s">
        <v>127</v>
      </c>
      <c r="E214" s="350">
        <v>851</v>
      </c>
      <c r="F214" s="358" t="s">
        <v>52</v>
      </c>
      <c r="G214" s="358" t="s">
        <v>11</v>
      </c>
      <c r="H214" s="358" t="s">
        <v>194</v>
      </c>
      <c r="I214" s="372">
        <v>600</v>
      </c>
      <c r="J214" s="356">
        <f t="shared" si="80"/>
        <v>13022100</v>
      </c>
      <c r="K214" s="356">
        <f t="shared" si="80"/>
        <v>13652100</v>
      </c>
      <c r="L214" s="356">
        <f t="shared" si="80"/>
        <v>13652100</v>
      </c>
    </row>
    <row r="215" spans="1:12" x14ac:dyDescent="0.25">
      <c r="A215" s="352" t="s">
        <v>77</v>
      </c>
      <c r="B215" s="350">
        <v>51</v>
      </c>
      <c r="C215" s="350">
        <v>2</v>
      </c>
      <c r="D215" s="358" t="s">
        <v>127</v>
      </c>
      <c r="E215" s="350">
        <v>851</v>
      </c>
      <c r="F215" s="358" t="s">
        <v>52</v>
      </c>
      <c r="G215" s="358" t="s">
        <v>11</v>
      </c>
      <c r="H215" s="358" t="s">
        <v>194</v>
      </c>
      <c r="I215" s="372">
        <v>610</v>
      </c>
      <c r="J215" s="356">
        <f>'3.ВС'!J195</f>
        <v>13022100</v>
      </c>
      <c r="K215" s="356">
        <f>'3.ВС'!K195</f>
        <v>13652100</v>
      </c>
      <c r="L215" s="356">
        <f>'3.ВС'!L195</f>
        <v>13652100</v>
      </c>
    </row>
    <row r="216" spans="1:12" x14ac:dyDescent="0.25">
      <c r="A216" s="345" t="s">
        <v>82</v>
      </c>
      <c r="B216" s="350">
        <v>51</v>
      </c>
      <c r="C216" s="350">
        <v>2</v>
      </c>
      <c r="D216" s="358" t="s">
        <v>127</v>
      </c>
      <c r="E216" s="350">
        <v>851</v>
      </c>
      <c r="F216" s="358" t="s">
        <v>52</v>
      </c>
      <c r="G216" s="358" t="s">
        <v>11</v>
      </c>
      <c r="H216" s="358" t="s">
        <v>196</v>
      </c>
      <c r="I216" s="372"/>
      <c r="J216" s="356">
        <f t="shared" ref="J216:L216" si="81">J217+J219</f>
        <v>2012600</v>
      </c>
      <c r="K216" s="356">
        <f t="shared" si="81"/>
        <v>0</v>
      </c>
      <c r="L216" s="356">
        <f t="shared" si="81"/>
        <v>0</v>
      </c>
    </row>
    <row r="217" spans="1:12" ht="38.25" x14ac:dyDescent="0.25">
      <c r="A217" s="352" t="s">
        <v>19</v>
      </c>
      <c r="B217" s="350">
        <v>51</v>
      </c>
      <c r="C217" s="350">
        <v>2</v>
      </c>
      <c r="D217" s="358" t="s">
        <v>127</v>
      </c>
      <c r="E217" s="350">
        <v>851</v>
      </c>
      <c r="F217" s="358" t="s">
        <v>52</v>
      </c>
      <c r="G217" s="358" t="s">
        <v>11</v>
      </c>
      <c r="H217" s="358" t="s">
        <v>196</v>
      </c>
      <c r="I217" s="372">
        <v>200</v>
      </c>
      <c r="J217" s="356">
        <f t="shared" si="80"/>
        <v>135500</v>
      </c>
      <c r="K217" s="356">
        <f t="shared" si="80"/>
        <v>0</v>
      </c>
      <c r="L217" s="356">
        <f t="shared" si="80"/>
        <v>0</v>
      </c>
    </row>
    <row r="218" spans="1:12" ht="38.25" x14ac:dyDescent="0.25">
      <c r="A218" s="352" t="s">
        <v>9</v>
      </c>
      <c r="B218" s="350">
        <v>51</v>
      </c>
      <c r="C218" s="350">
        <v>2</v>
      </c>
      <c r="D218" s="358" t="s">
        <v>127</v>
      </c>
      <c r="E218" s="350">
        <v>851</v>
      </c>
      <c r="F218" s="358" t="s">
        <v>52</v>
      </c>
      <c r="G218" s="358" t="s">
        <v>11</v>
      </c>
      <c r="H218" s="358" t="s">
        <v>196</v>
      </c>
      <c r="I218" s="372">
        <v>240</v>
      </c>
      <c r="J218" s="356">
        <f>'3.ВС'!J198</f>
        <v>135500</v>
      </c>
      <c r="K218" s="356">
        <f>'3.ВС'!K198</f>
        <v>0</v>
      </c>
      <c r="L218" s="356">
        <f>'3.ВС'!L198</f>
        <v>0</v>
      </c>
    </row>
    <row r="219" spans="1:12" ht="38.25" x14ac:dyDescent="0.25">
      <c r="A219" s="352" t="s">
        <v>37</v>
      </c>
      <c r="B219" s="350">
        <v>51</v>
      </c>
      <c r="C219" s="350">
        <v>2</v>
      </c>
      <c r="D219" s="358" t="s">
        <v>127</v>
      </c>
      <c r="E219" s="350">
        <v>851</v>
      </c>
      <c r="F219" s="358" t="s">
        <v>52</v>
      </c>
      <c r="G219" s="358" t="s">
        <v>11</v>
      </c>
      <c r="H219" s="358" t="s">
        <v>196</v>
      </c>
      <c r="I219" s="372">
        <v>600</v>
      </c>
      <c r="J219" s="356">
        <f t="shared" ref="J219:L219" si="82">J220</f>
        <v>1877100</v>
      </c>
      <c r="K219" s="356">
        <f t="shared" si="82"/>
        <v>0</v>
      </c>
      <c r="L219" s="356">
        <f t="shared" si="82"/>
        <v>0</v>
      </c>
    </row>
    <row r="220" spans="1:12" x14ac:dyDescent="0.25">
      <c r="A220" s="352" t="s">
        <v>77</v>
      </c>
      <c r="B220" s="350">
        <v>51</v>
      </c>
      <c r="C220" s="350">
        <v>2</v>
      </c>
      <c r="D220" s="358" t="s">
        <v>127</v>
      </c>
      <c r="E220" s="350">
        <v>851</v>
      </c>
      <c r="F220" s="358" t="s">
        <v>52</v>
      </c>
      <c r="G220" s="358" t="s">
        <v>11</v>
      </c>
      <c r="H220" s="358" t="s">
        <v>196</v>
      </c>
      <c r="I220" s="372">
        <v>610</v>
      </c>
      <c r="J220" s="356">
        <f>'3.ВС'!J200</f>
        <v>1877100</v>
      </c>
      <c r="K220" s="356">
        <f>'3.ВС'!K200</f>
        <v>0</v>
      </c>
      <c r="L220" s="356">
        <f>'3.ВС'!L200</f>
        <v>0</v>
      </c>
    </row>
    <row r="221" spans="1:12" ht="25.5" x14ac:dyDescent="0.25">
      <c r="A221" s="352" t="s">
        <v>110</v>
      </c>
      <c r="B221" s="350">
        <v>51</v>
      </c>
      <c r="C221" s="350">
        <v>2</v>
      </c>
      <c r="D221" s="358" t="s">
        <v>127</v>
      </c>
      <c r="E221" s="350">
        <v>851</v>
      </c>
      <c r="F221" s="358" t="s">
        <v>52</v>
      </c>
      <c r="G221" s="358" t="s">
        <v>11</v>
      </c>
      <c r="H221" s="358" t="s">
        <v>272</v>
      </c>
      <c r="I221" s="372">
        <v>240</v>
      </c>
      <c r="J221" s="356">
        <f>'3.ВС'!J201</f>
        <v>535126</v>
      </c>
      <c r="K221" s="356">
        <f>'3.ВС'!K201</f>
        <v>0</v>
      </c>
      <c r="L221" s="356">
        <f>'3.ВС'!L201</f>
        <v>0</v>
      </c>
    </row>
    <row r="222" spans="1:12" ht="38.25" x14ac:dyDescent="0.25">
      <c r="A222" s="352" t="s">
        <v>37</v>
      </c>
      <c r="B222" s="350">
        <v>51</v>
      </c>
      <c r="C222" s="350">
        <v>2</v>
      </c>
      <c r="D222" s="358" t="s">
        <v>127</v>
      </c>
      <c r="E222" s="350">
        <v>851</v>
      </c>
      <c r="F222" s="358" t="s">
        <v>52</v>
      </c>
      <c r="G222" s="358" t="s">
        <v>11</v>
      </c>
      <c r="H222" s="358" t="s">
        <v>272</v>
      </c>
      <c r="I222" s="372">
        <v>600</v>
      </c>
      <c r="J222" s="356">
        <f t="shared" ref="J222:L222" si="83">J223</f>
        <v>535126</v>
      </c>
      <c r="K222" s="356">
        <f t="shared" si="83"/>
        <v>0</v>
      </c>
      <c r="L222" s="356">
        <f t="shared" si="83"/>
        <v>0</v>
      </c>
    </row>
    <row r="223" spans="1:12" x14ac:dyDescent="0.25">
      <c r="A223" s="352" t="s">
        <v>77</v>
      </c>
      <c r="B223" s="350">
        <v>51</v>
      </c>
      <c r="C223" s="350">
        <v>2</v>
      </c>
      <c r="D223" s="358" t="s">
        <v>127</v>
      </c>
      <c r="E223" s="350">
        <v>851</v>
      </c>
      <c r="F223" s="358" t="s">
        <v>52</v>
      </c>
      <c r="G223" s="358" t="s">
        <v>11</v>
      </c>
      <c r="H223" s="358" t="s">
        <v>272</v>
      </c>
      <c r="I223" s="372">
        <v>610</v>
      </c>
      <c r="J223" s="356">
        <f>'3.ВС'!J203</f>
        <v>535126</v>
      </c>
      <c r="K223" s="356">
        <f>'3.ВС'!K203</f>
        <v>0</v>
      </c>
      <c r="L223" s="356">
        <f>'3.ВС'!L203</f>
        <v>0</v>
      </c>
    </row>
    <row r="224" spans="1:12" ht="89.25" x14ac:dyDescent="0.25">
      <c r="A224" s="345" t="s">
        <v>80</v>
      </c>
      <c r="B224" s="350">
        <v>51</v>
      </c>
      <c r="C224" s="350">
        <v>2</v>
      </c>
      <c r="D224" s="358" t="s">
        <v>127</v>
      </c>
      <c r="E224" s="350">
        <v>851</v>
      </c>
      <c r="F224" s="358" t="s">
        <v>52</v>
      </c>
      <c r="G224" s="358" t="s">
        <v>11</v>
      </c>
      <c r="H224" s="358" t="s">
        <v>195</v>
      </c>
      <c r="I224" s="372"/>
      <c r="J224" s="356">
        <f t="shared" ref="J224:L224" si="84">J225+J227</f>
        <v>5600000</v>
      </c>
      <c r="K224" s="356">
        <f t="shared" si="84"/>
        <v>5600000</v>
      </c>
      <c r="L224" s="356">
        <f t="shared" si="84"/>
        <v>5600000</v>
      </c>
    </row>
    <row r="225" spans="1:12" ht="38.25" x14ac:dyDescent="0.25">
      <c r="A225" s="352" t="s">
        <v>19</v>
      </c>
      <c r="B225" s="350">
        <v>51</v>
      </c>
      <c r="C225" s="350">
        <v>2</v>
      </c>
      <c r="D225" s="358" t="s">
        <v>127</v>
      </c>
      <c r="E225" s="350">
        <v>851</v>
      </c>
      <c r="F225" s="358" t="s">
        <v>52</v>
      </c>
      <c r="G225" s="358" t="s">
        <v>11</v>
      </c>
      <c r="H225" s="358" t="s">
        <v>195</v>
      </c>
      <c r="I225" s="372">
        <v>200</v>
      </c>
      <c r="J225" s="356">
        <f t="shared" ref="J225:L227" si="85">J226</f>
        <v>381500</v>
      </c>
      <c r="K225" s="356">
        <f t="shared" si="85"/>
        <v>381500</v>
      </c>
      <c r="L225" s="356">
        <f t="shared" si="85"/>
        <v>381500</v>
      </c>
    </row>
    <row r="226" spans="1:12" ht="38.25" x14ac:dyDescent="0.25">
      <c r="A226" s="352" t="s">
        <v>9</v>
      </c>
      <c r="B226" s="350">
        <v>51</v>
      </c>
      <c r="C226" s="350">
        <v>2</v>
      </c>
      <c r="D226" s="358" t="s">
        <v>127</v>
      </c>
      <c r="E226" s="350">
        <v>851</v>
      </c>
      <c r="F226" s="358" t="s">
        <v>52</v>
      </c>
      <c r="G226" s="358" t="s">
        <v>11</v>
      </c>
      <c r="H226" s="358" t="s">
        <v>195</v>
      </c>
      <c r="I226" s="372">
        <v>240</v>
      </c>
      <c r="J226" s="356">
        <f>'3.ВС'!J206</f>
        <v>381500</v>
      </c>
      <c r="K226" s="356">
        <f>'3.ВС'!K206</f>
        <v>381500</v>
      </c>
      <c r="L226" s="356">
        <f>'3.ВС'!L206</f>
        <v>381500</v>
      </c>
    </row>
    <row r="227" spans="1:12" ht="38.25" x14ac:dyDescent="0.25">
      <c r="A227" s="352" t="s">
        <v>37</v>
      </c>
      <c r="B227" s="350">
        <v>51</v>
      </c>
      <c r="C227" s="350">
        <v>2</v>
      </c>
      <c r="D227" s="358" t="s">
        <v>127</v>
      </c>
      <c r="E227" s="350">
        <v>851</v>
      </c>
      <c r="F227" s="358" t="s">
        <v>52</v>
      </c>
      <c r="G227" s="358" t="s">
        <v>11</v>
      </c>
      <c r="H227" s="358" t="s">
        <v>195</v>
      </c>
      <c r="I227" s="372">
        <v>600</v>
      </c>
      <c r="J227" s="356">
        <f t="shared" si="85"/>
        <v>5218500</v>
      </c>
      <c r="K227" s="356">
        <f t="shared" si="85"/>
        <v>5218500</v>
      </c>
      <c r="L227" s="356">
        <f t="shared" si="85"/>
        <v>5218500</v>
      </c>
    </row>
    <row r="228" spans="1:12" x14ac:dyDescent="0.25">
      <c r="A228" s="352" t="s">
        <v>77</v>
      </c>
      <c r="B228" s="350">
        <v>51</v>
      </c>
      <c r="C228" s="350">
        <v>2</v>
      </c>
      <c r="D228" s="358" t="s">
        <v>127</v>
      </c>
      <c r="E228" s="350">
        <v>851</v>
      </c>
      <c r="F228" s="358" t="s">
        <v>52</v>
      </c>
      <c r="G228" s="358" t="s">
        <v>11</v>
      </c>
      <c r="H228" s="358" t="s">
        <v>195</v>
      </c>
      <c r="I228" s="372">
        <v>610</v>
      </c>
      <c r="J228" s="356">
        <f>'3.ВС'!J208</f>
        <v>5218500</v>
      </c>
      <c r="K228" s="356">
        <f>'3.ВС'!K208</f>
        <v>5218500</v>
      </c>
      <c r="L228" s="356">
        <f>'3.ВС'!L208</f>
        <v>5218500</v>
      </c>
    </row>
    <row r="229" spans="1:12" ht="51" x14ac:dyDescent="0.25">
      <c r="A229" s="345" t="s">
        <v>229</v>
      </c>
      <c r="B229" s="350">
        <v>51</v>
      </c>
      <c r="C229" s="350">
        <v>2</v>
      </c>
      <c r="D229" s="358" t="s">
        <v>127</v>
      </c>
      <c r="E229" s="350">
        <v>851</v>
      </c>
      <c r="F229" s="358" t="s">
        <v>52</v>
      </c>
      <c r="G229" s="358" t="s">
        <v>11</v>
      </c>
      <c r="H229" s="358" t="s">
        <v>225</v>
      </c>
      <c r="I229" s="358"/>
      <c r="J229" s="356">
        <f t="shared" ref="J229:L230" si="86">J230</f>
        <v>0</v>
      </c>
      <c r="K229" s="356">
        <f t="shared" si="86"/>
        <v>510000</v>
      </c>
      <c r="L229" s="356">
        <f t="shared" si="86"/>
        <v>0</v>
      </c>
    </row>
    <row r="230" spans="1:12" ht="38.25" x14ac:dyDescent="0.25">
      <c r="A230" s="352" t="s">
        <v>37</v>
      </c>
      <c r="B230" s="350">
        <v>51</v>
      </c>
      <c r="C230" s="350">
        <v>2</v>
      </c>
      <c r="D230" s="358" t="s">
        <v>127</v>
      </c>
      <c r="E230" s="350">
        <v>851</v>
      </c>
      <c r="F230" s="358" t="s">
        <v>52</v>
      </c>
      <c r="G230" s="358" t="s">
        <v>11</v>
      </c>
      <c r="H230" s="358" t="s">
        <v>225</v>
      </c>
      <c r="I230" s="358" t="s">
        <v>76</v>
      </c>
      <c r="J230" s="356">
        <f t="shared" si="86"/>
        <v>0</v>
      </c>
      <c r="K230" s="356">
        <f t="shared" si="86"/>
        <v>510000</v>
      </c>
      <c r="L230" s="356">
        <f t="shared" si="86"/>
        <v>0</v>
      </c>
    </row>
    <row r="231" spans="1:12" x14ac:dyDescent="0.25">
      <c r="A231" s="352" t="s">
        <v>77</v>
      </c>
      <c r="B231" s="350">
        <v>51</v>
      </c>
      <c r="C231" s="350">
        <v>2</v>
      </c>
      <c r="D231" s="358" t="s">
        <v>127</v>
      </c>
      <c r="E231" s="350">
        <v>851</v>
      </c>
      <c r="F231" s="358" t="s">
        <v>52</v>
      </c>
      <c r="G231" s="358" t="s">
        <v>11</v>
      </c>
      <c r="H231" s="358" t="s">
        <v>225</v>
      </c>
      <c r="I231" s="358" t="s">
        <v>78</v>
      </c>
      <c r="J231" s="356">
        <f>'3.ВС'!J211</f>
        <v>0</v>
      </c>
      <c r="K231" s="356">
        <f>'3.ВС'!K211</f>
        <v>510000</v>
      </c>
      <c r="L231" s="356">
        <f>'3.ВС'!L211</f>
        <v>0</v>
      </c>
    </row>
    <row r="232" spans="1:12" ht="25.5" x14ac:dyDescent="0.25">
      <c r="A232" s="398" t="s">
        <v>411</v>
      </c>
      <c r="B232" s="350">
        <v>51</v>
      </c>
      <c r="C232" s="350">
        <v>2</v>
      </c>
      <c r="D232" s="358" t="s">
        <v>127</v>
      </c>
      <c r="E232" s="350">
        <v>851</v>
      </c>
      <c r="F232" s="358" t="s">
        <v>52</v>
      </c>
      <c r="G232" s="358" t="s">
        <v>11</v>
      </c>
      <c r="H232" s="358" t="s">
        <v>228</v>
      </c>
      <c r="I232" s="358"/>
      <c r="J232" s="356">
        <f t="shared" ref="J232:L233" si="87">J233</f>
        <v>171471.72</v>
      </c>
      <c r="K232" s="356">
        <f t="shared" si="87"/>
        <v>64158.59</v>
      </c>
      <c r="L232" s="356">
        <f t="shared" si="87"/>
        <v>65326.26</v>
      </c>
    </row>
    <row r="233" spans="1:12" ht="38.25" x14ac:dyDescent="0.25">
      <c r="A233" s="352" t="s">
        <v>37</v>
      </c>
      <c r="B233" s="350">
        <v>51</v>
      </c>
      <c r="C233" s="350">
        <v>2</v>
      </c>
      <c r="D233" s="358" t="s">
        <v>127</v>
      </c>
      <c r="E233" s="350">
        <v>851</v>
      </c>
      <c r="F233" s="358" t="s">
        <v>52</v>
      </c>
      <c r="G233" s="358" t="s">
        <v>11</v>
      </c>
      <c r="H233" s="358" t="s">
        <v>228</v>
      </c>
      <c r="I233" s="358" t="s">
        <v>76</v>
      </c>
      <c r="J233" s="356">
        <f t="shared" si="87"/>
        <v>171471.72</v>
      </c>
      <c r="K233" s="356">
        <f t="shared" si="87"/>
        <v>64158.59</v>
      </c>
      <c r="L233" s="356">
        <f t="shared" si="87"/>
        <v>65326.26</v>
      </c>
    </row>
    <row r="234" spans="1:12" x14ac:dyDescent="0.25">
      <c r="A234" s="352" t="s">
        <v>38</v>
      </c>
      <c r="B234" s="350">
        <v>51</v>
      </c>
      <c r="C234" s="350">
        <v>2</v>
      </c>
      <c r="D234" s="358" t="s">
        <v>127</v>
      </c>
      <c r="E234" s="350">
        <v>851</v>
      </c>
      <c r="F234" s="358" t="s">
        <v>52</v>
      </c>
      <c r="G234" s="358" t="s">
        <v>11</v>
      </c>
      <c r="H234" s="358" t="s">
        <v>228</v>
      </c>
      <c r="I234" s="358" t="s">
        <v>78</v>
      </c>
      <c r="J234" s="356">
        <f>'3.ВС'!J214</f>
        <v>171471.72</v>
      </c>
      <c r="K234" s="356">
        <f>'3.ВС'!K214</f>
        <v>64158.59</v>
      </c>
      <c r="L234" s="356">
        <f>'3.ВС'!L214</f>
        <v>65326.26</v>
      </c>
    </row>
    <row r="235" spans="1:12" ht="51" hidden="1" x14ac:dyDescent="0.25">
      <c r="A235" s="398" t="s">
        <v>367</v>
      </c>
      <c r="B235" s="350">
        <v>51</v>
      </c>
      <c r="C235" s="350">
        <v>2</v>
      </c>
      <c r="D235" s="358" t="s">
        <v>366</v>
      </c>
      <c r="E235" s="350"/>
      <c r="F235" s="358"/>
      <c r="G235" s="358"/>
      <c r="H235" s="358"/>
      <c r="I235" s="372"/>
      <c r="J235" s="356">
        <f t="shared" ref="J235:L238" si="88">J236</f>
        <v>325485.75</v>
      </c>
      <c r="K235" s="356">
        <f t="shared" si="88"/>
        <v>0</v>
      </c>
      <c r="L235" s="356">
        <f t="shared" si="88"/>
        <v>0</v>
      </c>
    </row>
    <row r="236" spans="1:12" hidden="1" x14ac:dyDescent="0.25">
      <c r="A236" s="345" t="s">
        <v>6</v>
      </c>
      <c r="B236" s="350">
        <v>51</v>
      </c>
      <c r="C236" s="350">
        <v>2</v>
      </c>
      <c r="D236" s="358" t="s">
        <v>366</v>
      </c>
      <c r="E236" s="350">
        <v>851</v>
      </c>
      <c r="F236" s="358"/>
      <c r="G236" s="353"/>
      <c r="H236" s="353"/>
      <c r="I236" s="358"/>
      <c r="J236" s="356">
        <f t="shared" si="88"/>
        <v>325485.75</v>
      </c>
      <c r="K236" s="356">
        <f t="shared" si="88"/>
        <v>0</v>
      </c>
      <c r="L236" s="356">
        <f t="shared" si="88"/>
        <v>0</v>
      </c>
    </row>
    <row r="237" spans="1:12" ht="25.5" hidden="1" x14ac:dyDescent="0.25">
      <c r="A237" s="398" t="s">
        <v>223</v>
      </c>
      <c r="B237" s="350">
        <v>51</v>
      </c>
      <c r="C237" s="350">
        <v>2</v>
      </c>
      <c r="D237" s="358" t="s">
        <v>366</v>
      </c>
      <c r="E237" s="350">
        <v>851</v>
      </c>
      <c r="F237" s="358" t="s">
        <v>52</v>
      </c>
      <c r="G237" s="358" t="s">
        <v>11</v>
      </c>
      <c r="H237" s="358" t="s">
        <v>224</v>
      </c>
      <c r="I237" s="372"/>
      <c r="J237" s="356">
        <f t="shared" si="88"/>
        <v>325485.75</v>
      </c>
      <c r="K237" s="356">
        <f t="shared" si="88"/>
        <v>0</v>
      </c>
      <c r="L237" s="356">
        <f t="shared" si="88"/>
        <v>0</v>
      </c>
    </row>
    <row r="238" spans="1:12" ht="38.25" hidden="1" x14ac:dyDescent="0.25">
      <c r="A238" s="352" t="s">
        <v>19</v>
      </c>
      <c r="B238" s="350">
        <v>51</v>
      </c>
      <c r="C238" s="350">
        <v>2</v>
      </c>
      <c r="D238" s="358" t="s">
        <v>366</v>
      </c>
      <c r="E238" s="350">
        <v>851</v>
      </c>
      <c r="F238" s="358" t="s">
        <v>52</v>
      </c>
      <c r="G238" s="358" t="s">
        <v>11</v>
      </c>
      <c r="H238" s="358" t="s">
        <v>224</v>
      </c>
      <c r="I238" s="372">
        <v>200</v>
      </c>
      <c r="J238" s="356">
        <f t="shared" si="88"/>
        <v>325485.75</v>
      </c>
      <c r="K238" s="356">
        <f t="shared" si="88"/>
        <v>0</v>
      </c>
      <c r="L238" s="356">
        <f t="shared" si="88"/>
        <v>0</v>
      </c>
    </row>
    <row r="239" spans="1:12" ht="38.25" hidden="1" x14ac:dyDescent="0.25">
      <c r="A239" s="352" t="s">
        <v>9</v>
      </c>
      <c r="B239" s="350">
        <v>51</v>
      </c>
      <c r="C239" s="350">
        <v>2</v>
      </c>
      <c r="D239" s="358" t="s">
        <v>366</v>
      </c>
      <c r="E239" s="350">
        <v>851</v>
      </c>
      <c r="F239" s="358" t="s">
        <v>52</v>
      </c>
      <c r="G239" s="358" t="s">
        <v>11</v>
      </c>
      <c r="H239" s="358" t="s">
        <v>224</v>
      </c>
      <c r="I239" s="372">
        <v>240</v>
      </c>
      <c r="J239" s="356">
        <f>'3.ВС'!J217</f>
        <v>325485.75</v>
      </c>
      <c r="K239" s="356">
        <f>'3.ВС'!K217</f>
        <v>0</v>
      </c>
      <c r="L239" s="356">
        <f>'3.ВС'!L217</f>
        <v>0</v>
      </c>
    </row>
    <row r="240" spans="1:12" s="17" customFormat="1" ht="38.25" x14ac:dyDescent="0.25">
      <c r="A240" s="394" t="s">
        <v>243</v>
      </c>
      <c r="B240" s="366">
        <v>51</v>
      </c>
      <c r="C240" s="366">
        <v>3</v>
      </c>
      <c r="D240" s="374"/>
      <c r="E240" s="366"/>
      <c r="F240" s="374"/>
      <c r="G240" s="355"/>
      <c r="H240" s="355"/>
      <c r="I240" s="374"/>
      <c r="J240" s="375">
        <f t="shared" ref="J240:L240" si="89">J242</f>
        <v>5000</v>
      </c>
      <c r="K240" s="375">
        <f t="shared" si="89"/>
        <v>0</v>
      </c>
      <c r="L240" s="375">
        <f t="shared" si="89"/>
        <v>0</v>
      </c>
    </row>
    <row r="241" spans="1:12" ht="51" x14ac:dyDescent="0.25">
      <c r="A241" s="345" t="s">
        <v>160</v>
      </c>
      <c r="B241" s="350">
        <v>51</v>
      </c>
      <c r="C241" s="350">
        <v>3</v>
      </c>
      <c r="D241" s="358" t="s">
        <v>369</v>
      </c>
      <c r="E241" s="350"/>
      <c r="F241" s="358"/>
      <c r="G241" s="353"/>
      <c r="H241" s="353"/>
      <c r="I241" s="358"/>
      <c r="J241" s="356">
        <f t="shared" ref="J241:L244" si="90">J242</f>
        <v>5000</v>
      </c>
      <c r="K241" s="356">
        <f t="shared" si="90"/>
        <v>0</v>
      </c>
      <c r="L241" s="356">
        <f t="shared" si="90"/>
        <v>0</v>
      </c>
    </row>
    <row r="242" spans="1:12" x14ac:dyDescent="0.25">
      <c r="A242" s="345" t="s">
        <v>6</v>
      </c>
      <c r="B242" s="350">
        <v>51</v>
      </c>
      <c r="C242" s="350">
        <v>3</v>
      </c>
      <c r="D242" s="358" t="s">
        <v>369</v>
      </c>
      <c r="E242" s="350">
        <v>851</v>
      </c>
      <c r="F242" s="358"/>
      <c r="G242" s="353"/>
      <c r="H242" s="353"/>
      <c r="I242" s="358"/>
      <c r="J242" s="356">
        <f t="shared" si="90"/>
        <v>5000</v>
      </c>
      <c r="K242" s="356">
        <f t="shared" si="90"/>
        <v>0</v>
      </c>
      <c r="L242" s="356">
        <f t="shared" si="90"/>
        <v>0</v>
      </c>
    </row>
    <row r="243" spans="1:12" ht="25.5" x14ac:dyDescent="0.25">
      <c r="A243" s="345" t="s">
        <v>84</v>
      </c>
      <c r="B243" s="350">
        <v>51</v>
      </c>
      <c r="C243" s="350">
        <v>3</v>
      </c>
      <c r="D243" s="358" t="s">
        <v>369</v>
      </c>
      <c r="E243" s="350">
        <v>851</v>
      </c>
      <c r="F243" s="358" t="s">
        <v>52</v>
      </c>
      <c r="G243" s="358" t="s">
        <v>12</v>
      </c>
      <c r="H243" s="358" t="s">
        <v>197</v>
      </c>
      <c r="I243" s="358"/>
      <c r="J243" s="356">
        <f t="shared" si="90"/>
        <v>5000</v>
      </c>
      <c r="K243" s="356">
        <f t="shared" si="90"/>
        <v>0</v>
      </c>
      <c r="L243" s="356">
        <f t="shared" si="90"/>
        <v>0</v>
      </c>
    </row>
    <row r="244" spans="1:12" ht="38.25" x14ac:dyDescent="0.25">
      <c r="A244" s="352" t="s">
        <v>19</v>
      </c>
      <c r="B244" s="350">
        <v>51</v>
      </c>
      <c r="C244" s="350">
        <v>3</v>
      </c>
      <c r="D244" s="358" t="s">
        <v>369</v>
      </c>
      <c r="E244" s="350">
        <v>851</v>
      </c>
      <c r="F244" s="358" t="s">
        <v>52</v>
      </c>
      <c r="G244" s="358" t="s">
        <v>12</v>
      </c>
      <c r="H244" s="358" t="s">
        <v>197</v>
      </c>
      <c r="I244" s="358" t="s">
        <v>20</v>
      </c>
      <c r="J244" s="356">
        <f t="shared" si="90"/>
        <v>5000</v>
      </c>
      <c r="K244" s="356">
        <f t="shared" si="90"/>
        <v>0</v>
      </c>
      <c r="L244" s="356">
        <f t="shared" si="90"/>
        <v>0</v>
      </c>
    </row>
    <row r="245" spans="1:12" ht="38.25" x14ac:dyDescent="0.25">
      <c r="A245" s="352" t="s">
        <v>9</v>
      </c>
      <c r="B245" s="350">
        <v>51</v>
      </c>
      <c r="C245" s="350">
        <v>3</v>
      </c>
      <c r="D245" s="358" t="s">
        <v>369</v>
      </c>
      <c r="E245" s="350">
        <v>851</v>
      </c>
      <c r="F245" s="358" t="s">
        <v>52</v>
      </c>
      <c r="G245" s="358" t="s">
        <v>12</v>
      </c>
      <c r="H245" s="358" t="s">
        <v>197</v>
      </c>
      <c r="I245" s="358" t="s">
        <v>21</v>
      </c>
      <c r="J245" s="356">
        <f>'3.ВС'!J221</f>
        <v>5000</v>
      </c>
      <c r="K245" s="356">
        <f>'3.ВС'!K221</f>
        <v>0</v>
      </c>
      <c r="L245" s="356">
        <f>'3.ВС'!L221</f>
        <v>0</v>
      </c>
    </row>
    <row r="246" spans="1:12" s="17" customFormat="1" ht="38.25" x14ac:dyDescent="0.25">
      <c r="A246" s="394" t="s">
        <v>242</v>
      </c>
      <c r="B246" s="366">
        <v>51</v>
      </c>
      <c r="C246" s="366">
        <v>4</v>
      </c>
      <c r="D246" s="355"/>
      <c r="E246" s="366"/>
      <c r="F246" s="374"/>
      <c r="G246" s="355"/>
      <c r="H246" s="355"/>
      <c r="I246" s="374"/>
      <c r="J246" s="375">
        <f>J247</f>
        <v>15397450</v>
      </c>
      <c r="K246" s="375">
        <f t="shared" ref="K246:L246" si="91">K247</f>
        <v>268000</v>
      </c>
      <c r="L246" s="375">
        <f t="shared" si="91"/>
        <v>268000</v>
      </c>
    </row>
    <row r="247" spans="1:12" ht="25.5" x14ac:dyDescent="0.25">
      <c r="A247" s="345" t="s">
        <v>161</v>
      </c>
      <c r="B247" s="350">
        <v>51</v>
      </c>
      <c r="C247" s="350">
        <v>4</v>
      </c>
      <c r="D247" s="353" t="s">
        <v>370</v>
      </c>
      <c r="E247" s="350"/>
      <c r="F247" s="358"/>
      <c r="G247" s="353"/>
      <c r="H247" s="353"/>
      <c r="I247" s="358"/>
      <c r="J247" s="356">
        <f t="shared" ref="J247:L247" si="92">J248</f>
        <v>15397450</v>
      </c>
      <c r="K247" s="356">
        <f t="shared" si="92"/>
        <v>268000</v>
      </c>
      <c r="L247" s="356">
        <f t="shared" si="92"/>
        <v>268000</v>
      </c>
    </row>
    <row r="248" spans="1:12" x14ac:dyDescent="0.25">
      <c r="A248" s="345" t="s">
        <v>6</v>
      </c>
      <c r="B248" s="350">
        <v>51</v>
      </c>
      <c r="C248" s="350">
        <v>4</v>
      </c>
      <c r="D248" s="358" t="s">
        <v>370</v>
      </c>
      <c r="E248" s="350">
        <v>851</v>
      </c>
      <c r="F248" s="358"/>
      <c r="G248" s="353"/>
      <c r="H248" s="353"/>
      <c r="I248" s="358"/>
      <c r="J248" s="356">
        <f>J254+J257+J260+J263+J249</f>
        <v>15397450</v>
      </c>
      <c r="K248" s="356">
        <f t="shared" ref="K248:L248" si="93">K254+K257+K260+K263+K249</f>
        <v>268000</v>
      </c>
      <c r="L248" s="356">
        <f t="shared" si="93"/>
        <v>268000</v>
      </c>
    </row>
    <row r="249" spans="1:12" ht="25.5" x14ac:dyDescent="0.25">
      <c r="A249" s="352" t="s">
        <v>747</v>
      </c>
      <c r="B249" s="350">
        <v>51</v>
      </c>
      <c r="C249" s="350">
        <v>4</v>
      </c>
      <c r="D249" s="358" t="s">
        <v>370</v>
      </c>
      <c r="E249" s="350">
        <v>851</v>
      </c>
      <c r="F249" s="358"/>
      <c r="G249" s="353"/>
      <c r="H249" s="353" t="s">
        <v>750</v>
      </c>
      <c r="I249" s="358"/>
      <c r="J249" s="356">
        <f>J250+J252</f>
        <v>14318200</v>
      </c>
      <c r="K249" s="356">
        <f t="shared" ref="K249:L249" si="94">K250+K252</f>
        <v>0</v>
      </c>
      <c r="L249" s="356">
        <f t="shared" si="94"/>
        <v>0</v>
      </c>
    </row>
    <row r="250" spans="1:12" ht="38.25" x14ac:dyDescent="0.25">
      <c r="A250" s="338" t="s">
        <v>19</v>
      </c>
      <c r="B250" s="350">
        <v>51</v>
      </c>
      <c r="C250" s="350">
        <v>4</v>
      </c>
      <c r="D250" s="358" t="s">
        <v>370</v>
      </c>
      <c r="E250" s="350">
        <v>851</v>
      </c>
      <c r="F250" s="358"/>
      <c r="G250" s="353"/>
      <c r="H250" s="353" t="s">
        <v>750</v>
      </c>
      <c r="I250" s="358" t="s">
        <v>20</v>
      </c>
      <c r="J250" s="356">
        <f>J251</f>
        <v>218200</v>
      </c>
      <c r="K250" s="356">
        <f t="shared" ref="K250:L250" si="95">K251</f>
        <v>0</v>
      </c>
      <c r="L250" s="356">
        <f t="shared" si="95"/>
        <v>0</v>
      </c>
    </row>
    <row r="251" spans="1:12" ht="38.25" x14ac:dyDescent="0.25">
      <c r="A251" s="341" t="s">
        <v>9</v>
      </c>
      <c r="B251" s="350">
        <v>51</v>
      </c>
      <c r="C251" s="350">
        <v>4</v>
      </c>
      <c r="D251" s="358" t="s">
        <v>370</v>
      </c>
      <c r="E251" s="350">
        <v>851</v>
      </c>
      <c r="F251" s="358"/>
      <c r="G251" s="353"/>
      <c r="H251" s="353" t="s">
        <v>750</v>
      </c>
      <c r="I251" s="358" t="s">
        <v>21</v>
      </c>
      <c r="J251" s="356">
        <f>'3.ВС'!J250</f>
        <v>218200</v>
      </c>
      <c r="K251" s="356">
        <f>'3.ВС'!K250</f>
        <v>0</v>
      </c>
      <c r="L251" s="356">
        <f>'3.ВС'!L250</f>
        <v>0</v>
      </c>
    </row>
    <row r="252" spans="1:12" ht="38.25" x14ac:dyDescent="0.25">
      <c r="A252" s="352" t="s">
        <v>37</v>
      </c>
      <c r="B252" s="350">
        <v>51</v>
      </c>
      <c r="C252" s="350">
        <v>4</v>
      </c>
      <c r="D252" s="358" t="s">
        <v>370</v>
      </c>
      <c r="E252" s="350">
        <v>851</v>
      </c>
      <c r="F252" s="358"/>
      <c r="G252" s="353"/>
      <c r="H252" s="353" t="s">
        <v>750</v>
      </c>
      <c r="I252" s="358" t="s">
        <v>76</v>
      </c>
      <c r="J252" s="356">
        <f t="shared" ref="J252:L252" si="96">J253</f>
        <v>14100000</v>
      </c>
      <c r="K252" s="356">
        <f t="shared" si="96"/>
        <v>0</v>
      </c>
      <c r="L252" s="356">
        <f t="shared" si="96"/>
        <v>0</v>
      </c>
    </row>
    <row r="253" spans="1:12" x14ac:dyDescent="0.25">
      <c r="A253" s="352" t="s">
        <v>77</v>
      </c>
      <c r="B253" s="350">
        <v>51</v>
      </c>
      <c r="C253" s="350">
        <v>4</v>
      </c>
      <c r="D253" s="358" t="s">
        <v>370</v>
      </c>
      <c r="E253" s="350">
        <v>851</v>
      </c>
      <c r="F253" s="358"/>
      <c r="G253" s="353"/>
      <c r="H253" s="353" t="s">
        <v>750</v>
      </c>
      <c r="I253" s="358" t="s">
        <v>78</v>
      </c>
      <c r="J253" s="356">
        <f>'3.ВС'!J252</f>
        <v>14100000</v>
      </c>
      <c r="K253" s="356">
        <f>'3.ВС'!K252</f>
        <v>0</v>
      </c>
      <c r="L253" s="356">
        <f>'3.ВС'!L252</f>
        <v>0</v>
      </c>
    </row>
    <row r="254" spans="1:12" ht="25.5" x14ac:dyDescent="0.25">
      <c r="A254" s="404" t="s">
        <v>705</v>
      </c>
      <c r="B254" s="350">
        <v>51</v>
      </c>
      <c r="C254" s="350">
        <v>4</v>
      </c>
      <c r="D254" s="358" t="s">
        <v>370</v>
      </c>
      <c r="E254" s="350">
        <v>851</v>
      </c>
      <c r="F254" s="358"/>
      <c r="G254" s="353"/>
      <c r="H254" s="353" t="s">
        <v>743</v>
      </c>
      <c r="I254" s="358"/>
      <c r="J254" s="356">
        <f t="shared" ref="J254:L255" si="97">J255</f>
        <v>200000</v>
      </c>
      <c r="K254" s="356">
        <f t="shared" si="97"/>
        <v>0</v>
      </c>
      <c r="L254" s="356">
        <f t="shared" si="97"/>
        <v>0</v>
      </c>
    </row>
    <row r="255" spans="1:12" ht="38.25" x14ac:dyDescent="0.25">
      <c r="A255" s="404" t="s">
        <v>65</v>
      </c>
      <c r="B255" s="350">
        <v>51</v>
      </c>
      <c r="C255" s="350">
        <v>4</v>
      </c>
      <c r="D255" s="353" t="s">
        <v>370</v>
      </c>
      <c r="E255" s="350">
        <v>851</v>
      </c>
      <c r="F255" s="358"/>
      <c r="G255" s="353"/>
      <c r="H255" s="353" t="s">
        <v>743</v>
      </c>
      <c r="I255" s="358" t="s">
        <v>66</v>
      </c>
      <c r="J255" s="356">
        <f t="shared" si="97"/>
        <v>200000</v>
      </c>
      <c r="K255" s="356">
        <f t="shared" si="97"/>
        <v>0</v>
      </c>
      <c r="L255" s="356">
        <f t="shared" si="97"/>
        <v>0</v>
      </c>
    </row>
    <row r="256" spans="1:12" x14ac:dyDescent="0.25">
      <c r="A256" s="404" t="s">
        <v>67</v>
      </c>
      <c r="B256" s="350">
        <v>51</v>
      </c>
      <c r="C256" s="350">
        <v>4</v>
      </c>
      <c r="D256" s="358" t="s">
        <v>370</v>
      </c>
      <c r="E256" s="350">
        <v>851</v>
      </c>
      <c r="F256" s="358"/>
      <c r="G256" s="353"/>
      <c r="H256" s="353" t="s">
        <v>743</v>
      </c>
      <c r="I256" s="358" t="s">
        <v>68</v>
      </c>
      <c r="J256" s="356">
        <f>'3.ВС'!J255</f>
        <v>200000</v>
      </c>
      <c r="K256" s="356">
        <f>'3.ВС'!K255</f>
        <v>0</v>
      </c>
      <c r="L256" s="356">
        <f>'3.ВС'!L255</f>
        <v>0</v>
      </c>
    </row>
    <row r="257" spans="1:12" ht="25.5" x14ac:dyDescent="0.25">
      <c r="A257" s="345" t="s">
        <v>102</v>
      </c>
      <c r="B257" s="350">
        <v>51</v>
      </c>
      <c r="C257" s="350">
        <v>4</v>
      </c>
      <c r="D257" s="358" t="s">
        <v>370</v>
      </c>
      <c r="E257" s="350">
        <v>851</v>
      </c>
      <c r="F257" s="358" t="s">
        <v>100</v>
      </c>
      <c r="G257" s="358" t="s">
        <v>40</v>
      </c>
      <c r="H257" s="358" t="s">
        <v>199</v>
      </c>
      <c r="I257" s="358"/>
      <c r="J257" s="356">
        <f t="shared" ref="J257:L258" si="98">J258</f>
        <v>601250</v>
      </c>
      <c r="K257" s="356">
        <f t="shared" si="98"/>
        <v>0</v>
      </c>
      <c r="L257" s="356">
        <f t="shared" si="98"/>
        <v>0</v>
      </c>
    </row>
    <row r="258" spans="1:12" ht="38.25" x14ac:dyDescent="0.25">
      <c r="A258" s="352" t="s">
        <v>19</v>
      </c>
      <c r="B258" s="350">
        <v>51</v>
      </c>
      <c r="C258" s="350">
        <v>4</v>
      </c>
      <c r="D258" s="358" t="s">
        <v>370</v>
      </c>
      <c r="E258" s="350">
        <v>851</v>
      </c>
      <c r="F258" s="358" t="s">
        <v>100</v>
      </c>
      <c r="G258" s="358" t="s">
        <v>40</v>
      </c>
      <c r="H258" s="358" t="s">
        <v>199</v>
      </c>
      <c r="I258" s="358" t="s">
        <v>20</v>
      </c>
      <c r="J258" s="356">
        <f t="shared" si="98"/>
        <v>601250</v>
      </c>
      <c r="K258" s="356">
        <f t="shared" si="98"/>
        <v>0</v>
      </c>
      <c r="L258" s="356">
        <f t="shared" si="98"/>
        <v>0</v>
      </c>
    </row>
    <row r="259" spans="1:12" ht="38.25" x14ac:dyDescent="0.25">
      <c r="A259" s="352" t="s">
        <v>9</v>
      </c>
      <c r="B259" s="350">
        <v>51</v>
      </c>
      <c r="C259" s="350">
        <v>4</v>
      </c>
      <c r="D259" s="353" t="s">
        <v>370</v>
      </c>
      <c r="E259" s="350">
        <v>851</v>
      </c>
      <c r="F259" s="358" t="s">
        <v>100</v>
      </c>
      <c r="G259" s="358" t="s">
        <v>40</v>
      </c>
      <c r="H259" s="358" t="s">
        <v>199</v>
      </c>
      <c r="I259" s="358" t="s">
        <v>21</v>
      </c>
      <c r="J259" s="356">
        <f>'3.ВС'!J258</f>
        <v>601250</v>
      </c>
      <c r="K259" s="356">
        <f>'3.ВС'!K258</f>
        <v>0</v>
      </c>
      <c r="L259" s="356">
        <f>'3.ВС'!L258</f>
        <v>0</v>
      </c>
    </row>
    <row r="260" spans="1:12" s="1" customFormat="1" ht="51" x14ac:dyDescent="0.25">
      <c r="A260" s="345" t="s">
        <v>105</v>
      </c>
      <c r="B260" s="372">
        <v>51</v>
      </c>
      <c r="C260" s="350">
        <v>4</v>
      </c>
      <c r="D260" s="353" t="s">
        <v>370</v>
      </c>
      <c r="E260" s="350">
        <v>851</v>
      </c>
      <c r="F260" s="358" t="s">
        <v>100</v>
      </c>
      <c r="G260" s="358" t="s">
        <v>40</v>
      </c>
      <c r="H260" s="358" t="s">
        <v>202</v>
      </c>
      <c r="I260" s="358"/>
      <c r="J260" s="356">
        <f t="shared" ref="J260:L261" si="99">J261</f>
        <v>10000</v>
      </c>
      <c r="K260" s="356">
        <f t="shared" si="99"/>
        <v>0</v>
      </c>
      <c r="L260" s="356">
        <f t="shared" si="99"/>
        <v>0</v>
      </c>
    </row>
    <row r="261" spans="1:12" s="1" customFormat="1" ht="38.25" x14ac:dyDescent="0.25">
      <c r="A261" s="352" t="s">
        <v>19</v>
      </c>
      <c r="B261" s="372">
        <v>51</v>
      </c>
      <c r="C261" s="350">
        <v>4</v>
      </c>
      <c r="D261" s="358" t="s">
        <v>370</v>
      </c>
      <c r="E261" s="350">
        <v>851</v>
      </c>
      <c r="F261" s="358" t="s">
        <v>100</v>
      </c>
      <c r="G261" s="358" t="s">
        <v>40</v>
      </c>
      <c r="H261" s="358" t="s">
        <v>202</v>
      </c>
      <c r="I261" s="358" t="s">
        <v>20</v>
      </c>
      <c r="J261" s="356">
        <f t="shared" si="99"/>
        <v>10000</v>
      </c>
      <c r="K261" s="356">
        <f t="shared" si="99"/>
        <v>0</v>
      </c>
      <c r="L261" s="356">
        <f t="shared" si="99"/>
        <v>0</v>
      </c>
    </row>
    <row r="262" spans="1:12" s="1" customFormat="1" ht="38.25" x14ac:dyDescent="0.25">
      <c r="A262" s="352" t="s">
        <v>9</v>
      </c>
      <c r="B262" s="372">
        <v>51</v>
      </c>
      <c r="C262" s="350">
        <v>4</v>
      </c>
      <c r="D262" s="358" t="s">
        <v>370</v>
      </c>
      <c r="E262" s="350">
        <v>851</v>
      </c>
      <c r="F262" s="358" t="s">
        <v>100</v>
      </c>
      <c r="G262" s="358" t="s">
        <v>40</v>
      </c>
      <c r="H262" s="358" t="s">
        <v>202</v>
      </c>
      <c r="I262" s="358" t="s">
        <v>21</v>
      </c>
      <c r="J262" s="356">
        <f>'3.ВС'!J261</f>
        <v>10000</v>
      </c>
      <c r="K262" s="356">
        <f>'3.ВС'!K261</f>
        <v>0</v>
      </c>
      <c r="L262" s="356">
        <f>'3.ВС'!L261</f>
        <v>0</v>
      </c>
    </row>
    <row r="263" spans="1:12" ht="127.5" x14ac:dyDescent="0.25">
      <c r="A263" s="345" t="s">
        <v>104</v>
      </c>
      <c r="B263" s="372">
        <v>51</v>
      </c>
      <c r="C263" s="350">
        <v>4</v>
      </c>
      <c r="D263" s="353" t="s">
        <v>370</v>
      </c>
      <c r="E263" s="350">
        <v>851</v>
      </c>
      <c r="F263" s="358" t="s">
        <v>100</v>
      </c>
      <c r="G263" s="358" t="s">
        <v>40</v>
      </c>
      <c r="H263" s="358" t="s">
        <v>201</v>
      </c>
      <c r="I263" s="358"/>
      <c r="J263" s="356">
        <f t="shared" ref="J263:L263" si="100">J264</f>
        <v>268000</v>
      </c>
      <c r="K263" s="356">
        <f t="shared" si="100"/>
        <v>268000</v>
      </c>
      <c r="L263" s="356">
        <f t="shared" si="100"/>
        <v>268000</v>
      </c>
    </row>
    <row r="264" spans="1:12" ht="38.25" x14ac:dyDescent="0.25">
      <c r="A264" s="352" t="s">
        <v>19</v>
      </c>
      <c r="B264" s="372">
        <v>51</v>
      </c>
      <c r="C264" s="350">
        <v>4</v>
      </c>
      <c r="D264" s="358" t="s">
        <v>370</v>
      </c>
      <c r="E264" s="350">
        <v>851</v>
      </c>
      <c r="F264" s="358" t="s">
        <v>100</v>
      </c>
      <c r="G264" s="358" t="s">
        <v>40</v>
      </c>
      <c r="H264" s="358" t="s">
        <v>201</v>
      </c>
      <c r="I264" s="358" t="s">
        <v>20</v>
      </c>
      <c r="J264" s="356">
        <f t="shared" ref="J264:L264" si="101">J265</f>
        <v>268000</v>
      </c>
      <c r="K264" s="356">
        <f t="shared" si="101"/>
        <v>268000</v>
      </c>
      <c r="L264" s="356">
        <f t="shared" si="101"/>
        <v>268000</v>
      </c>
    </row>
    <row r="265" spans="1:12" s="1" customFormat="1" ht="38.25" x14ac:dyDescent="0.25">
      <c r="A265" s="352" t="s">
        <v>9</v>
      </c>
      <c r="B265" s="372">
        <v>51</v>
      </c>
      <c r="C265" s="350">
        <v>4</v>
      </c>
      <c r="D265" s="358" t="s">
        <v>370</v>
      </c>
      <c r="E265" s="350">
        <v>851</v>
      </c>
      <c r="F265" s="358" t="s">
        <v>100</v>
      </c>
      <c r="G265" s="358" t="s">
        <v>40</v>
      </c>
      <c r="H265" s="358" t="s">
        <v>201</v>
      </c>
      <c r="I265" s="358" t="s">
        <v>21</v>
      </c>
      <c r="J265" s="356">
        <f>'3.ВС'!J264</f>
        <v>268000</v>
      </c>
      <c r="K265" s="356">
        <f>'3.ВС'!K264</f>
        <v>268000</v>
      </c>
      <c r="L265" s="356">
        <f>'3.ВС'!L264</f>
        <v>268000</v>
      </c>
    </row>
    <row r="266" spans="1:12" ht="25.5" x14ac:dyDescent="0.25">
      <c r="A266" s="345" t="s">
        <v>241</v>
      </c>
      <c r="B266" s="350">
        <v>51</v>
      </c>
      <c r="C266" s="350">
        <v>5</v>
      </c>
      <c r="D266" s="358"/>
      <c r="E266" s="350"/>
      <c r="F266" s="358"/>
      <c r="G266" s="353"/>
      <c r="H266" s="353"/>
      <c r="I266" s="358"/>
      <c r="J266" s="356">
        <f t="shared" ref="J266:L266" si="102">J267+J272</f>
        <v>27572769.119999997</v>
      </c>
      <c r="K266" s="356">
        <f t="shared" si="102"/>
        <v>30919969.68</v>
      </c>
      <c r="L266" s="356">
        <f t="shared" si="102"/>
        <v>34166778.960000001</v>
      </c>
    </row>
    <row r="267" spans="1:12" ht="25.5" x14ac:dyDescent="0.25">
      <c r="A267" s="345" t="s">
        <v>374</v>
      </c>
      <c r="B267" s="350">
        <v>51</v>
      </c>
      <c r="C267" s="350">
        <v>5</v>
      </c>
      <c r="D267" s="358" t="s">
        <v>371</v>
      </c>
      <c r="E267" s="350"/>
      <c r="F267" s="358"/>
      <c r="G267" s="353"/>
      <c r="H267" s="353"/>
      <c r="I267" s="358"/>
      <c r="J267" s="356">
        <f t="shared" ref="J267:L270" si="103">J268</f>
        <v>5195250</v>
      </c>
      <c r="K267" s="356">
        <f t="shared" si="103"/>
        <v>5195250</v>
      </c>
      <c r="L267" s="356">
        <f t="shared" si="103"/>
        <v>5195250</v>
      </c>
    </row>
    <row r="268" spans="1:12" x14ac:dyDescent="0.25">
      <c r="A268" s="345" t="s">
        <v>6</v>
      </c>
      <c r="B268" s="350">
        <v>51</v>
      </c>
      <c r="C268" s="350">
        <v>5</v>
      </c>
      <c r="D268" s="358" t="s">
        <v>371</v>
      </c>
      <c r="E268" s="350">
        <v>851</v>
      </c>
      <c r="F268" s="358"/>
      <c r="G268" s="353"/>
      <c r="H268" s="353"/>
      <c r="I268" s="358"/>
      <c r="J268" s="356">
        <f t="shared" si="103"/>
        <v>5195250</v>
      </c>
      <c r="K268" s="356">
        <f t="shared" si="103"/>
        <v>5195250</v>
      </c>
      <c r="L268" s="356">
        <f t="shared" si="103"/>
        <v>5195250</v>
      </c>
    </row>
    <row r="269" spans="1:12" ht="25.5" x14ac:dyDescent="0.25">
      <c r="A269" s="345" t="s">
        <v>88</v>
      </c>
      <c r="B269" s="350">
        <v>51</v>
      </c>
      <c r="C269" s="350">
        <v>5</v>
      </c>
      <c r="D269" s="358" t="s">
        <v>371</v>
      </c>
      <c r="E269" s="350">
        <v>851</v>
      </c>
      <c r="F269" s="358" t="s">
        <v>86</v>
      </c>
      <c r="G269" s="358" t="s">
        <v>11</v>
      </c>
      <c r="H269" s="358" t="s">
        <v>198</v>
      </c>
      <c r="I269" s="358"/>
      <c r="J269" s="356">
        <f t="shared" si="103"/>
        <v>5195250</v>
      </c>
      <c r="K269" s="356">
        <f t="shared" si="103"/>
        <v>5195250</v>
      </c>
      <c r="L269" s="356">
        <f t="shared" si="103"/>
        <v>5195250</v>
      </c>
    </row>
    <row r="270" spans="1:12" ht="25.5" x14ac:dyDescent="0.25">
      <c r="A270" s="341" t="s">
        <v>89</v>
      </c>
      <c r="B270" s="350">
        <v>51</v>
      </c>
      <c r="C270" s="350">
        <v>5</v>
      </c>
      <c r="D270" s="358" t="s">
        <v>371</v>
      </c>
      <c r="E270" s="350">
        <v>851</v>
      </c>
      <c r="F270" s="358" t="s">
        <v>86</v>
      </c>
      <c r="G270" s="358" t="s">
        <v>11</v>
      </c>
      <c r="H270" s="358" t="s">
        <v>198</v>
      </c>
      <c r="I270" s="358" t="s">
        <v>90</v>
      </c>
      <c r="J270" s="356">
        <f t="shared" si="103"/>
        <v>5195250</v>
      </c>
      <c r="K270" s="356">
        <f t="shared" si="103"/>
        <v>5195250</v>
      </c>
      <c r="L270" s="356">
        <f t="shared" si="103"/>
        <v>5195250</v>
      </c>
    </row>
    <row r="271" spans="1:12" ht="25.5" x14ac:dyDescent="0.25">
      <c r="A271" s="341" t="s">
        <v>97</v>
      </c>
      <c r="B271" s="350">
        <v>51</v>
      </c>
      <c r="C271" s="350">
        <v>5</v>
      </c>
      <c r="D271" s="358" t="s">
        <v>371</v>
      </c>
      <c r="E271" s="350">
        <v>851</v>
      </c>
      <c r="F271" s="358" t="s">
        <v>86</v>
      </c>
      <c r="G271" s="358" t="s">
        <v>11</v>
      </c>
      <c r="H271" s="358" t="s">
        <v>198</v>
      </c>
      <c r="I271" s="358" t="s">
        <v>98</v>
      </c>
      <c r="J271" s="356">
        <f>'3.ВС'!J226</f>
        <v>5195250</v>
      </c>
      <c r="K271" s="356">
        <f>'3.ВС'!K226</f>
        <v>5195250</v>
      </c>
      <c r="L271" s="356">
        <f>'3.ВС'!L226</f>
        <v>5195250</v>
      </c>
    </row>
    <row r="272" spans="1:12" ht="51" x14ac:dyDescent="0.25">
      <c r="A272" s="345" t="s">
        <v>162</v>
      </c>
      <c r="B272" s="350">
        <v>51</v>
      </c>
      <c r="C272" s="350">
        <v>5</v>
      </c>
      <c r="D272" s="358" t="s">
        <v>372</v>
      </c>
      <c r="E272" s="350"/>
      <c r="F272" s="358"/>
      <c r="G272" s="358"/>
      <c r="H272" s="358"/>
      <c r="I272" s="358"/>
      <c r="J272" s="356">
        <f t="shared" ref="J272:L273" si="104">J273</f>
        <v>22377519.119999997</v>
      </c>
      <c r="K272" s="356">
        <f t="shared" si="104"/>
        <v>25724719.68</v>
      </c>
      <c r="L272" s="356">
        <f t="shared" si="104"/>
        <v>28971528.960000001</v>
      </c>
    </row>
    <row r="273" spans="1:12" x14ac:dyDescent="0.25">
      <c r="A273" s="345" t="s">
        <v>6</v>
      </c>
      <c r="B273" s="350">
        <v>51</v>
      </c>
      <c r="C273" s="350">
        <v>5</v>
      </c>
      <c r="D273" s="358" t="s">
        <v>372</v>
      </c>
      <c r="E273" s="350">
        <v>851</v>
      </c>
      <c r="F273" s="358"/>
      <c r="G273" s="353"/>
      <c r="H273" s="353"/>
      <c r="I273" s="358"/>
      <c r="J273" s="356">
        <f>J274</f>
        <v>22377519.119999997</v>
      </c>
      <c r="K273" s="356">
        <f t="shared" si="104"/>
        <v>25724719.68</v>
      </c>
      <c r="L273" s="356">
        <f t="shared" si="104"/>
        <v>28971528.960000001</v>
      </c>
    </row>
    <row r="274" spans="1:12" ht="102" x14ac:dyDescent="0.25">
      <c r="A274" s="345" t="s">
        <v>739</v>
      </c>
      <c r="B274" s="350">
        <v>51</v>
      </c>
      <c r="C274" s="350">
        <v>5</v>
      </c>
      <c r="D274" s="358" t="s">
        <v>372</v>
      </c>
      <c r="E274" s="350">
        <v>851</v>
      </c>
      <c r="F274" s="353" t="s">
        <v>86</v>
      </c>
      <c r="G274" s="353" t="s">
        <v>12</v>
      </c>
      <c r="H274" s="353" t="s">
        <v>740</v>
      </c>
      <c r="I274" s="353"/>
      <c r="J274" s="356">
        <f t="shared" ref="J274:L274" si="105">J275+J277</f>
        <v>22377519.119999997</v>
      </c>
      <c r="K274" s="356">
        <f t="shared" si="105"/>
        <v>25724719.68</v>
      </c>
      <c r="L274" s="356">
        <f t="shared" si="105"/>
        <v>28971528.960000001</v>
      </c>
    </row>
    <row r="275" spans="1:12" ht="25.5" x14ac:dyDescent="0.25">
      <c r="A275" s="344" t="s">
        <v>89</v>
      </c>
      <c r="B275" s="350">
        <v>51</v>
      </c>
      <c r="C275" s="350">
        <v>5</v>
      </c>
      <c r="D275" s="353" t="s">
        <v>372</v>
      </c>
      <c r="E275" s="350">
        <v>851</v>
      </c>
      <c r="F275" s="353" t="s">
        <v>86</v>
      </c>
      <c r="G275" s="353" t="s">
        <v>12</v>
      </c>
      <c r="H275" s="353" t="s">
        <v>740</v>
      </c>
      <c r="I275" s="353" t="s">
        <v>90</v>
      </c>
      <c r="J275" s="356">
        <f t="shared" ref="J275:L275" si="106">J276</f>
        <v>9390282</v>
      </c>
      <c r="K275" s="356">
        <f t="shared" si="106"/>
        <v>6243864</v>
      </c>
      <c r="L275" s="356">
        <f t="shared" si="106"/>
        <v>6243864</v>
      </c>
    </row>
    <row r="276" spans="1:12" ht="25.5" x14ac:dyDescent="0.25">
      <c r="A276" s="344" t="s">
        <v>91</v>
      </c>
      <c r="B276" s="350">
        <v>51</v>
      </c>
      <c r="C276" s="350">
        <v>5</v>
      </c>
      <c r="D276" s="353" t="s">
        <v>372</v>
      </c>
      <c r="E276" s="350">
        <v>851</v>
      </c>
      <c r="F276" s="353" t="s">
        <v>86</v>
      </c>
      <c r="G276" s="353" t="s">
        <v>12</v>
      </c>
      <c r="H276" s="353" t="s">
        <v>740</v>
      </c>
      <c r="I276" s="353" t="s">
        <v>92</v>
      </c>
      <c r="J276" s="356">
        <f>'3.ВС'!J230</f>
        <v>9390282</v>
      </c>
      <c r="K276" s="356">
        <f>'3.ВС'!K230</f>
        <v>6243864</v>
      </c>
      <c r="L276" s="356">
        <f>'3.ВС'!L230</f>
        <v>6243864</v>
      </c>
    </row>
    <row r="277" spans="1:12" ht="38.25" x14ac:dyDescent="0.25">
      <c r="A277" s="352" t="s">
        <v>65</v>
      </c>
      <c r="B277" s="350">
        <v>51</v>
      </c>
      <c r="C277" s="350">
        <v>5</v>
      </c>
      <c r="D277" s="353" t="s">
        <v>372</v>
      </c>
      <c r="E277" s="350">
        <v>851</v>
      </c>
      <c r="F277" s="353" t="s">
        <v>86</v>
      </c>
      <c r="G277" s="353" t="s">
        <v>12</v>
      </c>
      <c r="H277" s="353" t="s">
        <v>740</v>
      </c>
      <c r="I277" s="353" t="s">
        <v>66</v>
      </c>
      <c r="J277" s="397">
        <f t="shared" ref="J277:L277" si="107">J278</f>
        <v>12987237.119999999</v>
      </c>
      <c r="K277" s="397">
        <f t="shared" si="107"/>
        <v>19480855.68</v>
      </c>
      <c r="L277" s="397">
        <f t="shared" si="107"/>
        <v>22727664.960000001</v>
      </c>
    </row>
    <row r="278" spans="1:12" x14ac:dyDescent="0.25">
      <c r="A278" s="352" t="s">
        <v>67</v>
      </c>
      <c r="B278" s="350">
        <v>51</v>
      </c>
      <c r="C278" s="350">
        <v>5</v>
      </c>
      <c r="D278" s="353" t="s">
        <v>372</v>
      </c>
      <c r="E278" s="350">
        <v>851</v>
      </c>
      <c r="F278" s="353" t="s">
        <v>86</v>
      </c>
      <c r="G278" s="353" t="s">
        <v>12</v>
      </c>
      <c r="H278" s="353" t="s">
        <v>740</v>
      </c>
      <c r="I278" s="353" t="s">
        <v>68</v>
      </c>
      <c r="J278" s="397">
        <f>'3.ВС'!J232</f>
        <v>12987237.119999999</v>
      </c>
      <c r="K278" s="397">
        <f>'3.ВС'!K232</f>
        <v>19480855.68</v>
      </c>
      <c r="L278" s="397">
        <f>'3.ВС'!L232</f>
        <v>22727664.960000001</v>
      </c>
    </row>
    <row r="279" spans="1:12" ht="25.5" x14ac:dyDescent="0.25">
      <c r="A279" s="345" t="s">
        <v>240</v>
      </c>
      <c r="B279" s="350">
        <v>51</v>
      </c>
      <c r="C279" s="350">
        <v>6</v>
      </c>
      <c r="D279" s="353"/>
      <c r="E279" s="350"/>
      <c r="F279" s="358"/>
      <c r="G279" s="353"/>
      <c r="H279" s="353"/>
      <c r="I279" s="358"/>
      <c r="J279" s="356">
        <f t="shared" ref="J279:L279" si="108">J281</f>
        <v>6407641.7999999998</v>
      </c>
      <c r="K279" s="356">
        <f t="shared" si="108"/>
        <v>5949953.0999999996</v>
      </c>
      <c r="L279" s="356">
        <f t="shared" si="108"/>
        <v>5949953.0999999996</v>
      </c>
    </row>
    <row r="280" spans="1:12" ht="38.25" x14ac:dyDescent="0.25">
      <c r="A280" s="345" t="s">
        <v>166</v>
      </c>
      <c r="B280" s="350">
        <v>51</v>
      </c>
      <c r="C280" s="350">
        <v>6</v>
      </c>
      <c r="D280" s="353" t="s">
        <v>373</v>
      </c>
      <c r="E280" s="350"/>
      <c r="F280" s="358"/>
      <c r="G280" s="353"/>
      <c r="H280" s="353"/>
      <c r="I280" s="358"/>
      <c r="J280" s="356">
        <f t="shared" ref="J280:L283" si="109">J281</f>
        <v>6407641.7999999998</v>
      </c>
      <c r="K280" s="356">
        <f t="shared" si="109"/>
        <v>5949953.0999999996</v>
      </c>
      <c r="L280" s="356">
        <f t="shared" si="109"/>
        <v>5949953.0999999996</v>
      </c>
    </row>
    <row r="281" spans="1:12" s="1" customFormat="1" x14ac:dyDescent="0.25">
      <c r="A281" s="345" t="s">
        <v>6</v>
      </c>
      <c r="B281" s="350">
        <v>51</v>
      </c>
      <c r="C281" s="350">
        <v>6</v>
      </c>
      <c r="D281" s="353" t="s">
        <v>373</v>
      </c>
      <c r="E281" s="350">
        <v>851</v>
      </c>
      <c r="F281" s="358"/>
      <c r="G281" s="353"/>
      <c r="H281" s="353"/>
      <c r="I281" s="358"/>
      <c r="J281" s="356">
        <f t="shared" si="109"/>
        <v>6407641.7999999998</v>
      </c>
      <c r="K281" s="356">
        <f t="shared" si="109"/>
        <v>5949953.0999999996</v>
      </c>
      <c r="L281" s="356">
        <f t="shared" si="109"/>
        <v>5949953.0999999996</v>
      </c>
    </row>
    <row r="282" spans="1:12" s="1" customFormat="1" ht="25.5" x14ac:dyDescent="0.25">
      <c r="A282" s="345" t="s">
        <v>230</v>
      </c>
      <c r="B282" s="350">
        <v>51</v>
      </c>
      <c r="C282" s="350">
        <v>6</v>
      </c>
      <c r="D282" s="353" t="s">
        <v>373</v>
      </c>
      <c r="E282" s="350">
        <v>851</v>
      </c>
      <c r="F282" s="358" t="s">
        <v>86</v>
      </c>
      <c r="G282" s="358" t="s">
        <v>42</v>
      </c>
      <c r="H282" s="358" t="s">
        <v>218</v>
      </c>
      <c r="I282" s="358"/>
      <c r="J282" s="356">
        <f t="shared" si="109"/>
        <v>6407641.7999999998</v>
      </c>
      <c r="K282" s="356">
        <f t="shared" si="109"/>
        <v>5949953.0999999996</v>
      </c>
      <c r="L282" s="356">
        <f t="shared" si="109"/>
        <v>5949953.0999999996</v>
      </c>
    </row>
    <row r="283" spans="1:12" s="1" customFormat="1" ht="25.5" x14ac:dyDescent="0.25">
      <c r="A283" s="341" t="s">
        <v>89</v>
      </c>
      <c r="B283" s="350">
        <v>51</v>
      </c>
      <c r="C283" s="350">
        <v>6</v>
      </c>
      <c r="D283" s="353" t="s">
        <v>373</v>
      </c>
      <c r="E283" s="350">
        <v>851</v>
      </c>
      <c r="F283" s="358" t="s">
        <v>86</v>
      </c>
      <c r="G283" s="358" t="s">
        <v>42</v>
      </c>
      <c r="H283" s="358" t="s">
        <v>218</v>
      </c>
      <c r="I283" s="358" t="s">
        <v>90</v>
      </c>
      <c r="J283" s="356">
        <f t="shared" si="109"/>
        <v>6407641.7999999998</v>
      </c>
      <c r="K283" s="356">
        <f t="shared" si="109"/>
        <v>5949953.0999999996</v>
      </c>
      <c r="L283" s="356">
        <f t="shared" si="109"/>
        <v>5949953.0999999996</v>
      </c>
    </row>
    <row r="284" spans="1:12" ht="25.5" x14ac:dyDescent="0.25">
      <c r="A284" s="341" t="s">
        <v>97</v>
      </c>
      <c r="B284" s="350">
        <v>51</v>
      </c>
      <c r="C284" s="350">
        <v>6</v>
      </c>
      <c r="D284" s="353" t="s">
        <v>373</v>
      </c>
      <c r="E284" s="350">
        <v>851</v>
      </c>
      <c r="F284" s="358" t="s">
        <v>86</v>
      </c>
      <c r="G284" s="358" t="s">
        <v>42</v>
      </c>
      <c r="H284" s="358" t="s">
        <v>218</v>
      </c>
      <c r="I284" s="358" t="s">
        <v>98</v>
      </c>
      <c r="J284" s="356">
        <f>'3.ВС'!J235</f>
        <v>6407641.7999999998</v>
      </c>
      <c r="K284" s="356">
        <f>'3.ВС'!K235</f>
        <v>5949953.0999999996</v>
      </c>
      <c r="L284" s="356">
        <f>'3.ВС'!L235</f>
        <v>5949953.0999999996</v>
      </c>
    </row>
    <row r="285" spans="1:12" s="17" customFormat="1" ht="25.5" x14ac:dyDescent="0.25">
      <c r="A285" s="362" t="s">
        <v>237</v>
      </c>
      <c r="B285" s="403">
        <v>52</v>
      </c>
      <c r="C285" s="403"/>
      <c r="D285" s="403"/>
      <c r="E285" s="378"/>
      <c r="F285" s="378"/>
      <c r="G285" s="378"/>
      <c r="H285" s="403"/>
      <c r="I285" s="374"/>
      <c r="J285" s="375">
        <f>J286+J297+J314+J352+J364+J369+J377+J359</f>
        <v>303580292.11000001</v>
      </c>
      <c r="K285" s="375">
        <f t="shared" ref="K285:L285" si="110">K286+K297+K314+K352+K364+K369+K377+K359</f>
        <v>282880812.19999999</v>
      </c>
      <c r="L285" s="375">
        <f t="shared" si="110"/>
        <v>281994650.88</v>
      </c>
    </row>
    <row r="286" spans="1:12" ht="25.5" x14ac:dyDescent="0.25">
      <c r="A286" s="341" t="s">
        <v>725</v>
      </c>
      <c r="B286" s="372">
        <v>52</v>
      </c>
      <c r="C286" s="372">
        <v>0</v>
      </c>
      <c r="D286" s="372" t="s">
        <v>724</v>
      </c>
      <c r="E286" s="357"/>
      <c r="F286" s="357"/>
      <c r="G286" s="357"/>
      <c r="H286" s="372"/>
      <c r="I286" s="358"/>
      <c r="J286" s="356">
        <f>J287</f>
        <v>15312986.050000001</v>
      </c>
      <c r="K286" s="356">
        <f t="shared" ref="K286:L286" si="111">K287</f>
        <v>15352634.560000001</v>
      </c>
      <c r="L286" s="356">
        <f t="shared" si="111"/>
        <v>14883914.560000001</v>
      </c>
    </row>
    <row r="287" spans="1:12" ht="25.5" x14ac:dyDescent="0.25">
      <c r="A287" s="345" t="s">
        <v>106</v>
      </c>
      <c r="B287" s="372">
        <v>52</v>
      </c>
      <c r="C287" s="372">
        <v>0</v>
      </c>
      <c r="D287" s="372" t="s">
        <v>724</v>
      </c>
      <c r="E287" s="357">
        <v>852</v>
      </c>
      <c r="F287" s="357"/>
      <c r="G287" s="357"/>
      <c r="H287" s="372"/>
      <c r="I287" s="358"/>
      <c r="J287" s="356">
        <f>J288+J291+J294</f>
        <v>15312986.050000001</v>
      </c>
      <c r="K287" s="356">
        <f t="shared" ref="K287:L287" si="112">K288+K291+K294</f>
        <v>15352634.560000001</v>
      </c>
      <c r="L287" s="356">
        <f t="shared" si="112"/>
        <v>14883914.560000001</v>
      </c>
    </row>
    <row r="288" spans="1:12" ht="165.75" x14ac:dyDescent="0.25">
      <c r="A288" s="352" t="s">
        <v>713</v>
      </c>
      <c r="B288" s="372">
        <v>52</v>
      </c>
      <c r="C288" s="372">
        <v>0</v>
      </c>
      <c r="D288" s="372" t="s">
        <v>724</v>
      </c>
      <c r="E288" s="357">
        <v>852</v>
      </c>
      <c r="F288" s="357"/>
      <c r="G288" s="357"/>
      <c r="H288" s="372">
        <v>50500</v>
      </c>
      <c r="I288" s="358"/>
      <c r="J288" s="356">
        <f t="shared" ref="J288:L289" si="113">J289</f>
        <v>598920</v>
      </c>
      <c r="K288" s="356">
        <f t="shared" si="113"/>
        <v>703080</v>
      </c>
      <c r="L288" s="356">
        <f t="shared" si="113"/>
        <v>703080</v>
      </c>
    </row>
    <row r="289" spans="1:12" ht="38.25" x14ac:dyDescent="0.25">
      <c r="A289" s="344" t="s">
        <v>37</v>
      </c>
      <c r="B289" s="372">
        <v>52</v>
      </c>
      <c r="C289" s="372">
        <v>0</v>
      </c>
      <c r="D289" s="372" t="s">
        <v>724</v>
      </c>
      <c r="E289" s="357">
        <v>852</v>
      </c>
      <c r="F289" s="357"/>
      <c r="G289" s="357"/>
      <c r="H289" s="372">
        <v>50500</v>
      </c>
      <c r="I289" s="358" t="s">
        <v>76</v>
      </c>
      <c r="J289" s="356">
        <f t="shared" si="113"/>
        <v>598920</v>
      </c>
      <c r="K289" s="356">
        <f t="shared" si="113"/>
        <v>703080</v>
      </c>
      <c r="L289" s="356">
        <f t="shared" si="113"/>
        <v>703080</v>
      </c>
    </row>
    <row r="290" spans="1:12" x14ac:dyDescent="0.25">
      <c r="A290" s="344" t="s">
        <v>77</v>
      </c>
      <c r="B290" s="372">
        <v>52</v>
      </c>
      <c r="C290" s="372">
        <v>0</v>
      </c>
      <c r="D290" s="372" t="s">
        <v>724</v>
      </c>
      <c r="E290" s="357">
        <v>852</v>
      </c>
      <c r="F290" s="357"/>
      <c r="G290" s="357"/>
      <c r="H290" s="372">
        <v>50500</v>
      </c>
      <c r="I290" s="358" t="s">
        <v>78</v>
      </c>
      <c r="J290" s="356">
        <f>'3.ВС'!J286</f>
        <v>598920</v>
      </c>
      <c r="K290" s="356">
        <f>'3.ВС'!K286</f>
        <v>703080</v>
      </c>
      <c r="L290" s="356">
        <f>'3.ВС'!L286</f>
        <v>703080</v>
      </c>
    </row>
    <row r="291" spans="1:12" ht="63.75" x14ac:dyDescent="0.25">
      <c r="A291" s="345" t="s">
        <v>414</v>
      </c>
      <c r="B291" s="372">
        <v>52</v>
      </c>
      <c r="C291" s="372">
        <v>0</v>
      </c>
      <c r="D291" s="372" t="s">
        <v>724</v>
      </c>
      <c r="E291" s="357">
        <v>852</v>
      </c>
      <c r="F291" s="357"/>
      <c r="G291" s="357"/>
      <c r="H291" s="372">
        <v>51790</v>
      </c>
      <c r="I291" s="358"/>
      <c r="J291" s="356">
        <f t="shared" ref="J291:L292" si="114">J292</f>
        <v>1121186.05</v>
      </c>
      <c r="K291" s="356">
        <f t="shared" si="114"/>
        <v>1369154.5600000001</v>
      </c>
      <c r="L291" s="356">
        <f t="shared" si="114"/>
        <v>1369154.5600000001</v>
      </c>
    </row>
    <row r="292" spans="1:12" ht="38.25" x14ac:dyDescent="0.25">
      <c r="A292" s="352" t="s">
        <v>37</v>
      </c>
      <c r="B292" s="372">
        <v>52</v>
      </c>
      <c r="C292" s="372">
        <v>0</v>
      </c>
      <c r="D292" s="372" t="s">
        <v>724</v>
      </c>
      <c r="E292" s="350">
        <v>852</v>
      </c>
      <c r="F292" s="358" t="s">
        <v>71</v>
      </c>
      <c r="G292" s="358" t="s">
        <v>40</v>
      </c>
      <c r="H292" s="358" t="s">
        <v>415</v>
      </c>
      <c r="I292" s="358" t="s">
        <v>76</v>
      </c>
      <c r="J292" s="356">
        <f t="shared" si="114"/>
        <v>1121186.05</v>
      </c>
      <c r="K292" s="356">
        <f t="shared" si="114"/>
        <v>1369154.5600000001</v>
      </c>
      <c r="L292" s="356">
        <f t="shared" si="114"/>
        <v>1369154.5600000001</v>
      </c>
    </row>
    <row r="293" spans="1:12" x14ac:dyDescent="0.25">
      <c r="A293" s="352" t="s">
        <v>77</v>
      </c>
      <c r="B293" s="372">
        <v>52</v>
      </c>
      <c r="C293" s="372">
        <v>0</v>
      </c>
      <c r="D293" s="372" t="s">
        <v>724</v>
      </c>
      <c r="E293" s="350">
        <v>852</v>
      </c>
      <c r="F293" s="358" t="s">
        <v>71</v>
      </c>
      <c r="G293" s="358" t="s">
        <v>11</v>
      </c>
      <c r="H293" s="358" t="s">
        <v>415</v>
      </c>
      <c r="I293" s="358" t="s">
        <v>78</v>
      </c>
      <c r="J293" s="356">
        <f>'3.ВС'!J289</f>
        <v>1121186.05</v>
      </c>
      <c r="K293" s="356">
        <f>'3.ВС'!K289</f>
        <v>1369154.5600000001</v>
      </c>
      <c r="L293" s="356">
        <f>'3.ВС'!L289</f>
        <v>1369154.5600000001</v>
      </c>
    </row>
    <row r="294" spans="1:12" ht="127.5" x14ac:dyDescent="0.25">
      <c r="A294" s="407" t="s">
        <v>412</v>
      </c>
      <c r="B294" s="372">
        <v>52</v>
      </c>
      <c r="C294" s="372">
        <v>0</v>
      </c>
      <c r="D294" s="372" t="s">
        <v>724</v>
      </c>
      <c r="E294" s="357">
        <v>852</v>
      </c>
      <c r="F294" s="357"/>
      <c r="G294" s="357"/>
      <c r="H294" s="372">
        <v>53030</v>
      </c>
      <c r="I294" s="358"/>
      <c r="J294" s="356">
        <f t="shared" ref="J294:L295" si="115">J295</f>
        <v>13592880</v>
      </c>
      <c r="K294" s="356">
        <f t="shared" si="115"/>
        <v>13280400</v>
      </c>
      <c r="L294" s="356">
        <f t="shared" si="115"/>
        <v>12811680</v>
      </c>
    </row>
    <row r="295" spans="1:12" ht="38.25" x14ac:dyDescent="0.25">
      <c r="A295" s="344" t="s">
        <v>37</v>
      </c>
      <c r="B295" s="372">
        <v>52</v>
      </c>
      <c r="C295" s="372">
        <v>0</v>
      </c>
      <c r="D295" s="372" t="s">
        <v>724</v>
      </c>
      <c r="E295" s="357">
        <v>852</v>
      </c>
      <c r="F295" s="357"/>
      <c r="G295" s="357"/>
      <c r="H295" s="372">
        <v>53030</v>
      </c>
      <c r="I295" s="358" t="s">
        <v>76</v>
      </c>
      <c r="J295" s="356">
        <f t="shared" si="115"/>
        <v>13592880</v>
      </c>
      <c r="K295" s="356">
        <f t="shared" si="115"/>
        <v>13280400</v>
      </c>
      <c r="L295" s="356">
        <f t="shared" si="115"/>
        <v>12811680</v>
      </c>
    </row>
    <row r="296" spans="1:12" x14ac:dyDescent="0.25">
      <c r="A296" s="344" t="s">
        <v>77</v>
      </c>
      <c r="B296" s="372">
        <v>52</v>
      </c>
      <c r="C296" s="372">
        <v>0</v>
      </c>
      <c r="D296" s="372" t="s">
        <v>724</v>
      </c>
      <c r="E296" s="357">
        <v>852</v>
      </c>
      <c r="F296" s="357"/>
      <c r="G296" s="357"/>
      <c r="H296" s="372">
        <v>53030</v>
      </c>
      <c r="I296" s="358" t="s">
        <v>78</v>
      </c>
      <c r="J296" s="356">
        <f>'3.ВС'!J292</f>
        <v>13592880</v>
      </c>
      <c r="K296" s="356">
        <f>'3.ВС'!K292</f>
        <v>13280400</v>
      </c>
      <c r="L296" s="356">
        <f>'3.ВС'!L292</f>
        <v>12811680</v>
      </c>
    </row>
    <row r="297" spans="1:12" ht="38.25" x14ac:dyDescent="0.25">
      <c r="A297" s="345" t="s">
        <v>167</v>
      </c>
      <c r="B297" s="372">
        <v>52</v>
      </c>
      <c r="C297" s="372">
        <v>0</v>
      </c>
      <c r="D297" s="353" t="s">
        <v>11</v>
      </c>
      <c r="E297" s="357"/>
      <c r="F297" s="357"/>
      <c r="G297" s="357"/>
      <c r="H297" s="372"/>
      <c r="I297" s="358"/>
      <c r="J297" s="356">
        <f t="shared" ref="J297:L305" si="116">J298</f>
        <v>34799022</v>
      </c>
      <c r="K297" s="356">
        <f t="shared" si="116"/>
        <v>32292522</v>
      </c>
      <c r="L297" s="356">
        <f t="shared" si="116"/>
        <v>32292522</v>
      </c>
    </row>
    <row r="298" spans="1:12" ht="25.5" x14ac:dyDescent="0.25">
      <c r="A298" s="345" t="s">
        <v>106</v>
      </c>
      <c r="B298" s="350">
        <v>52</v>
      </c>
      <c r="C298" s="350">
        <v>0</v>
      </c>
      <c r="D298" s="358" t="s">
        <v>11</v>
      </c>
      <c r="E298" s="350">
        <v>852</v>
      </c>
      <c r="F298" s="353"/>
      <c r="G298" s="353"/>
      <c r="H298" s="353"/>
      <c r="I298" s="358"/>
      <c r="J298" s="356">
        <f t="shared" ref="J298:L298" si="117">J299+J304+J307</f>
        <v>34799022</v>
      </c>
      <c r="K298" s="356">
        <f t="shared" si="117"/>
        <v>32292522</v>
      </c>
      <c r="L298" s="356">
        <f t="shared" si="117"/>
        <v>32292522</v>
      </c>
    </row>
    <row r="299" spans="1:12" ht="38.25" x14ac:dyDescent="0.25">
      <c r="A299" s="345" t="s">
        <v>395</v>
      </c>
      <c r="B299" s="350">
        <v>52</v>
      </c>
      <c r="C299" s="350">
        <v>0</v>
      </c>
      <c r="D299" s="358" t="s">
        <v>11</v>
      </c>
      <c r="E299" s="350">
        <v>852</v>
      </c>
      <c r="F299" s="358"/>
      <c r="G299" s="358"/>
      <c r="H299" s="358" t="s">
        <v>219</v>
      </c>
      <c r="I299" s="358"/>
      <c r="J299" s="356">
        <f t="shared" ref="J299:L299" si="118">J300+J302</f>
        <v>1533352</v>
      </c>
      <c r="K299" s="356">
        <f t="shared" si="118"/>
        <v>1533352</v>
      </c>
      <c r="L299" s="356">
        <f t="shared" si="118"/>
        <v>1533352</v>
      </c>
    </row>
    <row r="300" spans="1:12" ht="76.5" x14ac:dyDescent="0.25">
      <c r="A300" s="341" t="s">
        <v>14</v>
      </c>
      <c r="B300" s="350">
        <v>52</v>
      </c>
      <c r="C300" s="350">
        <v>0</v>
      </c>
      <c r="D300" s="358" t="s">
        <v>11</v>
      </c>
      <c r="E300" s="350">
        <v>852</v>
      </c>
      <c r="F300" s="353" t="s">
        <v>86</v>
      </c>
      <c r="G300" s="353" t="s">
        <v>96</v>
      </c>
      <c r="H300" s="358" t="s">
        <v>219</v>
      </c>
      <c r="I300" s="358" t="s">
        <v>16</v>
      </c>
      <c r="J300" s="356">
        <f t="shared" ref="J300:L300" si="119">J301</f>
        <v>1433400</v>
      </c>
      <c r="K300" s="356">
        <f t="shared" si="119"/>
        <v>1433400</v>
      </c>
      <c r="L300" s="356">
        <f t="shared" si="119"/>
        <v>1433400</v>
      </c>
    </row>
    <row r="301" spans="1:12" ht="25.5" x14ac:dyDescent="0.25">
      <c r="A301" s="341" t="s">
        <v>8</v>
      </c>
      <c r="B301" s="350">
        <v>52</v>
      </c>
      <c r="C301" s="350">
        <v>0</v>
      </c>
      <c r="D301" s="358" t="s">
        <v>11</v>
      </c>
      <c r="E301" s="350">
        <v>852</v>
      </c>
      <c r="F301" s="353" t="s">
        <v>86</v>
      </c>
      <c r="G301" s="353" t="s">
        <v>96</v>
      </c>
      <c r="H301" s="358" t="s">
        <v>219</v>
      </c>
      <c r="I301" s="358" t="s">
        <v>17</v>
      </c>
      <c r="J301" s="356">
        <f>'3.ВС'!J330</f>
        <v>1433400</v>
      </c>
      <c r="K301" s="356">
        <f>'3.ВС'!K330</f>
        <v>1433400</v>
      </c>
      <c r="L301" s="356">
        <f>'3.ВС'!L330</f>
        <v>1433400</v>
      </c>
    </row>
    <row r="302" spans="1:12" ht="38.25" x14ac:dyDescent="0.25">
      <c r="A302" s="352" t="s">
        <v>19</v>
      </c>
      <c r="B302" s="350">
        <v>52</v>
      </c>
      <c r="C302" s="350">
        <v>0</v>
      </c>
      <c r="D302" s="358" t="s">
        <v>11</v>
      </c>
      <c r="E302" s="350">
        <v>852</v>
      </c>
      <c r="F302" s="353" t="s">
        <v>86</v>
      </c>
      <c r="G302" s="353" t="s">
        <v>96</v>
      </c>
      <c r="H302" s="358" t="s">
        <v>219</v>
      </c>
      <c r="I302" s="358" t="s">
        <v>20</v>
      </c>
      <c r="J302" s="356">
        <f t="shared" ref="J302:L302" si="120">J303</f>
        <v>99952</v>
      </c>
      <c r="K302" s="356">
        <f t="shared" si="120"/>
        <v>99952</v>
      </c>
      <c r="L302" s="356">
        <f t="shared" si="120"/>
        <v>99952</v>
      </c>
    </row>
    <row r="303" spans="1:12" ht="38.25" x14ac:dyDescent="0.25">
      <c r="A303" s="352" t="s">
        <v>9</v>
      </c>
      <c r="B303" s="350">
        <v>52</v>
      </c>
      <c r="C303" s="350">
        <v>0</v>
      </c>
      <c r="D303" s="358" t="s">
        <v>11</v>
      </c>
      <c r="E303" s="350">
        <v>852</v>
      </c>
      <c r="F303" s="353" t="s">
        <v>86</v>
      </c>
      <c r="G303" s="353" t="s">
        <v>96</v>
      </c>
      <c r="H303" s="358" t="s">
        <v>219</v>
      </c>
      <c r="I303" s="358" t="s">
        <v>21</v>
      </c>
      <c r="J303" s="356">
        <f>'3.ВС'!J332</f>
        <v>99952</v>
      </c>
      <c r="K303" s="356">
        <f>'3.ВС'!K332</f>
        <v>99952</v>
      </c>
      <c r="L303" s="356">
        <f>'3.ВС'!L332</f>
        <v>99952</v>
      </c>
    </row>
    <row r="304" spans="1:12" ht="38.25" x14ac:dyDescent="0.25">
      <c r="A304" s="345" t="s">
        <v>18</v>
      </c>
      <c r="B304" s="350">
        <v>52</v>
      </c>
      <c r="C304" s="350">
        <v>0</v>
      </c>
      <c r="D304" s="358" t="s">
        <v>11</v>
      </c>
      <c r="E304" s="350">
        <v>852</v>
      </c>
      <c r="F304" s="358" t="s">
        <v>71</v>
      </c>
      <c r="G304" s="358" t="s">
        <v>46</v>
      </c>
      <c r="H304" s="358" t="s">
        <v>179</v>
      </c>
      <c r="I304" s="358"/>
      <c r="J304" s="356">
        <f t="shared" si="116"/>
        <v>1990500</v>
      </c>
      <c r="K304" s="356">
        <f t="shared" si="116"/>
        <v>1990500</v>
      </c>
      <c r="L304" s="356">
        <f t="shared" si="116"/>
        <v>1990500</v>
      </c>
    </row>
    <row r="305" spans="1:12" ht="76.5" x14ac:dyDescent="0.25">
      <c r="A305" s="341" t="s">
        <v>14</v>
      </c>
      <c r="B305" s="350">
        <v>52</v>
      </c>
      <c r="C305" s="350">
        <v>0</v>
      </c>
      <c r="D305" s="353" t="s">
        <v>11</v>
      </c>
      <c r="E305" s="350">
        <v>852</v>
      </c>
      <c r="F305" s="358" t="s">
        <v>71</v>
      </c>
      <c r="G305" s="358" t="s">
        <v>46</v>
      </c>
      <c r="H305" s="358" t="s">
        <v>179</v>
      </c>
      <c r="I305" s="358" t="s">
        <v>16</v>
      </c>
      <c r="J305" s="356">
        <f t="shared" si="116"/>
        <v>1990500</v>
      </c>
      <c r="K305" s="356">
        <f t="shared" si="116"/>
        <v>1990500</v>
      </c>
      <c r="L305" s="356">
        <f t="shared" si="116"/>
        <v>1990500</v>
      </c>
    </row>
    <row r="306" spans="1:12" ht="25.5" x14ac:dyDescent="0.25">
      <c r="A306" s="341" t="s">
        <v>8</v>
      </c>
      <c r="B306" s="350">
        <v>52</v>
      </c>
      <c r="C306" s="350">
        <v>0</v>
      </c>
      <c r="D306" s="358" t="s">
        <v>11</v>
      </c>
      <c r="E306" s="350">
        <v>852</v>
      </c>
      <c r="F306" s="358" t="s">
        <v>71</v>
      </c>
      <c r="G306" s="358" t="s">
        <v>46</v>
      </c>
      <c r="H306" s="358" t="s">
        <v>179</v>
      </c>
      <c r="I306" s="358" t="s">
        <v>17</v>
      </c>
      <c r="J306" s="356">
        <f>'3.ВС'!J335</f>
        <v>1990500</v>
      </c>
      <c r="K306" s="356">
        <f>'3.ВС'!K335</f>
        <v>1990500</v>
      </c>
      <c r="L306" s="356">
        <f>'3.ВС'!L335</f>
        <v>1990500</v>
      </c>
    </row>
    <row r="307" spans="1:12" ht="51" x14ac:dyDescent="0.25">
      <c r="A307" s="345" t="s">
        <v>118</v>
      </c>
      <c r="B307" s="350">
        <v>52</v>
      </c>
      <c r="C307" s="350">
        <v>0</v>
      </c>
      <c r="D307" s="358" t="s">
        <v>11</v>
      </c>
      <c r="E307" s="350">
        <v>852</v>
      </c>
      <c r="F307" s="358" t="s">
        <v>71</v>
      </c>
      <c r="G307" s="358" t="s">
        <v>46</v>
      </c>
      <c r="H307" s="358" t="s">
        <v>211</v>
      </c>
      <c r="I307" s="358"/>
      <c r="J307" s="356">
        <f t="shared" ref="J307:L307" si="121">J308+J310+J312</f>
        <v>31275170</v>
      </c>
      <c r="K307" s="356">
        <f t="shared" si="121"/>
        <v>28768670</v>
      </c>
      <c r="L307" s="356">
        <f t="shared" si="121"/>
        <v>28768670</v>
      </c>
    </row>
    <row r="308" spans="1:12" ht="76.5" x14ac:dyDescent="0.25">
      <c r="A308" s="341" t="s">
        <v>14</v>
      </c>
      <c r="B308" s="350">
        <v>52</v>
      </c>
      <c r="C308" s="350">
        <v>0</v>
      </c>
      <c r="D308" s="358" t="s">
        <v>11</v>
      </c>
      <c r="E308" s="350">
        <v>852</v>
      </c>
      <c r="F308" s="358" t="s">
        <v>71</v>
      </c>
      <c r="G308" s="358" t="s">
        <v>46</v>
      </c>
      <c r="H308" s="358" t="s">
        <v>211</v>
      </c>
      <c r="I308" s="358" t="s">
        <v>16</v>
      </c>
      <c r="J308" s="356">
        <f t="shared" ref="J308:L308" si="122">J309</f>
        <v>29921400</v>
      </c>
      <c r="K308" s="356">
        <f t="shared" si="122"/>
        <v>28621400</v>
      </c>
      <c r="L308" s="356">
        <f t="shared" si="122"/>
        <v>28621400</v>
      </c>
    </row>
    <row r="309" spans="1:12" ht="25.5" x14ac:dyDescent="0.25">
      <c r="A309" s="341" t="s">
        <v>8</v>
      </c>
      <c r="B309" s="350">
        <v>52</v>
      </c>
      <c r="C309" s="350">
        <v>0</v>
      </c>
      <c r="D309" s="358" t="s">
        <v>11</v>
      </c>
      <c r="E309" s="350">
        <v>852</v>
      </c>
      <c r="F309" s="358" t="s">
        <v>71</v>
      </c>
      <c r="G309" s="358" t="s">
        <v>46</v>
      </c>
      <c r="H309" s="358" t="s">
        <v>211</v>
      </c>
      <c r="I309" s="358" t="s">
        <v>17</v>
      </c>
      <c r="J309" s="356">
        <f>'3.ВС'!J338</f>
        <v>29921400</v>
      </c>
      <c r="K309" s="356">
        <f>'3.ВС'!K338</f>
        <v>28621400</v>
      </c>
      <c r="L309" s="356">
        <f>'3.ВС'!L338</f>
        <v>28621400</v>
      </c>
    </row>
    <row r="310" spans="1:12" ht="38.25" x14ac:dyDescent="0.25">
      <c r="A310" s="352" t="s">
        <v>19</v>
      </c>
      <c r="B310" s="350">
        <v>52</v>
      </c>
      <c r="C310" s="350">
        <v>0</v>
      </c>
      <c r="D310" s="358" t="s">
        <v>11</v>
      </c>
      <c r="E310" s="350">
        <v>852</v>
      </c>
      <c r="F310" s="358" t="s">
        <v>71</v>
      </c>
      <c r="G310" s="358" t="s">
        <v>46</v>
      </c>
      <c r="H310" s="358" t="s">
        <v>211</v>
      </c>
      <c r="I310" s="358" t="s">
        <v>20</v>
      </c>
      <c r="J310" s="356">
        <f t="shared" ref="J310:L310" si="123">J311</f>
        <v>1330900</v>
      </c>
      <c r="K310" s="356">
        <f t="shared" si="123"/>
        <v>124400</v>
      </c>
      <c r="L310" s="356">
        <f t="shared" si="123"/>
        <v>124400</v>
      </c>
    </row>
    <row r="311" spans="1:12" ht="38.25" x14ac:dyDescent="0.25">
      <c r="A311" s="352" t="s">
        <v>9</v>
      </c>
      <c r="B311" s="350">
        <v>52</v>
      </c>
      <c r="C311" s="350">
        <v>0</v>
      </c>
      <c r="D311" s="358" t="s">
        <v>11</v>
      </c>
      <c r="E311" s="350">
        <v>852</v>
      </c>
      <c r="F311" s="358" t="s">
        <v>71</v>
      </c>
      <c r="G311" s="358" t="s">
        <v>46</v>
      </c>
      <c r="H311" s="358" t="s">
        <v>211</v>
      </c>
      <c r="I311" s="358" t="s">
        <v>21</v>
      </c>
      <c r="J311" s="356">
        <f>'3.ВС'!J340</f>
        <v>1330900</v>
      </c>
      <c r="K311" s="356">
        <f>'3.ВС'!K340</f>
        <v>124400</v>
      </c>
      <c r="L311" s="356">
        <f>'3.ВС'!L340</f>
        <v>124400</v>
      </c>
    </row>
    <row r="312" spans="1:12" x14ac:dyDescent="0.25">
      <c r="A312" s="352" t="s">
        <v>22</v>
      </c>
      <c r="B312" s="350">
        <v>52</v>
      </c>
      <c r="C312" s="350">
        <v>0</v>
      </c>
      <c r="D312" s="358" t="s">
        <v>11</v>
      </c>
      <c r="E312" s="350">
        <v>852</v>
      </c>
      <c r="F312" s="358" t="s">
        <v>71</v>
      </c>
      <c r="G312" s="358" t="s">
        <v>46</v>
      </c>
      <c r="H312" s="358" t="s">
        <v>211</v>
      </c>
      <c r="I312" s="358" t="s">
        <v>23</v>
      </c>
      <c r="J312" s="356">
        <f t="shared" ref="J312:L312" si="124">J313</f>
        <v>22870</v>
      </c>
      <c r="K312" s="356">
        <f t="shared" si="124"/>
        <v>22870</v>
      </c>
      <c r="L312" s="356">
        <f t="shared" si="124"/>
        <v>22870</v>
      </c>
    </row>
    <row r="313" spans="1:12" x14ac:dyDescent="0.25">
      <c r="A313" s="352" t="s">
        <v>24</v>
      </c>
      <c r="B313" s="350">
        <v>52</v>
      </c>
      <c r="C313" s="350">
        <v>0</v>
      </c>
      <c r="D313" s="358" t="s">
        <v>11</v>
      </c>
      <c r="E313" s="350">
        <v>852</v>
      </c>
      <c r="F313" s="358" t="s">
        <v>71</v>
      </c>
      <c r="G313" s="358" t="s">
        <v>46</v>
      </c>
      <c r="H313" s="358" t="s">
        <v>211</v>
      </c>
      <c r="I313" s="358" t="s">
        <v>25</v>
      </c>
      <c r="J313" s="356">
        <f>'3.ВС'!J342</f>
        <v>22870</v>
      </c>
      <c r="K313" s="356">
        <f>'3.ВС'!K342</f>
        <v>22870</v>
      </c>
      <c r="L313" s="356">
        <f>'3.ВС'!L342</f>
        <v>22870</v>
      </c>
    </row>
    <row r="314" spans="1:12" ht="38.25" x14ac:dyDescent="0.25">
      <c r="A314" s="345" t="s">
        <v>376</v>
      </c>
      <c r="B314" s="350">
        <v>52</v>
      </c>
      <c r="C314" s="350">
        <v>0</v>
      </c>
      <c r="D314" s="358" t="s">
        <v>40</v>
      </c>
      <c r="E314" s="350"/>
      <c r="F314" s="358"/>
      <c r="G314" s="358"/>
      <c r="H314" s="358"/>
      <c r="I314" s="358"/>
      <c r="J314" s="356">
        <f t="shared" ref="J314:L314" si="125">J315</f>
        <v>230300772.82999998</v>
      </c>
      <c r="K314" s="356">
        <f t="shared" si="125"/>
        <v>222083347.63999999</v>
      </c>
      <c r="L314" s="356">
        <f t="shared" si="125"/>
        <v>221665906.31999999</v>
      </c>
    </row>
    <row r="315" spans="1:12" ht="25.5" x14ac:dyDescent="0.25">
      <c r="A315" s="345" t="s">
        <v>106</v>
      </c>
      <c r="B315" s="350">
        <v>52</v>
      </c>
      <c r="C315" s="350">
        <v>0</v>
      </c>
      <c r="D315" s="353" t="s">
        <v>40</v>
      </c>
      <c r="E315" s="350">
        <v>852</v>
      </c>
      <c r="F315" s="353"/>
      <c r="G315" s="353"/>
      <c r="H315" s="353"/>
      <c r="I315" s="358"/>
      <c r="J315" s="356">
        <f>J316+J319+J322+J325+J328+J331+J334+J337+J340+J343+J346+J349</f>
        <v>230300772.82999998</v>
      </c>
      <c r="K315" s="356">
        <f t="shared" ref="K315:L315" si="126">K316+K319+K322+K325+K328+K331+K334+K337+K340+K343+K346+K349</f>
        <v>222083347.63999999</v>
      </c>
      <c r="L315" s="356">
        <f t="shared" si="126"/>
        <v>221665906.31999999</v>
      </c>
    </row>
    <row r="316" spans="1:12" ht="102" x14ac:dyDescent="0.25">
      <c r="A316" s="344" t="s">
        <v>269</v>
      </c>
      <c r="B316" s="350">
        <v>52</v>
      </c>
      <c r="C316" s="350">
        <v>0</v>
      </c>
      <c r="D316" s="353" t="s">
        <v>40</v>
      </c>
      <c r="E316" s="350">
        <v>852</v>
      </c>
      <c r="F316" s="358" t="s">
        <v>71</v>
      </c>
      <c r="G316" s="358" t="s">
        <v>40</v>
      </c>
      <c r="H316" s="358" t="s">
        <v>270</v>
      </c>
      <c r="I316" s="358"/>
      <c r="J316" s="356">
        <f t="shared" ref="J316:L320" si="127">J317</f>
        <v>116366368</v>
      </c>
      <c r="K316" s="356">
        <f t="shared" si="127"/>
        <v>116366368</v>
      </c>
      <c r="L316" s="356">
        <f t="shared" si="127"/>
        <v>116366368</v>
      </c>
    </row>
    <row r="317" spans="1:12" ht="38.25" x14ac:dyDescent="0.25">
      <c r="A317" s="352" t="s">
        <v>37</v>
      </c>
      <c r="B317" s="350">
        <v>52</v>
      </c>
      <c r="C317" s="350">
        <v>0</v>
      </c>
      <c r="D317" s="358" t="s">
        <v>40</v>
      </c>
      <c r="E317" s="350">
        <v>852</v>
      </c>
      <c r="F317" s="358" t="s">
        <v>71</v>
      </c>
      <c r="G317" s="358" t="s">
        <v>40</v>
      </c>
      <c r="H317" s="358" t="s">
        <v>270</v>
      </c>
      <c r="I317" s="358" t="s">
        <v>76</v>
      </c>
      <c r="J317" s="356">
        <f t="shared" si="127"/>
        <v>116366368</v>
      </c>
      <c r="K317" s="356">
        <f t="shared" si="127"/>
        <v>116366368</v>
      </c>
      <c r="L317" s="356">
        <f t="shared" si="127"/>
        <v>116366368</v>
      </c>
    </row>
    <row r="318" spans="1:12" x14ac:dyDescent="0.25">
      <c r="A318" s="352" t="s">
        <v>77</v>
      </c>
      <c r="B318" s="350">
        <v>52</v>
      </c>
      <c r="C318" s="350">
        <v>0</v>
      </c>
      <c r="D318" s="358" t="s">
        <v>40</v>
      </c>
      <c r="E318" s="350">
        <v>852</v>
      </c>
      <c r="F318" s="358" t="s">
        <v>71</v>
      </c>
      <c r="G318" s="358" t="s">
        <v>11</v>
      </c>
      <c r="H318" s="358" t="s">
        <v>270</v>
      </c>
      <c r="I318" s="358" t="s">
        <v>78</v>
      </c>
      <c r="J318" s="356">
        <f>'3.ВС'!J295</f>
        <v>116366368</v>
      </c>
      <c r="K318" s="356">
        <f>'3.ВС'!K295</f>
        <v>116366368</v>
      </c>
      <c r="L318" s="356">
        <f>'3.ВС'!L295</f>
        <v>116366368</v>
      </c>
    </row>
    <row r="319" spans="1:12" ht="255" x14ac:dyDescent="0.25">
      <c r="A319" s="398" t="s">
        <v>267</v>
      </c>
      <c r="B319" s="350">
        <v>52</v>
      </c>
      <c r="C319" s="350">
        <v>0</v>
      </c>
      <c r="D319" s="353" t="s">
        <v>40</v>
      </c>
      <c r="E319" s="350">
        <v>852</v>
      </c>
      <c r="F319" s="358"/>
      <c r="G319" s="358"/>
      <c r="H319" s="358" t="s">
        <v>271</v>
      </c>
      <c r="I319" s="358"/>
      <c r="J319" s="356">
        <f t="shared" si="127"/>
        <v>53970368</v>
      </c>
      <c r="K319" s="356">
        <f t="shared" si="127"/>
        <v>53970368</v>
      </c>
      <c r="L319" s="356">
        <f t="shared" si="127"/>
        <v>53970368</v>
      </c>
    </row>
    <row r="320" spans="1:12" ht="38.25" x14ac:dyDescent="0.25">
      <c r="A320" s="352" t="s">
        <v>37</v>
      </c>
      <c r="B320" s="350">
        <v>52</v>
      </c>
      <c r="C320" s="350">
        <v>0</v>
      </c>
      <c r="D320" s="358" t="s">
        <v>40</v>
      </c>
      <c r="E320" s="350">
        <v>852</v>
      </c>
      <c r="F320" s="358"/>
      <c r="G320" s="358"/>
      <c r="H320" s="358" t="s">
        <v>271</v>
      </c>
      <c r="I320" s="358" t="s">
        <v>76</v>
      </c>
      <c r="J320" s="356">
        <f t="shared" si="127"/>
        <v>53970368</v>
      </c>
      <c r="K320" s="356">
        <f t="shared" si="127"/>
        <v>53970368</v>
      </c>
      <c r="L320" s="356">
        <f t="shared" si="127"/>
        <v>53970368</v>
      </c>
    </row>
    <row r="321" spans="1:12" x14ac:dyDescent="0.25">
      <c r="A321" s="352" t="s">
        <v>77</v>
      </c>
      <c r="B321" s="350">
        <v>52</v>
      </c>
      <c r="C321" s="350">
        <v>0</v>
      </c>
      <c r="D321" s="358" t="s">
        <v>40</v>
      </c>
      <c r="E321" s="350">
        <v>852</v>
      </c>
      <c r="F321" s="358"/>
      <c r="G321" s="358"/>
      <c r="H321" s="358" t="s">
        <v>271</v>
      </c>
      <c r="I321" s="358" t="s">
        <v>78</v>
      </c>
      <c r="J321" s="356">
        <f>'3.ВС'!J270</f>
        <v>53970368</v>
      </c>
      <c r="K321" s="356">
        <f>'3.ВС'!K270</f>
        <v>53970368</v>
      </c>
      <c r="L321" s="356">
        <f>'3.ВС'!L270</f>
        <v>53970368</v>
      </c>
    </row>
    <row r="322" spans="1:12" ht="63.75" x14ac:dyDescent="0.25">
      <c r="A322" s="345" t="s">
        <v>120</v>
      </c>
      <c r="B322" s="350">
        <v>52</v>
      </c>
      <c r="C322" s="350">
        <v>0</v>
      </c>
      <c r="D322" s="353" t="s">
        <v>40</v>
      </c>
      <c r="E322" s="350">
        <v>852</v>
      </c>
      <c r="F322" s="358" t="s">
        <v>86</v>
      </c>
      <c r="G322" s="358" t="s">
        <v>12</v>
      </c>
      <c r="H322" s="358" t="s">
        <v>168</v>
      </c>
      <c r="I322" s="358"/>
      <c r="J322" s="356">
        <f t="shared" ref="J322:L323" si="128">J323</f>
        <v>1178278</v>
      </c>
      <c r="K322" s="356">
        <f t="shared" si="128"/>
        <v>1178278</v>
      </c>
      <c r="L322" s="356">
        <f t="shared" si="128"/>
        <v>1178278</v>
      </c>
    </row>
    <row r="323" spans="1:12" ht="25.5" x14ac:dyDescent="0.25">
      <c r="A323" s="341" t="s">
        <v>89</v>
      </c>
      <c r="B323" s="350">
        <v>52</v>
      </c>
      <c r="C323" s="350">
        <v>0</v>
      </c>
      <c r="D323" s="358" t="s">
        <v>40</v>
      </c>
      <c r="E323" s="350">
        <v>852</v>
      </c>
      <c r="F323" s="358" t="s">
        <v>86</v>
      </c>
      <c r="G323" s="358" t="s">
        <v>12</v>
      </c>
      <c r="H323" s="358" t="s">
        <v>168</v>
      </c>
      <c r="I323" s="358" t="s">
        <v>90</v>
      </c>
      <c r="J323" s="356">
        <f t="shared" si="128"/>
        <v>1178278</v>
      </c>
      <c r="K323" s="356">
        <f t="shared" si="128"/>
        <v>1178278</v>
      </c>
      <c r="L323" s="356">
        <f t="shared" si="128"/>
        <v>1178278</v>
      </c>
    </row>
    <row r="324" spans="1:12" ht="25.5" x14ac:dyDescent="0.25">
      <c r="A324" s="341" t="s">
        <v>97</v>
      </c>
      <c r="B324" s="350">
        <v>52</v>
      </c>
      <c r="C324" s="350">
        <v>0</v>
      </c>
      <c r="D324" s="358" t="s">
        <v>40</v>
      </c>
      <c r="E324" s="350">
        <v>852</v>
      </c>
      <c r="F324" s="358" t="s">
        <v>86</v>
      </c>
      <c r="G324" s="358" t="s">
        <v>12</v>
      </c>
      <c r="H324" s="358" t="s">
        <v>168</v>
      </c>
      <c r="I324" s="358" t="s">
        <v>98</v>
      </c>
      <c r="J324" s="356">
        <f>'3.ВС'!J351</f>
        <v>1178278</v>
      </c>
      <c r="K324" s="356">
        <f>'3.ВС'!K351</f>
        <v>1178278</v>
      </c>
      <c r="L324" s="356">
        <f>'3.ВС'!L351</f>
        <v>1178278</v>
      </c>
    </row>
    <row r="325" spans="1:12" x14ac:dyDescent="0.25">
      <c r="A325" s="345" t="s">
        <v>108</v>
      </c>
      <c r="B325" s="350">
        <v>52</v>
      </c>
      <c r="C325" s="350">
        <v>0</v>
      </c>
      <c r="D325" s="353" t="s">
        <v>40</v>
      </c>
      <c r="E325" s="350">
        <v>852</v>
      </c>
      <c r="F325" s="353" t="s">
        <v>71</v>
      </c>
      <c r="G325" s="353" t="s">
        <v>11</v>
      </c>
      <c r="H325" s="353" t="s">
        <v>205</v>
      </c>
      <c r="I325" s="353"/>
      <c r="J325" s="397">
        <f t="shared" ref="J325:L326" si="129">J326</f>
        <v>11166700</v>
      </c>
      <c r="K325" s="397">
        <f t="shared" si="129"/>
        <v>10866700</v>
      </c>
      <c r="L325" s="397">
        <f t="shared" si="129"/>
        <v>10866700</v>
      </c>
    </row>
    <row r="326" spans="1:12" ht="38.25" x14ac:dyDescent="0.25">
      <c r="A326" s="352" t="s">
        <v>37</v>
      </c>
      <c r="B326" s="350">
        <v>52</v>
      </c>
      <c r="C326" s="350">
        <v>0</v>
      </c>
      <c r="D326" s="358" t="s">
        <v>40</v>
      </c>
      <c r="E326" s="350">
        <v>852</v>
      </c>
      <c r="F326" s="353" t="s">
        <v>71</v>
      </c>
      <c r="G326" s="353" t="s">
        <v>11</v>
      </c>
      <c r="H326" s="353" t="s">
        <v>205</v>
      </c>
      <c r="I326" s="353" t="s">
        <v>76</v>
      </c>
      <c r="J326" s="356">
        <f t="shared" si="129"/>
        <v>11166700</v>
      </c>
      <c r="K326" s="356">
        <f t="shared" si="129"/>
        <v>10866700</v>
      </c>
      <c r="L326" s="356">
        <f t="shared" si="129"/>
        <v>10866700</v>
      </c>
    </row>
    <row r="327" spans="1:12" x14ac:dyDescent="0.25">
      <c r="A327" s="352" t="s">
        <v>77</v>
      </c>
      <c r="B327" s="350">
        <v>52</v>
      </c>
      <c r="C327" s="350">
        <v>0</v>
      </c>
      <c r="D327" s="358" t="s">
        <v>40</v>
      </c>
      <c r="E327" s="350">
        <v>852</v>
      </c>
      <c r="F327" s="358" t="s">
        <v>71</v>
      </c>
      <c r="G327" s="358" t="s">
        <v>11</v>
      </c>
      <c r="H327" s="358" t="s">
        <v>205</v>
      </c>
      <c r="I327" s="358" t="s">
        <v>78</v>
      </c>
      <c r="J327" s="356">
        <f>'3.ВС'!J273</f>
        <v>11166700</v>
      </c>
      <c r="K327" s="356">
        <f>'3.ВС'!K273</f>
        <v>10866700</v>
      </c>
      <c r="L327" s="356">
        <f>'3.ВС'!L273</f>
        <v>10866700</v>
      </c>
    </row>
    <row r="328" spans="1:12" x14ac:dyDescent="0.25">
      <c r="A328" s="345" t="s">
        <v>111</v>
      </c>
      <c r="B328" s="350">
        <v>52</v>
      </c>
      <c r="C328" s="350">
        <v>0</v>
      </c>
      <c r="D328" s="353" t="s">
        <v>40</v>
      </c>
      <c r="E328" s="350">
        <v>852</v>
      </c>
      <c r="F328" s="358" t="s">
        <v>71</v>
      </c>
      <c r="G328" s="358" t="s">
        <v>40</v>
      </c>
      <c r="H328" s="358" t="s">
        <v>208</v>
      </c>
      <c r="I328" s="358"/>
      <c r="J328" s="356">
        <f t="shared" ref="J328:L329" si="130">J329</f>
        <v>24103400</v>
      </c>
      <c r="K328" s="356">
        <f t="shared" si="130"/>
        <v>22861400</v>
      </c>
      <c r="L328" s="356">
        <f t="shared" si="130"/>
        <v>22585800</v>
      </c>
    </row>
    <row r="329" spans="1:12" ht="38.25" x14ac:dyDescent="0.25">
      <c r="A329" s="352" t="s">
        <v>37</v>
      </c>
      <c r="B329" s="350">
        <v>52</v>
      </c>
      <c r="C329" s="350">
        <v>0</v>
      </c>
      <c r="D329" s="358" t="s">
        <v>40</v>
      </c>
      <c r="E329" s="350">
        <v>852</v>
      </c>
      <c r="F329" s="358" t="s">
        <v>71</v>
      </c>
      <c r="G329" s="353" t="s">
        <v>40</v>
      </c>
      <c r="H329" s="358" t="s">
        <v>208</v>
      </c>
      <c r="I329" s="358" t="s">
        <v>76</v>
      </c>
      <c r="J329" s="356">
        <f t="shared" si="130"/>
        <v>24103400</v>
      </c>
      <c r="K329" s="356">
        <f t="shared" si="130"/>
        <v>22861400</v>
      </c>
      <c r="L329" s="356">
        <f t="shared" si="130"/>
        <v>22585800</v>
      </c>
    </row>
    <row r="330" spans="1:12" x14ac:dyDescent="0.25">
      <c r="A330" s="352" t="s">
        <v>77</v>
      </c>
      <c r="B330" s="350">
        <v>52</v>
      </c>
      <c r="C330" s="350">
        <v>0</v>
      </c>
      <c r="D330" s="358" t="s">
        <v>40</v>
      </c>
      <c r="E330" s="350">
        <v>852</v>
      </c>
      <c r="F330" s="358" t="s">
        <v>71</v>
      </c>
      <c r="G330" s="353" t="s">
        <v>40</v>
      </c>
      <c r="H330" s="358" t="s">
        <v>208</v>
      </c>
      <c r="I330" s="358" t="s">
        <v>78</v>
      </c>
      <c r="J330" s="356">
        <f>'3.ВС'!J298</f>
        <v>24103400</v>
      </c>
      <c r="K330" s="356">
        <f>'3.ВС'!K298</f>
        <v>22861400</v>
      </c>
      <c r="L330" s="356">
        <f>'3.ВС'!L298</f>
        <v>22585800</v>
      </c>
    </row>
    <row r="331" spans="1:12" x14ac:dyDescent="0.25">
      <c r="A331" s="345" t="s">
        <v>114</v>
      </c>
      <c r="B331" s="350">
        <v>52</v>
      </c>
      <c r="C331" s="350">
        <v>0</v>
      </c>
      <c r="D331" s="353" t="s">
        <v>40</v>
      </c>
      <c r="E331" s="350">
        <v>852</v>
      </c>
      <c r="F331" s="353" t="s">
        <v>71</v>
      </c>
      <c r="G331" s="353" t="s">
        <v>40</v>
      </c>
      <c r="H331" s="353" t="s">
        <v>209</v>
      </c>
      <c r="I331" s="358"/>
      <c r="J331" s="356">
        <f t="shared" ref="J331:L332" si="131">J332</f>
        <v>9445900</v>
      </c>
      <c r="K331" s="356">
        <f t="shared" si="131"/>
        <v>9445900</v>
      </c>
      <c r="L331" s="356">
        <f t="shared" si="131"/>
        <v>9445900</v>
      </c>
    </row>
    <row r="332" spans="1:12" ht="38.25" x14ac:dyDescent="0.25">
      <c r="A332" s="352" t="s">
        <v>37</v>
      </c>
      <c r="B332" s="350">
        <v>52</v>
      </c>
      <c r="C332" s="350">
        <v>0</v>
      </c>
      <c r="D332" s="358" t="s">
        <v>40</v>
      </c>
      <c r="E332" s="350">
        <v>852</v>
      </c>
      <c r="F332" s="358" t="s">
        <v>71</v>
      </c>
      <c r="G332" s="353" t="s">
        <v>40</v>
      </c>
      <c r="H332" s="353" t="s">
        <v>209</v>
      </c>
      <c r="I332" s="358" t="s">
        <v>76</v>
      </c>
      <c r="J332" s="356">
        <f t="shared" si="131"/>
        <v>9445900</v>
      </c>
      <c r="K332" s="356">
        <f t="shared" si="131"/>
        <v>9445900</v>
      </c>
      <c r="L332" s="356">
        <f t="shared" si="131"/>
        <v>9445900</v>
      </c>
    </row>
    <row r="333" spans="1:12" x14ac:dyDescent="0.25">
      <c r="A333" s="352" t="s">
        <v>77</v>
      </c>
      <c r="B333" s="350">
        <v>52</v>
      </c>
      <c r="C333" s="350">
        <v>0</v>
      </c>
      <c r="D333" s="358" t="s">
        <v>40</v>
      </c>
      <c r="E333" s="350">
        <v>852</v>
      </c>
      <c r="F333" s="358" t="s">
        <v>71</v>
      </c>
      <c r="G333" s="353" t="s">
        <v>40</v>
      </c>
      <c r="H333" s="353" t="s">
        <v>209</v>
      </c>
      <c r="I333" s="358" t="s">
        <v>78</v>
      </c>
      <c r="J333" s="356">
        <f>'3.ВС'!J371</f>
        <v>9445900</v>
      </c>
      <c r="K333" s="356">
        <f>'3.ВС'!K371</f>
        <v>9445900</v>
      </c>
      <c r="L333" s="356">
        <f>'3.ВС'!L371</f>
        <v>9445900</v>
      </c>
    </row>
    <row r="334" spans="1:12" x14ac:dyDescent="0.25">
      <c r="A334" s="345" t="s">
        <v>206</v>
      </c>
      <c r="B334" s="350">
        <v>52</v>
      </c>
      <c r="C334" s="350">
        <v>0</v>
      </c>
      <c r="D334" s="353" t="s">
        <v>40</v>
      </c>
      <c r="E334" s="350">
        <v>852</v>
      </c>
      <c r="F334" s="353" t="s">
        <v>71</v>
      </c>
      <c r="G334" s="358" t="s">
        <v>11</v>
      </c>
      <c r="H334" s="358" t="s">
        <v>207</v>
      </c>
      <c r="I334" s="358"/>
      <c r="J334" s="356">
        <f t="shared" ref="J334:L338" si="132">J335</f>
        <v>5336340.0599999996</v>
      </c>
      <c r="K334" s="356">
        <f t="shared" si="132"/>
        <v>0</v>
      </c>
      <c r="L334" s="356">
        <f t="shared" si="132"/>
        <v>0</v>
      </c>
    </row>
    <row r="335" spans="1:12" ht="38.25" x14ac:dyDescent="0.25">
      <c r="A335" s="352" t="s">
        <v>37</v>
      </c>
      <c r="B335" s="350">
        <v>52</v>
      </c>
      <c r="C335" s="350">
        <v>0</v>
      </c>
      <c r="D335" s="358" t="s">
        <v>40</v>
      </c>
      <c r="E335" s="350">
        <v>852</v>
      </c>
      <c r="F335" s="358" t="s">
        <v>71</v>
      </c>
      <c r="G335" s="358" t="s">
        <v>11</v>
      </c>
      <c r="H335" s="358" t="s">
        <v>207</v>
      </c>
      <c r="I335" s="358" t="s">
        <v>76</v>
      </c>
      <c r="J335" s="356">
        <f t="shared" si="132"/>
        <v>5336340.0599999996</v>
      </c>
      <c r="K335" s="356">
        <f t="shared" si="132"/>
        <v>0</v>
      </c>
      <c r="L335" s="356">
        <f t="shared" si="132"/>
        <v>0</v>
      </c>
    </row>
    <row r="336" spans="1:12" x14ac:dyDescent="0.25">
      <c r="A336" s="352" t="s">
        <v>77</v>
      </c>
      <c r="B336" s="350">
        <v>52</v>
      </c>
      <c r="C336" s="350">
        <v>0</v>
      </c>
      <c r="D336" s="358" t="s">
        <v>40</v>
      </c>
      <c r="E336" s="350">
        <v>852</v>
      </c>
      <c r="F336" s="358" t="s">
        <v>71</v>
      </c>
      <c r="G336" s="358" t="s">
        <v>11</v>
      </c>
      <c r="H336" s="358" t="s">
        <v>207</v>
      </c>
      <c r="I336" s="358" t="s">
        <v>78</v>
      </c>
      <c r="J336" s="356">
        <f>'3.ВС'!J301+'3.ВС'!J374+'3.ВС'!J276</f>
        <v>5336340.0599999996</v>
      </c>
      <c r="K336" s="356">
        <f>'3.ВС'!K301+'3.ВС'!K374+'3.ВС'!K276</f>
        <v>0</v>
      </c>
      <c r="L336" s="356">
        <f>'3.ВС'!L301+'3.ВС'!L374+'3.ВС'!L276</f>
        <v>0</v>
      </c>
    </row>
    <row r="337" spans="1:12" ht="38.25" x14ac:dyDescent="0.25">
      <c r="A337" s="345" t="s">
        <v>701</v>
      </c>
      <c r="B337" s="350">
        <v>52</v>
      </c>
      <c r="C337" s="350">
        <v>0</v>
      </c>
      <c r="D337" s="353" t="s">
        <v>40</v>
      </c>
      <c r="E337" s="350">
        <v>852</v>
      </c>
      <c r="F337" s="353" t="s">
        <v>71</v>
      </c>
      <c r="G337" s="358" t="s">
        <v>11</v>
      </c>
      <c r="H337" s="358" t="s">
        <v>702</v>
      </c>
      <c r="I337" s="358"/>
      <c r="J337" s="356">
        <f t="shared" si="132"/>
        <v>205012</v>
      </c>
      <c r="K337" s="356">
        <f t="shared" si="132"/>
        <v>0</v>
      </c>
      <c r="L337" s="356">
        <f t="shared" si="132"/>
        <v>0</v>
      </c>
    </row>
    <row r="338" spans="1:12" ht="38.25" x14ac:dyDescent="0.25">
      <c r="A338" s="352" t="s">
        <v>37</v>
      </c>
      <c r="B338" s="350">
        <v>52</v>
      </c>
      <c r="C338" s="350">
        <v>0</v>
      </c>
      <c r="D338" s="358" t="s">
        <v>40</v>
      </c>
      <c r="E338" s="350">
        <v>852</v>
      </c>
      <c r="F338" s="358" t="s">
        <v>71</v>
      </c>
      <c r="G338" s="358" t="s">
        <v>11</v>
      </c>
      <c r="H338" s="358" t="s">
        <v>702</v>
      </c>
      <c r="I338" s="358" t="s">
        <v>76</v>
      </c>
      <c r="J338" s="356">
        <f t="shared" si="132"/>
        <v>205012</v>
      </c>
      <c r="K338" s="356">
        <f t="shared" si="132"/>
        <v>0</v>
      </c>
      <c r="L338" s="356">
        <f t="shared" si="132"/>
        <v>0</v>
      </c>
    </row>
    <row r="339" spans="1:12" x14ac:dyDescent="0.25">
      <c r="A339" s="352" t="s">
        <v>77</v>
      </c>
      <c r="B339" s="350">
        <v>52</v>
      </c>
      <c r="C339" s="350">
        <v>0</v>
      </c>
      <c r="D339" s="358" t="s">
        <v>40</v>
      </c>
      <c r="E339" s="350">
        <v>852</v>
      </c>
      <c r="F339" s="358" t="s">
        <v>71</v>
      </c>
      <c r="G339" s="358" t="s">
        <v>11</v>
      </c>
      <c r="H339" s="358" t="s">
        <v>702</v>
      </c>
      <c r="I339" s="358" t="s">
        <v>78</v>
      </c>
      <c r="J339" s="356">
        <f>'3.ВС'!J304</f>
        <v>205012</v>
      </c>
      <c r="K339" s="356">
        <f>'3.ВС'!K304</f>
        <v>0</v>
      </c>
      <c r="L339" s="356">
        <f>'3.ВС'!L304</f>
        <v>0</v>
      </c>
    </row>
    <row r="340" spans="1:12" ht="25.5" x14ac:dyDescent="0.25">
      <c r="A340" s="344" t="s">
        <v>110</v>
      </c>
      <c r="B340" s="350">
        <v>52</v>
      </c>
      <c r="C340" s="350">
        <v>0</v>
      </c>
      <c r="D340" s="353" t="s">
        <v>40</v>
      </c>
      <c r="E340" s="350">
        <v>852</v>
      </c>
      <c r="F340" s="358" t="s">
        <v>71</v>
      </c>
      <c r="G340" s="358" t="s">
        <v>40</v>
      </c>
      <c r="H340" s="358" t="s">
        <v>272</v>
      </c>
      <c r="I340" s="358"/>
      <c r="J340" s="356">
        <f t="shared" ref="J340:L344" si="133">J341</f>
        <v>1038328.39</v>
      </c>
      <c r="K340" s="356">
        <f t="shared" si="133"/>
        <v>0</v>
      </c>
      <c r="L340" s="356">
        <f t="shared" si="133"/>
        <v>0</v>
      </c>
    </row>
    <row r="341" spans="1:12" ht="38.25" x14ac:dyDescent="0.25">
      <c r="A341" s="344" t="s">
        <v>37</v>
      </c>
      <c r="B341" s="350">
        <v>52</v>
      </c>
      <c r="C341" s="350">
        <v>0</v>
      </c>
      <c r="D341" s="358" t="s">
        <v>40</v>
      </c>
      <c r="E341" s="350">
        <v>852</v>
      </c>
      <c r="F341" s="358" t="s">
        <v>71</v>
      </c>
      <c r="G341" s="353" t="s">
        <v>40</v>
      </c>
      <c r="H341" s="358" t="s">
        <v>272</v>
      </c>
      <c r="I341" s="358" t="s">
        <v>76</v>
      </c>
      <c r="J341" s="356">
        <f t="shared" si="133"/>
        <v>1038328.39</v>
      </c>
      <c r="K341" s="356">
        <f t="shared" si="133"/>
        <v>0</v>
      </c>
      <c r="L341" s="356">
        <f t="shared" si="133"/>
        <v>0</v>
      </c>
    </row>
    <row r="342" spans="1:12" x14ac:dyDescent="0.25">
      <c r="A342" s="344" t="s">
        <v>77</v>
      </c>
      <c r="B342" s="350">
        <v>52</v>
      </c>
      <c r="C342" s="350">
        <v>0</v>
      </c>
      <c r="D342" s="358" t="s">
        <v>40</v>
      </c>
      <c r="E342" s="350">
        <v>852</v>
      </c>
      <c r="F342" s="358" t="s">
        <v>71</v>
      </c>
      <c r="G342" s="353" t="s">
        <v>40</v>
      </c>
      <c r="H342" s="358" t="s">
        <v>272</v>
      </c>
      <c r="I342" s="358" t="s">
        <v>78</v>
      </c>
      <c r="J342" s="356">
        <f>'3.ВС'!J307+'3.ВС'!J279</f>
        <v>1038328.39</v>
      </c>
      <c r="K342" s="356">
        <f>'3.ВС'!K307+'3.ВС'!K279</f>
        <v>0</v>
      </c>
      <c r="L342" s="356">
        <f>'3.ВС'!L307+'3.ВС'!L279</f>
        <v>0</v>
      </c>
    </row>
    <row r="343" spans="1:12" ht="63.75" x14ac:dyDescent="0.25">
      <c r="A343" s="344" t="s">
        <v>280</v>
      </c>
      <c r="B343" s="350">
        <v>52</v>
      </c>
      <c r="C343" s="350">
        <v>0</v>
      </c>
      <c r="D343" s="353" t="s">
        <v>40</v>
      </c>
      <c r="E343" s="350">
        <v>852</v>
      </c>
      <c r="F343" s="358" t="s">
        <v>71</v>
      </c>
      <c r="G343" s="358" t="s">
        <v>40</v>
      </c>
      <c r="H343" s="358" t="s">
        <v>281</v>
      </c>
      <c r="I343" s="358"/>
      <c r="J343" s="356">
        <f t="shared" si="133"/>
        <v>4657379.71</v>
      </c>
      <c r="K343" s="356">
        <f t="shared" si="133"/>
        <v>4517777.6400000006</v>
      </c>
      <c r="L343" s="356">
        <f t="shared" si="133"/>
        <v>4260875.32</v>
      </c>
    </row>
    <row r="344" spans="1:12" ht="38.25" x14ac:dyDescent="0.25">
      <c r="A344" s="344" t="s">
        <v>37</v>
      </c>
      <c r="B344" s="350">
        <v>52</v>
      </c>
      <c r="C344" s="350">
        <v>0</v>
      </c>
      <c r="D344" s="358" t="s">
        <v>40</v>
      </c>
      <c r="E344" s="350">
        <v>852</v>
      </c>
      <c r="F344" s="358" t="s">
        <v>71</v>
      </c>
      <c r="G344" s="353" t="s">
        <v>40</v>
      </c>
      <c r="H344" s="358" t="s">
        <v>281</v>
      </c>
      <c r="I344" s="358" t="s">
        <v>76</v>
      </c>
      <c r="J344" s="356">
        <f t="shared" si="133"/>
        <v>4657379.71</v>
      </c>
      <c r="K344" s="356">
        <f t="shared" si="133"/>
        <v>4517777.6400000006</v>
      </c>
      <c r="L344" s="356">
        <f t="shared" si="133"/>
        <v>4260875.32</v>
      </c>
    </row>
    <row r="345" spans="1:12" x14ac:dyDescent="0.25">
      <c r="A345" s="344" t="s">
        <v>77</v>
      </c>
      <c r="B345" s="350">
        <v>52</v>
      </c>
      <c r="C345" s="350">
        <v>0</v>
      </c>
      <c r="D345" s="358" t="s">
        <v>40</v>
      </c>
      <c r="E345" s="350">
        <v>852</v>
      </c>
      <c r="F345" s="358" t="s">
        <v>71</v>
      </c>
      <c r="G345" s="353" t="s">
        <v>40</v>
      </c>
      <c r="H345" s="358" t="s">
        <v>281</v>
      </c>
      <c r="I345" s="358" t="s">
        <v>78</v>
      </c>
      <c r="J345" s="356">
        <f>'3.ВС'!J310</f>
        <v>4657379.71</v>
      </c>
      <c r="K345" s="356">
        <f>'3.ВС'!K310</f>
        <v>4517777.6400000006</v>
      </c>
      <c r="L345" s="356">
        <f>'3.ВС'!L310</f>
        <v>4260875.32</v>
      </c>
    </row>
    <row r="346" spans="1:12" ht="51" x14ac:dyDescent="0.25">
      <c r="A346" s="344" t="s">
        <v>674</v>
      </c>
      <c r="B346" s="350">
        <v>52</v>
      </c>
      <c r="C346" s="350">
        <v>0</v>
      </c>
      <c r="D346" s="358" t="s">
        <v>40</v>
      </c>
      <c r="E346" s="350">
        <v>852</v>
      </c>
      <c r="F346" s="358"/>
      <c r="G346" s="358"/>
      <c r="H346" s="358" t="s">
        <v>675</v>
      </c>
      <c r="I346" s="358"/>
      <c r="J346" s="356">
        <f t="shared" ref="J346:L347" si="134">J347</f>
        <v>2765876</v>
      </c>
      <c r="K346" s="356">
        <f t="shared" si="134"/>
        <v>2876556</v>
      </c>
      <c r="L346" s="356">
        <f t="shared" si="134"/>
        <v>2991617</v>
      </c>
    </row>
    <row r="347" spans="1:12" ht="38.25" x14ac:dyDescent="0.25">
      <c r="A347" s="344" t="s">
        <v>37</v>
      </c>
      <c r="B347" s="350">
        <v>52</v>
      </c>
      <c r="C347" s="350">
        <v>0</v>
      </c>
      <c r="D347" s="358" t="s">
        <v>40</v>
      </c>
      <c r="E347" s="350">
        <v>852</v>
      </c>
      <c r="F347" s="358"/>
      <c r="G347" s="358"/>
      <c r="H347" s="358" t="s">
        <v>675</v>
      </c>
      <c r="I347" s="358" t="s">
        <v>76</v>
      </c>
      <c r="J347" s="356">
        <f t="shared" si="134"/>
        <v>2765876</v>
      </c>
      <c r="K347" s="356">
        <f t="shared" si="134"/>
        <v>2876556</v>
      </c>
      <c r="L347" s="356">
        <f t="shared" si="134"/>
        <v>2991617</v>
      </c>
    </row>
    <row r="348" spans="1:12" x14ac:dyDescent="0.25">
      <c r="A348" s="344" t="s">
        <v>77</v>
      </c>
      <c r="B348" s="350">
        <v>52</v>
      </c>
      <c r="C348" s="350">
        <v>0</v>
      </c>
      <c r="D348" s="358" t="s">
        <v>40</v>
      </c>
      <c r="E348" s="350">
        <v>852</v>
      </c>
      <c r="F348" s="358"/>
      <c r="G348" s="358"/>
      <c r="H348" s="358" t="s">
        <v>675</v>
      </c>
      <c r="I348" s="358" t="s">
        <v>78</v>
      </c>
      <c r="J348" s="356">
        <f>'3.ВС'!J313</f>
        <v>2765876</v>
      </c>
      <c r="K348" s="356">
        <f>'3.ВС'!K313</f>
        <v>2876556</v>
      </c>
      <c r="L348" s="356">
        <f>'3.ВС'!L313</f>
        <v>2991617</v>
      </c>
    </row>
    <row r="349" spans="1:12" ht="51" x14ac:dyDescent="0.25">
      <c r="A349" s="352" t="s">
        <v>299</v>
      </c>
      <c r="B349" s="350">
        <v>52</v>
      </c>
      <c r="C349" s="350">
        <v>0</v>
      </c>
      <c r="D349" s="353" t="s">
        <v>40</v>
      </c>
      <c r="E349" s="350">
        <v>852</v>
      </c>
      <c r="F349" s="358"/>
      <c r="G349" s="358"/>
      <c r="H349" s="358" t="s">
        <v>300</v>
      </c>
      <c r="I349" s="358"/>
      <c r="J349" s="356">
        <f t="shared" ref="J349:L350" si="135">J350</f>
        <v>66822.67</v>
      </c>
      <c r="K349" s="356">
        <f t="shared" si="135"/>
        <v>0</v>
      </c>
      <c r="L349" s="356">
        <f t="shared" si="135"/>
        <v>0</v>
      </c>
    </row>
    <row r="350" spans="1:12" ht="38.25" x14ac:dyDescent="0.25">
      <c r="A350" s="352" t="s">
        <v>37</v>
      </c>
      <c r="B350" s="350">
        <v>52</v>
      </c>
      <c r="C350" s="350">
        <v>0</v>
      </c>
      <c r="D350" s="358" t="s">
        <v>40</v>
      </c>
      <c r="E350" s="350">
        <v>852</v>
      </c>
      <c r="F350" s="358"/>
      <c r="G350" s="358"/>
      <c r="H350" s="358" t="s">
        <v>300</v>
      </c>
      <c r="I350" s="358" t="s">
        <v>76</v>
      </c>
      <c r="J350" s="356">
        <f t="shared" si="135"/>
        <v>66822.67</v>
      </c>
      <c r="K350" s="356">
        <f t="shared" si="135"/>
        <v>0</v>
      </c>
      <c r="L350" s="356">
        <f t="shared" si="135"/>
        <v>0</v>
      </c>
    </row>
    <row r="351" spans="1:12" x14ac:dyDescent="0.25">
      <c r="A351" s="352" t="s">
        <v>77</v>
      </c>
      <c r="B351" s="350">
        <v>52</v>
      </c>
      <c r="C351" s="350">
        <v>0</v>
      </c>
      <c r="D351" s="358" t="s">
        <v>40</v>
      </c>
      <c r="E351" s="350">
        <v>852</v>
      </c>
      <c r="F351" s="358"/>
      <c r="G351" s="358"/>
      <c r="H351" s="358" t="s">
        <v>300</v>
      </c>
      <c r="I351" s="358" t="s">
        <v>78</v>
      </c>
      <c r="J351" s="356">
        <f>'3.ВС'!J377</f>
        <v>66822.67</v>
      </c>
      <c r="K351" s="356">
        <f>'3.ВС'!K377</f>
        <v>0</v>
      </c>
      <c r="L351" s="356">
        <f>'3.ВС'!L377</f>
        <v>0</v>
      </c>
    </row>
    <row r="352" spans="1:12" ht="25.5" x14ac:dyDescent="0.25">
      <c r="A352" s="345" t="s">
        <v>169</v>
      </c>
      <c r="B352" s="350">
        <v>52</v>
      </c>
      <c r="C352" s="350">
        <v>0</v>
      </c>
      <c r="D352" s="358" t="s">
        <v>42</v>
      </c>
      <c r="E352" s="350"/>
      <c r="F352" s="358"/>
      <c r="G352" s="358"/>
      <c r="H352" s="358"/>
      <c r="I352" s="358"/>
      <c r="J352" s="356">
        <f t="shared" ref="J352:L353" si="136">J353</f>
        <v>3538800</v>
      </c>
      <c r="K352" s="356">
        <f t="shared" si="136"/>
        <v>3538800</v>
      </c>
      <c r="L352" s="356">
        <f t="shared" si="136"/>
        <v>3538800</v>
      </c>
    </row>
    <row r="353" spans="1:12" ht="25.5" x14ac:dyDescent="0.25">
      <c r="A353" s="345" t="s">
        <v>106</v>
      </c>
      <c r="B353" s="350">
        <v>52</v>
      </c>
      <c r="C353" s="350">
        <v>0</v>
      </c>
      <c r="D353" s="353" t="s">
        <v>42</v>
      </c>
      <c r="E353" s="350">
        <v>852</v>
      </c>
      <c r="F353" s="353"/>
      <c r="G353" s="353"/>
      <c r="H353" s="353"/>
      <c r="I353" s="358"/>
      <c r="J353" s="356">
        <f t="shared" si="136"/>
        <v>3538800</v>
      </c>
      <c r="K353" s="356">
        <f t="shared" si="136"/>
        <v>3538800</v>
      </c>
      <c r="L353" s="356">
        <f t="shared" si="136"/>
        <v>3538800</v>
      </c>
    </row>
    <row r="354" spans="1:12" ht="114.75" x14ac:dyDescent="0.25">
      <c r="A354" s="344" t="s">
        <v>268</v>
      </c>
      <c r="B354" s="350">
        <v>52</v>
      </c>
      <c r="C354" s="350">
        <v>0</v>
      </c>
      <c r="D354" s="358" t="s">
        <v>42</v>
      </c>
      <c r="E354" s="350">
        <v>852</v>
      </c>
      <c r="F354" s="358" t="s">
        <v>71</v>
      </c>
      <c r="G354" s="358" t="s">
        <v>170</v>
      </c>
      <c r="H354" s="358" t="s">
        <v>283</v>
      </c>
      <c r="I354" s="358"/>
      <c r="J354" s="356">
        <f t="shared" ref="J354:L354" si="137">J355+J357</f>
        <v>3538800</v>
      </c>
      <c r="K354" s="356">
        <f t="shared" si="137"/>
        <v>3538800</v>
      </c>
      <c r="L354" s="356">
        <f t="shared" si="137"/>
        <v>3538800</v>
      </c>
    </row>
    <row r="355" spans="1:12" ht="38.25" x14ac:dyDescent="0.25">
      <c r="A355" s="352" t="s">
        <v>37</v>
      </c>
      <c r="B355" s="350">
        <v>52</v>
      </c>
      <c r="C355" s="350">
        <v>0</v>
      </c>
      <c r="D355" s="353" t="s">
        <v>42</v>
      </c>
      <c r="E355" s="350">
        <v>852</v>
      </c>
      <c r="F355" s="358" t="s">
        <v>71</v>
      </c>
      <c r="G355" s="358" t="s">
        <v>170</v>
      </c>
      <c r="H355" s="358" t="s">
        <v>283</v>
      </c>
      <c r="I355" s="358" t="s">
        <v>76</v>
      </c>
      <c r="J355" s="356">
        <f t="shared" ref="J355:L355" si="138">J356</f>
        <v>2127600</v>
      </c>
      <c r="K355" s="356">
        <f t="shared" si="138"/>
        <v>2127600</v>
      </c>
      <c r="L355" s="356">
        <f t="shared" si="138"/>
        <v>2127600</v>
      </c>
    </row>
    <row r="356" spans="1:12" x14ac:dyDescent="0.25">
      <c r="A356" s="352" t="s">
        <v>77</v>
      </c>
      <c r="B356" s="350">
        <v>52</v>
      </c>
      <c r="C356" s="350">
        <v>0</v>
      </c>
      <c r="D356" s="358" t="s">
        <v>42</v>
      </c>
      <c r="E356" s="350">
        <v>852</v>
      </c>
      <c r="F356" s="358" t="s">
        <v>71</v>
      </c>
      <c r="G356" s="358" t="s">
        <v>11</v>
      </c>
      <c r="H356" s="358" t="s">
        <v>283</v>
      </c>
      <c r="I356" s="358" t="s">
        <v>78</v>
      </c>
      <c r="J356" s="356">
        <f>'3.ВС'!J316+'3.ВС'!J282+'3.ВС'!J380</f>
        <v>2127600</v>
      </c>
      <c r="K356" s="356">
        <f>'3.ВС'!K316+'3.ВС'!K282+'3.ВС'!K380</f>
        <v>2127600</v>
      </c>
      <c r="L356" s="356">
        <f>'3.ВС'!L316+'3.ВС'!L282+'3.ВС'!L380</f>
        <v>2127600</v>
      </c>
    </row>
    <row r="357" spans="1:12" ht="25.5" x14ac:dyDescent="0.25">
      <c r="A357" s="341" t="s">
        <v>89</v>
      </c>
      <c r="B357" s="350">
        <v>52</v>
      </c>
      <c r="C357" s="350">
        <v>0</v>
      </c>
      <c r="D357" s="353" t="s">
        <v>42</v>
      </c>
      <c r="E357" s="350">
        <v>852</v>
      </c>
      <c r="F357" s="358" t="s">
        <v>71</v>
      </c>
      <c r="G357" s="358" t="s">
        <v>46</v>
      </c>
      <c r="H357" s="358" t="s">
        <v>283</v>
      </c>
      <c r="I357" s="358" t="s">
        <v>90</v>
      </c>
      <c r="J357" s="356">
        <f t="shared" ref="J357:L357" si="139">J358</f>
        <v>1411200</v>
      </c>
      <c r="K357" s="356">
        <f t="shared" si="139"/>
        <v>1411200</v>
      </c>
      <c r="L357" s="356">
        <f t="shared" si="139"/>
        <v>1411200</v>
      </c>
    </row>
    <row r="358" spans="1:12" ht="25.5" x14ac:dyDescent="0.25">
      <c r="A358" s="341" t="s">
        <v>97</v>
      </c>
      <c r="B358" s="350">
        <v>52</v>
      </c>
      <c r="C358" s="350">
        <v>0</v>
      </c>
      <c r="D358" s="358" t="s">
        <v>42</v>
      </c>
      <c r="E358" s="350">
        <v>852</v>
      </c>
      <c r="F358" s="358" t="s">
        <v>86</v>
      </c>
      <c r="G358" s="358" t="s">
        <v>42</v>
      </c>
      <c r="H358" s="358" t="s">
        <v>283</v>
      </c>
      <c r="I358" s="358" t="s">
        <v>98</v>
      </c>
      <c r="J358" s="356">
        <f>'3.ВС'!J347</f>
        <v>1411200</v>
      </c>
      <c r="K358" s="356">
        <f>'3.ВС'!K347</f>
        <v>1411200</v>
      </c>
      <c r="L358" s="356">
        <f>'3.ВС'!L347</f>
        <v>1411200</v>
      </c>
    </row>
    <row r="359" spans="1:12" ht="42" customHeight="1" x14ac:dyDescent="0.25">
      <c r="A359" s="341" t="s">
        <v>377</v>
      </c>
      <c r="B359" s="350">
        <v>52</v>
      </c>
      <c r="C359" s="350">
        <v>0</v>
      </c>
      <c r="D359" s="358" t="s">
        <v>29</v>
      </c>
      <c r="E359" s="350"/>
      <c r="F359" s="358"/>
      <c r="G359" s="358"/>
      <c r="H359" s="358"/>
      <c r="I359" s="358"/>
      <c r="J359" s="356">
        <f>J360</f>
        <v>9620423.2300000004</v>
      </c>
      <c r="K359" s="356">
        <f t="shared" ref="K359:L362" si="140">K360</f>
        <v>0</v>
      </c>
      <c r="L359" s="356">
        <f t="shared" si="140"/>
        <v>0</v>
      </c>
    </row>
    <row r="360" spans="1:12" ht="25.5" x14ac:dyDescent="0.25">
      <c r="A360" s="341" t="s">
        <v>106</v>
      </c>
      <c r="B360" s="350">
        <v>52</v>
      </c>
      <c r="C360" s="350">
        <v>0</v>
      </c>
      <c r="D360" s="358" t="s">
        <v>29</v>
      </c>
      <c r="E360" s="350">
        <v>852</v>
      </c>
      <c r="F360" s="358"/>
      <c r="G360" s="358"/>
      <c r="H360" s="358"/>
      <c r="I360" s="358"/>
      <c r="J360" s="356">
        <f>J361</f>
        <v>9620423.2300000004</v>
      </c>
      <c r="K360" s="356">
        <f t="shared" si="140"/>
        <v>0</v>
      </c>
      <c r="L360" s="356">
        <f t="shared" si="140"/>
        <v>0</v>
      </c>
    </row>
    <row r="361" spans="1:12" ht="25.5" x14ac:dyDescent="0.25">
      <c r="A361" s="341" t="s">
        <v>765</v>
      </c>
      <c r="B361" s="350">
        <v>52</v>
      </c>
      <c r="C361" s="350">
        <v>0</v>
      </c>
      <c r="D361" s="358" t="s">
        <v>29</v>
      </c>
      <c r="E361" s="350">
        <v>852</v>
      </c>
      <c r="F361" s="358"/>
      <c r="G361" s="358"/>
      <c r="H361" s="358" t="s">
        <v>767</v>
      </c>
      <c r="I361" s="358"/>
      <c r="J361" s="356">
        <f>J362</f>
        <v>9620423.2300000004</v>
      </c>
      <c r="K361" s="356">
        <f t="shared" si="140"/>
        <v>0</v>
      </c>
      <c r="L361" s="356">
        <f t="shared" si="140"/>
        <v>0</v>
      </c>
    </row>
    <row r="362" spans="1:12" ht="38.25" x14ac:dyDescent="0.25">
      <c r="A362" s="352" t="s">
        <v>37</v>
      </c>
      <c r="B362" s="350">
        <v>52</v>
      </c>
      <c r="C362" s="350">
        <v>0</v>
      </c>
      <c r="D362" s="358" t="s">
        <v>29</v>
      </c>
      <c r="E362" s="350">
        <v>852</v>
      </c>
      <c r="F362" s="358"/>
      <c r="G362" s="358"/>
      <c r="H362" s="358" t="s">
        <v>767</v>
      </c>
      <c r="I362" s="358" t="s">
        <v>76</v>
      </c>
      <c r="J362" s="356">
        <f>J363</f>
        <v>9620423.2300000004</v>
      </c>
      <c r="K362" s="356">
        <f t="shared" si="140"/>
        <v>0</v>
      </c>
      <c r="L362" s="356">
        <f t="shared" si="140"/>
        <v>0</v>
      </c>
    </row>
    <row r="363" spans="1:12" x14ac:dyDescent="0.25">
      <c r="A363" s="352" t="s">
        <v>77</v>
      </c>
      <c r="B363" s="350">
        <v>52</v>
      </c>
      <c r="C363" s="350">
        <v>0</v>
      </c>
      <c r="D363" s="358" t="s">
        <v>29</v>
      </c>
      <c r="E363" s="350">
        <v>852</v>
      </c>
      <c r="F363" s="358"/>
      <c r="G363" s="358"/>
      <c r="H363" s="358" t="s">
        <v>767</v>
      </c>
      <c r="I363" s="358" t="s">
        <v>78</v>
      </c>
      <c r="J363" s="356">
        <f>'3.ВС'!J319</f>
        <v>9620423.2300000004</v>
      </c>
      <c r="K363" s="356">
        <f>'3.ВС'!K319</f>
        <v>0</v>
      </c>
      <c r="L363" s="356">
        <f>'3.ВС'!L319</f>
        <v>0</v>
      </c>
    </row>
    <row r="364" spans="1:12" ht="25.5" x14ac:dyDescent="0.25">
      <c r="A364" s="345" t="s">
        <v>173</v>
      </c>
      <c r="B364" s="350">
        <v>52</v>
      </c>
      <c r="C364" s="350">
        <v>0</v>
      </c>
      <c r="D364" s="358" t="s">
        <v>96</v>
      </c>
      <c r="E364" s="350"/>
      <c r="F364" s="358"/>
      <c r="G364" s="358"/>
      <c r="H364" s="358"/>
      <c r="I364" s="358"/>
      <c r="J364" s="356">
        <f t="shared" ref="J364:L367" si="141">J365</f>
        <v>670360</v>
      </c>
      <c r="K364" s="356">
        <f t="shared" si="141"/>
        <v>670360</v>
      </c>
      <c r="L364" s="356">
        <f t="shared" si="141"/>
        <v>670360</v>
      </c>
    </row>
    <row r="365" spans="1:12" s="1" customFormat="1" ht="25.5" x14ac:dyDescent="0.25">
      <c r="A365" s="345" t="s">
        <v>106</v>
      </c>
      <c r="B365" s="350">
        <v>52</v>
      </c>
      <c r="C365" s="350">
        <v>0</v>
      </c>
      <c r="D365" s="353" t="s">
        <v>96</v>
      </c>
      <c r="E365" s="350">
        <v>852</v>
      </c>
      <c r="F365" s="353"/>
      <c r="G365" s="353"/>
      <c r="H365" s="353"/>
      <c r="I365" s="358"/>
      <c r="J365" s="356">
        <f t="shared" si="141"/>
        <v>670360</v>
      </c>
      <c r="K365" s="356">
        <f t="shared" si="141"/>
        <v>670360</v>
      </c>
      <c r="L365" s="356">
        <f t="shared" si="141"/>
        <v>670360</v>
      </c>
    </row>
    <row r="366" spans="1:12" ht="25.5" x14ac:dyDescent="0.25">
      <c r="A366" s="345" t="s">
        <v>112</v>
      </c>
      <c r="B366" s="350">
        <v>52</v>
      </c>
      <c r="C366" s="350">
        <v>0</v>
      </c>
      <c r="D366" s="358" t="s">
        <v>96</v>
      </c>
      <c r="E366" s="350">
        <v>852</v>
      </c>
      <c r="F366" s="358" t="s">
        <v>71</v>
      </c>
      <c r="G366" s="358" t="s">
        <v>40</v>
      </c>
      <c r="H366" s="358" t="s">
        <v>174</v>
      </c>
      <c r="I366" s="358"/>
      <c r="J366" s="356">
        <f t="shared" si="141"/>
        <v>670360</v>
      </c>
      <c r="K366" s="356">
        <f t="shared" si="141"/>
        <v>670360</v>
      </c>
      <c r="L366" s="356">
        <f t="shared" si="141"/>
        <v>670360</v>
      </c>
    </row>
    <row r="367" spans="1:12" ht="38.25" x14ac:dyDescent="0.25">
      <c r="A367" s="352" t="s">
        <v>37</v>
      </c>
      <c r="B367" s="350">
        <v>52</v>
      </c>
      <c r="C367" s="350">
        <v>0</v>
      </c>
      <c r="D367" s="358" t="s">
        <v>96</v>
      </c>
      <c r="E367" s="350">
        <v>852</v>
      </c>
      <c r="F367" s="358" t="s">
        <v>71</v>
      </c>
      <c r="G367" s="358" t="s">
        <v>40</v>
      </c>
      <c r="H367" s="358" t="s">
        <v>174</v>
      </c>
      <c r="I367" s="358" t="s">
        <v>76</v>
      </c>
      <c r="J367" s="356">
        <f t="shared" si="141"/>
        <v>670360</v>
      </c>
      <c r="K367" s="356">
        <f t="shared" si="141"/>
        <v>670360</v>
      </c>
      <c r="L367" s="356">
        <f t="shared" si="141"/>
        <v>670360</v>
      </c>
    </row>
    <row r="368" spans="1:12" x14ac:dyDescent="0.25">
      <c r="A368" s="352" t="s">
        <v>77</v>
      </c>
      <c r="B368" s="350">
        <v>52</v>
      </c>
      <c r="C368" s="350">
        <v>0</v>
      </c>
      <c r="D368" s="358" t="s">
        <v>96</v>
      </c>
      <c r="E368" s="350">
        <v>852</v>
      </c>
      <c r="F368" s="358" t="s">
        <v>71</v>
      </c>
      <c r="G368" s="358" t="s">
        <v>40</v>
      </c>
      <c r="H368" s="358" t="s">
        <v>174</v>
      </c>
      <c r="I368" s="358" t="s">
        <v>78</v>
      </c>
      <c r="J368" s="356">
        <f>'3.ВС'!J322</f>
        <v>670360</v>
      </c>
      <c r="K368" s="356">
        <f>'3.ВС'!K322</f>
        <v>670360</v>
      </c>
      <c r="L368" s="356">
        <f>'3.ВС'!L322</f>
        <v>670360</v>
      </c>
    </row>
    <row r="369" spans="1:12" ht="25.5" x14ac:dyDescent="0.25">
      <c r="A369" s="345" t="s">
        <v>172</v>
      </c>
      <c r="B369" s="350">
        <v>52</v>
      </c>
      <c r="C369" s="350">
        <v>0</v>
      </c>
      <c r="D369" s="358" t="s">
        <v>71</v>
      </c>
      <c r="E369" s="350"/>
      <c r="F369" s="358"/>
      <c r="G369" s="358"/>
      <c r="H369" s="358"/>
      <c r="I369" s="358"/>
      <c r="J369" s="356">
        <f t="shared" ref="J369:L375" si="142">J370</f>
        <v>394780</v>
      </c>
      <c r="K369" s="356">
        <f t="shared" si="142"/>
        <v>0</v>
      </c>
      <c r="L369" s="356">
        <f t="shared" si="142"/>
        <v>0</v>
      </c>
    </row>
    <row r="370" spans="1:12" ht="25.5" x14ac:dyDescent="0.25">
      <c r="A370" s="345" t="s">
        <v>106</v>
      </c>
      <c r="B370" s="350">
        <v>52</v>
      </c>
      <c r="C370" s="350">
        <v>0</v>
      </c>
      <c r="D370" s="353" t="s">
        <v>71</v>
      </c>
      <c r="E370" s="350">
        <v>852</v>
      </c>
      <c r="F370" s="353"/>
      <c r="G370" s="353"/>
      <c r="H370" s="353"/>
      <c r="I370" s="358"/>
      <c r="J370" s="356">
        <f t="shared" ref="J370:L370" si="143">J374+J371</f>
        <v>394780</v>
      </c>
      <c r="K370" s="356">
        <f t="shared" si="143"/>
        <v>0</v>
      </c>
      <c r="L370" s="356">
        <f t="shared" si="143"/>
        <v>0</v>
      </c>
    </row>
    <row r="371" spans="1:12" ht="25.5" x14ac:dyDescent="0.25">
      <c r="A371" s="341" t="s">
        <v>102</v>
      </c>
      <c r="B371" s="350">
        <v>52</v>
      </c>
      <c r="C371" s="350">
        <v>0</v>
      </c>
      <c r="D371" s="358" t="s">
        <v>71</v>
      </c>
      <c r="E371" s="350">
        <v>852</v>
      </c>
      <c r="F371" s="353"/>
      <c r="G371" s="353"/>
      <c r="H371" s="353" t="s">
        <v>199</v>
      </c>
      <c r="I371" s="358"/>
      <c r="J371" s="356">
        <f t="shared" ref="J371:L372" si="144">J372</f>
        <v>252480</v>
      </c>
      <c r="K371" s="356">
        <f t="shared" si="144"/>
        <v>0</v>
      </c>
      <c r="L371" s="356">
        <f t="shared" si="144"/>
        <v>0</v>
      </c>
    </row>
    <row r="372" spans="1:12" ht="38.25" x14ac:dyDescent="0.25">
      <c r="A372" s="352" t="s">
        <v>19</v>
      </c>
      <c r="B372" s="350">
        <v>52</v>
      </c>
      <c r="C372" s="350">
        <v>0</v>
      </c>
      <c r="D372" s="358" t="s">
        <v>71</v>
      </c>
      <c r="E372" s="350">
        <v>852</v>
      </c>
      <c r="F372" s="353"/>
      <c r="G372" s="353"/>
      <c r="H372" s="353" t="s">
        <v>199</v>
      </c>
      <c r="I372" s="358" t="s">
        <v>20</v>
      </c>
      <c r="J372" s="356">
        <f t="shared" si="144"/>
        <v>252480</v>
      </c>
      <c r="K372" s="356">
        <f t="shared" si="144"/>
        <v>0</v>
      </c>
      <c r="L372" s="356">
        <f t="shared" si="144"/>
        <v>0</v>
      </c>
    </row>
    <row r="373" spans="1:12" ht="38.25" x14ac:dyDescent="0.25">
      <c r="A373" s="352" t="s">
        <v>9</v>
      </c>
      <c r="B373" s="350">
        <v>52</v>
      </c>
      <c r="C373" s="350">
        <v>0</v>
      </c>
      <c r="D373" s="358" t="s">
        <v>71</v>
      </c>
      <c r="E373" s="350">
        <v>852</v>
      </c>
      <c r="F373" s="353"/>
      <c r="G373" s="353"/>
      <c r="H373" s="353" t="s">
        <v>199</v>
      </c>
      <c r="I373" s="358" t="s">
        <v>21</v>
      </c>
      <c r="J373" s="356">
        <f>'3.ВС'!J367</f>
        <v>252480</v>
      </c>
      <c r="K373" s="356">
        <f>'3.ВС'!K367</f>
        <v>0</v>
      </c>
      <c r="L373" s="356">
        <f>'3.ВС'!L367</f>
        <v>0</v>
      </c>
    </row>
    <row r="374" spans="1:12" ht="25.5" x14ac:dyDescent="0.25">
      <c r="A374" s="345" t="s">
        <v>116</v>
      </c>
      <c r="B374" s="350">
        <v>52</v>
      </c>
      <c r="C374" s="350">
        <v>0</v>
      </c>
      <c r="D374" s="358" t="s">
        <v>71</v>
      </c>
      <c r="E374" s="350">
        <v>852</v>
      </c>
      <c r="F374" s="358" t="s">
        <v>71</v>
      </c>
      <c r="G374" s="358" t="s">
        <v>71</v>
      </c>
      <c r="H374" s="358" t="s">
        <v>210</v>
      </c>
      <c r="I374" s="358"/>
      <c r="J374" s="356">
        <f>J375</f>
        <v>142300</v>
      </c>
      <c r="K374" s="356">
        <f t="shared" ref="K374:L374" si="145">K375</f>
        <v>0</v>
      </c>
      <c r="L374" s="356">
        <f t="shared" si="145"/>
        <v>0</v>
      </c>
    </row>
    <row r="375" spans="1:12" ht="38.25" x14ac:dyDescent="0.25">
      <c r="A375" s="352" t="s">
        <v>19</v>
      </c>
      <c r="B375" s="350">
        <v>52</v>
      </c>
      <c r="C375" s="350">
        <v>0</v>
      </c>
      <c r="D375" s="358" t="s">
        <v>71</v>
      </c>
      <c r="E375" s="350">
        <v>852</v>
      </c>
      <c r="F375" s="358" t="s">
        <v>71</v>
      </c>
      <c r="G375" s="358" t="s">
        <v>71</v>
      </c>
      <c r="H375" s="358" t="s">
        <v>210</v>
      </c>
      <c r="I375" s="358" t="s">
        <v>20</v>
      </c>
      <c r="J375" s="356">
        <f t="shared" si="142"/>
        <v>142300</v>
      </c>
      <c r="K375" s="356">
        <f t="shared" si="142"/>
        <v>0</v>
      </c>
      <c r="L375" s="356">
        <f t="shared" si="142"/>
        <v>0</v>
      </c>
    </row>
    <row r="376" spans="1:12" ht="38.25" x14ac:dyDescent="0.25">
      <c r="A376" s="352" t="s">
        <v>9</v>
      </c>
      <c r="B376" s="350">
        <v>52</v>
      </c>
      <c r="C376" s="350">
        <v>0</v>
      </c>
      <c r="D376" s="358" t="s">
        <v>71</v>
      </c>
      <c r="E376" s="350">
        <v>852</v>
      </c>
      <c r="F376" s="358" t="s">
        <v>71</v>
      </c>
      <c r="G376" s="358" t="s">
        <v>71</v>
      </c>
      <c r="H376" s="358" t="s">
        <v>210</v>
      </c>
      <c r="I376" s="358" t="s">
        <v>21</v>
      </c>
      <c r="J376" s="356">
        <f>'3.ВС'!J326</f>
        <v>142300</v>
      </c>
      <c r="K376" s="356">
        <f>'3.ВС'!K326</f>
        <v>0</v>
      </c>
      <c r="L376" s="356">
        <f>'3.ВС'!L326</f>
        <v>0</v>
      </c>
    </row>
    <row r="377" spans="1:12" ht="38.25" x14ac:dyDescent="0.25">
      <c r="A377" s="345" t="s">
        <v>379</v>
      </c>
      <c r="B377" s="350">
        <v>52</v>
      </c>
      <c r="C377" s="350">
        <v>0</v>
      </c>
      <c r="D377" s="358" t="s">
        <v>52</v>
      </c>
      <c r="E377" s="350"/>
      <c r="F377" s="358"/>
      <c r="G377" s="358"/>
      <c r="H377" s="358"/>
      <c r="I377" s="358"/>
      <c r="J377" s="356">
        <f t="shared" ref="J377:L377" si="146">J378</f>
        <v>8943148</v>
      </c>
      <c r="K377" s="356">
        <f t="shared" si="146"/>
        <v>8943148</v>
      </c>
      <c r="L377" s="356">
        <f t="shared" si="146"/>
        <v>8943148</v>
      </c>
    </row>
    <row r="378" spans="1:12" ht="25.5" x14ac:dyDescent="0.25">
      <c r="A378" s="345" t="s">
        <v>106</v>
      </c>
      <c r="B378" s="350">
        <v>52</v>
      </c>
      <c r="C378" s="350">
        <v>0</v>
      </c>
      <c r="D378" s="353" t="s">
        <v>52</v>
      </c>
      <c r="E378" s="350">
        <v>852</v>
      </c>
      <c r="F378" s="353"/>
      <c r="G378" s="353"/>
      <c r="H378" s="353"/>
      <c r="I378" s="358"/>
      <c r="J378" s="356">
        <f t="shared" ref="J378:L378" si="147">J379+J382+J385</f>
        <v>8943148</v>
      </c>
      <c r="K378" s="356">
        <f t="shared" si="147"/>
        <v>8943148</v>
      </c>
      <c r="L378" s="356">
        <f t="shared" si="147"/>
        <v>8943148</v>
      </c>
    </row>
    <row r="379" spans="1:12" ht="51" x14ac:dyDescent="0.25">
      <c r="A379" s="345" t="s">
        <v>119</v>
      </c>
      <c r="B379" s="350">
        <v>52</v>
      </c>
      <c r="C379" s="350">
        <v>0</v>
      </c>
      <c r="D379" s="358" t="s">
        <v>52</v>
      </c>
      <c r="E379" s="350">
        <v>852</v>
      </c>
      <c r="F379" s="358" t="s">
        <v>86</v>
      </c>
      <c r="G379" s="358" t="s">
        <v>42</v>
      </c>
      <c r="H379" s="358" t="s">
        <v>171</v>
      </c>
      <c r="I379" s="358"/>
      <c r="J379" s="356">
        <f t="shared" ref="J379:L380" si="148">J380</f>
        <v>128000</v>
      </c>
      <c r="K379" s="356">
        <f t="shared" si="148"/>
        <v>128000</v>
      </c>
      <c r="L379" s="356">
        <f t="shared" si="148"/>
        <v>128000</v>
      </c>
    </row>
    <row r="380" spans="1:12" ht="25.5" x14ac:dyDescent="0.25">
      <c r="A380" s="341" t="s">
        <v>89</v>
      </c>
      <c r="B380" s="350">
        <v>52</v>
      </c>
      <c r="C380" s="350">
        <v>0</v>
      </c>
      <c r="D380" s="358" t="s">
        <v>52</v>
      </c>
      <c r="E380" s="350">
        <v>852</v>
      </c>
      <c r="F380" s="358" t="s">
        <v>86</v>
      </c>
      <c r="G380" s="358" t="s">
        <v>42</v>
      </c>
      <c r="H380" s="358" t="s">
        <v>171</v>
      </c>
      <c r="I380" s="358" t="s">
        <v>90</v>
      </c>
      <c r="J380" s="356">
        <f t="shared" si="148"/>
        <v>128000</v>
      </c>
      <c r="K380" s="356">
        <f t="shared" si="148"/>
        <v>128000</v>
      </c>
      <c r="L380" s="356">
        <f t="shared" si="148"/>
        <v>128000</v>
      </c>
    </row>
    <row r="381" spans="1:12" ht="25.5" x14ac:dyDescent="0.25">
      <c r="A381" s="341" t="s">
        <v>97</v>
      </c>
      <c r="B381" s="350">
        <v>52</v>
      </c>
      <c r="C381" s="350">
        <v>0</v>
      </c>
      <c r="D381" s="358" t="s">
        <v>52</v>
      </c>
      <c r="E381" s="350">
        <v>852</v>
      </c>
      <c r="F381" s="358" t="s">
        <v>86</v>
      </c>
      <c r="G381" s="358" t="s">
        <v>42</v>
      </c>
      <c r="H381" s="358" t="s">
        <v>171</v>
      </c>
      <c r="I381" s="358" t="s">
        <v>98</v>
      </c>
      <c r="J381" s="356">
        <f>'3.ВС'!J354</f>
        <v>128000</v>
      </c>
      <c r="K381" s="356">
        <f>'3.ВС'!K354</f>
        <v>128000</v>
      </c>
      <c r="L381" s="356">
        <f>'3.ВС'!L354</f>
        <v>128000</v>
      </c>
    </row>
    <row r="382" spans="1:12" ht="102" x14ac:dyDescent="0.25">
      <c r="A382" s="345" t="s">
        <v>396</v>
      </c>
      <c r="B382" s="350">
        <v>52</v>
      </c>
      <c r="C382" s="350">
        <v>0</v>
      </c>
      <c r="D382" s="358" t="s">
        <v>52</v>
      </c>
      <c r="E382" s="350">
        <v>852</v>
      </c>
      <c r="F382" s="358"/>
      <c r="G382" s="358"/>
      <c r="H382" s="358" t="s">
        <v>220</v>
      </c>
      <c r="I382" s="358"/>
      <c r="J382" s="356">
        <f t="shared" ref="J382:L383" si="149">J383</f>
        <v>54000</v>
      </c>
      <c r="K382" s="356">
        <f t="shared" si="149"/>
        <v>54000</v>
      </c>
      <c r="L382" s="356">
        <f t="shared" si="149"/>
        <v>54000</v>
      </c>
    </row>
    <row r="383" spans="1:12" ht="38.25" x14ac:dyDescent="0.25">
      <c r="A383" s="352" t="s">
        <v>19</v>
      </c>
      <c r="B383" s="350">
        <v>52</v>
      </c>
      <c r="C383" s="350">
        <v>0</v>
      </c>
      <c r="D383" s="358" t="s">
        <v>52</v>
      </c>
      <c r="E383" s="350">
        <v>852</v>
      </c>
      <c r="F383" s="353" t="s">
        <v>86</v>
      </c>
      <c r="G383" s="353" t="s">
        <v>96</v>
      </c>
      <c r="H383" s="358" t="s">
        <v>220</v>
      </c>
      <c r="I383" s="358" t="s">
        <v>20</v>
      </c>
      <c r="J383" s="356">
        <f t="shared" si="149"/>
        <v>54000</v>
      </c>
      <c r="K383" s="356">
        <f t="shared" si="149"/>
        <v>54000</v>
      </c>
      <c r="L383" s="356">
        <f t="shared" si="149"/>
        <v>54000</v>
      </c>
    </row>
    <row r="384" spans="1:12" ht="38.25" x14ac:dyDescent="0.25">
      <c r="A384" s="352" t="s">
        <v>9</v>
      </c>
      <c r="B384" s="350">
        <v>52</v>
      </c>
      <c r="C384" s="350">
        <v>0</v>
      </c>
      <c r="D384" s="358" t="s">
        <v>52</v>
      </c>
      <c r="E384" s="350">
        <v>852</v>
      </c>
      <c r="F384" s="353" t="s">
        <v>86</v>
      </c>
      <c r="G384" s="353" t="s">
        <v>96</v>
      </c>
      <c r="H384" s="358" t="s">
        <v>220</v>
      </c>
      <c r="I384" s="358" t="s">
        <v>21</v>
      </c>
      <c r="J384" s="356">
        <f>'3.ВС'!J362</f>
        <v>54000</v>
      </c>
      <c r="K384" s="356">
        <f>'3.ВС'!K362</f>
        <v>54000</v>
      </c>
      <c r="L384" s="356">
        <f>'3.ВС'!L362</f>
        <v>54000</v>
      </c>
    </row>
    <row r="385" spans="1:12" ht="89.25" x14ac:dyDescent="0.25">
      <c r="A385" s="352" t="s">
        <v>394</v>
      </c>
      <c r="B385" s="350">
        <v>52</v>
      </c>
      <c r="C385" s="350">
        <v>0</v>
      </c>
      <c r="D385" s="358" t="s">
        <v>52</v>
      </c>
      <c r="E385" s="350">
        <v>852</v>
      </c>
      <c r="F385" s="358" t="s">
        <v>86</v>
      </c>
      <c r="G385" s="358" t="s">
        <v>12</v>
      </c>
      <c r="H385" s="358" t="s">
        <v>221</v>
      </c>
      <c r="I385" s="358"/>
      <c r="J385" s="356">
        <f t="shared" ref="J385:L385" si="150">J386</f>
        <v>8761148</v>
      </c>
      <c r="K385" s="356">
        <f t="shared" si="150"/>
        <v>8761148</v>
      </c>
      <c r="L385" s="356">
        <f t="shared" si="150"/>
        <v>8761148</v>
      </c>
    </row>
    <row r="386" spans="1:12" ht="25.5" x14ac:dyDescent="0.25">
      <c r="A386" s="341" t="s">
        <v>89</v>
      </c>
      <c r="B386" s="350">
        <v>52</v>
      </c>
      <c r="C386" s="350">
        <v>0</v>
      </c>
      <c r="D386" s="358" t="s">
        <v>52</v>
      </c>
      <c r="E386" s="350">
        <v>852</v>
      </c>
      <c r="F386" s="358" t="s">
        <v>86</v>
      </c>
      <c r="G386" s="358" t="s">
        <v>12</v>
      </c>
      <c r="H386" s="358" t="s">
        <v>221</v>
      </c>
      <c r="I386" s="358" t="s">
        <v>90</v>
      </c>
      <c r="J386" s="356">
        <f t="shared" ref="J386:L386" si="151">J387+J388</f>
        <v>8761148</v>
      </c>
      <c r="K386" s="356">
        <f t="shared" si="151"/>
        <v>8761148</v>
      </c>
      <c r="L386" s="356">
        <f t="shared" si="151"/>
        <v>8761148</v>
      </c>
    </row>
    <row r="387" spans="1:12" ht="25.5" x14ac:dyDescent="0.25">
      <c r="A387" s="341" t="s">
        <v>97</v>
      </c>
      <c r="B387" s="350">
        <v>52</v>
      </c>
      <c r="C387" s="350">
        <v>0</v>
      </c>
      <c r="D387" s="358" t="s">
        <v>52</v>
      </c>
      <c r="E387" s="350">
        <v>852</v>
      </c>
      <c r="F387" s="358" t="s">
        <v>86</v>
      </c>
      <c r="G387" s="358" t="s">
        <v>12</v>
      </c>
      <c r="H387" s="358" t="s">
        <v>221</v>
      </c>
      <c r="I387" s="358" t="s">
        <v>98</v>
      </c>
      <c r="J387" s="356">
        <f>'3.ВС'!J357</f>
        <v>4781666</v>
      </c>
      <c r="K387" s="356">
        <f>'3.ВС'!K357</f>
        <v>4781666</v>
      </c>
      <c r="L387" s="356">
        <f>'3.ВС'!L357</f>
        <v>4781666</v>
      </c>
    </row>
    <row r="388" spans="1:12" ht="25.5" x14ac:dyDescent="0.25">
      <c r="A388" s="341" t="s">
        <v>91</v>
      </c>
      <c r="B388" s="350">
        <v>52</v>
      </c>
      <c r="C388" s="350">
        <v>0</v>
      </c>
      <c r="D388" s="358" t="s">
        <v>52</v>
      </c>
      <c r="E388" s="350">
        <v>852</v>
      </c>
      <c r="F388" s="358" t="s">
        <v>86</v>
      </c>
      <c r="G388" s="358" t="s">
        <v>42</v>
      </c>
      <c r="H388" s="358" t="s">
        <v>221</v>
      </c>
      <c r="I388" s="358" t="s">
        <v>92</v>
      </c>
      <c r="J388" s="356">
        <f>'3.ВС'!J358</f>
        <v>3979482</v>
      </c>
      <c r="K388" s="356">
        <f>'3.ВС'!K358</f>
        <v>3979482</v>
      </c>
      <c r="L388" s="356">
        <f>'3.ВС'!L358</f>
        <v>3979482</v>
      </c>
    </row>
    <row r="389" spans="1:12" s="17" customFormat="1" ht="38.25" x14ac:dyDescent="0.25">
      <c r="A389" s="394" t="s">
        <v>384</v>
      </c>
      <c r="B389" s="366">
        <v>53</v>
      </c>
      <c r="C389" s="366"/>
      <c r="D389" s="355"/>
      <c r="E389" s="366"/>
      <c r="F389" s="355"/>
      <c r="G389" s="355"/>
      <c r="H389" s="355"/>
      <c r="I389" s="374"/>
      <c r="J389" s="375">
        <f t="shared" ref="J389:L389" si="152">J390+J400</f>
        <v>18801439.09</v>
      </c>
      <c r="K389" s="375">
        <f t="shared" si="152"/>
        <v>13420900</v>
      </c>
      <c r="L389" s="375">
        <f t="shared" si="152"/>
        <v>13420900</v>
      </c>
    </row>
    <row r="390" spans="1:12" ht="51" x14ac:dyDescent="0.25">
      <c r="A390" s="345" t="s">
        <v>380</v>
      </c>
      <c r="B390" s="350">
        <v>53</v>
      </c>
      <c r="C390" s="350">
        <v>0</v>
      </c>
      <c r="D390" s="353" t="s">
        <v>11</v>
      </c>
      <c r="E390" s="350"/>
      <c r="F390" s="353"/>
      <c r="G390" s="353"/>
      <c r="H390" s="353"/>
      <c r="I390" s="358"/>
      <c r="J390" s="356">
        <f t="shared" ref="J390:L390" si="153">J391</f>
        <v>10305939.09</v>
      </c>
      <c r="K390" s="356">
        <f t="shared" si="153"/>
        <v>9425400</v>
      </c>
      <c r="L390" s="356">
        <f t="shared" si="153"/>
        <v>9425400</v>
      </c>
    </row>
    <row r="391" spans="1:12" ht="25.5" x14ac:dyDescent="0.25">
      <c r="A391" s="345" t="s">
        <v>121</v>
      </c>
      <c r="B391" s="350">
        <v>53</v>
      </c>
      <c r="C391" s="350">
        <v>0</v>
      </c>
      <c r="D391" s="358" t="s">
        <v>11</v>
      </c>
      <c r="E391" s="350">
        <v>853</v>
      </c>
      <c r="F391" s="358"/>
      <c r="G391" s="358"/>
      <c r="H391" s="358"/>
      <c r="I391" s="358"/>
      <c r="J391" s="356">
        <f t="shared" ref="J391:L391" si="154">J392+J397</f>
        <v>10305939.09</v>
      </c>
      <c r="K391" s="356">
        <f t="shared" si="154"/>
        <v>9425400</v>
      </c>
      <c r="L391" s="356">
        <f t="shared" si="154"/>
        <v>9425400</v>
      </c>
    </row>
    <row r="392" spans="1:12" ht="38.25" x14ac:dyDescent="0.25">
      <c r="A392" s="345" t="s">
        <v>18</v>
      </c>
      <c r="B392" s="350">
        <v>53</v>
      </c>
      <c r="C392" s="350">
        <v>0</v>
      </c>
      <c r="D392" s="358" t="s">
        <v>11</v>
      </c>
      <c r="E392" s="372">
        <v>853</v>
      </c>
      <c r="F392" s="358" t="s">
        <v>15</v>
      </c>
      <c r="G392" s="358" t="s">
        <v>96</v>
      </c>
      <c r="H392" s="358" t="s">
        <v>179</v>
      </c>
      <c r="I392" s="358"/>
      <c r="J392" s="356">
        <f t="shared" ref="J392:L392" si="155">J393+J395</f>
        <v>10303539.09</v>
      </c>
      <c r="K392" s="356">
        <f t="shared" si="155"/>
        <v>9423000</v>
      </c>
      <c r="L392" s="356">
        <f t="shared" si="155"/>
        <v>9423000</v>
      </c>
    </row>
    <row r="393" spans="1:12" ht="76.5" x14ac:dyDescent="0.25">
      <c r="A393" s="341" t="s">
        <v>14</v>
      </c>
      <c r="B393" s="350">
        <v>53</v>
      </c>
      <c r="C393" s="350">
        <v>0</v>
      </c>
      <c r="D393" s="358" t="s">
        <v>11</v>
      </c>
      <c r="E393" s="372">
        <v>853</v>
      </c>
      <c r="F393" s="358" t="s">
        <v>11</v>
      </c>
      <c r="G393" s="358" t="s">
        <v>96</v>
      </c>
      <c r="H393" s="358" t="s">
        <v>179</v>
      </c>
      <c r="I393" s="358" t="s">
        <v>16</v>
      </c>
      <c r="J393" s="356">
        <f t="shared" ref="J393:L393" si="156">J394</f>
        <v>10029200</v>
      </c>
      <c r="K393" s="356">
        <f t="shared" si="156"/>
        <v>9379000</v>
      </c>
      <c r="L393" s="356">
        <f t="shared" si="156"/>
        <v>9379000</v>
      </c>
    </row>
    <row r="394" spans="1:12" ht="25.5" x14ac:dyDescent="0.25">
      <c r="A394" s="341" t="s">
        <v>8</v>
      </c>
      <c r="B394" s="350">
        <v>53</v>
      </c>
      <c r="C394" s="350">
        <v>0</v>
      </c>
      <c r="D394" s="358" t="s">
        <v>11</v>
      </c>
      <c r="E394" s="372">
        <v>853</v>
      </c>
      <c r="F394" s="358" t="s">
        <v>11</v>
      </c>
      <c r="G394" s="358" t="s">
        <v>96</v>
      </c>
      <c r="H394" s="358" t="s">
        <v>179</v>
      </c>
      <c r="I394" s="358" t="s">
        <v>17</v>
      </c>
      <c r="J394" s="356">
        <f>'3.ВС'!J386</f>
        <v>10029200</v>
      </c>
      <c r="K394" s="356">
        <f>'3.ВС'!K386</f>
        <v>9379000</v>
      </c>
      <c r="L394" s="356">
        <f>'3.ВС'!L386</f>
        <v>9379000</v>
      </c>
    </row>
    <row r="395" spans="1:12" s="1" customFormat="1" ht="38.25" x14ac:dyDescent="0.25">
      <c r="A395" s="352" t="s">
        <v>19</v>
      </c>
      <c r="B395" s="350">
        <v>53</v>
      </c>
      <c r="C395" s="350">
        <v>0</v>
      </c>
      <c r="D395" s="358" t="s">
        <v>11</v>
      </c>
      <c r="E395" s="372">
        <v>853</v>
      </c>
      <c r="F395" s="358" t="s">
        <v>11</v>
      </c>
      <c r="G395" s="358" t="s">
        <v>96</v>
      </c>
      <c r="H395" s="358" t="s">
        <v>179</v>
      </c>
      <c r="I395" s="358" t="s">
        <v>20</v>
      </c>
      <c r="J395" s="376">
        <f t="shared" ref="J395:L395" si="157">J396</f>
        <v>274339.09000000003</v>
      </c>
      <c r="K395" s="376">
        <f t="shared" si="157"/>
        <v>44000</v>
      </c>
      <c r="L395" s="376">
        <f t="shared" si="157"/>
        <v>44000</v>
      </c>
    </row>
    <row r="396" spans="1:12" s="1" customFormat="1" ht="38.25" x14ac:dyDescent="0.25">
      <c r="A396" s="352" t="s">
        <v>9</v>
      </c>
      <c r="B396" s="350">
        <v>53</v>
      </c>
      <c r="C396" s="350">
        <v>0</v>
      </c>
      <c r="D396" s="358" t="s">
        <v>11</v>
      </c>
      <c r="E396" s="372">
        <v>853</v>
      </c>
      <c r="F396" s="358" t="s">
        <v>11</v>
      </c>
      <c r="G396" s="358" t="s">
        <v>96</v>
      </c>
      <c r="H396" s="358" t="s">
        <v>179</v>
      </c>
      <c r="I396" s="358" t="s">
        <v>21</v>
      </c>
      <c r="J396" s="376">
        <f>'3.ВС'!J388</f>
        <v>274339.09000000003</v>
      </c>
      <c r="K396" s="376">
        <f>'3.ВС'!K388</f>
        <v>44000</v>
      </c>
      <c r="L396" s="376">
        <f>'3.ВС'!L388</f>
        <v>44000</v>
      </c>
    </row>
    <row r="397" spans="1:12" ht="76.5" x14ac:dyDescent="0.25">
      <c r="A397" s="398" t="s">
        <v>233</v>
      </c>
      <c r="B397" s="350">
        <v>53</v>
      </c>
      <c r="C397" s="350">
        <v>0</v>
      </c>
      <c r="D397" s="358" t="s">
        <v>11</v>
      </c>
      <c r="E397" s="372">
        <v>853</v>
      </c>
      <c r="F397" s="358"/>
      <c r="G397" s="358"/>
      <c r="H397" s="358" t="s">
        <v>235</v>
      </c>
      <c r="I397" s="358"/>
      <c r="J397" s="356">
        <f t="shared" ref="J397:L398" si="158">J398</f>
        <v>2400</v>
      </c>
      <c r="K397" s="356">
        <f t="shared" si="158"/>
        <v>2400</v>
      </c>
      <c r="L397" s="356">
        <f t="shared" si="158"/>
        <v>2400</v>
      </c>
    </row>
    <row r="398" spans="1:12" ht="38.25" x14ac:dyDescent="0.25">
      <c r="A398" s="352" t="s">
        <v>19</v>
      </c>
      <c r="B398" s="350">
        <v>53</v>
      </c>
      <c r="C398" s="350">
        <v>0</v>
      </c>
      <c r="D398" s="358" t="s">
        <v>11</v>
      </c>
      <c r="E398" s="372">
        <v>853</v>
      </c>
      <c r="F398" s="358"/>
      <c r="G398" s="358"/>
      <c r="H398" s="358" t="s">
        <v>235</v>
      </c>
      <c r="I398" s="358" t="s">
        <v>20</v>
      </c>
      <c r="J398" s="356">
        <f t="shared" si="158"/>
        <v>2400</v>
      </c>
      <c r="K398" s="356">
        <f t="shared" si="158"/>
        <v>2400</v>
      </c>
      <c r="L398" s="356">
        <f t="shared" si="158"/>
        <v>2400</v>
      </c>
    </row>
    <row r="399" spans="1:12" ht="38.25" x14ac:dyDescent="0.25">
      <c r="A399" s="352" t="s">
        <v>9</v>
      </c>
      <c r="B399" s="350">
        <v>53</v>
      </c>
      <c r="C399" s="350">
        <v>0</v>
      </c>
      <c r="D399" s="358" t="s">
        <v>11</v>
      </c>
      <c r="E399" s="372">
        <v>853</v>
      </c>
      <c r="F399" s="358"/>
      <c r="G399" s="358"/>
      <c r="H399" s="358" t="s">
        <v>235</v>
      </c>
      <c r="I399" s="358" t="s">
        <v>21</v>
      </c>
      <c r="J399" s="356">
        <f>'3.ВС'!J391</f>
        <v>2400</v>
      </c>
      <c r="K399" s="356">
        <f>'3.ВС'!K391</f>
        <v>2400</v>
      </c>
      <c r="L399" s="356">
        <f>'3.ВС'!L391</f>
        <v>2400</v>
      </c>
    </row>
    <row r="400" spans="1:12" ht="38.25" x14ac:dyDescent="0.25">
      <c r="A400" s="345" t="s">
        <v>381</v>
      </c>
      <c r="B400" s="350">
        <v>53</v>
      </c>
      <c r="C400" s="350">
        <v>0</v>
      </c>
      <c r="D400" s="353" t="s">
        <v>40</v>
      </c>
      <c r="E400" s="350"/>
      <c r="F400" s="353"/>
      <c r="G400" s="353"/>
      <c r="H400" s="353"/>
      <c r="I400" s="353"/>
      <c r="J400" s="356">
        <f t="shared" ref="J400:L400" si="159">J401</f>
        <v>8495500</v>
      </c>
      <c r="K400" s="356">
        <f t="shared" si="159"/>
        <v>3995500</v>
      </c>
      <c r="L400" s="356">
        <f t="shared" si="159"/>
        <v>3995500</v>
      </c>
    </row>
    <row r="401" spans="1:12" ht="25.5" x14ac:dyDescent="0.25">
      <c r="A401" s="345" t="s">
        <v>121</v>
      </c>
      <c r="B401" s="350">
        <v>53</v>
      </c>
      <c r="C401" s="350">
        <v>0</v>
      </c>
      <c r="D401" s="358" t="s">
        <v>40</v>
      </c>
      <c r="E401" s="350">
        <v>853</v>
      </c>
      <c r="F401" s="358"/>
      <c r="G401" s="358"/>
      <c r="H401" s="358"/>
      <c r="I401" s="358"/>
      <c r="J401" s="356">
        <f t="shared" ref="J401:L401" si="160">J402+J405</f>
        <v>8495500</v>
      </c>
      <c r="K401" s="356">
        <f t="shared" si="160"/>
        <v>3995500</v>
      </c>
      <c r="L401" s="356">
        <f t="shared" si="160"/>
        <v>3995500</v>
      </c>
    </row>
    <row r="402" spans="1:12" ht="25.5" x14ac:dyDescent="0.25">
      <c r="A402" s="345" t="s">
        <v>217</v>
      </c>
      <c r="B402" s="350">
        <v>53</v>
      </c>
      <c r="C402" s="350">
        <v>0</v>
      </c>
      <c r="D402" s="353" t="s">
        <v>40</v>
      </c>
      <c r="E402" s="372">
        <v>853</v>
      </c>
      <c r="F402" s="353" t="s">
        <v>127</v>
      </c>
      <c r="G402" s="353" t="s">
        <v>11</v>
      </c>
      <c r="H402" s="353" t="s">
        <v>175</v>
      </c>
      <c r="I402" s="353"/>
      <c r="J402" s="356">
        <f t="shared" ref="J402:L403" si="161">J403</f>
        <v>995500</v>
      </c>
      <c r="K402" s="356">
        <f t="shared" si="161"/>
        <v>995500</v>
      </c>
      <c r="L402" s="356">
        <f t="shared" si="161"/>
        <v>995500</v>
      </c>
    </row>
    <row r="403" spans="1:12" x14ac:dyDescent="0.25">
      <c r="A403" s="341" t="s">
        <v>33</v>
      </c>
      <c r="B403" s="350">
        <v>53</v>
      </c>
      <c r="C403" s="350">
        <v>0</v>
      </c>
      <c r="D403" s="358" t="s">
        <v>40</v>
      </c>
      <c r="E403" s="372">
        <v>853</v>
      </c>
      <c r="F403" s="358" t="s">
        <v>127</v>
      </c>
      <c r="G403" s="358" t="s">
        <v>11</v>
      </c>
      <c r="H403" s="358" t="s">
        <v>175</v>
      </c>
      <c r="I403" s="358" t="s">
        <v>34</v>
      </c>
      <c r="J403" s="356">
        <f t="shared" si="161"/>
        <v>995500</v>
      </c>
      <c r="K403" s="356">
        <f t="shared" si="161"/>
        <v>995500</v>
      </c>
      <c r="L403" s="356">
        <f t="shared" si="161"/>
        <v>995500</v>
      </c>
    </row>
    <row r="404" spans="1:12" x14ac:dyDescent="0.25">
      <c r="A404" s="341" t="s">
        <v>129</v>
      </c>
      <c r="B404" s="350">
        <v>53</v>
      </c>
      <c r="C404" s="350">
        <v>0</v>
      </c>
      <c r="D404" s="358" t="s">
        <v>40</v>
      </c>
      <c r="E404" s="372">
        <v>853</v>
      </c>
      <c r="F404" s="358" t="s">
        <v>127</v>
      </c>
      <c r="G404" s="358" t="s">
        <v>11</v>
      </c>
      <c r="H404" s="353" t="s">
        <v>175</v>
      </c>
      <c r="I404" s="358" t="s">
        <v>130</v>
      </c>
      <c r="J404" s="356">
        <f>'3.ВС'!J404</f>
        <v>995500</v>
      </c>
      <c r="K404" s="356">
        <f>'3.ВС'!K404</f>
        <v>995500</v>
      </c>
      <c r="L404" s="356">
        <f>'3.ВС'!L404</f>
        <v>995500</v>
      </c>
    </row>
    <row r="405" spans="1:12" ht="25.5" x14ac:dyDescent="0.25">
      <c r="A405" s="345" t="s">
        <v>176</v>
      </c>
      <c r="B405" s="350">
        <v>53</v>
      </c>
      <c r="C405" s="350">
        <v>0</v>
      </c>
      <c r="D405" s="353" t="s">
        <v>40</v>
      </c>
      <c r="E405" s="372">
        <v>853</v>
      </c>
      <c r="F405" s="358" t="s">
        <v>127</v>
      </c>
      <c r="G405" s="358" t="s">
        <v>40</v>
      </c>
      <c r="H405" s="353" t="s">
        <v>213</v>
      </c>
      <c r="I405" s="358"/>
      <c r="J405" s="356">
        <f t="shared" ref="J405:L406" si="162">J406</f>
        <v>7500000</v>
      </c>
      <c r="K405" s="356">
        <f t="shared" si="162"/>
        <v>3000000</v>
      </c>
      <c r="L405" s="356">
        <f t="shared" si="162"/>
        <v>3000000</v>
      </c>
    </row>
    <row r="406" spans="1:12" x14ac:dyDescent="0.25">
      <c r="A406" s="341" t="s">
        <v>33</v>
      </c>
      <c r="B406" s="350">
        <v>53</v>
      </c>
      <c r="C406" s="350">
        <v>0</v>
      </c>
      <c r="D406" s="358" t="s">
        <v>40</v>
      </c>
      <c r="E406" s="372">
        <v>853</v>
      </c>
      <c r="F406" s="358" t="s">
        <v>127</v>
      </c>
      <c r="G406" s="358" t="s">
        <v>40</v>
      </c>
      <c r="H406" s="353" t="s">
        <v>213</v>
      </c>
      <c r="I406" s="358" t="s">
        <v>34</v>
      </c>
      <c r="J406" s="356">
        <f t="shared" si="162"/>
        <v>7500000</v>
      </c>
      <c r="K406" s="356">
        <f t="shared" si="162"/>
        <v>3000000</v>
      </c>
      <c r="L406" s="356">
        <f t="shared" si="162"/>
        <v>3000000</v>
      </c>
    </row>
    <row r="407" spans="1:12" x14ac:dyDescent="0.25">
      <c r="A407" s="352" t="s">
        <v>55</v>
      </c>
      <c r="B407" s="350">
        <v>53</v>
      </c>
      <c r="C407" s="350">
        <v>0</v>
      </c>
      <c r="D407" s="358" t="s">
        <v>40</v>
      </c>
      <c r="E407" s="372">
        <v>853</v>
      </c>
      <c r="F407" s="358" t="s">
        <v>127</v>
      </c>
      <c r="G407" s="358" t="s">
        <v>40</v>
      </c>
      <c r="H407" s="353" t="s">
        <v>213</v>
      </c>
      <c r="I407" s="358" t="s">
        <v>56</v>
      </c>
      <c r="J407" s="356">
        <f>'3.ВС'!J408</f>
        <v>7500000</v>
      </c>
      <c r="K407" s="356">
        <f>'3.ВС'!K408</f>
        <v>3000000</v>
      </c>
      <c r="L407" s="356">
        <f>'3.ВС'!L408</f>
        <v>3000000</v>
      </c>
    </row>
    <row r="408" spans="1:12" s="17" customFormat="1" ht="14.25" x14ac:dyDescent="0.25">
      <c r="A408" s="394" t="s">
        <v>177</v>
      </c>
      <c r="B408" s="366">
        <v>70</v>
      </c>
      <c r="C408" s="366"/>
      <c r="D408" s="374"/>
      <c r="E408" s="403"/>
      <c r="F408" s="374"/>
      <c r="G408" s="374"/>
      <c r="H408" s="374"/>
      <c r="I408" s="374"/>
      <c r="J408" s="375">
        <f>J413+J419+J425+J409</f>
        <v>2942200</v>
      </c>
      <c r="K408" s="375">
        <f t="shared" ref="K408:L408" si="163">K413+K419+K425+K409</f>
        <v>7678400.25</v>
      </c>
      <c r="L408" s="375">
        <f t="shared" si="163"/>
        <v>12461596.01</v>
      </c>
    </row>
    <row r="409" spans="1:12" s="17" customFormat="1" ht="14.25" x14ac:dyDescent="0.25">
      <c r="A409" s="341" t="s">
        <v>6</v>
      </c>
      <c r="B409" s="350">
        <v>70</v>
      </c>
      <c r="C409" s="350">
        <v>0</v>
      </c>
      <c r="D409" s="358" t="s">
        <v>170</v>
      </c>
      <c r="E409" s="372">
        <v>851</v>
      </c>
      <c r="F409" s="358"/>
      <c r="G409" s="358"/>
      <c r="H409" s="358"/>
      <c r="I409" s="358"/>
      <c r="J409" s="356">
        <f>J410</f>
        <v>60000</v>
      </c>
      <c r="K409" s="356">
        <f t="shared" ref="K409:L411" si="164">K410</f>
        <v>0</v>
      </c>
      <c r="L409" s="356">
        <f t="shared" si="164"/>
        <v>0</v>
      </c>
    </row>
    <row r="410" spans="1:12" s="17" customFormat="1" ht="14.25" x14ac:dyDescent="0.25">
      <c r="A410" s="341" t="s">
        <v>93</v>
      </c>
      <c r="B410" s="350">
        <v>70</v>
      </c>
      <c r="C410" s="350">
        <v>0</v>
      </c>
      <c r="D410" s="358" t="s">
        <v>170</v>
      </c>
      <c r="E410" s="350">
        <v>851</v>
      </c>
      <c r="F410" s="358" t="s">
        <v>11</v>
      </c>
      <c r="G410" s="358" t="s">
        <v>100</v>
      </c>
      <c r="H410" s="358" t="s">
        <v>232</v>
      </c>
      <c r="I410" s="358"/>
      <c r="J410" s="356">
        <f>J411</f>
        <v>60000</v>
      </c>
      <c r="K410" s="356">
        <f t="shared" si="164"/>
        <v>0</v>
      </c>
      <c r="L410" s="356">
        <f t="shared" si="164"/>
        <v>0</v>
      </c>
    </row>
    <row r="411" spans="1:12" s="17" customFormat="1" ht="25.5" x14ac:dyDescent="0.25">
      <c r="A411" s="341" t="s">
        <v>89</v>
      </c>
      <c r="B411" s="350">
        <v>70</v>
      </c>
      <c r="C411" s="350">
        <v>0</v>
      </c>
      <c r="D411" s="358" t="s">
        <v>170</v>
      </c>
      <c r="E411" s="350">
        <v>851</v>
      </c>
      <c r="F411" s="358" t="s">
        <v>11</v>
      </c>
      <c r="G411" s="358" t="s">
        <v>100</v>
      </c>
      <c r="H411" s="358" t="s">
        <v>232</v>
      </c>
      <c r="I411" s="358" t="s">
        <v>90</v>
      </c>
      <c r="J411" s="356">
        <f>J412</f>
        <v>60000</v>
      </c>
      <c r="K411" s="356">
        <f t="shared" si="164"/>
        <v>0</v>
      </c>
      <c r="L411" s="356">
        <f t="shared" si="164"/>
        <v>0</v>
      </c>
    </row>
    <row r="412" spans="1:12" s="17" customFormat="1" ht="25.5" x14ac:dyDescent="0.25">
      <c r="A412" s="341" t="s">
        <v>91</v>
      </c>
      <c r="B412" s="350">
        <v>70</v>
      </c>
      <c r="C412" s="350">
        <v>0</v>
      </c>
      <c r="D412" s="358" t="s">
        <v>170</v>
      </c>
      <c r="E412" s="350">
        <v>851</v>
      </c>
      <c r="F412" s="358" t="s">
        <v>11</v>
      </c>
      <c r="G412" s="358" t="s">
        <v>100</v>
      </c>
      <c r="H412" s="358" t="s">
        <v>232</v>
      </c>
      <c r="I412" s="358" t="s">
        <v>98</v>
      </c>
      <c r="J412" s="356">
        <f>'3.ВС'!J239</f>
        <v>60000</v>
      </c>
      <c r="K412" s="356">
        <f>'3.ВС'!K239</f>
        <v>0</v>
      </c>
      <c r="L412" s="356">
        <f>'3.ВС'!L239</f>
        <v>0</v>
      </c>
    </row>
    <row r="413" spans="1:12" ht="25.5" x14ac:dyDescent="0.25">
      <c r="A413" s="345" t="s">
        <v>121</v>
      </c>
      <c r="B413" s="350">
        <v>70</v>
      </c>
      <c r="C413" s="350">
        <v>0</v>
      </c>
      <c r="D413" s="358" t="s">
        <v>170</v>
      </c>
      <c r="E413" s="372">
        <v>853</v>
      </c>
      <c r="F413" s="358"/>
      <c r="G413" s="358"/>
      <c r="H413" s="358"/>
      <c r="I413" s="358"/>
      <c r="J413" s="356">
        <f>J414+J416</f>
        <v>940000</v>
      </c>
      <c r="K413" s="356">
        <f t="shared" ref="K413:L413" si="165">K414+K416</f>
        <v>5736200.25</v>
      </c>
      <c r="L413" s="356">
        <f t="shared" si="165"/>
        <v>10519396.01</v>
      </c>
    </row>
    <row r="414" spans="1:12" x14ac:dyDescent="0.25">
      <c r="A414" s="408" t="s">
        <v>234</v>
      </c>
      <c r="B414" s="350">
        <v>70</v>
      </c>
      <c r="C414" s="350">
        <v>0</v>
      </c>
      <c r="D414" s="358" t="s">
        <v>170</v>
      </c>
      <c r="E414" s="350">
        <v>853</v>
      </c>
      <c r="F414" s="358"/>
      <c r="G414" s="358"/>
      <c r="H414" s="358" t="s">
        <v>239</v>
      </c>
      <c r="I414" s="358"/>
      <c r="J414" s="356">
        <f t="shared" ref="J414:L414" si="166">J415</f>
        <v>0</v>
      </c>
      <c r="K414" s="356">
        <f t="shared" si="166"/>
        <v>5736200.25</v>
      </c>
      <c r="L414" s="356">
        <f t="shared" si="166"/>
        <v>10519396.01</v>
      </c>
    </row>
    <row r="415" spans="1:12" x14ac:dyDescent="0.25">
      <c r="A415" s="341" t="s">
        <v>124</v>
      </c>
      <c r="B415" s="350">
        <v>70</v>
      </c>
      <c r="C415" s="350">
        <v>0</v>
      </c>
      <c r="D415" s="358" t="s">
        <v>170</v>
      </c>
      <c r="E415" s="350">
        <v>853</v>
      </c>
      <c r="F415" s="358"/>
      <c r="G415" s="358"/>
      <c r="H415" s="358" t="s">
        <v>239</v>
      </c>
      <c r="I415" s="358" t="s">
        <v>125</v>
      </c>
      <c r="J415" s="356">
        <f>'3.ВС'!J399</f>
        <v>0</v>
      </c>
      <c r="K415" s="356">
        <f>'3.ВС'!K399</f>
        <v>5736200.25</v>
      </c>
      <c r="L415" s="356">
        <f>'3.ВС'!L399</f>
        <v>10519396.01</v>
      </c>
    </row>
    <row r="416" spans="1:12" x14ac:dyDescent="0.25">
      <c r="A416" s="345" t="s">
        <v>93</v>
      </c>
      <c r="B416" s="350">
        <v>70</v>
      </c>
      <c r="C416" s="350">
        <v>0</v>
      </c>
      <c r="D416" s="358" t="s">
        <v>170</v>
      </c>
      <c r="E416" s="350">
        <v>853</v>
      </c>
      <c r="F416" s="358" t="s">
        <v>11</v>
      </c>
      <c r="G416" s="358" t="s">
        <v>100</v>
      </c>
      <c r="H416" s="358" t="s">
        <v>232</v>
      </c>
      <c r="I416" s="358"/>
      <c r="J416" s="356">
        <f t="shared" ref="J416:L417" si="167">J417</f>
        <v>940000</v>
      </c>
      <c r="K416" s="356">
        <f t="shared" si="167"/>
        <v>0</v>
      </c>
      <c r="L416" s="356">
        <f t="shared" si="167"/>
        <v>0</v>
      </c>
    </row>
    <row r="417" spans="1:12" x14ac:dyDescent="0.25">
      <c r="A417" s="352" t="s">
        <v>22</v>
      </c>
      <c r="B417" s="350">
        <v>70</v>
      </c>
      <c r="C417" s="350">
        <v>0</v>
      </c>
      <c r="D417" s="358" t="s">
        <v>170</v>
      </c>
      <c r="E417" s="350">
        <v>853</v>
      </c>
      <c r="F417" s="358" t="s">
        <v>11</v>
      </c>
      <c r="G417" s="358" t="s">
        <v>100</v>
      </c>
      <c r="H417" s="358" t="s">
        <v>232</v>
      </c>
      <c r="I417" s="358" t="s">
        <v>23</v>
      </c>
      <c r="J417" s="356">
        <f t="shared" si="167"/>
        <v>940000</v>
      </c>
      <c r="K417" s="356">
        <f t="shared" si="167"/>
        <v>0</v>
      </c>
      <c r="L417" s="356">
        <f t="shared" si="167"/>
        <v>0</v>
      </c>
    </row>
    <row r="418" spans="1:12" x14ac:dyDescent="0.25">
      <c r="A418" s="341" t="s">
        <v>124</v>
      </c>
      <c r="B418" s="350">
        <v>70</v>
      </c>
      <c r="C418" s="350">
        <v>0</v>
      </c>
      <c r="D418" s="358" t="s">
        <v>170</v>
      </c>
      <c r="E418" s="350">
        <v>853</v>
      </c>
      <c r="F418" s="358" t="s">
        <v>11</v>
      </c>
      <c r="G418" s="358" t="s">
        <v>100</v>
      </c>
      <c r="H418" s="358" t="s">
        <v>232</v>
      </c>
      <c r="I418" s="358" t="s">
        <v>125</v>
      </c>
      <c r="J418" s="356">
        <f>'3.ВС'!J395</f>
        <v>940000</v>
      </c>
      <c r="K418" s="356">
        <f>'3.ВС'!K395</f>
        <v>0</v>
      </c>
      <c r="L418" s="356">
        <f>'3.ВС'!L395</f>
        <v>0</v>
      </c>
    </row>
    <row r="419" spans="1:12" ht="25.5" x14ac:dyDescent="0.25">
      <c r="A419" s="345" t="s">
        <v>133</v>
      </c>
      <c r="B419" s="372">
        <v>70</v>
      </c>
      <c r="C419" s="372">
        <v>0</v>
      </c>
      <c r="D419" s="358" t="s">
        <v>170</v>
      </c>
      <c r="E419" s="372">
        <v>854</v>
      </c>
      <c r="F419" s="372"/>
      <c r="G419" s="358"/>
      <c r="H419" s="358"/>
      <c r="I419" s="358"/>
      <c r="J419" s="356">
        <f t="shared" ref="J419:L419" si="168">J420</f>
        <v>648000</v>
      </c>
      <c r="K419" s="356">
        <f t="shared" si="168"/>
        <v>648000</v>
      </c>
      <c r="L419" s="356">
        <f t="shared" si="168"/>
        <v>648000</v>
      </c>
    </row>
    <row r="420" spans="1:12" ht="38.25" x14ac:dyDescent="0.25">
      <c r="A420" s="345" t="s">
        <v>18</v>
      </c>
      <c r="B420" s="350">
        <v>70</v>
      </c>
      <c r="C420" s="350">
        <v>0</v>
      </c>
      <c r="D420" s="358" t="s">
        <v>170</v>
      </c>
      <c r="E420" s="350">
        <v>854</v>
      </c>
      <c r="F420" s="358" t="s">
        <v>15</v>
      </c>
      <c r="G420" s="358" t="s">
        <v>42</v>
      </c>
      <c r="H420" s="358" t="s">
        <v>179</v>
      </c>
      <c r="I420" s="358"/>
      <c r="J420" s="356">
        <f t="shared" ref="J420:L420" si="169">J421+J424</f>
        <v>648000</v>
      </c>
      <c r="K420" s="356">
        <f t="shared" si="169"/>
        <v>648000</v>
      </c>
      <c r="L420" s="356">
        <f t="shared" si="169"/>
        <v>648000</v>
      </c>
    </row>
    <row r="421" spans="1:12" ht="76.5" x14ac:dyDescent="0.25">
      <c r="A421" s="341" t="s">
        <v>14</v>
      </c>
      <c r="B421" s="350">
        <v>70</v>
      </c>
      <c r="C421" s="350">
        <v>0</v>
      </c>
      <c r="D421" s="358" t="s">
        <v>170</v>
      </c>
      <c r="E421" s="350">
        <v>854</v>
      </c>
      <c r="F421" s="358" t="s">
        <v>11</v>
      </c>
      <c r="G421" s="358" t="s">
        <v>42</v>
      </c>
      <c r="H421" s="358" t="s">
        <v>179</v>
      </c>
      <c r="I421" s="358" t="s">
        <v>16</v>
      </c>
      <c r="J421" s="356">
        <f t="shared" ref="J421:L421" si="170">J422</f>
        <v>593700</v>
      </c>
      <c r="K421" s="356">
        <f t="shared" si="170"/>
        <v>593700</v>
      </c>
      <c r="L421" s="356">
        <f t="shared" si="170"/>
        <v>593700</v>
      </c>
    </row>
    <row r="422" spans="1:12" ht="25.5" x14ac:dyDescent="0.25">
      <c r="A422" s="341" t="s">
        <v>8</v>
      </c>
      <c r="B422" s="350">
        <v>70</v>
      </c>
      <c r="C422" s="350">
        <v>0</v>
      </c>
      <c r="D422" s="358" t="s">
        <v>170</v>
      </c>
      <c r="E422" s="350">
        <v>854</v>
      </c>
      <c r="F422" s="358" t="s">
        <v>11</v>
      </c>
      <c r="G422" s="358" t="s">
        <v>42</v>
      </c>
      <c r="H422" s="358" t="s">
        <v>179</v>
      </c>
      <c r="I422" s="358" t="s">
        <v>17</v>
      </c>
      <c r="J422" s="356">
        <f>'3.ВС'!J414</f>
        <v>593700</v>
      </c>
      <c r="K422" s="356">
        <f>'3.ВС'!K414</f>
        <v>593700</v>
      </c>
      <c r="L422" s="356">
        <f>'3.ВС'!L414</f>
        <v>593700</v>
      </c>
    </row>
    <row r="423" spans="1:12" ht="38.25" x14ac:dyDescent="0.25">
      <c r="A423" s="352" t="s">
        <v>19</v>
      </c>
      <c r="B423" s="350">
        <v>70</v>
      </c>
      <c r="C423" s="350">
        <v>0</v>
      </c>
      <c r="D423" s="358" t="s">
        <v>170</v>
      </c>
      <c r="E423" s="350">
        <v>854</v>
      </c>
      <c r="F423" s="358" t="s">
        <v>11</v>
      </c>
      <c r="G423" s="358" t="s">
        <v>42</v>
      </c>
      <c r="H423" s="358" t="s">
        <v>179</v>
      </c>
      <c r="I423" s="358" t="s">
        <v>20</v>
      </c>
      <c r="J423" s="356">
        <f t="shared" ref="J423:L423" si="171">J424</f>
        <v>54300</v>
      </c>
      <c r="K423" s="356">
        <f t="shared" si="171"/>
        <v>54300</v>
      </c>
      <c r="L423" s="356">
        <f t="shared" si="171"/>
        <v>54300</v>
      </c>
    </row>
    <row r="424" spans="1:12" ht="38.25" x14ac:dyDescent="0.25">
      <c r="A424" s="352" t="s">
        <v>9</v>
      </c>
      <c r="B424" s="350">
        <v>70</v>
      </c>
      <c r="C424" s="350">
        <v>0</v>
      </c>
      <c r="D424" s="358" t="s">
        <v>170</v>
      </c>
      <c r="E424" s="350">
        <v>854</v>
      </c>
      <c r="F424" s="358" t="s">
        <v>11</v>
      </c>
      <c r="G424" s="358" t="s">
        <v>42</v>
      </c>
      <c r="H424" s="358" t="s">
        <v>179</v>
      </c>
      <c r="I424" s="358" t="s">
        <v>21</v>
      </c>
      <c r="J424" s="356">
        <f>'3.ВС'!J416</f>
        <v>54300</v>
      </c>
      <c r="K424" s="356">
        <f>'3.ВС'!K416</f>
        <v>54300</v>
      </c>
      <c r="L424" s="356">
        <f>'3.ВС'!L416</f>
        <v>54300</v>
      </c>
    </row>
    <row r="425" spans="1:12" ht="25.5" x14ac:dyDescent="0.25">
      <c r="A425" s="345" t="s">
        <v>136</v>
      </c>
      <c r="B425" s="350">
        <v>70</v>
      </c>
      <c r="C425" s="350">
        <v>0</v>
      </c>
      <c r="D425" s="358" t="s">
        <v>170</v>
      </c>
      <c r="E425" s="350">
        <v>857</v>
      </c>
      <c r="F425" s="358"/>
      <c r="G425" s="358"/>
      <c r="H425" s="358"/>
      <c r="I425" s="358"/>
      <c r="J425" s="356">
        <f t="shared" ref="J425:L425" si="172">J426+J429+J432</f>
        <v>1294200</v>
      </c>
      <c r="K425" s="356">
        <f t="shared" si="172"/>
        <v>1294200</v>
      </c>
      <c r="L425" s="356">
        <f t="shared" si="172"/>
        <v>1294200</v>
      </c>
    </row>
    <row r="426" spans="1:12" ht="38.25" x14ac:dyDescent="0.25">
      <c r="A426" s="345" t="s">
        <v>18</v>
      </c>
      <c r="B426" s="350">
        <v>70</v>
      </c>
      <c r="C426" s="350">
        <v>0</v>
      </c>
      <c r="D426" s="358" t="s">
        <v>170</v>
      </c>
      <c r="E426" s="350">
        <v>857</v>
      </c>
      <c r="F426" s="358" t="s">
        <v>11</v>
      </c>
      <c r="G426" s="358" t="s">
        <v>96</v>
      </c>
      <c r="H426" s="358" t="s">
        <v>179</v>
      </c>
      <c r="I426" s="358"/>
      <c r="J426" s="356">
        <f t="shared" ref="J426:L427" si="173">J427</f>
        <v>4500</v>
      </c>
      <c r="K426" s="356">
        <f t="shared" si="173"/>
        <v>4500</v>
      </c>
      <c r="L426" s="356">
        <f t="shared" si="173"/>
        <v>4500</v>
      </c>
    </row>
    <row r="427" spans="1:12" ht="38.25" x14ac:dyDescent="0.25">
      <c r="A427" s="352" t="s">
        <v>19</v>
      </c>
      <c r="B427" s="350">
        <v>70</v>
      </c>
      <c r="C427" s="350">
        <v>0</v>
      </c>
      <c r="D427" s="358" t="s">
        <v>170</v>
      </c>
      <c r="E427" s="350">
        <v>857</v>
      </c>
      <c r="F427" s="358" t="s">
        <v>11</v>
      </c>
      <c r="G427" s="358" t="s">
        <v>42</v>
      </c>
      <c r="H427" s="358" t="s">
        <v>179</v>
      </c>
      <c r="I427" s="358" t="s">
        <v>20</v>
      </c>
      <c r="J427" s="356">
        <f t="shared" si="173"/>
        <v>4500</v>
      </c>
      <c r="K427" s="356">
        <f t="shared" si="173"/>
        <v>4500</v>
      </c>
      <c r="L427" s="356">
        <f t="shared" si="173"/>
        <v>4500</v>
      </c>
    </row>
    <row r="428" spans="1:12" ht="38.25" x14ac:dyDescent="0.25">
      <c r="A428" s="352" t="s">
        <v>9</v>
      </c>
      <c r="B428" s="350">
        <v>70</v>
      </c>
      <c r="C428" s="350">
        <v>0</v>
      </c>
      <c r="D428" s="358" t="s">
        <v>170</v>
      </c>
      <c r="E428" s="350">
        <v>857</v>
      </c>
      <c r="F428" s="358" t="s">
        <v>11</v>
      </c>
      <c r="G428" s="358" t="s">
        <v>42</v>
      </c>
      <c r="H428" s="358" t="s">
        <v>179</v>
      </c>
      <c r="I428" s="358" t="s">
        <v>21</v>
      </c>
      <c r="J428" s="356">
        <f>'3.ВС'!J422</f>
        <v>4500</v>
      </c>
      <c r="K428" s="356">
        <f>'3.ВС'!K422</f>
        <v>4500</v>
      </c>
      <c r="L428" s="356">
        <f>'3.ВС'!L422</f>
        <v>4500</v>
      </c>
    </row>
    <row r="429" spans="1:12" ht="38.25" x14ac:dyDescent="0.25">
      <c r="A429" s="345" t="s">
        <v>137</v>
      </c>
      <c r="B429" s="350">
        <v>70</v>
      </c>
      <c r="C429" s="350">
        <v>0</v>
      </c>
      <c r="D429" s="358" t="s">
        <v>170</v>
      </c>
      <c r="E429" s="350">
        <v>857</v>
      </c>
      <c r="F429" s="358" t="s">
        <v>11</v>
      </c>
      <c r="G429" s="358" t="s">
        <v>96</v>
      </c>
      <c r="H429" s="358" t="s">
        <v>215</v>
      </c>
      <c r="I429" s="358"/>
      <c r="J429" s="356">
        <f t="shared" ref="J429:L430" si="174">J430</f>
        <v>1271700</v>
      </c>
      <c r="K429" s="356">
        <f t="shared" si="174"/>
        <v>1271700</v>
      </c>
      <c r="L429" s="356">
        <f t="shared" si="174"/>
        <v>1271700</v>
      </c>
    </row>
    <row r="430" spans="1:12" ht="76.5" x14ac:dyDescent="0.25">
      <c r="A430" s="341" t="s">
        <v>14</v>
      </c>
      <c r="B430" s="350">
        <v>70</v>
      </c>
      <c r="C430" s="350">
        <v>0</v>
      </c>
      <c r="D430" s="358" t="s">
        <v>170</v>
      </c>
      <c r="E430" s="350">
        <v>857</v>
      </c>
      <c r="F430" s="358" t="s">
        <v>15</v>
      </c>
      <c r="G430" s="358" t="s">
        <v>96</v>
      </c>
      <c r="H430" s="358" t="s">
        <v>215</v>
      </c>
      <c r="I430" s="358" t="s">
        <v>16</v>
      </c>
      <c r="J430" s="356">
        <f t="shared" si="174"/>
        <v>1271700</v>
      </c>
      <c r="K430" s="356">
        <f t="shared" si="174"/>
        <v>1271700</v>
      </c>
      <c r="L430" s="356">
        <f t="shared" si="174"/>
        <v>1271700</v>
      </c>
    </row>
    <row r="431" spans="1:12" ht="25.5" x14ac:dyDescent="0.25">
      <c r="A431" s="341" t="s">
        <v>8</v>
      </c>
      <c r="B431" s="350">
        <v>70</v>
      </c>
      <c r="C431" s="350">
        <v>0</v>
      </c>
      <c r="D431" s="358" t="s">
        <v>170</v>
      </c>
      <c r="E431" s="350">
        <v>857</v>
      </c>
      <c r="F431" s="358" t="s">
        <v>11</v>
      </c>
      <c r="G431" s="358" t="s">
        <v>96</v>
      </c>
      <c r="H431" s="358" t="s">
        <v>215</v>
      </c>
      <c r="I431" s="358" t="s">
        <v>17</v>
      </c>
      <c r="J431" s="356">
        <f>'3.ВС'!J425</f>
        <v>1271700</v>
      </c>
      <c r="K431" s="356">
        <f>'3.ВС'!K425</f>
        <v>1271700</v>
      </c>
      <c r="L431" s="356">
        <f>'3.ВС'!L425</f>
        <v>1271700</v>
      </c>
    </row>
    <row r="432" spans="1:12" ht="76.5" x14ac:dyDescent="0.25">
      <c r="A432" s="345" t="s">
        <v>139</v>
      </c>
      <c r="B432" s="350">
        <v>70</v>
      </c>
      <c r="C432" s="350">
        <v>0</v>
      </c>
      <c r="D432" s="358" t="s">
        <v>170</v>
      </c>
      <c r="E432" s="350">
        <v>857</v>
      </c>
      <c r="F432" s="358" t="s">
        <v>15</v>
      </c>
      <c r="G432" s="358" t="s">
        <v>96</v>
      </c>
      <c r="H432" s="358" t="s">
        <v>214</v>
      </c>
      <c r="I432" s="409"/>
      <c r="J432" s="356">
        <f t="shared" ref="J432:L433" si="175">J433</f>
        <v>18000</v>
      </c>
      <c r="K432" s="356">
        <f t="shared" si="175"/>
        <v>18000</v>
      </c>
      <c r="L432" s="356">
        <f t="shared" si="175"/>
        <v>18000</v>
      </c>
    </row>
    <row r="433" spans="1:12" ht="38.25" x14ac:dyDescent="0.25">
      <c r="A433" s="352" t="s">
        <v>19</v>
      </c>
      <c r="B433" s="350">
        <v>70</v>
      </c>
      <c r="C433" s="350">
        <v>0</v>
      </c>
      <c r="D433" s="358" t="s">
        <v>170</v>
      </c>
      <c r="E433" s="350">
        <v>857</v>
      </c>
      <c r="F433" s="358" t="s">
        <v>11</v>
      </c>
      <c r="G433" s="358" t="s">
        <v>96</v>
      </c>
      <c r="H433" s="358" t="s">
        <v>214</v>
      </c>
      <c r="I433" s="358" t="s">
        <v>20</v>
      </c>
      <c r="J433" s="356">
        <f t="shared" si="175"/>
        <v>18000</v>
      </c>
      <c r="K433" s="356">
        <f t="shared" si="175"/>
        <v>18000</v>
      </c>
      <c r="L433" s="356">
        <f t="shared" si="175"/>
        <v>18000</v>
      </c>
    </row>
    <row r="434" spans="1:12" ht="38.25" x14ac:dyDescent="0.25">
      <c r="A434" s="352" t="s">
        <v>9</v>
      </c>
      <c r="B434" s="350">
        <v>70</v>
      </c>
      <c r="C434" s="350">
        <v>0</v>
      </c>
      <c r="D434" s="358" t="s">
        <v>170</v>
      </c>
      <c r="E434" s="350">
        <v>857</v>
      </c>
      <c r="F434" s="358" t="s">
        <v>11</v>
      </c>
      <c r="G434" s="358" t="s">
        <v>96</v>
      </c>
      <c r="H434" s="358" t="s">
        <v>214</v>
      </c>
      <c r="I434" s="358" t="s">
        <v>21</v>
      </c>
      <c r="J434" s="356">
        <f>'3.ВС'!J428</f>
        <v>18000</v>
      </c>
      <c r="K434" s="356">
        <f>'3.ВС'!K428</f>
        <v>18000</v>
      </c>
      <c r="L434" s="356">
        <f>'3.ВС'!L428</f>
        <v>18000</v>
      </c>
    </row>
    <row r="435" spans="1:12" x14ac:dyDescent="0.25">
      <c r="A435" s="341" t="s">
        <v>141</v>
      </c>
      <c r="B435" s="350"/>
      <c r="C435" s="350"/>
      <c r="D435" s="358"/>
      <c r="E435" s="350"/>
      <c r="F435" s="358"/>
      <c r="G435" s="358"/>
      <c r="H435" s="358"/>
      <c r="I435" s="358"/>
      <c r="J435" s="356">
        <f>J6+J285+J389+J408</f>
        <v>755682730.79000008</v>
      </c>
      <c r="K435" s="356">
        <f>K6+K285+K389+K408</f>
        <v>484100049.81999999</v>
      </c>
      <c r="L435" s="356">
        <f>L6+L285+L389+L408</f>
        <v>456797181.99000001</v>
      </c>
    </row>
    <row r="436" spans="1:12" x14ac:dyDescent="0.25">
      <c r="A436" s="8"/>
      <c r="D436" s="8"/>
      <c r="E436" s="425"/>
      <c r="F436" s="425"/>
      <c r="G436" s="425"/>
      <c r="H436" s="425"/>
      <c r="I436" s="425"/>
      <c r="J436" s="428">
        <f>J435-'3.ВС'!J429</f>
        <v>0</v>
      </c>
      <c r="K436" s="428">
        <f>K435-'3.ВС'!K429</f>
        <v>0</v>
      </c>
      <c r="L436" s="428">
        <f>L435-'3.ВС'!L429</f>
        <v>0</v>
      </c>
    </row>
    <row r="437" spans="1:12" x14ac:dyDescent="0.25">
      <c r="A437" s="8"/>
      <c r="D437" s="8"/>
      <c r="E437" s="425"/>
      <c r="F437" s="425"/>
      <c r="G437" s="425"/>
      <c r="H437" s="425"/>
      <c r="I437" s="425"/>
      <c r="J437" s="425"/>
      <c r="K437" s="425"/>
      <c r="L437" s="425"/>
    </row>
    <row r="438" spans="1:12" x14ac:dyDescent="0.25">
      <c r="E438" s="426"/>
      <c r="F438" s="426"/>
      <c r="G438" s="426"/>
      <c r="H438" s="426"/>
      <c r="I438" s="425"/>
      <c r="J438" s="425"/>
      <c r="K438" s="425"/>
      <c r="L438" s="425"/>
    </row>
    <row r="439" spans="1:12" x14ac:dyDescent="0.25">
      <c r="E439" s="426"/>
      <c r="F439" s="426"/>
      <c r="G439" s="426"/>
      <c r="H439" s="426"/>
      <c r="I439" s="425"/>
      <c r="J439" s="425"/>
      <c r="K439" s="425"/>
      <c r="L439" s="425"/>
    </row>
  </sheetData>
  <mergeCells count="2">
    <mergeCell ref="A3:L3"/>
    <mergeCell ref="B2:L2"/>
  </mergeCells>
  <pageMargins left="0.59055118110236227" right="0.19685039370078741" top="0.19685039370078741" bottom="0.19685039370078741" header="0.31496062992125984" footer="0.31496062992125984"/>
  <pageSetup paperSize="9" scale="8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0" t="s">
        <v>453</v>
      </c>
      <c r="B3" s="430"/>
      <c r="C3" s="430"/>
      <c r="D3" s="430"/>
      <c r="E3" s="430"/>
      <c r="F3" s="430"/>
      <c r="G3" s="430"/>
      <c r="H3" s="430"/>
      <c r="I3" s="101"/>
      <c r="J3" s="101"/>
      <c r="K3" s="101"/>
      <c r="L3" s="101"/>
    </row>
    <row r="4" spans="1:25" s="25" customFormat="1" ht="19.5" customHeight="1" x14ac:dyDescent="0.25">
      <c r="A4" s="33"/>
      <c r="B4" s="23"/>
      <c r="C4" s="23"/>
      <c r="D4" s="23"/>
      <c r="E4" s="24"/>
      <c r="F4" s="24"/>
      <c r="G4" s="24"/>
      <c r="H4" s="33"/>
      <c r="I4" s="437" t="s">
        <v>454</v>
      </c>
      <c r="J4" s="437"/>
      <c r="K4" s="437"/>
      <c r="L4" s="437"/>
      <c r="M4" s="2"/>
      <c r="N4" s="438" t="s">
        <v>383</v>
      </c>
      <c r="O4" s="438"/>
      <c r="P4" s="438"/>
      <c r="Q4" s="438"/>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706</v>
      </c>
      <c r="B114" s="282"/>
      <c r="C114" s="282"/>
      <c r="D114" s="282"/>
      <c r="E114" s="3" t="s">
        <v>250</v>
      </c>
      <c r="F114" s="2" t="s">
        <v>100</v>
      </c>
      <c r="G114" s="2" t="s">
        <v>40</v>
      </c>
      <c r="H114" s="3"/>
      <c r="I114" s="283"/>
      <c r="J114" s="283"/>
      <c r="K114" s="283"/>
      <c r="L114" s="283"/>
      <c r="M114" s="4"/>
      <c r="N114" s="122">
        <v>51</v>
      </c>
      <c r="O114" s="284" t="s">
        <v>540</v>
      </c>
      <c r="P114" s="153" t="s">
        <v>707</v>
      </c>
      <c r="Q114" s="122" t="s">
        <v>708</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703</v>
      </c>
    </row>
    <row r="127" spans="1:18" ht="18" customHeight="1" x14ac:dyDescent="0.25">
      <c r="A127" s="94" t="s">
        <v>706</v>
      </c>
      <c r="B127" s="95"/>
      <c r="C127" s="95"/>
      <c r="D127" s="95"/>
      <c r="E127" s="3" t="s">
        <v>250</v>
      </c>
      <c r="F127" s="2" t="s">
        <v>100</v>
      </c>
      <c r="G127" s="2" t="s">
        <v>40</v>
      </c>
      <c r="H127" s="3"/>
      <c r="I127" s="103"/>
      <c r="J127" s="103"/>
      <c r="K127" s="103"/>
      <c r="L127" s="103"/>
      <c r="M127" s="4"/>
      <c r="N127" s="122">
        <v>51</v>
      </c>
      <c r="O127" s="121" t="s">
        <v>540</v>
      </c>
      <c r="P127" s="153" t="s">
        <v>707</v>
      </c>
      <c r="Q127" s="122" t="s">
        <v>708</v>
      </c>
    </row>
    <row r="128" spans="1:18" ht="32.25" customHeight="1" x14ac:dyDescent="0.25">
      <c r="A128" s="94" t="s">
        <v>706</v>
      </c>
      <c r="B128" s="95"/>
      <c r="C128" s="95"/>
      <c r="D128" s="95"/>
      <c r="E128" s="3" t="s">
        <v>250</v>
      </c>
      <c r="F128" s="2" t="s">
        <v>100</v>
      </c>
      <c r="G128" s="2" t="s">
        <v>40</v>
      </c>
      <c r="H128" s="3"/>
      <c r="I128" s="301"/>
      <c r="J128" s="301"/>
      <c r="K128" s="301"/>
      <c r="L128" s="301"/>
      <c r="M128" s="4"/>
      <c r="N128" s="122">
        <v>51</v>
      </c>
      <c r="O128" s="302" t="s">
        <v>540</v>
      </c>
      <c r="P128" s="153" t="s">
        <v>707</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710</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45"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'3.ВС'!J226</f>
        <v>5195250</v>
      </c>
      <c r="C20" s="296">
        <f>'3.ВС'!K226</f>
        <v>5195250</v>
      </c>
      <c r="D20" s="296">
        <f>'3.ВС'!L226</f>
        <v>5195250</v>
      </c>
    </row>
    <row r="21" spans="1:4" ht="30" x14ac:dyDescent="0.25">
      <c r="A21" s="295" t="s">
        <v>230</v>
      </c>
      <c r="B21" s="296">
        <f>'3.ВС'!J235</f>
        <v>6407641.7999999998</v>
      </c>
      <c r="C21" s="296">
        <f>'3.ВС'!K235</f>
        <v>5949953.0999999996</v>
      </c>
      <c r="D21" s="296">
        <f>'3.ВС'!L235</f>
        <v>5949953.0999999996</v>
      </c>
    </row>
    <row r="22" spans="1:4" ht="64.5" customHeight="1" x14ac:dyDescent="0.25">
      <c r="A22" s="295" t="s">
        <v>394</v>
      </c>
      <c r="B22" s="297">
        <f>'3.ВС'!J357</f>
        <v>4781666</v>
      </c>
      <c r="C22" s="297">
        <f>'3.ВС'!K357</f>
        <v>4781666</v>
      </c>
      <c r="D22" s="297">
        <f>'3.ВС'!L357</f>
        <v>4781666</v>
      </c>
    </row>
    <row r="23" spans="1:4" ht="60" x14ac:dyDescent="0.25">
      <c r="A23" s="295" t="s">
        <v>120</v>
      </c>
      <c r="B23" s="297">
        <f>'3.ВС'!J351</f>
        <v>1178278</v>
      </c>
      <c r="C23" s="297">
        <f>'3.ВС'!K351</f>
        <v>1178278</v>
      </c>
      <c r="D23" s="297">
        <f>'3.ВС'!L351</f>
        <v>1178278</v>
      </c>
    </row>
    <row r="24" spans="1:4" ht="45" x14ac:dyDescent="0.25">
      <c r="A24" s="270" t="s">
        <v>119</v>
      </c>
      <c r="B24" s="297">
        <f>'3.ВС'!J352</f>
        <v>128000</v>
      </c>
      <c r="C24" s="297">
        <f>'3.ВС'!K352</f>
        <v>128000</v>
      </c>
      <c r="D24" s="297">
        <f>'3.ВС'!L352</f>
        <v>128000</v>
      </c>
    </row>
    <row r="25" spans="1:4" ht="120" x14ac:dyDescent="0.25">
      <c r="A25" s="270" t="s">
        <v>268</v>
      </c>
      <c r="B25" s="297">
        <f>'3.ВС'!J347</f>
        <v>1411200</v>
      </c>
      <c r="C25" s="297">
        <f>'3.ВС'!K347</f>
        <v>1411200</v>
      </c>
      <c r="D25" s="297">
        <f>'3.ВС'!L347</f>
        <v>1411200</v>
      </c>
    </row>
    <row r="26" spans="1:4" x14ac:dyDescent="0.25">
      <c r="A26" s="298" t="s">
        <v>285</v>
      </c>
      <c r="B26" s="299">
        <f>SUM(B20:B25)</f>
        <v>19102035.800000001</v>
      </c>
      <c r="C26" s="299">
        <f t="shared" ref="C26:D26" si="0">SUM(C20:C25)</f>
        <v>18644347.100000001</v>
      </c>
      <c r="D26" s="299">
        <f t="shared" si="0"/>
        <v>18644347.100000001</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39" t="s">
        <v>695</v>
      </c>
      <c r="B1" s="439" t="s">
        <v>399</v>
      </c>
      <c r="C1" s="439"/>
      <c r="D1" s="439" t="s">
        <v>444</v>
      </c>
      <c r="E1" s="439"/>
      <c r="F1" s="439" t="s">
        <v>664</v>
      </c>
      <c r="G1" s="439"/>
    </row>
    <row r="2" spans="1:11" ht="38.25" x14ac:dyDescent="0.25">
      <c r="A2" s="439"/>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3.ВС (2)</vt:lpstr>
      <vt:lpstr>3.ВС</vt:lpstr>
      <vt:lpstr>4.ФС</vt:lpstr>
      <vt:lpstr>5.ПС</vt:lpstr>
      <vt:lpstr>ОМ ПСР</vt:lpstr>
      <vt:lpstr>субс,субв</vt:lpstr>
      <vt:lpstr>Лист5</vt:lpstr>
      <vt:lpstr>Лист1</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2026-09-01T07:19:26Z</dcterms:modified>
</cp:coreProperties>
</file>