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3" sheetId="3" r:id="rId1"/>
  </sheets>
  <definedNames>
    <definedName name="_xlnm.Print_Titles" localSheetId="0">Лист3!$3:$3</definedName>
  </definedNames>
  <calcPr calcId="145621" iterate="1"/>
</workbook>
</file>

<file path=xl/calcChain.xml><?xml version="1.0" encoding="utf-8"?>
<calcChain xmlns="http://schemas.openxmlformats.org/spreadsheetml/2006/main">
  <c r="E140" i="3" l="1"/>
  <c r="E207" i="3"/>
  <c r="D208" i="3"/>
  <c r="E208" i="3"/>
  <c r="C208" i="3"/>
  <c r="E197" i="3"/>
  <c r="D197" i="3"/>
  <c r="C197" i="3"/>
  <c r="E149" i="3"/>
  <c r="D149" i="3"/>
  <c r="F165" i="3"/>
  <c r="E164" i="3"/>
  <c r="D164" i="3"/>
  <c r="C164" i="3"/>
  <c r="F155" i="3"/>
  <c r="F154" i="3"/>
  <c r="E154" i="3"/>
  <c r="D154" i="3"/>
  <c r="C154" i="3"/>
  <c r="F101" i="3"/>
  <c r="E100" i="3"/>
  <c r="F100" i="3" s="1"/>
  <c r="D100" i="3"/>
  <c r="C100" i="3"/>
  <c r="F164" i="3" l="1"/>
  <c r="D6" i="3" l="1"/>
  <c r="D5" i="3" s="1"/>
  <c r="D17" i="3"/>
  <c r="D19" i="3"/>
  <c r="D21" i="3"/>
  <c r="D23" i="3"/>
  <c r="D26" i="3"/>
  <c r="D29" i="3"/>
  <c r="D31" i="3"/>
  <c r="D34" i="3"/>
  <c r="D33" i="3" s="1"/>
  <c r="D37" i="3"/>
  <c r="D38" i="3"/>
  <c r="D41" i="3"/>
  <c r="D45" i="3"/>
  <c r="D47" i="3"/>
  <c r="D51" i="3"/>
  <c r="D54" i="3"/>
  <c r="D59" i="3"/>
  <c r="D58" i="3" s="1"/>
  <c r="D62" i="3"/>
  <c r="D61" i="3" s="1"/>
  <c r="D68" i="3"/>
  <c r="D65" i="3" s="1"/>
  <c r="D64" i="3" s="1"/>
  <c r="D73" i="3"/>
  <c r="D75" i="3"/>
  <c r="D72" i="3" s="1"/>
  <c r="D71" i="3" s="1"/>
  <c r="D83" i="3"/>
  <c r="D82" i="3" s="1"/>
  <c r="D78" i="3" s="1"/>
  <c r="D86" i="3"/>
  <c r="D90" i="3"/>
  <c r="D92" i="3"/>
  <c r="D94" i="3"/>
  <c r="D97" i="3"/>
  <c r="D89" i="3" s="1"/>
  <c r="D88" i="3" s="1"/>
  <c r="D102" i="3"/>
  <c r="D104" i="3"/>
  <c r="D106" i="3"/>
  <c r="D108" i="3"/>
  <c r="D110" i="3"/>
  <c r="D112" i="3"/>
  <c r="D114" i="3"/>
  <c r="D117" i="3"/>
  <c r="D119" i="3"/>
  <c r="D125" i="3"/>
  <c r="D122" i="3" s="1"/>
  <c r="D133" i="3"/>
  <c r="D130" i="3" s="1"/>
  <c r="D143" i="3"/>
  <c r="D146" i="3"/>
  <c r="D150" i="3"/>
  <c r="D152" i="3"/>
  <c r="D156" i="3"/>
  <c r="D160" i="3"/>
  <c r="D162" i="3"/>
  <c r="D166" i="3"/>
  <c r="D168" i="3"/>
  <c r="D170" i="3"/>
  <c r="D174" i="3"/>
  <c r="D176" i="3"/>
  <c r="D179" i="3"/>
  <c r="D182" i="3"/>
  <c r="D184" i="3"/>
  <c r="D186" i="3"/>
  <c r="D190" i="3"/>
  <c r="D192" i="3"/>
  <c r="D194" i="3"/>
  <c r="D199" i="3"/>
  <c r="D201" i="3"/>
  <c r="D203" i="3"/>
  <c r="D205" i="3"/>
  <c r="D196" i="3" s="1"/>
  <c r="D207" i="3"/>
  <c r="D212" i="3"/>
  <c r="D215" i="3"/>
  <c r="D214" i="3" s="1"/>
  <c r="D218" i="3"/>
  <c r="D217" i="3" s="1"/>
  <c r="D178" i="3" l="1"/>
  <c r="D142" i="3"/>
  <c r="D116" i="3"/>
  <c r="D44" i="3"/>
  <c r="D50" i="3"/>
  <c r="D49" i="3" s="1"/>
  <c r="D25" i="3"/>
  <c r="D16" i="3"/>
  <c r="D15" i="3" s="1"/>
  <c r="D141" i="3" l="1"/>
  <c r="D140" i="3" s="1"/>
  <c r="D4" i="3"/>
  <c r="D221" i="3" l="1"/>
  <c r="C218" i="3" l="1"/>
  <c r="C217" i="3" s="1"/>
  <c r="C215" i="3"/>
  <c r="C214" i="3"/>
  <c r="C212" i="3"/>
  <c r="C205" i="3"/>
  <c r="C196" i="3" s="1"/>
  <c r="C203" i="3"/>
  <c r="C201" i="3"/>
  <c r="C199" i="3"/>
  <c r="C194" i="3"/>
  <c r="C192" i="3"/>
  <c r="C190" i="3"/>
  <c r="C186" i="3"/>
  <c r="C184" i="3"/>
  <c r="C182" i="3"/>
  <c r="C179" i="3"/>
  <c r="C178" i="3" s="1"/>
  <c r="C176" i="3"/>
  <c r="C174" i="3"/>
  <c r="C170" i="3"/>
  <c r="C168" i="3"/>
  <c r="C166" i="3"/>
  <c r="C162" i="3"/>
  <c r="C160" i="3"/>
  <c r="C158" i="3"/>
  <c r="C156" i="3"/>
  <c r="C152" i="3"/>
  <c r="C150" i="3"/>
  <c r="C149" i="3" s="1"/>
  <c r="C146" i="3"/>
  <c r="C142" i="3" s="1"/>
  <c r="C143" i="3"/>
  <c r="C133" i="3"/>
  <c r="C130" i="3"/>
  <c r="C128" i="3"/>
  <c r="C125" i="3"/>
  <c r="C123" i="3"/>
  <c r="C122" i="3"/>
  <c r="C119" i="3"/>
  <c r="C117" i="3"/>
  <c r="C116" i="3" s="1"/>
  <c r="C114" i="3"/>
  <c r="C112" i="3"/>
  <c r="C110" i="3"/>
  <c r="C108" i="3"/>
  <c r="C106" i="3"/>
  <c r="C104" i="3"/>
  <c r="C102" i="3"/>
  <c r="C97" i="3"/>
  <c r="C89" i="3" s="1"/>
  <c r="C94" i="3"/>
  <c r="C92" i="3"/>
  <c r="C90" i="3"/>
  <c r="C86" i="3"/>
  <c r="C82" i="3" s="1"/>
  <c r="C83" i="3"/>
  <c r="C80" i="3"/>
  <c r="C79" i="3" s="1"/>
  <c r="C75" i="3"/>
  <c r="C72" i="3" s="1"/>
  <c r="C71" i="3" s="1"/>
  <c r="C73" i="3"/>
  <c r="C68" i="3"/>
  <c r="C65" i="3"/>
  <c r="C64" i="3" s="1"/>
  <c r="C62" i="3"/>
  <c r="C61" i="3" s="1"/>
  <c r="C59" i="3"/>
  <c r="C58" i="3" s="1"/>
  <c r="C54" i="3"/>
  <c r="C51" i="3"/>
  <c r="C50" i="3"/>
  <c r="C47" i="3"/>
  <c r="C45" i="3"/>
  <c r="C44" i="3" s="1"/>
  <c r="C41" i="3"/>
  <c r="C38" i="3"/>
  <c r="C37" i="3"/>
  <c r="C34" i="3"/>
  <c r="C33" i="3" s="1"/>
  <c r="C31" i="3"/>
  <c r="C29" i="3"/>
  <c r="C26" i="3"/>
  <c r="C23" i="3"/>
  <c r="C21" i="3"/>
  <c r="C19" i="3"/>
  <c r="C17" i="3"/>
  <c r="C6" i="3"/>
  <c r="C5" i="3" s="1"/>
  <c r="C16" i="3" l="1"/>
  <c r="C15" i="3" s="1"/>
  <c r="C88" i="3"/>
  <c r="C25" i="3"/>
  <c r="C78" i="3"/>
  <c r="C141" i="3"/>
  <c r="C140" i="3" s="1"/>
  <c r="C49" i="3"/>
  <c r="C4" i="3" s="1"/>
  <c r="G216" i="3"/>
  <c r="F216" i="3"/>
  <c r="E214" i="3"/>
  <c r="F214" i="3" s="1"/>
  <c r="E215" i="3"/>
  <c r="G215" i="3" s="1"/>
  <c r="G200" i="3"/>
  <c r="F200" i="3"/>
  <c r="F199" i="3"/>
  <c r="E199" i="3"/>
  <c r="G199" i="3" s="1"/>
  <c r="E150" i="3"/>
  <c r="G85" i="3"/>
  <c r="G87" i="3"/>
  <c r="G91" i="3"/>
  <c r="G93" i="3"/>
  <c r="G95" i="3"/>
  <c r="G96" i="3"/>
  <c r="G105" i="3"/>
  <c r="G107" i="3"/>
  <c r="G109" i="3"/>
  <c r="G111" i="3"/>
  <c r="G115" i="3"/>
  <c r="G118" i="3"/>
  <c r="G120" i="3"/>
  <c r="G121" i="3"/>
  <c r="G123" i="3"/>
  <c r="G124" i="3"/>
  <c r="G126" i="3"/>
  <c r="G127" i="3"/>
  <c r="G129" i="3"/>
  <c r="G131" i="3"/>
  <c r="G132" i="3"/>
  <c r="G133" i="3"/>
  <c r="G134" i="3"/>
  <c r="G135" i="3"/>
  <c r="G136" i="3"/>
  <c r="G137" i="3"/>
  <c r="G138" i="3"/>
  <c r="G139" i="3"/>
  <c r="G144" i="3"/>
  <c r="G145" i="3"/>
  <c r="G147" i="3"/>
  <c r="G148" i="3"/>
  <c r="G151" i="3"/>
  <c r="G153" i="3"/>
  <c r="G157" i="3"/>
  <c r="G159" i="3"/>
  <c r="G161" i="3"/>
  <c r="G163" i="3"/>
  <c r="G167" i="3"/>
  <c r="G171" i="3"/>
  <c r="G172" i="3"/>
  <c r="G173" i="3"/>
  <c r="G175" i="3"/>
  <c r="G177" i="3"/>
  <c r="G180" i="3"/>
  <c r="G181" i="3"/>
  <c r="G183" i="3"/>
  <c r="G187" i="3"/>
  <c r="G188" i="3"/>
  <c r="G189" i="3"/>
  <c r="G191" i="3"/>
  <c r="G192" i="3"/>
  <c r="G193" i="3"/>
  <c r="G194" i="3"/>
  <c r="G195" i="3"/>
  <c r="G198" i="3"/>
  <c r="G202" i="3"/>
  <c r="G204" i="3"/>
  <c r="G206" i="3"/>
  <c r="G210" i="3"/>
  <c r="G211" i="3"/>
  <c r="G213" i="3"/>
  <c r="G219" i="3"/>
  <c r="G220" i="3"/>
  <c r="G222" i="3"/>
  <c r="F103" i="3"/>
  <c r="F105" i="3"/>
  <c r="F107" i="3"/>
  <c r="F109" i="3"/>
  <c r="F111" i="3"/>
  <c r="F113" i="3"/>
  <c r="F115" i="3"/>
  <c r="F118" i="3"/>
  <c r="F120" i="3"/>
  <c r="F121" i="3"/>
  <c r="F123" i="3"/>
  <c r="F124" i="3"/>
  <c r="F126" i="3"/>
  <c r="F127" i="3"/>
  <c r="F129" i="3"/>
  <c r="F131" i="3"/>
  <c r="F132" i="3"/>
  <c r="F133" i="3"/>
  <c r="F134" i="3"/>
  <c r="F135" i="3"/>
  <c r="F136" i="3"/>
  <c r="F137" i="3"/>
  <c r="F138" i="3"/>
  <c r="F139" i="3"/>
  <c r="F144" i="3"/>
  <c r="F145" i="3"/>
  <c r="F147" i="3"/>
  <c r="F148" i="3"/>
  <c r="F151" i="3"/>
  <c r="F157" i="3"/>
  <c r="F159" i="3"/>
  <c r="F161" i="3"/>
  <c r="F163" i="3"/>
  <c r="F167" i="3"/>
  <c r="F169" i="3"/>
  <c r="F171" i="3"/>
  <c r="F172" i="3"/>
  <c r="F173" i="3"/>
  <c r="F175" i="3"/>
  <c r="F177" i="3"/>
  <c r="F180" i="3"/>
  <c r="F181" i="3"/>
  <c r="F183" i="3"/>
  <c r="F185" i="3"/>
  <c r="F187" i="3"/>
  <c r="F188" i="3"/>
  <c r="F189" i="3"/>
  <c r="F191" i="3"/>
  <c r="F192" i="3"/>
  <c r="F193" i="3"/>
  <c r="F194" i="3"/>
  <c r="F195" i="3"/>
  <c r="F198" i="3"/>
  <c r="F202" i="3"/>
  <c r="F204" i="3"/>
  <c r="F206" i="3"/>
  <c r="F210" i="3"/>
  <c r="F211" i="3"/>
  <c r="F213" i="3"/>
  <c r="F220" i="3"/>
  <c r="E130" i="3"/>
  <c r="G130" i="3" s="1"/>
  <c r="F130" i="3"/>
  <c r="E133" i="3"/>
  <c r="E6" i="3"/>
  <c r="G13" i="3"/>
  <c r="G14" i="3"/>
  <c r="C221" i="3" l="1"/>
  <c r="F215" i="3"/>
  <c r="G214" i="3"/>
  <c r="E86" i="3" l="1"/>
  <c r="G86" i="3" s="1"/>
  <c r="E174" i="3" l="1"/>
  <c r="G174" i="3" s="1"/>
  <c r="F174" i="3" l="1"/>
  <c r="E212" i="3"/>
  <c r="E168" i="3"/>
  <c r="F12" i="3"/>
  <c r="G12" i="3"/>
  <c r="F11" i="3"/>
  <c r="G11" i="3"/>
  <c r="F212" i="3" l="1"/>
  <c r="G212" i="3"/>
  <c r="F168" i="3"/>
  <c r="E201" i="3" l="1"/>
  <c r="G201" i="3" l="1"/>
  <c r="F201" i="3"/>
  <c r="E119" i="3"/>
  <c r="E117" i="3"/>
  <c r="G117" i="3" l="1"/>
  <c r="F117" i="3"/>
  <c r="F119" i="3"/>
  <c r="G119" i="3"/>
  <c r="E116" i="3"/>
  <c r="G116" i="3" l="1"/>
  <c r="F116" i="3"/>
  <c r="E106" i="3"/>
  <c r="F96" i="3"/>
  <c r="E94" i="3"/>
  <c r="G94" i="3" s="1"/>
  <c r="E80" i="3"/>
  <c r="E79" i="3" s="1"/>
  <c r="E19" i="3"/>
  <c r="F106" i="3" l="1"/>
  <c r="G106" i="3"/>
  <c r="E170" i="3"/>
  <c r="G170" i="3" s="1"/>
  <c r="E166" i="3"/>
  <c r="G166" i="3" s="1"/>
  <c r="E218" i="3"/>
  <c r="E203" i="3"/>
  <c r="G203" i="3" s="1"/>
  <c r="E179" i="3"/>
  <c r="E194" i="3"/>
  <c r="E192" i="3"/>
  <c r="E190" i="3"/>
  <c r="G190" i="3" s="1"/>
  <c r="E186" i="3"/>
  <c r="E184" i="3"/>
  <c r="E182" i="3"/>
  <c r="G182" i="3" s="1"/>
  <c r="E176" i="3"/>
  <c r="G176" i="3" s="1"/>
  <c r="E162" i="3"/>
  <c r="G162" i="3" s="1"/>
  <c r="E160" i="3"/>
  <c r="G160" i="3" s="1"/>
  <c r="E158" i="3"/>
  <c r="E156" i="3"/>
  <c r="G156" i="3" s="1"/>
  <c r="E152" i="3"/>
  <c r="E143" i="3"/>
  <c r="G143" i="3" s="1"/>
  <c r="E125" i="3"/>
  <c r="G125" i="3" l="1"/>
  <c r="F125" i="3"/>
  <c r="E217" i="3"/>
  <c r="G217" i="3" s="1"/>
  <c r="G218" i="3"/>
  <c r="G186" i="3"/>
  <c r="G179" i="3"/>
  <c r="F179" i="3"/>
  <c r="F158" i="3"/>
  <c r="G158" i="3"/>
  <c r="G152" i="3"/>
  <c r="F143" i="3"/>
  <c r="E178" i="3"/>
  <c r="G178" i="3" l="1"/>
  <c r="F203" i="3"/>
  <c r="F190" i="3"/>
  <c r="F186" i="3"/>
  <c r="F184" i="3"/>
  <c r="F182" i="3"/>
  <c r="F176" i="3"/>
  <c r="F170" i="3"/>
  <c r="F160" i="3"/>
  <c r="F156" i="3"/>
  <c r="F162" i="3"/>
  <c r="F166" i="3"/>
  <c r="F178" i="3" l="1"/>
  <c r="E114" i="3"/>
  <c r="E112" i="3"/>
  <c r="E97" i="3"/>
  <c r="E89" i="3" s="1"/>
  <c r="E123" i="3"/>
  <c r="E128" i="3"/>
  <c r="E110" i="3"/>
  <c r="E108" i="3"/>
  <c r="E104" i="3"/>
  <c r="E102" i="3"/>
  <c r="E92" i="3"/>
  <c r="G92" i="3" s="1"/>
  <c r="E90" i="3"/>
  <c r="G90" i="3" s="1"/>
  <c r="E73" i="3"/>
  <c r="E68" i="3"/>
  <c r="E31" i="3"/>
  <c r="E88" i="3" l="1"/>
  <c r="F128" i="3"/>
  <c r="G128" i="3"/>
  <c r="F114" i="3"/>
  <c r="G114" i="3"/>
  <c r="F112" i="3"/>
  <c r="G110" i="3"/>
  <c r="F110" i="3"/>
  <c r="F108" i="3"/>
  <c r="G108" i="3"/>
  <c r="F104" i="3"/>
  <c r="G104" i="3"/>
  <c r="G89" i="3"/>
  <c r="E122" i="3"/>
  <c r="G122" i="3" l="1"/>
  <c r="F122" i="3"/>
  <c r="G88" i="3"/>
  <c r="G7" i="3"/>
  <c r="G8" i="3"/>
  <c r="G9" i="3"/>
  <c r="G10" i="3"/>
  <c r="G18" i="3"/>
  <c r="G19" i="3"/>
  <c r="G20" i="3"/>
  <c r="G22" i="3"/>
  <c r="G24" i="3"/>
  <c r="G28" i="3"/>
  <c r="G30" i="3"/>
  <c r="G31" i="3"/>
  <c r="G32" i="3"/>
  <c r="G35" i="3"/>
  <c r="G36" i="3"/>
  <c r="G39" i="3"/>
  <c r="G40" i="3"/>
  <c r="G42" i="3"/>
  <c r="G43" i="3"/>
  <c r="G46" i="3"/>
  <c r="G48" i="3"/>
  <c r="G52" i="3"/>
  <c r="G53" i="3"/>
  <c r="G55" i="3"/>
  <c r="G56" i="3"/>
  <c r="G57" i="3"/>
  <c r="G60" i="3"/>
  <c r="G63" i="3"/>
  <c r="G66" i="3"/>
  <c r="G68" i="3"/>
  <c r="G69" i="3"/>
  <c r="G70" i="3"/>
  <c r="G76" i="3"/>
  <c r="G77" i="3"/>
  <c r="G79" i="3"/>
  <c r="G80" i="3"/>
  <c r="G81" i="3"/>
  <c r="G84" i="3"/>
  <c r="F7" i="3"/>
  <c r="F8" i="3"/>
  <c r="F9" i="3"/>
  <c r="F10" i="3"/>
  <c r="F18" i="3"/>
  <c r="F19" i="3"/>
  <c r="F20" i="3"/>
  <c r="F22" i="3"/>
  <c r="F24" i="3"/>
  <c r="F30" i="3"/>
  <c r="F31" i="3"/>
  <c r="F32" i="3"/>
  <c r="F35" i="3"/>
  <c r="F36" i="3"/>
  <c r="F39" i="3"/>
  <c r="F40" i="3"/>
  <c r="F42" i="3"/>
  <c r="F43" i="3"/>
  <c r="F46" i="3"/>
  <c r="F48" i="3"/>
  <c r="F52" i="3"/>
  <c r="F53" i="3"/>
  <c r="F55" i="3"/>
  <c r="F56" i="3"/>
  <c r="F57" i="3"/>
  <c r="F60" i="3"/>
  <c r="F63" i="3"/>
  <c r="F66" i="3"/>
  <c r="F67" i="3"/>
  <c r="F68" i="3"/>
  <c r="F69" i="3"/>
  <c r="F73" i="3"/>
  <c r="F74" i="3"/>
  <c r="F77" i="3"/>
  <c r="F84" i="3"/>
  <c r="F85" i="3"/>
  <c r="F89" i="3"/>
  <c r="F90" i="3"/>
  <c r="F91" i="3"/>
  <c r="F92" i="3"/>
  <c r="F93" i="3"/>
  <c r="F94" i="3"/>
  <c r="F95" i="3"/>
  <c r="F97" i="3"/>
  <c r="F98" i="3"/>
  <c r="F102" i="3"/>
  <c r="F150" i="3" l="1"/>
  <c r="G150" i="3"/>
  <c r="E17" i="3"/>
  <c r="E21" i="3"/>
  <c r="E23" i="3"/>
  <c r="E26" i="3"/>
  <c r="E29" i="3"/>
  <c r="E34" i="3"/>
  <c r="E38" i="3"/>
  <c r="E41" i="3"/>
  <c r="E45" i="3"/>
  <c r="E47" i="3"/>
  <c r="E51" i="3"/>
  <c r="E54" i="3"/>
  <c r="E59" i="3"/>
  <c r="E62" i="3"/>
  <c r="G149" i="3" l="1"/>
  <c r="F149" i="3"/>
  <c r="E37" i="3"/>
  <c r="G41" i="3"/>
  <c r="F41" i="3"/>
  <c r="F38" i="3"/>
  <c r="G38" i="3"/>
  <c r="G47" i="3"/>
  <c r="F47" i="3"/>
  <c r="F34" i="3"/>
  <c r="G34" i="3"/>
  <c r="E58" i="3"/>
  <c r="G59" i="3"/>
  <c r="F59" i="3"/>
  <c r="E61" i="3"/>
  <c r="G62" i="3"/>
  <c r="F62" i="3"/>
  <c r="F54" i="3"/>
  <c r="G54" i="3"/>
  <c r="G51" i="3"/>
  <c r="F51" i="3"/>
  <c r="G45" i="3"/>
  <c r="F45" i="3"/>
  <c r="G29" i="3"/>
  <c r="F29" i="3"/>
  <c r="E25" i="3"/>
  <c r="G17" i="3"/>
  <c r="F17" i="3"/>
  <c r="G21" i="3"/>
  <c r="F21" i="3"/>
  <c r="G23" i="3"/>
  <c r="F23" i="3"/>
  <c r="E5" i="3"/>
  <c r="G6" i="3"/>
  <c r="F6" i="3"/>
  <c r="E50" i="3"/>
  <c r="E44" i="3"/>
  <c r="E16" i="3"/>
  <c r="E146" i="3"/>
  <c r="E205" i="3"/>
  <c r="G205" i="3" l="1"/>
  <c r="E196" i="3"/>
  <c r="F205" i="3"/>
  <c r="F197" i="3"/>
  <c r="G197" i="3"/>
  <c r="E142" i="3"/>
  <c r="G142" i="3" s="1"/>
  <c r="G146" i="3"/>
  <c r="F146" i="3"/>
  <c r="E33" i="3"/>
  <c r="G37" i="3"/>
  <c r="F37" i="3"/>
  <c r="G58" i="3"/>
  <c r="F58" i="3"/>
  <c r="G61" i="3"/>
  <c r="F61" i="3"/>
  <c r="E49" i="3"/>
  <c r="G50" i="3"/>
  <c r="F50" i="3"/>
  <c r="G44" i="3"/>
  <c r="F44" i="3"/>
  <c r="G25" i="3"/>
  <c r="F25" i="3"/>
  <c r="E15" i="3"/>
  <c r="G16" i="3"/>
  <c r="F16" i="3"/>
  <c r="F5" i="3"/>
  <c r="G5" i="3"/>
  <c r="E83" i="3"/>
  <c r="E82" i="3" s="1"/>
  <c r="E75" i="3"/>
  <c r="E65" i="3"/>
  <c r="E141" i="3" l="1"/>
  <c r="G140" i="3" s="1"/>
  <c r="F142" i="3"/>
  <c r="F196" i="3"/>
  <c r="G196" i="3"/>
  <c r="G33" i="3"/>
  <c r="F33" i="3"/>
  <c r="G75" i="3"/>
  <c r="E72" i="3"/>
  <c r="E71" i="3" s="1"/>
  <c r="G83" i="3"/>
  <c r="F83" i="3"/>
  <c r="F49" i="3"/>
  <c r="G49" i="3"/>
  <c r="G15" i="3"/>
  <c r="F15" i="3"/>
  <c r="E64" i="3"/>
  <c r="F65" i="3"/>
  <c r="G65" i="3"/>
  <c r="E78" i="3"/>
  <c r="G141" i="3" l="1"/>
  <c r="F140" i="3"/>
  <c r="F141" i="3"/>
  <c r="G72" i="3"/>
  <c r="F72" i="3"/>
  <c r="F88" i="3"/>
  <c r="E4" i="3"/>
  <c r="F82" i="3"/>
  <c r="G82" i="3"/>
  <c r="F71" i="3"/>
  <c r="G71" i="3"/>
  <c r="G64" i="3"/>
  <c r="F64" i="3"/>
  <c r="F78" i="3" l="1"/>
  <c r="G78" i="3"/>
  <c r="G4" i="3"/>
  <c r="F4" i="3"/>
  <c r="E221" i="3"/>
  <c r="G221" i="3" s="1"/>
  <c r="F221" i="3" l="1"/>
</calcChain>
</file>

<file path=xl/sharedStrings.xml><?xml version="1.0" encoding="utf-8"?>
<sst xmlns="http://schemas.openxmlformats.org/spreadsheetml/2006/main" count="444" uniqueCount="434">
  <si>
    <t>КБК</t>
  </si>
  <si>
    <t>Наименование доходов</t>
  </si>
  <si>
    <t>Процент исполнения к прогнозным показателям</t>
  </si>
  <si>
    <t>Всего доходов</t>
  </si>
  <si>
    <t>Доходы от продажи земельных участков, государственная собственность на которые  разграничена (за исключением земельных участков бюджетных и автономных учреждений)</t>
  </si>
  <si>
    <t>Доходы от продажи земельных участков, находящихся в собственности муниципальных районов (за исключением участков муниципальных бюджетных и автономных учреждений)</t>
  </si>
  <si>
    <t>(в рублях)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</si>
  <si>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</si>
  <si>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</si>
  <si>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</si>
  <si>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</si>
  <si>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</si>
  <si>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</si>
  <si>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</si>
  <si>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</si>
  <si>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</si>
  <si>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</si>
  <si>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</si>
  <si>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</si>
  <si>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</si>
  <si>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</si>
  <si>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</si>
  <si>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</si>
  <si>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</si>
  <si>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</si>
  <si>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</si>
  <si>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</si>
  <si>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</si>
  <si>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</si>
  <si>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</si>
  <si>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</si>
  <si>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</si>
  <si>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</si>
  <si>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</si>
  <si>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</si>
  <si>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</si>
  <si>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</si>
  <si>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</si>
  <si>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</si>
  <si>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</si>
  <si>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</si>
  <si>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</si>
  <si>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</si>
  <si>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</si>
  <si>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</si>
  <si>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</si>
  <si>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</si>
  <si>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</si>
  <si>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</si>
  <si>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</si>
  <si>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</si>
  <si>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</si>
  <si>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</si>
  <si>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</si>
  <si>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</si>
  <si>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</si>
  <si>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</si>
  <si>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</si>
  <si>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</si>
  <si>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</si>
  <si>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</si>
  <si>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</si>
  <si>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</si>
  <si>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</si>
  <si>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</si>
  <si>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</si>
  <si>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</si>
  <si>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</si>
  <si>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</si>
  <si>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</si>
  <si>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</si>
  <si>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</si>
  <si>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</si>
  <si>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</si>
  <si>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</si>
  <si>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</si>
  <si>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</si>
  <si>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</si>
  <si>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</si>
  <si>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</si>
  <si>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</si>
  <si>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</si>
  <si>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</si>
  <si>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</si>
  <si>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</si>
  <si>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</si>
  <si>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</si>
  <si>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</si>
  <si>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</si>
  <si>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</si>
  <si>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</si>
  <si>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</si>
  <si>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</si>
  <si>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</si>
  <si>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</si>
  <si>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</si>
  <si>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</si>
  <si>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</si>
  <si>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</si>
  <si>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</si>
  <si>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</si>
  <si>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</si>
  <si>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</si>
  <si>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</si>
  <si>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</si>
  <si>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</si>
  <si>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</si>
  <si>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</si>
  <si>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</si>
  <si>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</si>
  <si>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 xml:space="preserve"> 000 1110701513 0000 120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</si>
  <si>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</si>
  <si>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</si>
  <si>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</si>
  <si>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</si>
  <si>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</si>
  <si>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</si>
  <si>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</si>
  <si>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</si>
  <si>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</si>
  <si>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</si>
  <si>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</si>
  <si>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</si>
  <si>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</si>
  <si>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</si>
  <si>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</si>
  <si>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Плата за размещение отходов производства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</si>
  <si>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</si>
  <si>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</si>
  <si>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</si>
  <si>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</si>
  <si>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</si>
  <si>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</si>
  <si>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</si>
  <si>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</si>
  <si>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</si>
  <si>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</si>
  <si>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</si>
  <si>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</si>
  <si>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</si>
  <si>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</si>
  <si>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</si>
  <si>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</si>
  <si>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</si>
  <si>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</si>
  <si>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</si>
  <si>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</si>
  <si>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</si>
  <si>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</si>
  <si>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</si>
  <si>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</si>
  <si>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</si>
  <si>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</si>
  <si>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000 1 14 06020 00 0000 430</t>
  </si>
  <si>
    <t>000 1 14 06025 05 0000 430</t>
  </si>
  <si>
    <t xml:space="preserve">  ШТРАФЫ, САНКЦИИ, ВОЗМЕЩЕНИЕ УЩЕРБА</t>
  </si>
  <si>
    <t xml:space="preserve"> 000 1160000000 0000 000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</si>
  <si>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</si>
  <si>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</si>
  <si>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</si>
  <si>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</si>
  <si>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</si>
  <si>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</si>
  <si>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</si>
  <si>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</si>
  <si>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</t>
  </si>
  <si>
    <t xml:space="preserve"> 000 2021500105 0000 150</t>
  </si>
  <si>
    <t xml:space="preserve">  Дотации бюджетам сельских поселений на выравнивание бюджетной обеспеченности</t>
  </si>
  <si>
    <t xml:space="preserve"> 000 2021500110 0000 150</t>
  </si>
  <si>
    <t>-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</si>
  <si>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</si>
  <si>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</si>
  <si>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</si>
  <si>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</si>
  <si>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</si>
  <si>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</si>
  <si>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</si>
  <si>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</si>
  <si>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софинансирование капитальных вложений в объекты государственной (муниципальной) собственности</t>
  </si>
  <si>
    <t xml:space="preserve"> 000 2022007700 0000 150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</si>
  <si>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</si>
  <si>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</si>
  <si>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</si>
  <si>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</si>
  <si>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</si>
  <si>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</si>
  <si>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</si>
  <si>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</si>
  <si>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Субсидия бюджетам на поддержку отрасли культуры</t>
  </si>
  <si>
    <t xml:space="preserve"> 000 2022551900 0000 150</t>
  </si>
  <si>
    <t xml:space="preserve">  Субсидия бюджетам муниципальных районов на поддержку отрасли культуры</t>
  </si>
  <si>
    <t xml:space="preserve"> 000 2022551905 0000 150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</si>
  <si>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</si>
  <si>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</si>
  <si>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</si>
  <si>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</si>
  <si>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</si>
  <si>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</si>
  <si>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</si>
  <si>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</si>
  <si>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</si>
  <si>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</si>
  <si>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</si>
  <si>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</si>
  <si>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</si>
  <si>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</si>
  <si>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</si>
  <si>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</si>
  <si>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</si>
  <si>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</si>
  <si>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</si>
  <si>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</si>
  <si>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</si>
  <si>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</si>
  <si>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</si>
  <si>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</si>
  <si>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</si>
  <si>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</si>
  <si>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</si>
  <si>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</si>
  <si>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</si>
  <si>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</si>
  <si>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</si>
  <si>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</si>
  <si>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</si>
  <si>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</si>
  <si>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</si>
  <si>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</si>
  <si>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</si>
  <si>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000 2023526000 0000 150</t>
  </si>
  <si>
    <t xml:space="preserve">  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</si>
  <si>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 xml:space="preserve"> 000 2023526005 0000 150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</si>
  <si>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</si>
  <si>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</si>
  <si>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</si>
  <si>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</si>
  <si>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</si>
  <si>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</si>
  <si>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</si>
  <si>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</si>
  <si>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</si>
  <si>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</si>
  <si>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</si>
  <si>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</si>
  <si>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</si>
  <si>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</si>
  <si>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</si>
  <si>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</si>
  <si>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000 2070503005 0000 150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</si>
  <si>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</si>
  <si>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</si>
  <si>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</si>
  <si>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</si>
  <si>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</si>
  <si>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</si>
  <si>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</si>
  <si>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Доходы, поступающие в порядке возмещения расходов, понесенных в связи с эксплуатацией имущества</t>
  </si>
  <si>
    <t>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</si>
  <si>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</si>
  <si>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>000 1130206505 0000 130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</si>
  <si>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</si>
  <si>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</si>
  <si>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</si>
  <si>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</si>
  <si>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</si>
  <si>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</si>
  <si>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</si>
  <si>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</si>
  <si>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</si>
  <si>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</si>
  <si>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</si>
  <si>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</si>
  <si>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</si>
  <si>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</si>
  <si>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</si>
  <si>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</si>
  <si>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</si>
  <si>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</si>
  <si>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</si>
  <si>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</si>
  <si>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</si>
  <si>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</si>
  <si>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</si>
  <si>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</si>
  <si>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</si>
  <si>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</si>
  <si>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</si>
  <si>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</si>
  <si>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</si>
  <si>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000 1161003005 0000 140</t>
  </si>
  <si>
    <t xml:space="preserve">  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</si>
  <si>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 xml:space="preserve"> 000 1161003105 0000 140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</si>
  <si>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</si>
  <si>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</si>
  <si>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</si>
  <si>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</si>
  <si>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</si>
  <si>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</si>
  <si>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</si>
  <si>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</si>
  <si>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</si>
  <si>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</si>
  <si>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</si>
  <si>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</si>
  <si>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</si>
  <si>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</si>
  <si>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</si>
  <si>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</si>
  <si>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</si>
  <si>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</si>
  <si>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 xml:space="preserve">  Субвенции бюджетам на проведение Всероссийской переписи населения 2020 года</t>
  </si>
  <si>
    <t xml:space="preserve"> 000 2023546900 0000 150</t>
  </si>
  <si>
    <t xml:space="preserve">  Субвенции бюджетам муниципальных районов на проведение Всероссийской переписи населения 2020 года</t>
  </si>
  <si>
    <t xml:space="preserve"> 000 2023546905 0000 150</t>
  </si>
  <si>
    <t xml:space="preserve"> 000 1160115001 0000 140</t>
  </si>
  <si>
    <t xml:space="preserve"> 000 1160115301 0000 140</t>
  </si>
  <si>
    <t xml:space="preserve"> 000 1160119001 0000 140</t>
  </si>
  <si>
    <t xml:space="preserve"> 000 1160119301 0000 140</t>
  </si>
  <si>
    <t xml:space="preserve"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</si>
  <si>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
 000 1160133301 0000 140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</si>
  <si>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
</t>
  </si>
  <si>
    <t>000 1160108401 0000 140</t>
  </si>
  <si>
    <t xml:space="preserve">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</si>
  <si>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</si>
  <si>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</si>
  <si>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</si>
  <si>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</si>
  <si>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000 1160133000 0000 140</t>
  </si>
  <si>
    <t xml:space="preserve"> 000 1160200002 0000 140</t>
  </si>
  <si>
    <t xml:space="preserve"> 000 1160201002 0000 140</t>
  </si>
  <si>
    <t xml:space="preserve">Административные штрафы, установленные законами субъектов Российской Федерации об административных правонарушениях
</t>
  </si>
  <si>
    <t xml:space="preserve"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</si>
  <si>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000 2022524300 0000 150</t>
  </si>
  <si>
    <t xml:space="preserve"> 000 2022524305 0000 150</t>
  </si>
  <si>
    <t xml:space="preserve"> 000 2022529900 0000 150</t>
  </si>
  <si>
    <t xml:space="preserve"> 000 2022529905 0000 150</t>
  </si>
  <si>
    <t xml:space="preserve"> 000 2022530400 0000 150</t>
  </si>
  <si>
    <t xml:space="preserve"> 000 2022530405 0000 150</t>
  </si>
  <si>
    <t xml:space="preserve"> Субсидии бюджетам на строительство и реконструкцию (модернизацию) объектов питьевого водоснабжения
</t>
  </si>
  <si>
    <t xml:space="preserve">Субсидии бюджетам муниципальных районов на строительство и реконструкцию (модернизацию) объектов питьевого водоснабжения
</t>
  </si>
  <si>
    <t xml:space="preserve"> 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</si>
  <si>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</si>
  <si>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</si>
  <si>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</si>
  <si>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000 2024530300 0000 150</t>
  </si>
  <si>
    <t xml:space="preserve"> 000 2024530305 0000 150</t>
  </si>
  <si>
    <t xml:space="preserve">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районов
</t>
  </si>
  <si>
    <t xml:space="preserve"> 000 2194530305 0000 150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</si>
  <si>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</si>
  <si>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</si>
  <si>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1 1160107401 0000 140</t>
  </si>
  <si>
    <t xml:space="preserve">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</si>
  <si>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</si>
  <si>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</si>
  <si>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000 1160117301 0000 140</t>
  </si>
  <si>
    <t>000 1160117001 0000 140</t>
  </si>
  <si>
    <t>000 1160700000 0000 140</t>
  </si>
  <si>
    <t>000 1160701000 0000 140</t>
  </si>
  <si>
    <t>000 1160701005 0000 140</t>
  </si>
  <si>
    <t>000 1160709000 0000 140</t>
  </si>
  <si>
    <t>000 1160709005 0000 140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</si>
  <si>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</si>
  <si>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</si>
  <si>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</si>
  <si>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</si>
  <si>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</si>
  <si>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 xml:space="preserve">  Плата за размещение твердых коммунальных отходов </t>
  </si>
  <si>
    <t>Межбюджетные трансферты, передаваемые бюджетам  на проведение мероприятий по обеспечению деятельности советников директора по воспитанию и взаимодействию с детскими общественными объединениями  в общеобразовательных организациях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</si>
  <si>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 в общеобразовательных организациях</t>
  </si>
  <si>
    <t>000 2024517905 0000 150</t>
  </si>
  <si>
    <t>000 2024517900 0000 150</t>
  </si>
  <si>
    <t>Налог на доходы физических лиц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компании).</t>
  </si>
  <si>
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
</t>
  </si>
  <si>
    <t xml:space="preserve">НДФЛ с доходов от долевого участия в организации, полученных в виде дивидендов (в части суммы налога, превышающей 650 000 руб.)
</t>
  </si>
  <si>
    <t>000 1010208001 1000 110</t>
  </si>
  <si>
    <t xml:space="preserve"> Субсидия бюджетам на развитие сети учреждений культурно- досугового типа</t>
  </si>
  <si>
    <t xml:space="preserve"> Субсидия бюджетам муниципальных районов на развитие сети учреждений культурно- досугового типа</t>
  </si>
  <si>
    <t>000 2022551300 0000 150</t>
  </si>
  <si>
    <t>000 2022551305 0000 150</t>
  </si>
  <si>
    <t>Перечисления  для осуществления возврата (зачета)  излишне уплаченных или излишне взысканных сумм налогов, сборов и иных  платежей, а также сумм  процентов за несвоевременное осуществление  такого возврата и процентов,  начисленных  на излишне  взысканные суммы</t>
  </si>
  <si>
    <t>Перечисления из бюджетов  муниципальных районов  (в бюджеты  муниципальных районов)  для осуществление  возврата  (зачета)  излишне  уплаченных или излишне  взысканных  сумм налогов,  сборов и иных платежей,  а также сумм процентов за несвоевременное  осуществление такого возврата и процентлов, начисленных  на излишне взысканные суммы</t>
  </si>
  <si>
    <t>000 2080000000 0000 150</t>
  </si>
  <si>
    <t>000 2080500005 0000 150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</si>
  <si>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</si>
  <si>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</si>
  <si>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000 2022713900 0000 150</t>
  </si>
  <si>
    <t xml:space="preserve"> 000 2022713905 0000 150</t>
  </si>
  <si>
    <t>Кассовое исполнение за 1  полугодие 2025 года</t>
  </si>
  <si>
    <t>000 1010215001 1000 110</t>
  </si>
  <si>
    <t xml:space="preserve">НДФЛ в части суммы налога, превышающей 702 тыс. руб., относящейся к части налоговой базы, превышающей 5 млн руб. и составляющей не более 20 млн руб. (за исключением НДФЛ в отношении доходов, указанных в абз. 39 ст. 50 БК РФ, НДФЛ в части суммы налога, превышающей 312 тыс. руб., относящейся к сумме налоговых баз, указанных в п. 6 ст. 210 НК РФ, превышающей 2,4 млн руб. (за исключением НДФЛ в отношении доходов, указанных в абз. 35 и 36 ст. 50 БК РФ), а также НДФЛ в отношении доходов физлиц-нерезидентов, указанных в абз. 9 п. 3 ст. 224 НК РФ, в части суммы налога, превышающей 312 тыс. руб., относящейся к части налоговой базы, превышающей 2,4 млн руб.         </t>
  </si>
  <si>
    <t>000 11715000 00 0000 150</t>
  </si>
  <si>
    <t>Инициативные платежи</t>
  </si>
  <si>
    <t>000 11715030 05 0000 150</t>
  </si>
  <si>
    <t>Инициативные платежи, зачисляемые в бюджеты муниципальных районов</t>
  </si>
  <si>
    <t xml:space="preserve"> 000 2022534800 0000 150</t>
  </si>
  <si>
    <t xml:space="preserve"> 000 2022534805 0000 150</t>
  </si>
  <si>
    <t xml:space="preserve">Субсидии бюджетам на оснащение объектов спортивной инфраструктуры спортивно-технологическим оборудованием
</t>
  </si>
  <si>
    <t xml:space="preserve">Субсидии бюджетам муниципальных районов на оснащение объектов спортивной инфраструктуры спортивно-технологическим оборудованием
</t>
  </si>
  <si>
    <t xml:space="preserve"> 000 2024505000 0000 150</t>
  </si>
  <si>
    <t xml:space="preserve"> 000 2024505005 0000 150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</si>
  <si>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</si>
  <si>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«Сириус», муниципальных общеобразовательных организаций и профессиональных образовательных организаций</t>
  </si>
  <si>
    <t>000 2180501005 0000 150</t>
  </si>
  <si>
    <t>000 218050000 0000 150</t>
  </si>
  <si>
    <t>000 2180000000 0000 150</t>
  </si>
  <si>
    <t>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 из бюджетов поселений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</si>
  <si>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</si>
  <si>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</si>
  <si>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И. о. заместителя главы администрации района, начальника финансового управления</t>
  </si>
  <si>
    <t>Исп.Ю. В. Чубарова</t>
  </si>
  <si>
    <t>тел.9-16-37</t>
  </si>
  <si>
    <t>Сведения об исполнении бюджета муниципального образования Клетнянский муниципальный район Брянской области по доходам за 1 полугодие 2026 года в разрезе видов доходов в сравнении с соответствующим периодом прошлого года</t>
  </si>
  <si>
    <t xml:space="preserve"> Прогноз доходов на 2026 год</t>
  </si>
  <si>
    <t>Кассовое исполнение за 1  полугодие 2026 года</t>
  </si>
  <si>
    <t xml:space="preserve">000 1010213001 1000 110
</t>
  </si>
  <si>
    <t xml:space="preserve">000 1010214001 1000 110
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</si>
  <si>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</si>
  <si>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</si>
  <si>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</si>
  <si>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</si>
  <si>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Субсидии бюджетам на софинансирование расходных обязательств субъектов Российской Федерации,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</si>
  <si>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000 2022520300 0000 150</t>
  </si>
  <si>
    <t>Субсидии бюджетам муниципальных районов на софинансирование расходных обязательств,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</si>
  <si>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000 2022520305 0000 150</t>
  </si>
  <si>
    <t>0,00</t>
  </si>
  <si>
    <t>Субсидии бюджетам на развитие транспортной инфраструктуры на сельских территориях</t>
  </si>
  <si>
    <t xml:space="preserve"> 000 2022537200 0000 150</t>
  </si>
  <si>
    <t>Субсидии бюджетам муниципальных районов на развитие транспортной инфраструктуры на сельских территориях</t>
  </si>
  <si>
    <t xml:space="preserve"> 000 2022537205 0000 150</t>
  </si>
  <si>
    <t>Темп роста к соответствующему периоду прошлого  2025 года</t>
  </si>
  <si>
    <t>000 11120104201 0000 120</t>
  </si>
  <si>
    <t>000 1120104101 0000 120</t>
  </si>
  <si>
    <t>000 1120104001 0000 120</t>
  </si>
  <si>
    <t xml:space="preserve">                         С. Н. Запецкая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</si>
</sst>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u/>
      <sz val="11"/>
      <name val="Arial"/>
      <family val="2"/>
      <charset val="204"/>
    </font>
    <font>
      <sz val="10"/>
      <color theme="1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2">
    <xf numFmtId="0" fontId="0" fillId="0" borderId="0"/>
    <xf numFmtId="0" fontId="1" fillId="0" borderId="3">
      <alignment horizontal="left" wrapText="1" indent="2"/>
    </xf>
    <xf numFmtId="0" fontId="2" fillId="0" borderId="0">
      <alignment horizontal="left"/>
    </xf>
    <xf numFmtId="0" fontId="3" fillId="0" borderId="0"/>
    <xf numFmtId="49" fontId="2" fillId="0" borderId="0"/>
    <xf numFmtId="0" fontId="2" fillId="0" borderId="4">
      <alignment horizontal="left" wrapText="1" indent="2"/>
    </xf>
    <xf numFmtId="49" fontId="2" fillId="0" borderId="5">
      <alignment horizontal="center"/>
    </xf>
    <xf numFmtId="4" fontId="2" fillId="0" borderId="5">
      <alignment horizontal="right"/>
    </xf>
    <xf numFmtId="0" fontId="2" fillId="0" borderId="0"/>
    <xf numFmtId="0" fontId="2" fillId="2" borderId="0"/>
    <xf numFmtId="49" fontId="2" fillId="0" borderId="6">
      <alignment horizontal="center"/>
    </xf>
    <xf numFmtId="49" fontId="2" fillId="0" borderId="7">
      <alignment horizontal="center" vertical="center" wrapText="1"/>
    </xf>
  </cellStyleXfs>
  <cellXfs count="71">
    <xf numFmtId="0" fontId="0" fillId="0" borderId="0" xfId="0"/>
    <xf numFmtId="0" fontId="4" fillId="0" borderId="0" xfId="2" applyNumberFormat="1" applyFont="1" applyAlignment="1" applyProtection="1">
      <alignment horizontal="left" vertical="top"/>
    </xf>
    <xf numFmtId="0" fontId="4" fillId="0" borderId="0" xfId="8" applyNumberFormat="1" applyFont="1" applyAlignment="1" applyProtection="1">
      <alignment vertical="top"/>
    </xf>
    <xf numFmtId="0" fontId="5" fillId="0" borderId="0" xfId="3" applyNumberFormat="1" applyFont="1" applyAlignment="1" applyProtection="1">
      <alignment vertical="top"/>
    </xf>
    <xf numFmtId="4" fontId="4" fillId="0" borderId="0" xfId="4" applyNumberFormat="1" applyFont="1" applyFill="1" applyAlignment="1" applyProtection="1">
      <alignment vertical="top"/>
    </xf>
    <xf numFmtId="4" fontId="4" fillId="0" borderId="0" xfId="4" applyNumberFormat="1" applyFont="1" applyAlignment="1" applyProtection="1">
      <alignment vertical="top"/>
    </xf>
    <xf numFmtId="0" fontId="4" fillId="0" borderId="0" xfId="9" applyNumberFormat="1" applyFont="1" applyFill="1" applyAlignment="1" applyProtection="1">
      <alignment vertical="top"/>
    </xf>
    <xf numFmtId="0" fontId="4" fillId="2" borderId="0" xfId="9" applyNumberFormat="1" applyFont="1" applyAlignment="1" applyProtection="1">
      <alignment vertical="top"/>
    </xf>
    <xf numFmtId="0" fontId="7" fillId="0" borderId="0" xfId="0" applyFont="1" applyAlignment="1" applyProtection="1">
      <alignment vertical="top"/>
      <protection locked="0"/>
    </xf>
    <xf numFmtId="0" fontId="8" fillId="0" borderId="1" xfId="0" applyFont="1" applyFill="1" applyBorder="1" applyAlignment="1">
      <alignment horizontal="center" vertical="top" wrapText="1"/>
    </xf>
    <xf numFmtId="0" fontId="5" fillId="0" borderId="1" xfId="5" applyNumberFormat="1" applyFont="1" applyBorder="1" applyAlignment="1" applyProtection="1">
      <alignment horizontal="left" vertical="top" wrapText="1"/>
    </xf>
    <xf numFmtId="4" fontId="5" fillId="0" borderId="1" xfId="6" applyNumberFormat="1" applyFont="1" applyFill="1" applyBorder="1" applyAlignment="1" applyProtection="1">
      <alignment horizontal="center" vertical="top"/>
    </xf>
    <xf numFmtId="4" fontId="5" fillId="0" borderId="1" xfId="6" applyNumberFormat="1" applyFont="1" applyBorder="1" applyAlignment="1" applyProtection="1">
      <alignment horizontal="center" vertical="top"/>
    </xf>
    <xf numFmtId="164" fontId="6" fillId="0" borderId="1" xfId="0" applyNumberFormat="1" applyFont="1" applyBorder="1" applyAlignment="1">
      <alignment horizontal="center" vertical="top"/>
    </xf>
    <xf numFmtId="4" fontId="9" fillId="0" borderId="0" xfId="0" applyNumberFormat="1" applyFont="1" applyAlignment="1" applyProtection="1">
      <alignment vertical="top"/>
      <protection locked="0"/>
    </xf>
    <xf numFmtId="0" fontId="10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/>
      <protection locked="0"/>
    </xf>
    <xf numFmtId="0" fontId="4" fillId="0" borderId="1" xfId="5" applyNumberFormat="1" applyFont="1" applyBorder="1" applyAlignment="1" applyProtection="1">
      <alignment horizontal="left" vertical="top" wrapText="1"/>
    </xf>
    <xf numFmtId="4" fontId="4" fillId="0" borderId="1" xfId="6" applyNumberFormat="1" applyFont="1" applyFill="1" applyBorder="1" applyAlignment="1" applyProtection="1">
      <alignment horizontal="center" vertical="top"/>
    </xf>
    <xf numFmtId="4" fontId="7" fillId="0" borderId="0" xfId="0" applyNumberFormat="1" applyFont="1" applyAlignment="1" applyProtection="1">
      <alignment vertical="top"/>
      <protection locked="0"/>
    </xf>
    <xf numFmtId="4" fontId="4" fillId="0" borderId="1" xfId="7" applyNumberFormat="1" applyFont="1" applyFill="1" applyBorder="1" applyAlignment="1" applyProtection="1">
      <alignment horizontal="center" vertical="top"/>
    </xf>
    <xf numFmtId="4" fontId="4" fillId="0" borderId="1" xfId="7" applyNumberFormat="1" applyFont="1" applyBorder="1" applyAlignment="1" applyProtection="1">
      <alignment horizontal="center" vertical="top"/>
    </xf>
    <xf numFmtId="0" fontId="8" fillId="0" borderId="1" xfId="0" applyNumberFormat="1" applyFont="1" applyBorder="1" applyAlignment="1">
      <alignment vertical="top" wrapText="1"/>
    </xf>
    <xf numFmtId="0" fontId="8" fillId="3" borderId="1" xfId="0" applyNumberFormat="1" applyFont="1" applyFill="1" applyBorder="1" applyAlignment="1">
      <alignment vertical="top" wrapText="1"/>
    </xf>
    <xf numFmtId="4" fontId="4" fillId="0" borderId="1" xfId="6" applyNumberFormat="1" applyFont="1" applyBorder="1" applyAlignment="1" applyProtection="1">
      <alignment horizontal="center" vertical="top"/>
    </xf>
    <xf numFmtId="4" fontId="6" fillId="0" borderId="0" xfId="0" applyNumberFormat="1" applyFont="1" applyAlignment="1" applyProtection="1">
      <alignment vertical="top"/>
      <protection locked="0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4" fontId="5" fillId="0" borderId="1" xfId="7" applyNumberFormat="1" applyFont="1" applyBorder="1" applyAlignment="1" applyProtection="1">
      <alignment horizontal="center" vertical="top"/>
    </xf>
    <xf numFmtId="0" fontId="9" fillId="0" borderId="0" xfId="0" applyFont="1" applyAlignment="1" applyProtection="1">
      <alignment vertical="top"/>
      <protection locked="0"/>
    </xf>
    <xf numFmtId="4" fontId="5" fillId="0" borderId="1" xfId="7" applyNumberFormat="1" applyFont="1" applyFill="1" applyBorder="1" applyAlignment="1" applyProtection="1">
      <alignment horizontal="center" vertical="top"/>
    </xf>
    <xf numFmtId="0" fontId="8" fillId="3" borderId="1" xfId="0" applyFont="1" applyFill="1" applyBorder="1" applyAlignment="1">
      <alignment vertical="top" wrapText="1"/>
    </xf>
    <xf numFmtId="4" fontId="4" fillId="3" borderId="1" xfId="7" applyNumberFormat="1" applyFont="1" applyFill="1" applyBorder="1" applyAlignment="1" applyProtection="1">
      <alignment horizontal="center" vertical="top"/>
    </xf>
    <xf numFmtId="0" fontId="8" fillId="3" borderId="1" xfId="0" applyFont="1" applyFill="1" applyBorder="1" applyAlignment="1">
      <alignment horizontal="justify" vertical="top" wrapText="1"/>
    </xf>
    <xf numFmtId="0" fontId="8" fillId="0" borderId="1" xfId="0" applyFont="1" applyFill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4" fontId="6" fillId="0" borderId="1" xfId="0" applyNumberFormat="1" applyFont="1" applyFill="1" applyBorder="1" applyAlignment="1">
      <alignment horizontal="center" vertical="top" wrapText="1"/>
    </xf>
    <xf numFmtId="0" fontId="7" fillId="0" borderId="0" xfId="0" applyFont="1" applyFill="1" applyAlignment="1">
      <alignment vertical="top"/>
    </xf>
    <xf numFmtId="0" fontId="7" fillId="0" borderId="0" xfId="0" applyFont="1" applyAlignment="1">
      <alignment vertical="top"/>
    </xf>
    <xf numFmtId="0" fontId="9" fillId="0" borderId="0" xfId="0" applyFont="1" applyFill="1" applyAlignment="1" applyProtection="1">
      <alignment vertical="top"/>
      <protection locked="0"/>
    </xf>
    <xf numFmtId="0" fontId="7" fillId="0" borderId="0" xfId="0" applyFont="1" applyFill="1" applyAlignment="1" applyProtection="1">
      <alignment vertical="top"/>
      <protection locked="0"/>
    </xf>
    <xf numFmtId="164" fontId="8" fillId="0" borderId="1" xfId="0" applyNumberFormat="1" applyFont="1" applyBorder="1" applyAlignment="1">
      <alignment horizontal="center" vertical="top"/>
    </xf>
    <xf numFmtId="4" fontId="4" fillId="3" borderId="1" xfId="7" applyFont="1" applyFill="1" applyBorder="1" applyAlignment="1">
      <alignment horizontal="center" vertical="top"/>
    </xf>
    <xf numFmtId="4" fontId="8" fillId="3" borderId="1" xfId="7" applyNumberFormat="1" applyFont="1" applyFill="1" applyBorder="1" applyAlignment="1" applyProtection="1">
      <alignment horizontal="center" vertical="top"/>
    </xf>
    <xf numFmtId="0" fontId="11" fillId="0" borderId="0" xfId="0" applyFont="1" applyAlignment="1" applyProtection="1">
      <alignment vertical="top"/>
      <protection locked="0"/>
    </xf>
    <xf numFmtId="0" fontId="6" fillId="0" borderId="0" xfId="2" applyNumberFormat="1" applyFont="1" applyAlignment="1" applyProtection="1">
      <alignment horizontal="center" vertical="top" wrapText="1"/>
    </xf>
    <xf numFmtId="49" fontId="5" fillId="0" borderId="1" xfId="6" applyFont="1" applyBorder="1" applyAlignment="1" applyProtection="1">
      <alignment horizontal="center" vertical="top" wrapText="1"/>
    </xf>
    <xf numFmtId="49" fontId="4" fillId="0" borderId="1" xfId="6" applyFont="1" applyBorder="1" applyAlignment="1" applyProtection="1">
      <alignment horizontal="center" vertical="top" wrapText="1"/>
    </xf>
    <xf numFmtId="49" fontId="4" fillId="0" borderId="1" xfId="6" applyFont="1" applyBorder="1" applyAlignment="1" applyProtection="1">
      <alignment horizontal="left" vertical="top" wrapText="1"/>
    </xf>
    <xf numFmtId="0" fontId="8" fillId="0" borderId="1" xfId="0" applyFont="1" applyFill="1" applyBorder="1" applyAlignment="1">
      <alignment horizontal="right" vertical="top" wrapText="1"/>
    </xf>
    <xf numFmtId="0" fontId="8" fillId="0" borderId="1" xfId="0" applyFont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49" fontId="4" fillId="0" borderId="1" xfId="10" applyNumberFormat="1" applyFont="1" applyBorder="1" applyAlignment="1" applyProtection="1">
      <alignment horizontal="left" vertical="top" wrapText="1"/>
    </xf>
    <xf numFmtId="4" fontId="4" fillId="0" borderId="1" xfId="11" applyNumberFormat="1" applyFont="1" applyBorder="1" applyAlignment="1" applyProtection="1">
      <alignment horizontal="center" vertical="top" shrinkToFit="1"/>
    </xf>
    <xf numFmtId="4" fontId="4" fillId="3" borderId="1" xfId="11" applyNumberFormat="1" applyFont="1" applyFill="1" applyBorder="1" applyAlignment="1" applyProtection="1">
      <alignment horizontal="center" vertical="top" shrinkToFit="1"/>
    </xf>
    <xf numFmtId="4" fontId="4" fillId="0" borderId="1" xfId="11" applyNumberFormat="1" applyFont="1" applyFill="1" applyBorder="1" applyAlignment="1" applyProtection="1">
      <alignment horizontal="center" vertical="top" shrinkToFit="1"/>
    </xf>
    <xf numFmtId="49" fontId="8" fillId="0" borderId="1" xfId="0" applyNumberFormat="1" applyFont="1" applyBorder="1" applyAlignment="1">
      <alignment horizontal="left" vertical="top" wrapText="1"/>
    </xf>
    <xf numFmtId="49" fontId="4" fillId="0" borderId="1" xfId="10" applyNumberFormat="1" applyFont="1" applyBorder="1" applyAlignment="1" applyProtection="1">
      <alignment horizontal="center" vertical="top" wrapText="1"/>
    </xf>
    <xf numFmtId="0" fontId="5" fillId="0" borderId="1" xfId="5" applyNumberFormat="1" applyFont="1" applyBorder="1" applyAlignment="1" applyProtection="1">
      <alignment vertical="top" wrapText="1"/>
    </xf>
    <xf numFmtId="49" fontId="5" fillId="0" borderId="1" xfId="10" applyNumberFormat="1" applyFont="1" applyBorder="1" applyAlignment="1" applyProtection="1">
      <alignment horizontal="center" wrapText="1"/>
    </xf>
    <xf numFmtId="0" fontId="4" fillId="0" borderId="1" xfId="5" applyNumberFormat="1" applyFont="1" applyBorder="1" applyAlignment="1" applyProtection="1">
      <alignment vertical="top" wrapText="1"/>
    </xf>
    <xf numFmtId="49" fontId="4" fillId="0" borderId="1" xfId="10" applyNumberFormat="1" applyFont="1" applyBorder="1" applyAlignment="1" applyProtection="1">
      <alignment horizontal="center" wrapText="1"/>
    </xf>
    <xf numFmtId="49" fontId="4" fillId="0" borderId="1" xfId="1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Border="1" applyAlignment="1">
      <alignment wrapText="1"/>
    </xf>
    <xf numFmtId="0" fontId="8" fillId="4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</cellXfs>
  <cellStyles count="12">
    <cellStyle name="xl22" xfId="3"/>
    <cellStyle name="xl24" xfId="2"/>
    <cellStyle name="xl25" xfId="8"/>
    <cellStyle name="xl31" xfId="5"/>
    <cellStyle name="xl34" xfId="1"/>
    <cellStyle name="xl41" xfId="4"/>
    <cellStyle name="xl43" xfId="10"/>
    <cellStyle name="xl44" xfId="6"/>
    <cellStyle name="xl45" xfId="11"/>
    <cellStyle name="xl46" xfId="7"/>
    <cellStyle name="xl48" xfId="9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7"/>
  <sheetViews>
    <sheetView tabSelected="1" zoomScale="80" zoomScaleNormal="80" workbookViewId="0">
      <pane xSplit="2" ySplit="4" topLeftCell="C208" activePane="bottomRight" state="frozen"/>
      <selection pane="topRight" activeCell="C1" sqref="C1"/>
      <selection pane="bottomLeft" activeCell="A5" sqref="A5"/>
      <selection pane="bottomRight" activeCell="G103" sqref="G103"/>
    </sheetView>
  </sheetViews>
  <sheetFormatPr defaultRowHeight="14.25" x14ac:dyDescent="0.25"/>
  <cols>
    <col min="1" max="1" width="63.42578125" style="8" customWidth="1"/>
    <col min="2" max="2" width="33" style="8" customWidth="1"/>
    <col min="3" max="3" width="17.140625" style="43" customWidth="1"/>
    <col min="4" max="4" width="17.7109375" style="8" customWidth="1"/>
    <col min="5" max="5" width="17" style="43" customWidth="1"/>
    <col min="6" max="6" width="14.85546875" style="8" customWidth="1"/>
    <col min="7" max="7" width="15.5703125" style="8" customWidth="1"/>
    <col min="8" max="16384" width="9.140625" style="8"/>
  </cols>
  <sheetData>
    <row r="1" spans="1:8" ht="38.25" customHeight="1" x14ac:dyDescent="0.25">
      <c r="A1" s="48" t="s">
        <v>411</v>
      </c>
      <c r="B1" s="48"/>
      <c r="C1" s="48"/>
      <c r="D1" s="48"/>
      <c r="E1" s="48"/>
      <c r="F1" s="48"/>
      <c r="G1" s="48"/>
    </row>
    <row r="2" spans="1:8" ht="22.5" customHeight="1" x14ac:dyDescent="0.25">
      <c r="A2" s="3"/>
      <c r="B2" s="1"/>
      <c r="C2" s="4"/>
      <c r="D2" s="5"/>
      <c r="E2" s="4"/>
      <c r="G2" s="8" t="s">
        <v>6</v>
      </c>
    </row>
    <row r="3" spans="1:8" ht="58.5" customHeight="1" x14ac:dyDescent="0.25">
      <c r="A3" s="54" t="s">
        <v>1</v>
      </c>
      <c r="B3" s="55" t="s">
        <v>0</v>
      </c>
      <c r="C3" s="55" t="s">
        <v>387</v>
      </c>
      <c r="D3" s="55" t="s">
        <v>412</v>
      </c>
      <c r="E3" s="55" t="s">
        <v>413</v>
      </c>
      <c r="F3" s="55" t="s">
        <v>2</v>
      </c>
      <c r="G3" s="55" t="s">
        <v>429</v>
      </c>
    </row>
    <row r="4" spans="1:8" s="15" customFormat="1" ht="15" x14ac:dyDescent="0.25">
      <c r="A4" s="10" t="s">
        <v>7</v>
      </c>
      <c r="B4" s="49" t="s">
        <v>8</v>
      </c>
      <c r="C4" s="11">
        <f>C5+C15+C25+C33+C44+C49+C64+C71+C78+C88</f>
        <v>56751277.320000008</v>
      </c>
      <c r="D4" s="12">
        <f>D5+D15+D25+D33+D44+D49+D64+D71+D78+D88+D130</f>
        <v>145664800</v>
      </c>
      <c r="E4" s="11">
        <f>E5+E15+E25+E33+E44+E49+E64+E71+E78+E88</f>
        <v>61150645.75</v>
      </c>
      <c r="F4" s="13">
        <f t="shared" ref="F4:F70" si="0">E4/D4*100</f>
        <v>41.98038630472152</v>
      </c>
      <c r="G4" s="13">
        <f t="shared" ref="G4:G70" si="1">E4/C4*100</f>
        <v>107.75201658491937</v>
      </c>
      <c r="H4" s="14"/>
    </row>
    <row r="5" spans="1:8" s="16" customFormat="1" ht="19.5" customHeight="1" x14ac:dyDescent="0.25">
      <c r="A5" s="10" t="s">
        <v>9</v>
      </c>
      <c r="B5" s="49" t="s">
        <v>10</v>
      </c>
      <c r="C5" s="11">
        <f t="shared" ref="C5:E5" si="2">C6</f>
        <v>46502823.149999999</v>
      </c>
      <c r="D5" s="12">
        <f t="shared" si="2"/>
        <v>126796200</v>
      </c>
      <c r="E5" s="11">
        <f t="shared" si="2"/>
        <v>52316353.399999999</v>
      </c>
      <c r="F5" s="13">
        <f t="shared" si="0"/>
        <v>41.260190289614357</v>
      </c>
      <c r="G5" s="13">
        <f t="shared" si="1"/>
        <v>112.50145659167362</v>
      </c>
      <c r="H5" s="14"/>
    </row>
    <row r="6" spans="1:8" ht="19.5" customHeight="1" x14ac:dyDescent="0.25">
      <c r="A6" s="17" t="s">
        <v>11</v>
      </c>
      <c r="B6" s="50" t="s">
        <v>12</v>
      </c>
      <c r="C6" s="18">
        <f>C7+C8+C9+C10+C13+C11+C12+C14</f>
        <v>46502823.149999999</v>
      </c>
      <c r="D6" s="18">
        <f>D7+D8+D9+D10+D13+D11+D12+D14</f>
        <v>126796200</v>
      </c>
      <c r="E6" s="18">
        <f>E7+E8+E9+E10+E13+E11+E12+E14</f>
        <v>52316353.399999999</v>
      </c>
      <c r="F6" s="44">
        <f t="shared" si="0"/>
        <v>41.260190289614357</v>
      </c>
      <c r="G6" s="44">
        <f t="shared" si="1"/>
        <v>112.50145659167362</v>
      </c>
      <c r="H6" s="19"/>
    </row>
    <row r="7" spans="1:8" ht="72.75" customHeight="1" x14ac:dyDescent="0.25">
      <c r="A7" s="17" t="s">
        <v>13</v>
      </c>
      <c r="B7" s="50" t="s">
        <v>14</v>
      </c>
      <c r="C7" s="20">
        <v>45067961.119999997</v>
      </c>
      <c r="D7" s="21">
        <v>122476200</v>
      </c>
      <c r="E7" s="20">
        <v>51500485.43</v>
      </c>
      <c r="F7" s="44">
        <f t="shared" si="0"/>
        <v>42.049382190172459</v>
      </c>
      <c r="G7" s="44">
        <f t="shared" si="1"/>
        <v>114.2729427960419</v>
      </c>
      <c r="H7" s="19"/>
    </row>
    <row r="8" spans="1:8" ht="99.75" customHeight="1" x14ac:dyDescent="0.25">
      <c r="A8" s="17" t="s">
        <v>15</v>
      </c>
      <c r="B8" s="50" t="s">
        <v>16</v>
      </c>
      <c r="C8" s="20">
        <v>2347.4299999999998</v>
      </c>
      <c r="D8" s="21">
        <v>202000</v>
      </c>
      <c r="E8" s="20">
        <v>171825.27</v>
      </c>
      <c r="F8" s="44">
        <f t="shared" si="0"/>
        <v>85.062014851485145</v>
      </c>
      <c r="G8" s="44">
        <f t="shared" si="1"/>
        <v>7319.7185858577259</v>
      </c>
      <c r="H8" s="19"/>
    </row>
    <row r="9" spans="1:8" ht="42" customHeight="1" x14ac:dyDescent="0.25">
      <c r="A9" s="17" t="s">
        <v>17</v>
      </c>
      <c r="B9" s="50" t="s">
        <v>18</v>
      </c>
      <c r="C9" s="20">
        <v>49960.52</v>
      </c>
      <c r="D9" s="21">
        <v>804000</v>
      </c>
      <c r="E9" s="20">
        <v>91336.14</v>
      </c>
      <c r="F9" s="44">
        <f t="shared" si="0"/>
        <v>11.360216417910447</v>
      </c>
      <c r="G9" s="44">
        <f t="shared" si="1"/>
        <v>182.81663201263717</v>
      </c>
      <c r="H9" s="19"/>
    </row>
    <row r="10" spans="1:8" ht="88.5" customHeight="1" x14ac:dyDescent="0.25">
      <c r="A10" s="17" t="s">
        <v>19</v>
      </c>
      <c r="B10" s="50" t="s">
        <v>20</v>
      </c>
      <c r="C10" s="20">
        <v>5000.3999999999996</v>
      </c>
      <c r="D10" s="21">
        <v>5000</v>
      </c>
      <c r="E10" s="20">
        <v>7305.75</v>
      </c>
      <c r="F10" s="44">
        <f t="shared" si="0"/>
        <v>146.11500000000001</v>
      </c>
      <c r="G10" s="44">
        <f t="shared" si="1"/>
        <v>146.10331173506123</v>
      </c>
      <c r="H10" s="19"/>
    </row>
    <row r="11" spans="1:8" ht="87.75" customHeight="1" x14ac:dyDescent="0.25">
      <c r="A11" s="22" t="s">
        <v>371</v>
      </c>
      <c r="B11" s="53" t="s">
        <v>374</v>
      </c>
      <c r="C11" s="20">
        <v>0</v>
      </c>
      <c r="D11" s="21">
        <v>1201000</v>
      </c>
      <c r="E11" s="20">
        <v>528091.41</v>
      </c>
      <c r="F11" s="44">
        <f t="shared" si="0"/>
        <v>43.970975020815992</v>
      </c>
      <c r="G11" s="44" t="e">
        <f t="shared" si="1"/>
        <v>#DIV/0!</v>
      </c>
      <c r="H11" s="19"/>
    </row>
    <row r="12" spans="1:8" ht="84.75" customHeight="1" x14ac:dyDescent="0.25">
      <c r="A12" s="22" t="s">
        <v>372</v>
      </c>
      <c r="B12" s="53" t="s">
        <v>414</v>
      </c>
      <c r="C12" s="20">
        <v>243360</v>
      </c>
      <c r="D12" s="21">
        <v>512000</v>
      </c>
      <c r="E12" s="20">
        <v>7.8</v>
      </c>
      <c r="F12" s="44">
        <f t="shared" si="0"/>
        <v>1.5234374999999998E-3</v>
      </c>
      <c r="G12" s="44">
        <f t="shared" si="1"/>
        <v>3.205128205128205E-3</v>
      </c>
      <c r="H12" s="19"/>
    </row>
    <row r="13" spans="1:8" ht="45" customHeight="1" x14ac:dyDescent="0.25">
      <c r="A13" s="23" t="s">
        <v>373</v>
      </c>
      <c r="B13" s="53" t="s">
        <v>415</v>
      </c>
      <c r="C13" s="20">
        <v>226278</v>
      </c>
      <c r="D13" s="21">
        <v>1596000</v>
      </c>
      <c r="E13" s="20">
        <v>0</v>
      </c>
      <c r="F13" s="44">
        <v>0</v>
      </c>
      <c r="G13" s="44">
        <f>E13/C13*100</f>
        <v>0</v>
      </c>
      <c r="H13" s="19"/>
    </row>
    <row r="14" spans="1:8" ht="103.5" customHeight="1" x14ac:dyDescent="0.25">
      <c r="A14" s="23" t="s">
        <v>389</v>
      </c>
      <c r="B14" s="53" t="s">
        <v>388</v>
      </c>
      <c r="C14" s="20">
        <v>907915.68</v>
      </c>
      <c r="D14" s="21">
        <v>0</v>
      </c>
      <c r="E14" s="20">
        <v>17301.599999999999</v>
      </c>
      <c r="F14" s="44">
        <v>0</v>
      </c>
      <c r="G14" s="44">
        <f t="shared" si="1"/>
        <v>1.9056395192998536</v>
      </c>
      <c r="H14" s="19"/>
    </row>
    <row r="15" spans="1:8" s="16" customFormat="1" ht="45.75" customHeight="1" x14ac:dyDescent="0.25">
      <c r="A15" s="10" t="s">
        <v>21</v>
      </c>
      <c r="B15" s="49" t="s">
        <v>22</v>
      </c>
      <c r="C15" s="11">
        <f t="shared" ref="C15:E15" si="3">C16</f>
        <v>3951389.3400000003</v>
      </c>
      <c r="D15" s="12">
        <f>D16</f>
        <v>10426500</v>
      </c>
      <c r="E15" s="11">
        <f t="shared" si="3"/>
        <v>4630083.6999999993</v>
      </c>
      <c r="F15" s="13">
        <f t="shared" si="0"/>
        <v>44.406883422049575</v>
      </c>
      <c r="G15" s="13">
        <f t="shared" si="1"/>
        <v>117.17609432028277</v>
      </c>
      <c r="H15" s="14"/>
    </row>
    <row r="16" spans="1:8" ht="34.5" customHeight="1" x14ac:dyDescent="0.25">
      <c r="A16" s="17" t="s">
        <v>23</v>
      </c>
      <c r="B16" s="50" t="s">
        <v>24</v>
      </c>
      <c r="C16" s="18">
        <f t="shared" ref="C16" si="4">C17+C19+C21+C23</f>
        <v>3951389.3400000003</v>
      </c>
      <c r="D16" s="24">
        <f t="shared" ref="D16:E16" si="5">D17+D19+D21+D23</f>
        <v>10426500</v>
      </c>
      <c r="E16" s="18">
        <f t="shared" si="5"/>
        <v>4630083.6999999993</v>
      </c>
      <c r="F16" s="44">
        <f t="shared" si="0"/>
        <v>44.406883422049575</v>
      </c>
      <c r="G16" s="44">
        <f t="shared" si="1"/>
        <v>117.17609432028277</v>
      </c>
      <c r="H16" s="19"/>
    </row>
    <row r="17" spans="1:8" ht="78" customHeight="1" x14ac:dyDescent="0.25">
      <c r="A17" s="17" t="s">
        <v>25</v>
      </c>
      <c r="B17" s="50" t="s">
        <v>26</v>
      </c>
      <c r="C17" s="18">
        <f t="shared" ref="C17:E17" si="6">C18</f>
        <v>1987410.95</v>
      </c>
      <c r="D17" s="24">
        <f>D18</f>
        <v>5455900</v>
      </c>
      <c r="E17" s="18">
        <f t="shared" si="6"/>
        <v>2336975.04</v>
      </c>
      <c r="F17" s="44">
        <f t="shared" si="0"/>
        <v>42.83390531351381</v>
      </c>
      <c r="G17" s="44">
        <f t="shared" si="1"/>
        <v>117.58891838650682</v>
      </c>
      <c r="H17" s="19"/>
    </row>
    <row r="18" spans="1:8" ht="114.75" customHeight="1" x14ac:dyDescent="0.25">
      <c r="A18" s="17" t="s">
        <v>27</v>
      </c>
      <c r="B18" s="50" t="s">
        <v>28</v>
      </c>
      <c r="C18" s="20">
        <v>1987410.95</v>
      </c>
      <c r="D18" s="21">
        <v>5455900</v>
      </c>
      <c r="E18" s="20">
        <v>2336975.04</v>
      </c>
      <c r="F18" s="44">
        <f t="shared" si="0"/>
        <v>42.83390531351381</v>
      </c>
      <c r="G18" s="44">
        <f t="shared" si="1"/>
        <v>117.58891838650682</v>
      </c>
      <c r="H18" s="19"/>
    </row>
    <row r="19" spans="1:8" ht="84.75" customHeight="1" x14ac:dyDescent="0.25">
      <c r="A19" s="17" t="s">
        <v>29</v>
      </c>
      <c r="B19" s="50" t="s">
        <v>30</v>
      </c>
      <c r="C19" s="18">
        <f>C20</f>
        <v>12237.55</v>
      </c>
      <c r="D19" s="24">
        <f>D20</f>
        <v>26600</v>
      </c>
      <c r="E19" s="18">
        <f>E20</f>
        <v>14602.82</v>
      </c>
      <c r="F19" s="44">
        <f t="shared" si="0"/>
        <v>54.897819548872185</v>
      </c>
      <c r="G19" s="44">
        <f t="shared" si="1"/>
        <v>119.32797005936646</v>
      </c>
      <c r="H19" s="19"/>
    </row>
    <row r="20" spans="1:8" ht="114.75" customHeight="1" x14ac:dyDescent="0.25">
      <c r="A20" s="17" t="s">
        <v>31</v>
      </c>
      <c r="B20" s="50" t="s">
        <v>32</v>
      </c>
      <c r="C20" s="20">
        <v>12237.55</v>
      </c>
      <c r="D20" s="21">
        <v>26600</v>
      </c>
      <c r="E20" s="20">
        <v>14602.82</v>
      </c>
      <c r="F20" s="44">
        <f t="shared" si="0"/>
        <v>54.897819548872185</v>
      </c>
      <c r="G20" s="44">
        <f t="shared" si="1"/>
        <v>119.32797005936646</v>
      </c>
      <c r="H20" s="19"/>
    </row>
    <row r="21" spans="1:8" ht="72.75" customHeight="1" x14ac:dyDescent="0.25">
      <c r="A21" s="17" t="s">
        <v>33</v>
      </c>
      <c r="B21" s="50" t="s">
        <v>34</v>
      </c>
      <c r="C21" s="18">
        <f t="shared" ref="C21:E21" si="7">C22</f>
        <v>2165749.4900000002</v>
      </c>
      <c r="D21" s="24">
        <f>D22</f>
        <v>5277300</v>
      </c>
      <c r="E21" s="18">
        <f t="shared" si="7"/>
        <v>2539387.0699999998</v>
      </c>
      <c r="F21" s="44">
        <f t="shared" si="0"/>
        <v>48.119058420025389</v>
      </c>
      <c r="G21" s="44">
        <f t="shared" si="1"/>
        <v>117.25211441698178</v>
      </c>
      <c r="H21" s="19"/>
    </row>
    <row r="22" spans="1:8" ht="111.75" customHeight="1" x14ac:dyDescent="0.25">
      <c r="A22" s="17" t="s">
        <v>35</v>
      </c>
      <c r="B22" s="50" t="s">
        <v>36</v>
      </c>
      <c r="C22" s="20">
        <v>2165749.4900000002</v>
      </c>
      <c r="D22" s="21">
        <v>5277300</v>
      </c>
      <c r="E22" s="20">
        <v>2539387.0699999998</v>
      </c>
      <c r="F22" s="44">
        <f t="shared" si="0"/>
        <v>48.119058420025389</v>
      </c>
      <c r="G22" s="44">
        <f t="shared" si="1"/>
        <v>117.25211441698178</v>
      </c>
      <c r="H22" s="19"/>
    </row>
    <row r="23" spans="1:8" ht="68.25" customHeight="1" x14ac:dyDescent="0.25">
      <c r="A23" s="17" t="s">
        <v>37</v>
      </c>
      <c r="B23" s="50" t="s">
        <v>38</v>
      </c>
      <c r="C23" s="18">
        <f t="shared" ref="C23:E23" si="8">C24</f>
        <v>-214008.65</v>
      </c>
      <c r="D23" s="24">
        <f>D24</f>
        <v>-333300</v>
      </c>
      <c r="E23" s="18">
        <f t="shared" si="8"/>
        <v>-260881.23</v>
      </c>
      <c r="F23" s="44">
        <f t="shared" si="0"/>
        <v>78.272196219621975</v>
      </c>
      <c r="G23" s="44">
        <f t="shared" si="1"/>
        <v>121.90218946757527</v>
      </c>
      <c r="H23" s="19"/>
    </row>
    <row r="24" spans="1:8" ht="111" customHeight="1" x14ac:dyDescent="0.25">
      <c r="A24" s="17" t="s">
        <v>39</v>
      </c>
      <c r="B24" s="50" t="s">
        <v>40</v>
      </c>
      <c r="C24" s="20">
        <v>-214008.65</v>
      </c>
      <c r="D24" s="21">
        <v>-333300</v>
      </c>
      <c r="E24" s="20">
        <v>-260881.23</v>
      </c>
      <c r="F24" s="44">
        <f t="shared" si="0"/>
        <v>78.272196219621975</v>
      </c>
      <c r="G24" s="44">
        <f t="shared" si="1"/>
        <v>121.90218946757527</v>
      </c>
      <c r="H24" s="19"/>
    </row>
    <row r="25" spans="1:8" s="16" customFormat="1" ht="21" customHeight="1" x14ac:dyDescent="0.25">
      <c r="A25" s="10" t="s">
        <v>41</v>
      </c>
      <c r="B25" s="49" t="s">
        <v>42</v>
      </c>
      <c r="C25" s="11">
        <f t="shared" ref="C25" si="9">C26+C29+C31</f>
        <v>2839368.88</v>
      </c>
      <c r="D25" s="12">
        <f t="shared" ref="D25:E25" si="10">D26+D29+D31</f>
        <v>230000</v>
      </c>
      <c r="E25" s="11">
        <f t="shared" si="10"/>
        <v>725160.13</v>
      </c>
      <c r="F25" s="13">
        <f t="shared" si="0"/>
        <v>315.28701304347828</v>
      </c>
      <c r="G25" s="13">
        <f t="shared" si="1"/>
        <v>25.539482914949748</v>
      </c>
      <c r="H25" s="14"/>
    </row>
    <row r="26" spans="1:8" ht="33.75" customHeight="1" x14ac:dyDescent="0.25">
      <c r="A26" s="17" t="s">
        <v>43</v>
      </c>
      <c r="B26" s="50" t="s">
        <v>44</v>
      </c>
      <c r="C26" s="18">
        <f t="shared" ref="C26" si="11">C27+C28</f>
        <v>0</v>
      </c>
      <c r="D26" s="24">
        <f t="shared" ref="D26:E26" si="12">D27+D28</f>
        <v>0</v>
      </c>
      <c r="E26" s="18">
        <f t="shared" si="12"/>
        <v>740.55</v>
      </c>
      <c r="F26" s="44"/>
      <c r="G26" s="44"/>
      <c r="H26" s="19"/>
    </row>
    <row r="27" spans="1:8" ht="33.75" customHeight="1" x14ac:dyDescent="0.25">
      <c r="A27" s="17" t="s">
        <v>43</v>
      </c>
      <c r="B27" s="50" t="s">
        <v>45</v>
      </c>
      <c r="C27" s="20">
        <v>0</v>
      </c>
      <c r="D27" s="21">
        <v>0</v>
      </c>
      <c r="E27" s="20">
        <v>740.55</v>
      </c>
      <c r="F27" s="44"/>
      <c r="G27" s="44"/>
      <c r="H27" s="19"/>
    </row>
    <row r="28" spans="1:8" ht="50.25" hidden="1" customHeight="1" x14ac:dyDescent="0.25">
      <c r="A28" s="17" t="s">
        <v>46</v>
      </c>
      <c r="B28" s="50" t="s">
        <v>47</v>
      </c>
      <c r="C28" s="20">
        <v>0</v>
      </c>
      <c r="D28" s="21">
        <v>0</v>
      </c>
      <c r="E28" s="20">
        <v>0</v>
      </c>
      <c r="F28" s="44">
        <v>0</v>
      </c>
      <c r="G28" s="44" t="e">
        <f t="shared" si="1"/>
        <v>#DIV/0!</v>
      </c>
      <c r="H28" s="19"/>
    </row>
    <row r="29" spans="1:8" ht="19.5" customHeight="1" x14ac:dyDescent="0.25">
      <c r="A29" s="17" t="s">
        <v>48</v>
      </c>
      <c r="B29" s="50" t="s">
        <v>49</v>
      </c>
      <c r="C29" s="18">
        <f t="shared" ref="C29:E29" si="13">C30</f>
        <v>153086</v>
      </c>
      <c r="D29" s="24">
        <f t="shared" si="13"/>
        <v>155000</v>
      </c>
      <c r="E29" s="18">
        <f t="shared" si="13"/>
        <v>102637.21</v>
      </c>
      <c r="F29" s="44">
        <f t="shared" si="0"/>
        <v>66.217554838709674</v>
      </c>
      <c r="G29" s="44">
        <f t="shared" si="1"/>
        <v>67.045458108514183</v>
      </c>
      <c r="H29" s="19"/>
    </row>
    <row r="30" spans="1:8" ht="19.5" customHeight="1" x14ac:dyDescent="0.25">
      <c r="A30" s="17" t="s">
        <v>48</v>
      </c>
      <c r="B30" s="50" t="s">
        <v>50</v>
      </c>
      <c r="C30" s="20">
        <v>153086</v>
      </c>
      <c r="D30" s="21">
        <v>155000</v>
      </c>
      <c r="E30" s="20">
        <v>102637.21</v>
      </c>
      <c r="F30" s="44">
        <f t="shared" si="0"/>
        <v>66.217554838709674</v>
      </c>
      <c r="G30" s="44">
        <f t="shared" si="1"/>
        <v>67.045458108514183</v>
      </c>
      <c r="H30" s="19"/>
    </row>
    <row r="31" spans="1:8" ht="33.75" customHeight="1" x14ac:dyDescent="0.25">
      <c r="A31" s="17" t="s">
        <v>51</v>
      </c>
      <c r="B31" s="50" t="s">
        <v>52</v>
      </c>
      <c r="C31" s="20">
        <f>C32</f>
        <v>2686282.88</v>
      </c>
      <c r="D31" s="21">
        <f>D32</f>
        <v>75000</v>
      </c>
      <c r="E31" s="20">
        <f>E32</f>
        <v>621782.37</v>
      </c>
      <c r="F31" s="44">
        <f t="shared" si="0"/>
        <v>829.04315999999994</v>
      </c>
      <c r="G31" s="44">
        <f t="shared" si="1"/>
        <v>23.146570848115594</v>
      </c>
      <c r="H31" s="19"/>
    </row>
    <row r="32" spans="1:8" ht="46.5" customHeight="1" x14ac:dyDescent="0.25">
      <c r="A32" s="17" t="s">
        <v>53</v>
      </c>
      <c r="B32" s="50" t="s">
        <v>54</v>
      </c>
      <c r="C32" s="20">
        <v>2686282.88</v>
      </c>
      <c r="D32" s="21">
        <v>75000</v>
      </c>
      <c r="E32" s="20">
        <v>621782.37</v>
      </c>
      <c r="F32" s="44">
        <f t="shared" si="0"/>
        <v>829.04315999999994</v>
      </c>
      <c r="G32" s="44">
        <f t="shared" si="1"/>
        <v>23.146570848115594</v>
      </c>
      <c r="H32" s="19"/>
    </row>
    <row r="33" spans="1:8" s="16" customFormat="1" ht="15" hidden="1" x14ac:dyDescent="0.25">
      <c r="A33" s="17" t="s">
        <v>55</v>
      </c>
      <c r="B33" s="50" t="s">
        <v>56</v>
      </c>
      <c r="C33" s="18">
        <f t="shared" ref="C33" si="14">C34+C37</f>
        <v>0</v>
      </c>
      <c r="D33" s="24">
        <f t="shared" ref="D33:E33" si="15">D34+D37</f>
        <v>0</v>
      </c>
      <c r="E33" s="18">
        <f t="shared" si="15"/>
        <v>0</v>
      </c>
      <c r="F33" s="13" t="e">
        <f t="shared" si="0"/>
        <v>#DIV/0!</v>
      </c>
      <c r="G33" s="13" t="e">
        <f t="shared" si="1"/>
        <v>#DIV/0!</v>
      </c>
      <c r="H33" s="19"/>
    </row>
    <row r="34" spans="1:8" ht="20.25" hidden="1" customHeight="1" x14ac:dyDescent="0.25">
      <c r="A34" s="17" t="s">
        <v>57</v>
      </c>
      <c r="B34" s="50" t="s">
        <v>58</v>
      </c>
      <c r="C34" s="18">
        <f t="shared" ref="C34" si="16">C35+C36</f>
        <v>0</v>
      </c>
      <c r="D34" s="24">
        <f t="shared" ref="D34:E34" si="17">D35+D36</f>
        <v>0</v>
      </c>
      <c r="E34" s="18">
        <f t="shared" si="17"/>
        <v>0</v>
      </c>
      <c r="F34" s="13" t="e">
        <f t="shared" si="0"/>
        <v>#DIV/0!</v>
      </c>
      <c r="G34" s="13" t="e">
        <f t="shared" si="1"/>
        <v>#DIV/0!</v>
      </c>
      <c r="H34" s="19"/>
    </row>
    <row r="35" spans="1:8" ht="48" hidden="1" customHeight="1" x14ac:dyDescent="0.25">
      <c r="A35" s="17" t="s">
        <v>59</v>
      </c>
      <c r="B35" s="50" t="s">
        <v>60</v>
      </c>
      <c r="C35" s="20"/>
      <c r="D35" s="21"/>
      <c r="E35" s="20"/>
      <c r="F35" s="13" t="e">
        <f t="shared" si="0"/>
        <v>#DIV/0!</v>
      </c>
      <c r="G35" s="13" t="e">
        <f t="shared" si="1"/>
        <v>#DIV/0!</v>
      </c>
      <c r="H35" s="19"/>
    </row>
    <row r="36" spans="1:8" ht="48" hidden="1" customHeight="1" x14ac:dyDescent="0.25">
      <c r="A36" s="17" t="s">
        <v>61</v>
      </c>
      <c r="B36" s="50" t="s">
        <v>62</v>
      </c>
      <c r="C36" s="20"/>
      <c r="D36" s="21"/>
      <c r="E36" s="20"/>
      <c r="F36" s="13" t="e">
        <f t="shared" si="0"/>
        <v>#DIV/0!</v>
      </c>
      <c r="G36" s="13" t="e">
        <f t="shared" si="1"/>
        <v>#DIV/0!</v>
      </c>
      <c r="H36" s="19"/>
    </row>
    <row r="37" spans="1:8" ht="15" hidden="1" x14ac:dyDescent="0.25">
      <c r="A37" s="17" t="s">
        <v>63</v>
      </c>
      <c r="B37" s="50" t="s">
        <v>64</v>
      </c>
      <c r="C37" s="18">
        <f t="shared" ref="C37" si="18">C38+C41</f>
        <v>0</v>
      </c>
      <c r="D37" s="24">
        <f t="shared" ref="D37:E37" si="19">D38+D41</f>
        <v>0</v>
      </c>
      <c r="E37" s="18">
        <f t="shared" si="19"/>
        <v>0</v>
      </c>
      <c r="F37" s="13" t="e">
        <f t="shared" si="0"/>
        <v>#DIV/0!</v>
      </c>
      <c r="G37" s="13" t="e">
        <f t="shared" si="1"/>
        <v>#DIV/0!</v>
      </c>
      <c r="H37" s="19"/>
    </row>
    <row r="38" spans="1:8" ht="15" hidden="1" x14ac:dyDescent="0.25">
      <c r="A38" s="17" t="s">
        <v>65</v>
      </c>
      <c r="B38" s="50" t="s">
        <v>66</v>
      </c>
      <c r="C38" s="18">
        <f t="shared" ref="C38" si="20">C39+C40</f>
        <v>0</v>
      </c>
      <c r="D38" s="24">
        <f t="shared" ref="D38:E38" si="21">D39+D40</f>
        <v>0</v>
      </c>
      <c r="E38" s="18">
        <f t="shared" si="21"/>
        <v>0</v>
      </c>
      <c r="F38" s="13" t="e">
        <f t="shared" si="0"/>
        <v>#DIV/0!</v>
      </c>
      <c r="G38" s="13" t="e">
        <f t="shared" si="1"/>
        <v>#DIV/0!</v>
      </c>
      <c r="H38" s="19"/>
    </row>
    <row r="39" spans="1:8" ht="31.5" hidden="1" customHeight="1" x14ac:dyDescent="0.25">
      <c r="A39" s="17" t="s">
        <v>67</v>
      </c>
      <c r="B39" s="50" t="s">
        <v>68</v>
      </c>
      <c r="C39" s="20"/>
      <c r="D39" s="21"/>
      <c r="E39" s="20"/>
      <c r="F39" s="13" t="e">
        <f t="shared" si="0"/>
        <v>#DIV/0!</v>
      </c>
      <c r="G39" s="13" t="e">
        <f t="shared" si="1"/>
        <v>#DIV/0!</v>
      </c>
      <c r="H39" s="19"/>
    </row>
    <row r="40" spans="1:8" ht="31.5" hidden="1" customHeight="1" x14ac:dyDescent="0.25">
      <c r="A40" s="17" t="s">
        <v>69</v>
      </c>
      <c r="B40" s="50" t="s">
        <v>70</v>
      </c>
      <c r="C40" s="20"/>
      <c r="D40" s="21"/>
      <c r="E40" s="20"/>
      <c r="F40" s="13" t="e">
        <f t="shared" si="0"/>
        <v>#DIV/0!</v>
      </c>
      <c r="G40" s="13" t="e">
        <f t="shared" si="1"/>
        <v>#DIV/0!</v>
      </c>
      <c r="H40" s="19"/>
    </row>
    <row r="41" spans="1:8" ht="16.5" hidden="1" customHeight="1" x14ac:dyDescent="0.25">
      <c r="A41" s="17" t="s">
        <v>71</v>
      </c>
      <c r="B41" s="50" t="s">
        <v>72</v>
      </c>
      <c r="C41" s="18">
        <f t="shared" ref="C41" si="22">C42+C43</f>
        <v>0</v>
      </c>
      <c r="D41" s="24">
        <f t="shared" ref="D41:E41" si="23">D42+D43</f>
        <v>0</v>
      </c>
      <c r="E41" s="18">
        <f t="shared" si="23"/>
        <v>0</v>
      </c>
      <c r="F41" s="13" t="e">
        <f t="shared" si="0"/>
        <v>#DIV/0!</v>
      </c>
      <c r="G41" s="13" t="e">
        <f t="shared" si="1"/>
        <v>#DIV/0!</v>
      </c>
      <c r="H41" s="19"/>
    </row>
    <row r="42" spans="1:8" ht="31.5" hidden="1" customHeight="1" x14ac:dyDescent="0.25">
      <c r="A42" s="17" t="s">
        <v>73</v>
      </c>
      <c r="B42" s="50" t="s">
        <v>74</v>
      </c>
      <c r="C42" s="20"/>
      <c r="D42" s="21"/>
      <c r="E42" s="20"/>
      <c r="F42" s="13" t="e">
        <f t="shared" si="0"/>
        <v>#DIV/0!</v>
      </c>
      <c r="G42" s="13" t="e">
        <f t="shared" si="1"/>
        <v>#DIV/0!</v>
      </c>
      <c r="H42" s="19"/>
    </row>
    <row r="43" spans="1:8" ht="31.5" hidden="1" customHeight="1" x14ac:dyDescent="0.25">
      <c r="A43" s="17" t="s">
        <v>75</v>
      </c>
      <c r="B43" s="50" t="s">
        <v>76</v>
      </c>
      <c r="C43" s="20"/>
      <c r="D43" s="21"/>
      <c r="E43" s="20"/>
      <c r="F43" s="13" t="e">
        <f t="shared" si="0"/>
        <v>#DIV/0!</v>
      </c>
      <c r="G43" s="13" t="e">
        <f t="shared" si="1"/>
        <v>#DIV/0!</v>
      </c>
      <c r="H43" s="19"/>
    </row>
    <row r="44" spans="1:8" s="16" customFormat="1" ht="15" x14ac:dyDescent="0.25">
      <c r="A44" s="10" t="s">
        <v>77</v>
      </c>
      <c r="B44" s="49" t="s">
        <v>78</v>
      </c>
      <c r="C44" s="11">
        <f t="shared" ref="C44" si="24">C45+C47</f>
        <v>2339352.61</v>
      </c>
      <c r="D44" s="12">
        <f t="shared" ref="D44:E44" si="25">D45+D47</f>
        <v>4916000</v>
      </c>
      <c r="E44" s="11">
        <f t="shared" si="25"/>
        <v>2286699.67</v>
      </c>
      <c r="F44" s="13">
        <f t="shared" si="0"/>
        <v>46.515453010577708</v>
      </c>
      <c r="G44" s="13">
        <f t="shared" si="1"/>
        <v>97.749251661552634</v>
      </c>
      <c r="H44" s="14"/>
    </row>
    <row r="45" spans="1:8" ht="31.5" customHeight="1" x14ac:dyDescent="0.25">
      <c r="A45" s="17" t="s">
        <v>79</v>
      </c>
      <c r="B45" s="50" t="s">
        <v>80</v>
      </c>
      <c r="C45" s="18">
        <f t="shared" ref="C45:E45" si="26">C46</f>
        <v>2339352.61</v>
      </c>
      <c r="D45" s="24">
        <f t="shared" si="26"/>
        <v>4916000</v>
      </c>
      <c r="E45" s="18">
        <f t="shared" si="26"/>
        <v>2286699.67</v>
      </c>
      <c r="F45" s="44">
        <f t="shared" si="0"/>
        <v>46.515453010577708</v>
      </c>
      <c r="G45" s="44">
        <f t="shared" si="1"/>
        <v>97.749251661552634</v>
      </c>
      <c r="H45" s="19"/>
    </row>
    <row r="46" spans="1:8" ht="49.5" customHeight="1" x14ac:dyDescent="0.25">
      <c r="A46" s="17" t="s">
        <v>81</v>
      </c>
      <c r="B46" s="50" t="s">
        <v>82</v>
      </c>
      <c r="C46" s="20">
        <v>2339352.61</v>
      </c>
      <c r="D46" s="21">
        <v>4916000</v>
      </c>
      <c r="E46" s="20">
        <v>2286699.67</v>
      </c>
      <c r="F46" s="44">
        <f t="shared" si="0"/>
        <v>46.515453010577708</v>
      </c>
      <c r="G46" s="44">
        <f t="shared" si="1"/>
        <v>97.749251661552634</v>
      </c>
      <c r="H46" s="19"/>
    </row>
    <row r="47" spans="1:8" ht="49.5" hidden="1" customHeight="1" x14ac:dyDescent="0.25">
      <c r="A47" s="17" t="s">
        <v>83</v>
      </c>
      <c r="B47" s="50" t="s">
        <v>84</v>
      </c>
      <c r="C47" s="18">
        <f t="shared" ref="C47:E47" si="27">C48</f>
        <v>0</v>
      </c>
      <c r="D47" s="24">
        <f t="shared" si="27"/>
        <v>0</v>
      </c>
      <c r="E47" s="18">
        <f t="shared" si="27"/>
        <v>0</v>
      </c>
      <c r="F47" s="13" t="e">
        <f t="shared" si="0"/>
        <v>#DIV/0!</v>
      </c>
      <c r="G47" s="13" t="e">
        <f t="shared" si="1"/>
        <v>#DIV/0!</v>
      </c>
      <c r="H47" s="19"/>
    </row>
    <row r="48" spans="1:8" ht="78" hidden="1" customHeight="1" x14ac:dyDescent="0.25">
      <c r="A48" s="17" t="s">
        <v>85</v>
      </c>
      <c r="B48" s="50" t="s">
        <v>86</v>
      </c>
      <c r="C48" s="20"/>
      <c r="D48" s="21"/>
      <c r="E48" s="20"/>
      <c r="F48" s="13" t="e">
        <f t="shared" si="0"/>
        <v>#DIV/0!</v>
      </c>
      <c r="G48" s="13" t="e">
        <f t="shared" si="1"/>
        <v>#DIV/0!</v>
      </c>
      <c r="H48" s="19"/>
    </row>
    <row r="49" spans="1:8" s="16" customFormat="1" ht="45.75" customHeight="1" x14ac:dyDescent="0.25">
      <c r="A49" s="10" t="s">
        <v>87</v>
      </c>
      <c r="B49" s="49" t="s">
        <v>88</v>
      </c>
      <c r="C49" s="11">
        <f t="shared" ref="C49" si="28">C50+C58+C61</f>
        <v>289952.26</v>
      </c>
      <c r="D49" s="12">
        <f t="shared" ref="D49:E49" si="29">D50+D58+D61</f>
        <v>1760000</v>
      </c>
      <c r="E49" s="11">
        <f t="shared" si="29"/>
        <v>465670.45999999996</v>
      </c>
      <c r="F49" s="13">
        <f t="shared" si="0"/>
        <v>26.458548863636359</v>
      </c>
      <c r="G49" s="13">
        <f t="shared" si="1"/>
        <v>160.60245917724524</v>
      </c>
      <c r="H49" s="14"/>
    </row>
    <row r="50" spans="1:8" ht="81.75" customHeight="1" x14ac:dyDescent="0.25">
      <c r="A50" s="17" t="s">
        <v>89</v>
      </c>
      <c r="B50" s="50" t="s">
        <v>90</v>
      </c>
      <c r="C50" s="18">
        <f t="shared" ref="C50" si="30">C51+C54</f>
        <v>279084.11</v>
      </c>
      <c r="D50" s="24">
        <f t="shared" ref="D50:E50" si="31">D51+D54</f>
        <v>1639200</v>
      </c>
      <c r="E50" s="18">
        <f t="shared" si="31"/>
        <v>307332.25</v>
      </c>
      <c r="F50" s="44">
        <f t="shared" si="0"/>
        <v>18.748917154709616</v>
      </c>
      <c r="G50" s="44">
        <f t="shared" si="1"/>
        <v>110.12172996878971</v>
      </c>
      <c r="H50" s="19"/>
    </row>
    <row r="51" spans="1:8" ht="63" customHeight="1" x14ac:dyDescent="0.25">
      <c r="A51" s="17" t="s">
        <v>91</v>
      </c>
      <c r="B51" s="50" t="s">
        <v>92</v>
      </c>
      <c r="C51" s="18">
        <f t="shared" ref="C51" si="32">C52+C53</f>
        <v>206426.74000000002</v>
      </c>
      <c r="D51" s="24">
        <f t="shared" ref="D51:E51" si="33">D52+D53</f>
        <v>1492600</v>
      </c>
      <c r="E51" s="18">
        <f t="shared" si="33"/>
        <v>240625.94</v>
      </c>
      <c r="F51" s="44">
        <f t="shared" si="0"/>
        <v>16.121260887042745</v>
      </c>
      <c r="G51" s="44">
        <f t="shared" si="1"/>
        <v>116.56723348922722</v>
      </c>
      <c r="H51" s="19"/>
    </row>
    <row r="52" spans="1:8" ht="95.25" customHeight="1" x14ac:dyDescent="0.25">
      <c r="A52" s="17" t="s">
        <v>93</v>
      </c>
      <c r="B52" s="50" t="s">
        <v>94</v>
      </c>
      <c r="C52" s="20">
        <v>71897.820000000007</v>
      </c>
      <c r="D52" s="21">
        <v>697100</v>
      </c>
      <c r="E52" s="20">
        <v>92057.25</v>
      </c>
      <c r="F52" s="44">
        <f t="shared" si="0"/>
        <v>13.205745230239563</v>
      </c>
      <c r="G52" s="44">
        <f t="shared" si="1"/>
        <v>128.03900034799383</v>
      </c>
      <c r="H52" s="19"/>
    </row>
    <row r="53" spans="1:8" ht="82.5" customHeight="1" x14ac:dyDescent="0.25">
      <c r="A53" s="17" t="s">
        <v>95</v>
      </c>
      <c r="B53" s="50" t="s">
        <v>96</v>
      </c>
      <c r="C53" s="20">
        <v>134528.92000000001</v>
      </c>
      <c r="D53" s="21">
        <v>795500</v>
      </c>
      <c r="E53" s="20">
        <v>148568.69</v>
      </c>
      <c r="F53" s="44">
        <f t="shared" si="0"/>
        <v>18.67613953488372</v>
      </c>
      <c r="G53" s="44">
        <f t="shared" si="1"/>
        <v>110.43624671929277</v>
      </c>
      <c r="H53" s="19"/>
    </row>
    <row r="54" spans="1:8" ht="80.25" customHeight="1" x14ac:dyDescent="0.25">
      <c r="A54" s="17" t="s">
        <v>97</v>
      </c>
      <c r="B54" s="50" t="s">
        <v>98</v>
      </c>
      <c r="C54" s="18">
        <f t="shared" ref="C54" si="34">C55+C56+C57</f>
        <v>72657.37</v>
      </c>
      <c r="D54" s="24">
        <f t="shared" ref="D54:E54" si="35">D55+D56+D57</f>
        <v>146600</v>
      </c>
      <c r="E54" s="18">
        <f t="shared" si="35"/>
        <v>66706.31</v>
      </c>
      <c r="F54" s="44">
        <f t="shared" si="0"/>
        <v>45.502257844474755</v>
      </c>
      <c r="G54" s="44">
        <f t="shared" si="1"/>
        <v>91.809420021671585</v>
      </c>
      <c r="H54" s="19"/>
    </row>
    <row r="55" spans="1:8" ht="65.25" customHeight="1" x14ac:dyDescent="0.25">
      <c r="A55" s="17" t="s">
        <v>99</v>
      </c>
      <c r="B55" s="50" t="s">
        <v>100</v>
      </c>
      <c r="C55" s="20">
        <v>72657.37</v>
      </c>
      <c r="D55" s="21">
        <v>146600</v>
      </c>
      <c r="E55" s="20">
        <v>66706.31</v>
      </c>
      <c r="F55" s="44">
        <f t="shared" si="0"/>
        <v>45.502257844474755</v>
      </c>
      <c r="G55" s="44">
        <f t="shared" si="1"/>
        <v>91.809420021671585</v>
      </c>
      <c r="H55" s="19"/>
    </row>
    <row r="56" spans="1:8" ht="68.25" hidden="1" customHeight="1" x14ac:dyDescent="0.25">
      <c r="A56" s="17" t="s">
        <v>101</v>
      </c>
      <c r="B56" s="50" t="s">
        <v>102</v>
      </c>
      <c r="C56" s="20"/>
      <c r="D56" s="21"/>
      <c r="E56" s="20"/>
      <c r="F56" s="44" t="e">
        <f t="shared" si="0"/>
        <v>#DIV/0!</v>
      </c>
      <c r="G56" s="44" t="e">
        <f t="shared" si="1"/>
        <v>#DIV/0!</v>
      </c>
      <c r="H56" s="19"/>
    </row>
    <row r="57" spans="1:8" ht="64.5" hidden="1" customHeight="1" x14ac:dyDescent="0.25">
      <c r="A57" s="17" t="s">
        <v>103</v>
      </c>
      <c r="B57" s="50" t="s">
        <v>104</v>
      </c>
      <c r="C57" s="20"/>
      <c r="D57" s="21"/>
      <c r="E57" s="20"/>
      <c r="F57" s="44" t="e">
        <f t="shared" si="0"/>
        <v>#DIV/0!</v>
      </c>
      <c r="G57" s="44" t="e">
        <f t="shared" si="1"/>
        <v>#DIV/0!</v>
      </c>
      <c r="H57" s="19"/>
    </row>
    <row r="58" spans="1:8" ht="28.5" hidden="1" x14ac:dyDescent="0.25">
      <c r="A58" s="17" t="s">
        <v>105</v>
      </c>
      <c r="B58" s="50" t="s">
        <v>106</v>
      </c>
      <c r="C58" s="18">
        <f t="shared" ref="C58:E59" si="36">C59</f>
        <v>0</v>
      </c>
      <c r="D58" s="24">
        <f t="shared" si="36"/>
        <v>0</v>
      </c>
      <c r="E58" s="18">
        <f t="shared" si="36"/>
        <v>0</v>
      </c>
      <c r="F58" s="44" t="e">
        <f t="shared" si="0"/>
        <v>#DIV/0!</v>
      </c>
      <c r="G58" s="44" t="e">
        <f t="shared" si="1"/>
        <v>#DIV/0!</v>
      </c>
      <c r="H58" s="19"/>
    </row>
    <row r="59" spans="1:8" ht="48.75" hidden="1" customHeight="1" x14ac:dyDescent="0.25">
      <c r="A59" s="17" t="s">
        <v>107</v>
      </c>
      <c r="B59" s="50" t="s">
        <v>108</v>
      </c>
      <c r="C59" s="18">
        <f t="shared" si="36"/>
        <v>0</v>
      </c>
      <c r="D59" s="24">
        <f t="shared" si="36"/>
        <v>0</v>
      </c>
      <c r="E59" s="18">
        <f t="shared" si="36"/>
        <v>0</v>
      </c>
      <c r="F59" s="44" t="e">
        <f t="shared" si="0"/>
        <v>#DIV/0!</v>
      </c>
      <c r="G59" s="44" t="e">
        <f t="shared" si="1"/>
        <v>#DIV/0!</v>
      </c>
      <c r="H59" s="19"/>
    </row>
    <row r="60" spans="1:8" ht="49.5" hidden="1" customHeight="1" x14ac:dyDescent="0.25">
      <c r="A60" s="17" t="s">
        <v>109</v>
      </c>
      <c r="B60" s="50" t="s">
        <v>110</v>
      </c>
      <c r="C60" s="20"/>
      <c r="D60" s="21"/>
      <c r="E60" s="20"/>
      <c r="F60" s="44" t="e">
        <f t="shared" si="0"/>
        <v>#DIV/0!</v>
      </c>
      <c r="G60" s="44" t="e">
        <f t="shared" si="1"/>
        <v>#DIV/0!</v>
      </c>
      <c r="H60" s="19"/>
    </row>
    <row r="61" spans="1:8" ht="81.75" customHeight="1" x14ac:dyDescent="0.25">
      <c r="A61" s="17" t="s">
        <v>111</v>
      </c>
      <c r="B61" s="50" t="s">
        <v>112</v>
      </c>
      <c r="C61" s="18">
        <f t="shared" ref="C61:E62" si="37">C62</f>
        <v>10868.15</v>
      </c>
      <c r="D61" s="24">
        <f t="shared" si="37"/>
        <v>120800</v>
      </c>
      <c r="E61" s="18">
        <f t="shared" si="37"/>
        <v>158338.21</v>
      </c>
      <c r="F61" s="44">
        <f t="shared" si="0"/>
        <v>131.07467715231786</v>
      </c>
      <c r="G61" s="44">
        <f t="shared" si="1"/>
        <v>1456.901220538914</v>
      </c>
      <c r="H61" s="19"/>
    </row>
    <row r="62" spans="1:8" ht="83.25" customHeight="1" x14ac:dyDescent="0.25">
      <c r="A62" s="17" t="s">
        <v>113</v>
      </c>
      <c r="B62" s="50" t="s">
        <v>114</v>
      </c>
      <c r="C62" s="18">
        <f t="shared" si="37"/>
        <v>10868.15</v>
      </c>
      <c r="D62" s="24">
        <f t="shared" si="37"/>
        <v>120800</v>
      </c>
      <c r="E62" s="18">
        <f t="shared" si="37"/>
        <v>158338.21</v>
      </c>
      <c r="F62" s="44">
        <f t="shared" si="0"/>
        <v>131.07467715231786</v>
      </c>
      <c r="G62" s="44">
        <f t="shared" si="1"/>
        <v>1456.901220538914</v>
      </c>
      <c r="H62" s="25"/>
    </row>
    <row r="63" spans="1:8" ht="82.5" customHeight="1" x14ac:dyDescent="0.25">
      <c r="A63" s="17" t="s">
        <v>115</v>
      </c>
      <c r="B63" s="50" t="s">
        <v>116</v>
      </c>
      <c r="C63" s="20">
        <v>10868.15</v>
      </c>
      <c r="D63" s="21">
        <v>120800</v>
      </c>
      <c r="E63" s="20">
        <v>158338.21</v>
      </c>
      <c r="F63" s="44">
        <f t="shared" si="0"/>
        <v>131.07467715231786</v>
      </c>
      <c r="G63" s="44">
        <f t="shared" si="1"/>
        <v>1456.901220538914</v>
      </c>
      <c r="H63" s="25"/>
    </row>
    <row r="64" spans="1:8" s="16" customFormat="1" ht="30" x14ac:dyDescent="0.25">
      <c r="A64" s="10" t="s">
        <v>117</v>
      </c>
      <c r="B64" s="49" t="s">
        <v>118</v>
      </c>
      <c r="C64" s="11">
        <f t="shared" ref="C64:E64" si="38">C65</f>
        <v>82875.200000000012</v>
      </c>
      <c r="D64" s="12">
        <f t="shared" si="38"/>
        <v>195500</v>
      </c>
      <c r="E64" s="11">
        <f t="shared" si="38"/>
        <v>113276.16</v>
      </c>
      <c r="F64" s="13">
        <f t="shared" si="0"/>
        <v>57.941769820971864</v>
      </c>
      <c r="G64" s="13">
        <f t="shared" si="1"/>
        <v>136.68281946830896</v>
      </c>
      <c r="H64" s="25"/>
    </row>
    <row r="65" spans="1:8" ht="20.25" customHeight="1" x14ac:dyDescent="0.25">
      <c r="A65" s="17" t="s">
        <v>119</v>
      </c>
      <c r="B65" s="51" t="s">
        <v>120</v>
      </c>
      <c r="C65" s="18">
        <f t="shared" ref="C65" si="39">C66+C67+C68+C70</f>
        <v>82875.200000000012</v>
      </c>
      <c r="D65" s="24">
        <f t="shared" ref="D65:E65" si="40">D66+D67+D68+D70</f>
        <v>195500</v>
      </c>
      <c r="E65" s="18">
        <f t="shared" si="40"/>
        <v>113276.16</v>
      </c>
      <c r="F65" s="44">
        <f t="shared" si="0"/>
        <v>57.941769820971864</v>
      </c>
      <c r="G65" s="44">
        <f t="shared" si="1"/>
        <v>136.68281946830896</v>
      </c>
      <c r="H65" s="25"/>
    </row>
    <row r="66" spans="1:8" ht="33.75" customHeight="1" x14ac:dyDescent="0.25">
      <c r="A66" s="17" t="s">
        <v>121</v>
      </c>
      <c r="B66" s="51" t="s">
        <v>122</v>
      </c>
      <c r="C66" s="20">
        <v>57574.66</v>
      </c>
      <c r="D66" s="21">
        <v>115700</v>
      </c>
      <c r="E66" s="20">
        <v>6581.01</v>
      </c>
      <c r="F66" s="44">
        <f t="shared" si="0"/>
        <v>5.6879948141745897</v>
      </c>
      <c r="G66" s="44">
        <f t="shared" si="1"/>
        <v>11.430393162547551</v>
      </c>
      <c r="H66" s="25"/>
    </row>
    <row r="67" spans="1:8" ht="15.75" customHeight="1" x14ac:dyDescent="0.25">
      <c r="A67" s="17" t="s">
        <v>123</v>
      </c>
      <c r="B67" s="51" t="s">
        <v>124</v>
      </c>
      <c r="C67" s="20">
        <v>0</v>
      </c>
      <c r="D67" s="21">
        <v>45300</v>
      </c>
      <c r="E67" s="20">
        <v>76668.55</v>
      </c>
      <c r="F67" s="44">
        <f t="shared" si="0"/>
        <v>169.24624724061809</v>
      </c>
      <c r="G67" s="44">
        <v>0</v>
      </c>
      <c r="H67" s="25"/>
    </row>
    <row r="68" spans="1:8" ht="19.5" customHeight="1" x14ac:dyDescent="0.25">
      <c r="A68" s="17" t="s">
        <v>125</v>
      </c>
      <c r="B68" s="51" t="s">
        <v>432</v>
      </c>
      <c r="C68" s="20">
        <f>C69</f>
        <v>25200.22</v>
      </c>
      <c r="D68" s="21">
        <f>D69</f>
        <v>34500</v>
      </c>
      <c r="E68" s="20">
        <f>E69</f>
        <v>29939.16</v>
      </c>
      <c r="F68" s="44">
        <f t="shared" si="0"/>
        <v>86.780173913043484</v>
      </c>
      <c r="G68" s="44">
        <f t="shared" si="1"/>
        <v>118.80515328834431</v>
      </c>
      <c r="H68" s="25"/>
    </row>
    <row r="69" spans="1:8" ht="19.5" customHeight="1" x14ac:dyDescent="0.25">
      <c r="A69" s="17" t="s">
        <v>126</v>
      </c>
      <c r="B69" s="51" t="s">
        <v>431</v>
      </c>
      <c r="C69" s="20">
        <v>25200.22</v>
      </c>
      <c r="D69" s="21">
        <v>34500</v>
      </c>
      <c r="E69" s="20">
        <v>29939.16</v>
      </c>
      <c r="F69" s="44">
        <f t="shared" si="0"/>
        <v>86.780173913043484</v>
      </c>
      <c r="G69" s="44">
        <f t="shared" si="1"/>
        <v>118.80515328834431</v>
      </c>
      <c r="H69" s="25"/>
    </row>
    <row r="70" spans="1:8" ht="18" customHeight="1" x14ac:dyDescent="0.25">
      <c r="A70" s="17" t="s">
        <v>366</v>
      </c>
      <c r="B70" s="50" t="s">
        <v>430</v>
      </c>
      <c r="C70" s="20">
        <v>100.32</v>
      </c>
      <c r="D70" s="21">
        <v>0</v>
      </c>
      <c r="E70" s="20">
        <v>87.44</v>
      </c>
      <c r="F70" s="44"/>
      <c r="G70" s="44">
        <f t="shared" si="1"/>
        <v>87.161084529505587</v>
      </c>
      <c r="H70" s="25"/>
    </row>
    <row r="71" spans="1:8" s="16" customFormat="1" ht="33" customHeight="1" x14ac:dyDescent="0.25">
      <c r="A71" s="10" t="s">
        <v>127</v>
      </c>
      <c r="B71" s="49" t="s">
        <v>128</v>
      </c>
      <c r="C71" s="11">
        <f>C72</f>
        <v>235714.84000000003</v>
      </c>
      <c r="D71" s="12">
        <f>D72</f>
        <v>279600</v>
      </c>
      <c r="E71" s="11">
        <f>E72</f>
        <v>143393.53</v>
      </c>
      <c r="F71" s="13">
        <f t="shared" ref="F71:F142" si="41">E71/D71*100</f>
        <v>51.28523962804006</v>
      </c>
      <c r="G71" s="13">
        <f t="shared" ref="G71:G142" si="42">E71/C71*100</f>
        <v>60.833475737038867</v>
      </c>
      <c r="H71" s="25"/>
    </row>
    <row r="72" spans="1:8" ht="20.25" customHeight="1" x14ac:dyDescent="0.25">
      <c r="A72" s="17" t="s">
        <v>129</v>
      </c>
      <c r="B72" s="50" t="s">
        <v>130</v>
      </c>
      <c r="C72" s="18">
        <f t="shared" ref="C72" si="43">C75+C73</f>
        <v>235714.84000000003</v>
      </c>
      <c r="D72" s="24">
        <f>D75+D73</f>
        <v>279600</v>
      </c>
      <c r="E72" s="18">
        <f t="shared" ref="E72" si="44">E75+E73</f>
        <v>143393.53</v>
      </c>
      <c r="F72" s="44">
        <f t="shared" si="41"/>
        <v>51.28523962804006</v>
      </c>
      <c r="G72" s="44">
        <f t="shared" si="42"/>
        <v>60.833475737038867</v>
      </c>
      <c r="H72" s="25"/>
    </row>
    <row r="73" spans="1:8" ht="20.25" customHeight="1" x14ac:dyDescent="0.25">
      <c r="A73" s="26" t="s">
        <v>256</v>
      </c>
      <c r="B73" s="50" t="s">
        <v>257</v>
      </c>
      <c r="C73" s="18">
        <f>C74</f>
        <v>119485.57</v>
      </c>
      <c r="D73" s="24">
        <f>D74</f>
        <v>279600</v>
      </c>
      <c r="E73" s="18">
        <f>E74</f>
        <v>122699.66</v>
      </c>
      <c r="F73" s="44">
        <f t="shared" si="41"/>
        <v>43.883998569384836</v>
      </c>
      <c r="G73" s="44">
        <v>0</v>
      </c>
      <c r="H73" s="25"/>
    </row>
    <row r="74" spans="1:8" ht="20.25" customHeight="1" x14ac:dyDescent="0.25">
      <c r="A74" s="27" t="s">
        <v>258</v>
      </c>
      <c r="B74" s="50" t="s">
        <v>259</v>
      </c>
      <c r="C74" s="18">
        <v>119485.57</v>
      </c>
      <c r="D74" s="24">
        <v>279600</v>
      </c>
      <c r="E74" s="18">
        <v>122699.66</v>
      </c>
      <c r="F74" s="44">
        <f t="shared" si="41"/>
        <v>43.883998569384836</v>
      </c>
      <c r="G74" s="44">
        <v>0</v>
      </c>
      <c r="H74" s="25"/>
    </row>
    <row r="75" spans="1:8" ht="19.5" hidden="1" customHeight="1" x14ac:dyDescent="0.25">
      <c r="A75" s="17" t="s">
        <v>131</v>
      </c>
      <c r="B75" s="50" t="s">
        <v>132</v>
      </c>
      <c r="C75" s="18">
        <f t="shared" ref="C75" si="45">C76+C77</f>
        <v>116229.27</v>
      </c>
      <c r="D75" s="24">
        <f t="shared" ref="D75:E75" si="46">D76+D77</f>
        <v>0</v>
      </c>
      <c r="E75" s="18">
        <f t="shared" si="46"/>
        <v>20693.87</v>
      </c>
      <c r="F75" s="44">
        <v>0</v>
      </c>
      <c r="G75" s="44">
        <f t="shared" si="42"/>
        <v>17.804353412870956</v>
      </c>
      <c r="H75" s="25"/>
    </row>
    <row r="76" spans="1:8" ht="33.75" customHeight="1" x14ac:dyDescent="0.25">
      <c r="A76" s="17" t="s">
        <v>133</v>
      </c>
      <c r="B76" s="50" t="s">
        <v>134</v>
      </c>
      <c r="C76" s="20">
        <v>116229.27</v>
      </c>
      <c r="D76" s="21">
        <v>0</v>
      </c>
      <c r="E76" s="20">
        <v>20693.87</v>
      </c>
      <c r="F76" s="44">
        <v>0</v>
      </c>
      <c r="G76" s="44">
        <f t="shared" si="42"/>
        <v>17.804353412870956</v>
      </c>
      <c r="H76" s="25"/>
    </row>
    <row r="77" spans="1:8" ht="36" hidden="1" customHeight="1" x14ac:dyDescent="0.25">
      <c r="A77" s="17" t="s">
        <v>135</v>
      </c>
      <c r="B77" s="50" t="s">
        <v>136</v>
      </c>
      <c r="C77" s="20"/>
      <c r="D77" s="21"/>
      <c r="E77" s="20"/>
      <c r="F77" s="13" t="e">
        <f t="shared" si="41"/>
        <v>#DIV/0!</v>
      </c>
      <c r="G77" s="13" t="e">
        <f t="shared" si="42"/>
        <v>#DIV/0!</v>
      </c>
      <c r="H77" s="25"/>
    </row>
    <row r="78" spans="1:8" s="16" customFormat="1" ht="33.75" customHeight="1" x14ac:dyDescent="0.25">
      <c r="A78" s="10" t="s">
        <v>137</v>
      </c>
      <c r="B78" s="49" t="s">
        <v>138</v>
      </c>
      <c r="C78" s="11">
        <f>C79+C82</f>
        <v>397429.86</v>
      </c>
      <c r="D78" s="12">
        <f t="shared" ref="D78" si="47">D79+D82</f>
        <v>600000</v>
      </c>
      <c r="E78" s="11">
        <f>E79+E82</f>
        <v>266870.25</v>
      </c>
      <c r="F78" s="13">
        <f t="shared" si="41"/>
        <v>44.478375</v>
      </c>
      <c r="G78" s="13">
        <f t="shared" si="42"/>
        <v>67.149018445669881</v>
      </c>
      <c r="H78" s="25"/>
    </row>
    <row r="79" spans="1:8" ht="74.25" customHeight="1" x14ac:dyDescent="0.25">
      <c r="A79" s="17" t="s">
        <v>139</v>
      </c>
      <c r="B79" s="50" t="s">
        <v>140</v>
      </c>
      <c r="C79" s="20">
        <f>C80</f>
        <v>20943</v>
      </c>
      <c r="D79" s="21">
        <v>0</v>
      </c>
      <c r="E79" s="20">
        <f>E80</f>
        <v>0</v>
      </c>
      <c r="F79" s="44">
        <v>0</v>
      </c>
      <c r="G79" s="44">
        <f t="shared" si="42"/>
        <v>0</v>
      </c>
      <c r="H79" s="25"/>
    </row>
    <row r="80" spans="1:8" ht="96.75" hidden="1" customHeight="1" x14ac:dyDescent="0.25">
      <c r="A80" s="17" t="s">
        <v>141</v>
      </c>
      <c r="B80" s="50" t="s">
        <v>142</v>
      </c>
      <c r="C80" s="20">
        <f>C81</f>
        <v>20943</v>
      </c>
      <c r="D80" s="21">
        <v>0</v>
      </c>
      <c r="E80" s="20">
        <f>E81</f>
        <v>0</v>
      </c>
      <c r="F80" s="44">
        <v>0</v>
      </c>
      <c r="G80" s="44">
        <f t="shared" si="42"/>
        <v>0</v>
      </c>
      <c r="H80" s="25"/>
    </row>
    <row r="81" spans="1:8" ht="88.5" customHeight="1" x14ac:dyDescent="0.25">
      <c r="A81" s="17" t="s">
        <v>143</v>
      </c>
      <c r="B81" s="50" t="s">
        <v>144</v>
      </c>
      <c r="C81" s="20">
        <v>20943</v>
      </c>
      <c r="D81" s="21">
        <v>0</v>
      </c>
      <c r="E81" s="20">
        <v>0</v>
      </c>
      <c r="F81" s="44">
        <v>0</v>
      </c>
      <c r="G81" s="44">
        <f t="shared" si="42"/>
        <v>0</v>
      </c>
      <c r="H81" s="25"/>
    </row>
    <row r="82" spans="1:8" ht="34.5" customHeight="1" x14ac:dyDescent="0.25">
      <c r="A82" s="17" t="s">
        <v>145</v>
      </c>
      <c r="B82" s="50" t="s">
        <v>146</v>
      </c>
      <c r="C82" s="24">
        <f>C83+C86</f>
        <v>376486.86</v>
      </c>
      <c r="D82" s="24">
        <f>D83+D86</f>
        <v>600000</v>
      </c>
      <c r="E82" s="24">
        <f>E83+E86</f>
        <v>266870.25</v>
      </c>
      <c r="F82" s="44">
        <f t="shared" si="41"/>
        <v>44.478375</v>
      </c>
      <c r="G82" s="44">
        <f t="shared" si="42"/>
        <v>70.884346401890369</v>
      </c>
      <c r="H82" s="25"/>
    </row>
    <row r="83" spans="1:8" ht="34.5" customHeight="1" x14ac:dyDescent="0.25">
      <c r="A83" s="17" t="s">
        <v>147</v>
      </c>
      <c r="B83" s="50" t="s">
        <v>148</v>
      </c>
      <c r="C83" s="18">
        <f t="shared" ref="C83" si="48">C84+C85</f>
        <v>376486.86</v>
      </c>
      <c r="D83" s="24">
        <f t="shared" ref="D83:E83" si="49">D84+D85</f>
        <v>600000</v>
      </c>
      <c r="E83" s="18">
        <f t="shared" si="49"/>
        <v>266870.25</v>
      </c>
      <c r="F83" s="44">
        <f t="shared" si="41"/>
        <v>44.478375</v>
      </c>
      <c r="G83" s="44">
        <f t="shared" si="42"/>
        <v>70.884346401890369</v>
      </c>
      <c r="H83" s="25"/>
    </row>
    <row r="84" spans="1:8" ht="63" customHeight="1" x14ac:dyDescent="0.25">
      <c r="A84" s="17" t="s">
        <v>149</v>
      </c>
      <c r="B84" s="50" t="s">
        <v>150</v>
      </c>
      <c r="C84" s="20">
        <v>318803.09999999998</v>
      </c>
      <c r="D84" s="21">
        <v>550000</v>
      </c>
      <c r="E84" s="20">
        <v>202087.55</v>
      </c>
      <c r="F84" s="44">
        <f t="shared" si="41"/>
        <v>36.743190909090906</v>
      </c>
      <c r="G84" s="44">
        <f t="shared" si="42"/>
        <v>63.389455748705082</v>
      </c>
      <c r="H84" s="25"/>
    </row>
    <row r="85" spans="1:8" ht="48.75" customHeight="1" x14ac:dyDescent="0.25">
      <c r="A85" s="17" t="s">
        <v>151</v>
      </c>
      <c r="B85" s="50" t="s">
        <v>152</v>
      </c>
      <c r="C85" s="20">
        <v>57683.76</v>
      </c>
      <c r="D85" s="21">
        <v>50000</v>
      </c>
      <c r="E85" s="20">
        <v>64782.7</v>
      </c>
      <c r="F85" s="44">
        <f t="shared" si="41"/>
        <v>129.56539999999998</v>
      </c>
      <c r="G85" s="44">
        <f t="shared" si="42"/>
        <v>112.30665268699542</v>
      </c>
      <c r="H85" s="25"/>
    </row>
    <row r="86" spans="1:8" ht="48.75" hidden="1" customHeight="1" x14ac:dyDescent="0.25">
      <c r="A86" s="28" t="s">
        <v>4</v>
      </c>
      <c r="B86" s="52" t="s">
        <v>153</v>
      </c>
      <c r="C86" s="21">
        <f>C87</f>
        <v>0</v>
      </c>
      <c r="D86" s="21">
        <f>D87</f>
        <v>0</v>
      </c>
      <c r="E86" s="21">
        <f>E87</f>
        <v>0</v>
      </c>
      <c r="F86" s="13">
        <v>0</v>
      </c>
      <c r="G86" s="13" t="e">
        <f t="shared" si="42"/>
        <v>#DIV/0!</v>
      </c>
      <c r="H86" s="25"/>
    </row>
    <row r="87" spans="1:8" ht="49.5" hidden="1" customHeight="1" x14ac:dyDescent="0.25">
      <c r="A87" s="28" t="s">
        <v>5</v>
      </c>
      <c r="B87" s="52" t="s">
        <v>154</v>
      </c>
      <c r="C87" s="20">
        <v>0</v>
      </c>
      <c r="D87" s="21">
        <v>0</v>
      </c>
      <c r="E87" s="20">
        <v>0</v>
      </c>
      <c r="F87" s="13">
        <v>0</v>
      </c>
      <c r="G87" s="13" t="e">
        <f t="shared" si="42"/>
        <v>#DIV/0!</v>
      </c>
      <c r="H87" s="25"/>
    </row>
    <row r="88" spans="1:8" s="16" customFormat="1" ht="20.25" customHeight="1" x14ac:dyDescent="0.25">
      <c r="A88" s="10" t="s">
        <v>155</v>
      </c>
      <c r="B88" s="49" t="s">
        <v>156</v>
      </c>
      <c r="C88" s="12">
        <f t="shared" ref="C88" si="50">C89+C122+C128+C114+C116</f>
        <v>112371.18</v>
      </c>
      <c r="D88" s="12">
        <f>D89+D112+D122+D128+D114+D116</f>
        <v>461000</v>
      </c>
      <c r="E88" s="12">
        <f>E89+E112+E122+E128+E114+E116</f>
        <v>203138.45</v>
      </c>
      <c r="F88" s="13">
        <f t="shared" si="41"/>
        <v>44.064739696312365</v>
      </c>
      <c r="G88" s="13">
        <f t="shared" si="42"/>
        <v>180.77450997666841</v>
      </c>
      <c r="H88" s="25"/>
    </row>
    <row r="89" spans="1:8" ht="42.75" x14ac:dyDescent="0.25">
      <c r="A89" s="17" t="s">
        <v>260</v>
      </c>
      <c r="B89" s="56" t="s">
        <v>261</v>
      </c>
      <c r="C89" s="20">
        <f>C90+C92+C94+C97+C102+C104+C108+C110+C112+C106</f>
        <v>107898.18</v>
      </c>
      <c r="D89" s="20">
        <f>D90+D92+D94+D97++D100+D102+D104+D108+D110+D106</f>
        <v>407938</v>
      </c>
      <c r="E89" s="20">
        <f>E90+E92+E94+E97++E100+E102+E104+E108+E110+E106</f>
        <v>183138.45</v>
      </c>
      <c r="F89" s="44">
        <f t="shared" si="41"/>
        <v>44.893697081419234</v>
      </c>
      <c r="G89" s="44">
        <f t="shared" si="42"/>
        <v>169.73265906802138</v>
      </c>
      <c r="H89" s="25"/>
    </row>
    <row r="90" spans="1:8" ht="57" x14ac:dyDescent="0.25">
      <c r="A90" s="17" t="s">
        <v>262</v>
      </c>
      <c r="B90" s="56" t="s">
        <v>263</v>
      </c>
      <c r="C90" s="20">
        <f>C91</f>
        <v>14730.17</v>
      </c>
      <c r="D90" s="57">
        <f>D91</f>
        <v>23667</v>
      </c>
      <c r="E90" s="20">
        <f>E91</f>
        <v>15951.1</v>
      </c>
      <c r="F90" s="44">
        <f t="shared" si="41"/>
        <v>67.398064815988505</v>
      </c>
      <c r="G90" s="44">
        <f t="shared" si="42"/>
        <v>108.28863482227294</v>
      </c>
      <c r="H90" s="25"/>
    </row>
    <row r="91" spans="1:8" ht="76.5" customHeight="1" x14ac:dyDescent="0.25">
      <c r="A91" s="17" t="s">
        <v>264</v>
      </c>
      <c r="B91" s="56" t="s">
        <v>265</v>
      </c>
      <c r="C91" s="20">
        <v>14730.17</v>
      </c>
      <c r="D91" s="57">
        <v>23667</v>
      </c>
      <c r="E91" s="20">
        <v>15951.1</v>
      </c>
      <c r="F91" s="44">
        <f t="shared" si="41"/>
        <v>67.398064815988505</v>
      </c>
      <c r="G91" s="44">
        <f t="shared" si="42"/>
        <v>108.28863482227294</v>
      </c>
      <c r="H91" s="25"/>
    </row>
    <row r="92" spans="1:8" ht="71.25" x14ac:dyDescent="0.25">
      <c r="A92" s="17" t="s">
        <v>266</v>
      </c>
      <c r="B92" s="56" t="s">
        <v>267</v>
      </c>
      <c r="C92" s="20">
        <f>C93</f>
        <v>11000</v>
      </c>
      <c r="D92" s="57">
        <f>D93</f>
        <v>86384</v>
      </c>
      <c r="E92" s="20">
        <f>E93</f>
        <v>14500</v>
      </c>
      <c r="F92" s="44">
        <f t="shared" si="41"/>
        <v>16.785515836265972</v>
      </c>
      <c r="G92" s="44">
        <f t="shared" si="42"/>
        <v>131.81818181818181</v>
      </c>
      <c r="H92" s="25"/>
    </row>
    <row r="93" spans="1:8" ht="99.75" x14ac:dyDescent="0.25">
      <c r="A93" s="17" t="s">
        <v>268</v>
      </c>
      <c r="B93" s="56" t="s">
        <v>269</v>
      </c>
      <c r="C93" s="20">
        <v>11000</v>
      </c>
      <c r="D93" s="20">
        <v>86384</v>
      </c>
      <c r="E93" s="20">
        <v>14500</v>
      </c>
      <c r="F93" s="44">
        <f t="shared" si="41"/>
        <v>16.785515836265972</v>
      </c>
      <c r="G93" s="44">
        <f t="shared" si="42"/>
        <v>131.81818181818181</v>
      </c>
      <c r="H93" s="25"/>
    </row>
    <row r="94" spans="1:8" ht="57" x14ac:dyDescent="0.25">
      <c r="A94" s="17" t="s">
        <v>270</v>
      </c>
      <c r="B94" s="56" t="s">
        <v>271</v>
      </c>
      <c r="C94" s="20">
        <f>C95+C96</f>
        <v>300</v>
      </c>
      <c r="D94" s="57">
        <f>D95</f>
        <v>24244</v>
      </c>
      <c r="E94" s="20">
        <f>E95+E96</f>
        <v>13000</v>
      </c>
      <c r="F94" s="44">
        <f t="shared" si="41"/>
        <v>53.621514601550899</v>
      </c>
      <c r="G94" s="44">
        <f t="shared" si="42"/>
        <v>4333.3333333333339</v>
      </c>
      <c r="H94" s="25"/>
    </row>
    <row r="95" spans="1:8" ht="85.5" x14ac:dyDescent="0.25">
      <c r="A95" s="17" t="s">
        <v>272</v>
      </c>
      <c r="B95" s="56" t="s">
        <v>273</v>
      </c>
      <c r="C95" s="20">
        <v>300</v>
      </c>
      <c r="D95" s="57">
        <v>24244</v>
      </c>
      <c r="E95" s="20">
        <v>13000</v>
      </c>
      <c r="F95" s="44">
        <f t="shared" si="41"/>
        <v>53.621514601550899</v>
      </c>
      <c r="G95" s="44">
        <f t="shared" si="42"/>
        <v>4333.3333333333339</v>
      </c>
      <c r="H95" s="25"/>
    </row>
    <row r="96" spans="1:8" ht="71.25" hidden="1" x14ac:dyDescent="0.25">
      <c r="A96" s="17" t="s">
        <v>351</v>
      </c>
      <c r="B96" s="56" t="s">
        <v>350</v>
      </c>
      <c r="C96" s="20">
        <v>0</v>
      </c>
      <c r="D96" s="57">
        <v>0</v>
      </c>
      <c r="E96" s="20">
        <v>0</v>
      </c>
      <c r="F96" s="44" t="e">
        <f t="shared" si="41"/>
        <v>#DIV/0!</v>
      </c>
      <c r="G96" s="44" t="e">
        <f t="shared" si="42"/>
        <v>#DIV/0!</v>
      </c>
      <c r="H96" s="25"/>
    </row>
    <row r="97" spans="1:8" ht="57" x14ac:dyDescent="0.25">
      <c r="A97" s="17" t="s">
        <v>274</v>
      </c>
      <c r="B97" s="56" t="s">
        <v>275</v>
      </c>
      <c r="C97" s="20">
        <f>C98+C99</f>
        <v>0</v>
      </c>
      <c r="D97" s="57">
        <f>D98+D99</f>
        <v>1433</v>
      </c>
      <c r="E97" s="20">
        <f>E98+E99</f>
        <v>2000</v>
      </c>
      <c r="F97" s="44">
        <f t="shared" si="41"/>
        <v>139.56734124214933</v>
      </c>
      <c r="G97" s="44"/>
      <c r="H97" s="25"/>
    </row>
    <row r="98" spans="1:8" ht="85.5" x14ac:dyDescent="0.25">
      <c r="A98" s="17" t="s">
        <v>276</v>
      </c>
      <c r="B98" s="56" t="s">
        <v>277</v>
      </c>
      <c r="C98" s="20">
        <v>0</v>
      </c>
      <c r="D98" s="57">
        <v>1433</v>
      </c>
      <c r="E98" s="20">
        <v>2000</v>
      </c>
      <c r="F98" s="44">
        <f t="shared" si="41"/>
        <v>139.56734124214933</v>
      </c>
      <c r="G98" s="44"/>
      <c r="H98" s="25"/>
    </row>
    <row r="99" spans="1:8" ht="36" hidden="1" customHeight="1" x14ac:dyDescent="0.25">
      <c r="A99" s="17" t="s">
        <v>320</v>
      </c>
      <c r="B99" s="56" t="s">
        <v>321</v>
      </c>
      <c r="C99" s="20">
        <v>0</v>
      </c>
      <c r="D99" s="57">
        <v>0</v>
      </c>
      <c r="E99" s="20">
        <v>0</v>
      </c>
      <c r="F99" s="44"/>
      <c r="G99" s="44"/>
      <c r="H99" s="25"/>
    </row>
    <row r="100" spans="1:8" ht="36" customHeight="1" x14ac:dyDescent="0.25">
      <c r="A100" s="17" t="s">
        <v>416</v>
      </c>
      <c r="B100" s="56" t="s">
        <v>417</v>
      </c>
      <c r="C100" s="58">
        <f>C101</f>
        <v>0</v>
      </c>
      <c r="D100" s="58">
        <f t="shared" ref="D100:E100" si="51">D101</f>
        <v>1000</v>
      </c>
      <c r="E100" s="58">
        <f t="shared" si="51"/>
        <v>0</v>
      </c>
      <c r="F100" s="44">
        <f t="shared" si="41"/>
        <v>0</v>
      </c>
      <c r="G100" s="44">
        <v>0</v>
      </c>
      <c r="H100" s="25"/>
    </row>
    <row r="101" spans="1:8" ht="36" customHeight="1" x14ac:dyDescent="0.25">
      <c r="A101" s="17" t="s">
        <v>418</v>
      </c>
      <c r="B101" s="56" t="s">
        <v>419</v>
      </c>
      <c r="C101" s="34">
        <v>0</v>
      </c>
      <c r="D101" s="34">
        <v>1000</v>
      </c>
      <c r="E101" s="34">
        <v>0</v>
      </c>
      <c r="F101" s="44">
        <f t="shared" si="41"/>
        <v>0</v>
      </c>
      <c r="G101" s="44">
        <v>0</v>
      </c>
      <c r="H101" s="25"/>
    </row>
    <row r="102" spans="1:8" ht="73.5" customHeight="1" x14ac:dyDescent="0.25">
      <c r="A102" s="17" t="s">
        <v>278</v>
      </c>
      <c r="B102" s="56" t="s">
        <v>279</v>
      </c>
      <c r="C102" s="20">
        <f>C103</f>
        <v>0</v>
      </c>
      <c r="D102" s="57">
        <f>D103</f>
        <v>1500</v>
      </c>
      <c r="E102" s="20">
        <f>E103</f>
        <v>0</v>
      </c>
      <c r="F102" s="44">
        <f t="shared" si="41"/>
        <v>0</v>
      </c>
      <c r="G102" s="44"/>
      <c r="H102" s="25"/>
    </row>
    <row r="103" spans="1:8" ht="99.75" x14ac:dyDescent="0.25">
      <c r="A103" s="17" t="s">
        <v>280</v>
      </c>
      <c r="B103" s="56" t="s">
        <v>281</v>
      </c>
      <c r="C103" s="20">
        <v>0</v>
      </c>
      <c r="D103" s="57">
        <v>1500</v>
      </c>
      <c r="E103" s="20">
        <v>0</v>
      </c>
      <c r="F103" s="44">
        <f t="shared" si="41"/>
        <v>0</v>
      </c>
      <c r="G103" s="44"/>
      <c r="H103" s="25"/>
    </row>
    <row r="104" spans="1:8" ht="67.5" customHeight="1" x14ac:dyDescent="0.25">
      <c r="A104" s="17" t="s">
        <v>322</v>
      </c>
      <c r="B104" s="56" t="s">
        <v>314</v>
      </c>
      <c r="C104" s="59">
        <f>C105</f>
        <v>2100</v>
      </c>
      <c r="D104" s="57">
        <f>D105</f>
        <v>2900</v>
      </c>
      <c r="E104" s="59">
        <f>E105</f>
        <v>900</v>
      </c>
      <c r="F104" s="44">
        <f t="shared" si="41"/>
        <v>31.03448275862069</v>
      </c>
      <c r="G104" s="44">
        <f t="shared" si="42"/>
        <v>42.857142857142854</v>
      </c>
      <c r="H104" s="25"/>
    </row>
    <row r="105" spans="1:8" ht="100.5" customHeight="1" x14ac:dyDescent="0.25">
      <c r="A105" s="17" t="s">
        <v>323</v>
      </c>
      <c r="B105" s="56" t="s">
        <v>315</v>
      </c>
      <c r="C105" s="20">
        <v>2100</v>
      </c>
      <c r="D105" s="57">
        <v>2900</v>
      </c>
      <c r="E105" s="20">
        <v>900</v>
      </c>
      <c r="F105" s="44">
        <f t="shared" si="41"/>
        <v>31.03448275862069</v>
      </c>
      <c r="G105" s="44">
        <f t="shared" si="42"/>
        <v>42.857142857142854</v>
      </c>
      <c r="H105" s="25"/>
    </row>
    <row r="106" spans="1:8" ht="59.25" customHeight="1" x14ac:dyDescent="0.25">
      <c r="A106" s="17" t="s">
        <v>352</v>
      </c>
      <c r="B106" s="53" t="s">
        <v>355</v>
      </c>
      <c r="C106" s="20">
        <f>C107</f>
        <v>1000</v>
      </c>
      <c r="D106" s="57">
        <f>D107</f>
        <v>3070</v>
      </c>
      <c r="E106" s="20">
        <f>E107</f>
        <v>4000</v>
      </c>
      <c r="F106" s="44">
        <f t="shared" si="41"/>
        <v>130.29315960912052</v>
      </c>
      <c r="G106" s="44">
        <f t="shared" si="42"/>
        <v>400</v>
      </c>
      <c r="H106" s="25"/>
    </row>
    <row r="107" spans="1:8" ht="64.5" customHeight="1" x14ac:dyDescent="0.25">
      <c r="A107" s="17" t="s">
        <v>353</v>
      </c>
      <c r="B107" s="53" t="s">
        <v>354</v>
      </c>
      <c r="C107" s="20">
        <v>1000</v>
      </c>
      <c r="D107" s="57">
        <v>3070</v>
      </c>
      <c r="E107" s="20">
        <v>4000</v>
      </c>
      <c r="F107" s="44">
        <f t="shared" si="41"/>
        <v>130.29315960912052</v>
      </c>
      <c r="G107" s="44">
        <f t="shared" si="42"/>
        <v>400</v>
      </c>
      <c r="H107" s="25"/>
    </row>
    <row r="108" spans="1:8" ht="69" customHeight="1" x14ac:dyDescent="0.25">
      <c r="A108" s="17" t="s">
        <v>324</v>
      </c>
      <c r="B108" s="56" t="s">
        <v>316</v>
      </c>
      <c r="C108" s="59">
        <f>C109</f>
        <v>5000</v>
      </c>
      <c r="D108" s="57">
        <f>D109</f>
        <v>14751</v>
      </c>
      <c r="E108" s="59">
        <f>E109</f>
        <v>5016.87</v>
      </c>
      <c r="F108" s="44">
        <f t="shared" si="41"/>
        <v>34.010372178157411</v>
      </c>
      <c r="G108" s="44">
        <f t="shared" si="42"/>
        <v>100.3374</v>
      </c>
      <c r="H108" s="25"/>
    </row>
    <row r="109" spans="1:8" ht="82.5" customHeight="1" x14ac:dyDescent="0.25">
      <c r="A109" s="17" t="s">
        <v>325</v>
      </c>
      <c r="B109" s="56" t="s">
        <v>317</v>
      </c>
      <c r="C109" s="20">
        <v>5000</v>
      </c>
      <c r="D109" s="57">
        <v>14751</v>
      </c>
      <c r="E109" s="20">
        <v>5016.87</v>
      </c>
      <c r="F109" s="44">
        <f t="shared" si="41"/>
        <v>34.010372178157411</v>
      </c>
      <c r="G109" s="44">
        <f t="shared" si="42"/>
        <v>100.3374</v>
      </c>
      <c r="H109" s="25"/>
    </row>
    <row r="110" spans="1:8" ht="71.25" x14ac:dyDescent="0.25">
      <c r="A110" s="17" t="s">
        <v>282</v>
      </c>
      <c r="B110" s="56" t="s">
        <v>283</v>
      </c>
      <c r="C110" s="20">
        <f>C111</f>
        <v>73768.009999999995</v>
      </c>
      <c r="D110" s="57">
        <f>D111</f>
        <v>248989</v>
      </c>
      <c r="E110" s="20">
        <f>E111</f>
        <v>127770.48</v>
      </c>
      <c r="F110" s="44">
        <f t="shared" si="41"/>
        <v>51.315712742329978</v>
      </c>
      <c r="G110" s="44">
        <f t="shared" si="42"/>
        <v>173.2058110283848</v>
      </c>
      <c r="H110" s="25"/>
    </row>
    <row r="111" spans="1:8" ht="85.5" x14ac:dyDescent="0.25">
      <c r="A111" s="17" t="s">
        <v>284</v>
      </c>
      <c r="B111" s="56" t="s">
        <v>285</v>
      </c>
      <c r="C111" s="20">
        <v>73768.009999999995</v>
      </c>
      <c r="D111" s="57">
        <v>248989</v>
      </c>
      <c r="E111" s="20">
        <v>127770.48</v>
      </c>
      <c r="F111" s="44">
        <f t="shared" si="41"/>
        <v>51.315712742329978</v>
      </c>
      <c r="G111" s="44">
        <f t="shared" si="42"/>
        <v>173.2058110283848</v>
      </c>
      <c r="H111" s="25"/>
    </row>
    <row r="112" spans="1:8" ht="114.75" customHeight="1" x14ac:dyDescent="0.25">
      <c r="A112" s="17" t="s">
        <v>326</v>
      </c>
      <c r="B112" s="56" t="s">
        <v>327</v>
      </c>
      <c r="C112" s="20">
        <f>C113</f>
        <v>0</v>
      </c>
      <c r="D112" s="20">
        <f>D113</f>
        <v>44952</v>
      </c>
      <c r="E112" s="20">
        <f>E113</f>
        <v>15000</v>
      </c>
      <c r="F112" s="44">
        <f t="shared" si="41"/>
        <v>33.368926855312331</v>
      </c>
      <c r="G112" s="44"/>
      <c r="H112" s="25"/>
    </row>
    <row r="113" spans="1:8" ht="144" customHeight="1" x14ac:dyDescent="0.25">
      <c r="A113" s="29" t="s">
        <v>318</v>
      </c>
      <c r="B113" s="60" t="s">
        <v>319</v>
      </c>
      <c r="C113" s="20">
        <v>0</v>
      </c>
      <c r="D113" s="57">
        <v>44952</v>
      </c>
      <c r="E113" s="20">
        <v>15000</v>
      </c>
      <c r="F113" s="44">
        <f t="shared" si="41"/>
        <v>33.368926855312331</v>
      </c>
      <c r="G113" s="44"/>
      <c r="H113" s="25"/>
    </row>
    <row r="114" spans="1:8" ht="48.75" customHeight="1" x14ac:dyDescent="0.25">
      <c r="A114" s="17" t="s">
        <v>330</v>
      </c>
      <c r="B114" s="61" t="s">
        <v>328</v>
      </c>
      <c r="C114" s="59">
        <f>C115</f>
        <v>4472.8599999999997</v>
      </c>
      <c r="D114" s="57">
        <f>D115</f>
        <v>8000</v>
      </c>
      <c r="E114" s="59">
        <f>E115</f>
        <v>5000</v>
      </c>
      <c r="F114" s="44">
        <f t="shared" si="41"/>
        <v>62.5</v>
      </c>
      <c r="G114" s="44">
        <f t="shared" si="42"/>
        <v>111.78530068010177</v>
      </c>
      <c r="H114" s="25"/>
    </row>
    <row r="115" spans="1:8" ht="58.5" customHeight="1" x14ac:dyDescent="0.25">
      <c r="A115" s="17" t="s">
        <v>331</v>
      </c>
      <c r="B115" s="61" t="s">
        <v>329</v>
      </c>
      <c r="C115" s="20">
        <v>4472.8599999999997</v>
      </c>
      <c r="D115" s="57">
        <v>8000</v>
      </c>
      <c r="E115" s="20">
        <v>5000</v>
      </c>
      <c r="F115" s="44">
        <f t="shared" si="41"/>
        <v>62.5</v>
      </c>
      <c r="G115" s="44">
        <f t="shared" si="42"/>
        <v>111.78530068010177</v>
      </c>
      <c r="H115" s="25"/>
    </row>
    <row r="116" spans="1:8" ht="114" hidden="1" x14ac:dyDescent="0.25">
      <c r="A116" s="17" t="s">
        <v>361</v>
      </c>
      <c r="B116" s="61" t="s">
        <v>356</v>
      </c>
      <c r="C116" s="20">
        <f t="shared" ref="C116" si="52">C117+C119</f>
        <v>0</v>
      </c>
      <c r="D116" s="20">
        <f t="shared" ref="D116:E116" si="53">D117+D119</f>
        <v>0</v>
      </c>
      <c r="E116" s="20">
        <f t="shared" si="53"/>
        <v>0</v>
      </c>
      <c r="F116" s="44" t="e">
        <f t="shared" si="41"/>
        <v>#DIV/0!</v>
      </c>
      <c r="G116" s="44" t="e">
        <f t="shared" si="42"/>
        <v>#DIV/0!</v>
      </c>
      <c r="H116" s="25"/>
    </row>
    <row r="117" spans="1:8" ht="57" hidden="1" x14ac:dyDescent="0.25">
      <c r="A117" s="17" t="s">
        <v>362</v>
      </c>
      <c r="B117" s="56" t="s">
        <v>357</v>
      </c>
      <c r="C117" s="20">
        <f t="shared" ref="C117:E117" si="54">C118</f>
        <v>0</v>
      </c>
      <c r="D117" s="20">
        <f t="shared" si="54"/>
        <v>0</v>
      </c>
      <c r="E117" s="20">
        <f t="shared" si="54"/>
        <v>0</v>
      </c>
      <c r="F117" s="44" t="e">
        <f t="shared" si="41"/>
        <v>#DIV/0!</v>
      </c>
      <c r="G117" s="44" t="e">
        <f t="shared" si="42"/>
        <v>#DIV/0!</v>
      </c>
      <c r="H117" s="25"/>
    </row>
    <row r="118" spans="1:8" ht="71.25" hidden="1" x14ac:dyDescent="0.25">
      <c r="A118" s="17" t="s">
        <v>363</v>
      </c>
      <c r="B118" s="56" t="s">
        <v>358</v>
      </c>
      <c r="C118" s="20">
        <v>0</v>
      </c>
      <c r="D118" s="57">
        <v>0</v>
      </c>
      <c r="E118" s="20">
        <v>0</v>
      </c>
      <c r="F118" s="44" t="e">
        <f t="shared" si="41"/>
        <v>#DIV/0!</v>
      </c>
      <c r="G118" s="44" t="e">
        <f t="shared" si="42"/>
        <v>#DIV/0!</v>
      </c>
      <c r="H118" s="25"/>
    </row>
    <row r="119" spans="1:8" ht="85.5" hidden="1" x14ac:dyDescent="0.25">
      <c r="A119" s="17" t="s">
        <v>364</v>
      </c>
      <c r="B119" s="56" t="s">
        <v>359</v>
      </c>
      <c r="C119" s="20">
        <f t="shared" ref="C119:E119" si="55">C120</f>
        <v>0</v>
      </c>
      <c r="D119" s="20">
        <f t="shared" si="55"/>
        <v>0</v>
      </c>
      <c r="E119" s="20">
        <f t="shared" si="55"/>
        <v>0</v>
      </c>
      <c r="F119" s="44" t="e">
        <f t="shared" si="41"/>
        <v>#DIV/0!</v>
      </c>
      <c r="G119" s="44" t="e">
        <f t="shared" si="42"/>
        <v>#DIV/0!</v>
      </c>
      <c r="H119" s="25"/>
    </row>
    <row r="120" spans="1:8" ht="71.25" hidden="1" x14ac:dyDescent="0.25">
      <c r="A120" s="17" t="s">
        <v>365</v>
      </c>
      <c r="B120" s="56" t="s">
        <v>360</v>
      </c>
      <c r="C120" s="20">
        <v>0</v>
      </c>
      <c r="D120" s="57">
        <v>0</v>
      </c>
      <c r="E120" s="20">
        <v>0</v>
      </c>
      <c r="F120" s="44" t="e">
        <f t="shared" si="41"/>
        <v>#DIV/0!</v>
      </c>
      <c r="G120" s="44" t="e">
        <f t="shared" si="42"/>
        <v>#DIV/0!</v>
      </c>
      <c r="H120" s="25"/>
    </row>
    <row r="121" spans="1:8" ht="15" hidden="1" x14ac:dyDescent="0.25">
      <c r="A121" s="17"/>
      <c r="B121" s="61"/>
      <c r="C121" s="20"/>
      <c r="D121" s="57"/>
      <c r="E121" s="20"/>
      <c r="F121" s="44" t="e">
        <f t="shared" si="41"/>
        <v>#DIV/0!</v>
      </c>
      <c r="G121" s="44" t="e">
        <f t="shared" si="42"/>
        <v>#DIV/0!</v>
      </c>
      <c r="H121" s="25"/>
    </row>
    <row r="122" spans="1:8" ht="28.5" hidden="1" x14ac:dyDescent="0.25">
      <c r="A122" s="17" t="s">
        <v>286</v>
      </c>
      <c r="B122" s="56" t="s">
        <v>287</v>
      </c>
      <c r="C122" s="20">
        <f>C123+C125</f>
        <v>0.14000000000000001</v>
      </c>
      <c r="D122" s="20">
        <f>D123+D125</f>
        <v>110</v>
      </c>
      <c r="E122" s="20">
        <f>E123+E125</f>
        <v>0</v>
      </c>
      <c r="F122" s="44">
        <f t="shared" si="41"/>
        <v>0</v>
      </c>
      <c r="G122" s="44">
        <f t="shared" si="42"/>
        <v>0</v>
      </c>
      <c r="H122" s="25"/>
    </row>
    <row r="123" spans="1:8" ht="85.5" hidden="1" x14ac:dyDescent="0.25">
      <c r="A123" s="17" t="s">
        <v>288</v>
      </c>
      <c r="B123" s="56" t="s">
        <v>289</v>
      </c>
      <c r="C123" s="20">
        <f>C124</f>
        <v>0</v>
      </c>
      <c r="D123" s="57">
        <v>0</v>
      </c>
      <c r="E123" s="20">
        <f>E124</f>
        <v>0</v>
      </c>
      <c r="F123" s="44" t="e">
        <f t="shared" si="41"/>
        <v>#DIV/0!</v>
      </c>
      <c r="G123" s="44" t="e">
        <f t="shared" si="42"/>
        <v>#DIV/0!</v>
      </c>
      <c r="H123" s="25"/>
    </row>
    <row r="124" spans="1:8" ht="42.75" hidden="1" x14ac:dyDescent="0.25">
      <c r="A124" s="17" t="s">
        <v>290</v>
      </c>
      <c r="B124" s="56" t="s">
        <v>291</v>
      </c>
      <c r="C124" s="20">
        <v>0</v>
      </c>
      <c r="D124" s="57">
        <v>0</v>
      </c>
      <c r="E124" s="20">
        <v>0</v>
      </c>
      <c r="F124" s="44" t="e">
        <f t="shared" si="41"/>
        <v>#DIV/0!</v>
      </c>
      <c r="G124" s="44" t="e">
        <f t="shared" si="42"/>
        <v>#DIV/0!</v>
      </c>
      <c r="H124" s="25"/>
    </row>
    <row r="125" spans="1:8" ht="71.25" x14ac:dyDescent="0.25">
      <c r="A125" s="17" t="s">
        <v>292</v>
      </c>
      <c r="B125" s="56" t="s">
        <v>293</v>
      </c>
      <c r="C125" s="20">
        <f>C126+C127</f>
        <v>0.14000000000000001</v>
      </c>
      <c r="D125" s="20">
        <f>D126+D127</f>
        <v>110</v>
      </c>
      <c r="E125" s="20">
        <f>E126+E127</f>
        <v>0</v>
      </c>
      <c r="F125" s="44">
        <f t="shared" si="41"/>
        <v>0</v>
      </c>
      <c r="G125" s="44">
        <f t="shared" si="42"/>
        <v>0</v>
      </c>
      <c r="H125" s="25"/>
    </row>
    <row r="126" spans="1:8" ht="60.75" customHeight="1" x14ac:dyDescent="0.25">
      <c r="A126" s="17" t="s">
        <v>294</v>
      </c>
      <c r="B126" s="56" t="s">
        <v>295</v>
      </c>
      <c r="C126" s="20">
        <v>0.14000000000000001</v>
      </c>
      <c r="D126" s="57">
        <v>110</v>
      </c>
      <c r="E126" s="20">
        <v>0</v>
      </c>
      <c r="F126" s="44">
        <f t="shared" si="41"/>
        <v>0</v>
      </c>
      <c r="G126" s="44">
        <f t="shared" si="42"/>
        <v>0</v>
      </c>
      <c r="H126" s="25"/>
    </row>
    <row r="127" spans="1:8" ht="71.25" hidden="1" x14ac:dyDescent="0.25">
      <c r="A127" s="17" t="s">
        <v>296</v>
      </c>
      <c r="B127" s="56" t="s">
        <v>297</v>
      </c>
      <c r="C127" s="20">
        <v>0</v>
      </c>
      <c r="D127" s="57">
        <v>0</v>
      </c>
      <c r="E127" s="20">
        <v>0</v>
      </c>
      <c r="F127" s="44" t="e">
        <f t="shared" si="41"/>
        <v>#DIV/0!</v>
      </c>
      <c r="G127" s="44" t="e">
        <f t="shared" si="42"/>
        <v>#DIV/0!</v>
      </c>
      <c r="H127" s="25"/>
    </row>
    <row r="128" spans="1:8" ht="15" hidden="1" x14ac:dyDescent="0.25">
      <c r="A128" s="17" t="s">
        <v>298</v>
      </c>
      <c r="B128" s="56" t="s">
        <v>299</v>
      </c>
      <c r="C128" s="20">
        <f>C129</f>
        <v>0</v>
      </c>
      <c r="D128" s="57">
        <v>0</v>
      </c>
      <c r="E128" s="20">
        <f>E129</f>
        <v>0</v>
      </c>
      <c r="F128" s="44" t="e">
        <f t="shared" si="41"/>
        <v>#DIV/0!</v>
      </c>
      <c r="G128" s="44" t="e">
        <f t="shared" si="42"/>
        <v>#DIV/0!</v>
      </c>
      <c r="H128" s="25"/>
    </row>
    <row r="129" spans="1:8" ht="99" hidden="1" customHeight="1" x14ac:dyDescent="0.25">
      <c r="A129" s="17" t="s">
        <v>300</v>
      </c>
      <c r="B129" s="56" t="s">
        <v>301</v>
      </c>
      <c r="C129" s="20">
        <v>0</v>
      </c>
      <c r="D129" s="57">
        <v>0</v>
      </c>
      <c r="E129" s="20">
        <v>0</v>
      </c>
      <c r="F129" s="44" t="e">
        <f t="shared" si="41"/>
        <v>#DIV/0!</v>
      </c>
      <c r="G129" s="44" t="e">
        <f t="shared" si="42"/>
        <v>#DIV/0!</v>
      </c>
      <c r="H129" s="25"/>
    </row>
    <row r="130" spans="1:8" s="31" customFormat="1" ht="15" hidden="1" x14ac:dyDescent="0.25">
      <c r="A130" s="62" t="s">
        <v>302</v>
      </c>
      <c r="B130" s="63" t="s">
        <v>303</v>
      </c>
      <c r="C130" s="30">
        <f>C133</f>
        <v>0</v>
      </c>
      <c r="D130" s="30">
        <f>D133</f>
        <v>0</v>
      </c>
      <c r="E130" s="30">
        <f>E133</f>
        <v>0</v>
      </c>
      <c r="F130" s="13" t="e">
        <f t="shared" si="41"/>
        <v>#DIV/0!</v>
      </c>
      <c r="G130" s="13" t="e">
        <f t="shared" si="42"/>
        <v>#DIV/0!</v>
      </c>
      <c r="H130" s="25"/>
    </row>
    <row r="131" spans="1:8" ht="15" hidden="1" x14ac:dyDescent="0.2">
      <c r="A131" s="64" t="s">
        <v>304</v>
      </c>
      <c r="B131" s="65" t="s">
        <v>305</v>
      </c>
      <c r="C131" s="20">
        <v>0</v>
      </c>
      <c r="D131" s="21"/>
      <c r="E131" s="20">
        <v>0</v>
      </c>
      <c r="F131" s="13" t="e">
        <f t="shared" si="41"/>
        <v>#DIV/0!</v>
      </c>
      <c r="G131" s="13" t="e">
        <f t="shared" si="42"/>
        <v>#DIV/0!</v>
      </c>
      <c r="H131" s="25"/>
    </row>
    <row r="132" spans="1:8" ht="28.5" hidden="1" x14ac:dyDescent="0.2">
      <c r="A132" s="64" t="s">
        <v>306</v>
      </c>
      <c r="B132" s="65" t="s">
        <v>307</v>
      </c>
      <c r="C132" s="20">
        <v>0</v>
      </c>
      <c r="D132" s="21"/>
      <c r="E132" s="20">
        <v>0</v>
      </c>
      <c r="F132" s="13" t="e">
        <f t="shared" si="41"/>
        <v>#DIV/0!</v>
      </c>
      <c r="G132" s="13" t="e">
        <f t="shared" si="42"/>
        <v>#DIV/0!</v>
      </c>
      <c r="H132" s="25"/>
    </row>
    <row r="133" spans="1:8" ht="15" hidden="1" x14ac:dyDescent="0.2">
      <c r="A133" s="64" t="s">
        <v>391</v>
      </c>
      <c r="B133" s="65" t="s">
        <v>390</v>
      </c>
      <c r="C133" s="20">
        <f t="shared" ref="C133:E133" si="56">C134</f>
        <v>0</v>
      </c>
      <c r="D133" s="20">
        <f t="shared" si="56"/>
        <v>0</v>
      </c>
      <c r="E133" s="20">
        <f t="shared" si="56"/>
        <v>0</v>
      </c>
      <c r="F133" s="13" t="e">
        <f t="shared" si="41"/>
        <v>#DIV/0!</v>
      </c>
      <c r="G133" s="13" t="e">
        <f t="shared" si="42"/>
        <v>#DIV/0!</v>
      </c>
      <c r="H133" s="25"/>
    </row>
    <row r="134" spans="1:8" ht="28.5" hidden="1" x14ac:dyDescent="0.2">
      <c r="A134" s="17" t="s">
        <v>393</v>
      </c>
      <c r="B134" s="65" t="s">
        <v>392</v>
      </c>
      <c r="C134" s="20">
        <v>0</v>
      </c>
      <c r="D134" s="21">
        <v>0</v>
      </c>
      <c r="E134" s="20">
        <v>0</v>
      </c>
      <c r="F134" s="13" t="e">
        <f t="shared" si="41"/>
        <v>#DIV/0!</v>
      </c>
      <c r="G134" s="13" t="e">
        <f t="shared" si="42"/>
        <v>#DIV/0!</v>
      </c>
      <c r="H134" s="25"/>
    </row>
    <row r="135" spans="1:8" ht="15" hidden="1" x14ac:dyDescent="0.25">
      <c r="A135" s="17"/>
      <c r="B135" s="50"/>
      <c r="C135" s="20"/>
      <c r="D135" s="21"/>
      <c r="E135" s="20"/>
      <c r="F135" s="13" t="e">
        <f t="shared" si="41"/>
        <v>#DIV/0!</v>
      </c>
      <c r="G135" s="13" t="e">
        <f t="shared" si="42"/>
        <v>#DIV/0!</v>
      </c>
      <c r="H135" s="25"/>
    </row>
    <row r="136" spans="1:8" ht="15" hidden="1" x14ac:dyDescent="0.25">
      <c r="A136" s="17"/>
      <c r="B136" s="50"/>
      <c r="C136" s="20"/>
      <c r="D136" s="21"/>
      <c r="E136" s="20"/>
      <c r="F136" s="13" t="e">
        <f t="shared" si="41"/>
        <v>#DIV/0!</v>
      </c>
      <c r="G136" s="13" t="e">
        <f t="shared" si="42"/>
        <v>#DIV/0!</v>
      </c>
      <c r="H136" s="25"/>
    </row>
    <row r="137" spans="1:8" ht="15" hidden="1" x14ac:dyDescent="0.25">
      <c r="A137" s="17"/>
      <c r="B137" s="50"/>
      <c r="C137" s="20"/>
      <c r="D137" s="21"/>
      <c r="E137" s="20"/>
      <c r="F137" s="13" t="e">
        <f t="shared" si="41"/>
        <v>#DIV/0!</v>
      </c>
      <c r="G137" s="13" t="e">
        <f t="shared" si="42"/>
        <v>#DIV/0!</v>
      </c>
      <c r="H137" s="25"/>
    </row>
    <row r="138" spans="1:8" ht="15" hidden="1" x14ac:dyDescent="0.25">
      <c r="A138" s="17"/>
      <c r="B138" s="50"/>
      <c r="C138" s="20"/>
      <c r="D138" s="21"/>
      <c r="E138" s="20"/>
      <c r="F138" s="13" t="e">
        <f t="shared" si="41"/>
        <v>#DIV/0!</v>
      </c>
      <c r="G138" s="13" t="e">
        <f t="shared" si="42"/>
        <v>#DIV/0!</v>
      </c>
      <c r="H138" s="25"/>
    </row>
    <row r="139" spans="1:8" ht="15" hidden="1" x14ac:dyDescent="0.25">
      <c r="A139" s="17"/>
      <c r="B139" s="50"/>
      <c r="C139" s="20"/>
      <c r="D139" s="21"/>
      <c r="E139" s="20"/>
      <c r="F139" s="13" t="e">
        <f t="shared" si="41"/>
        <v>#DIV/0!</v>
      </c>
      <c r="G139" s="13" t="e">
        <f t="shared" si="42"/>
        <v>#DIV/0!</v>
      </c>
      <c r="H139" s="25"/>
    </row>
    <row r="140" spans="1:8" s="15" customFormat="1" ht="20.25" customHeight="1" x14ac:dyDescent="0.25">
      <c r="A140" s="10" t="s">
        <v>157</v>
      </c>
      <c r="B140" s="49" t="s">
        <v>158</v>
      </c>
      <c r="C140" s="11">
        <f>C141+C212+C214+C217</f>
        <v>273976935.11000001</v>
      </c>
      <c r="D140" s="11">
        <f>D141+D212+D214+D217</f>
        <v>581293725.25</v>
      </c>
      <c r="E140" s="11">
        <f>E141+E207+E212+E214+E217</f>
        <v>226550128.37999997</v>
      </c>
      <c r="F140" s="13">
        <f t="shared" si="41"/>
        <v>38.973434348111425</v>
      </c>
      <c r="G140" s="13">
        <f t="shared" si="42"/>
        <v>82.689489277278582</v>
      </c>
      <c r="H140" s="25"/>
    </row>
    <row r="141" spans="1:8" ht="33" customHeight="1" x14ac:dyDescent="0.25">
      <c r="A141" s="17" t="s">
        <v>159</v>
      </c>
      <c r="B141" s="50" t="s">
        <v>160</v>
      </c>
      <c r="C141" s="18">
        <f t="shared" ref="C141:E141" si="57">C142+C149+C178+C196</f>
        <v>274016417.35000002</v>
      </c>
      <c r="D141" s="18">
        <f t="shared" ref="D141" si="58">D142+D149+D178+D196</f>
        <v>581293725.25</v>
      </c>
      <c r="E141" s="18">
        <f t="shared" si="57"/>
        <v>208860180.11999997</v>
      </c>
      <c r="F141" s="44">
        <f t="shared" si="41"/>
        <v>35.930231318112781</v>
      </c>
      <c r="G141" s="44">
        <f t="shared" si="42"/>
        <v>76.221776103737511</v>
      </c>
    </row>
    <row r="142" spans="1:8" s="16" customFormat="1" ht="32.25" customHeight="1" x14ac:dyDescent="0.25">
      <c r="A142" s="10" t="s">
        <v>161</v>
      </c>
      <c r="B142" s="49" t="s">
        <v>162</v>
      </c>
      <c r="C142" s="32">
        <f>C143+C146</f>
        <v>38361798</v>
      </c>
      <c r="D142" s="30">
        <f t="shared" ref="D142" si="59">D143+D146</f>
        <v>76253000</v>
      </c>
      <c r="E142" s="32">
        <f>E143+E146</f>
        <v>38196598</v>
      </c>
      <c r="F142" s="13">
        <f t="shared" si="41"/>
        <v>50.091928186432014</v>
      </c>
      <c r="G142" s="13">
        <f t="shared" si="42"/>
        <v>99.569363250387795</v>
      </c>
    </row>
    <row r="143" spans="1:8" ht="18" customHeight="1" x14ac:dyDescent="0.25">
      <c r="A143" s="17" t="s">
        <v>163</v>
      </c>
      <c r="B143" s="50" t="s">
        <v>164</v>
      </c>
      <c r="C143" s="20">
        <f>C144</f>
        <v>35040498</v>
      </c>
      <c r="D143" s="21">
        <f>D144</f>
        <v>72025000</v>
      </c>
      <c r="E143" s="20">
        <f>E144</f>
        <v>36012498</v>
      </c>
      <c r="F143" s="44">
        <f t="shared" ref="F143:F212" si="60">E143/D143*100</f>
        <v>49.999997223186391</v>
      </c>
      <c r="G143" s="44">
        <f t="shared" ref="G143:G212" si="61">E143/C143*100</f>
        <v>102.77393317868942</v>
      </c>
    </row>
    <row r="144" spans="1:8" ht="35.25" customHeight="1" x14ac:dyDescent="0.25">
      <c r="A144" s="17" t="s">
        <v>165</v>
      </c>
      <c r="B144" s="50" t="s">
        <v>166</v>
      </c>
      <c r="C144" s="20">
        <v>35040498</v>
      </c>
      <c r="D144" s="21">
        <v>72025000</v>
      </c>
      <c r="E144" s="20">
        <v>36012498</v>
      </c>
      <c r="F144" s="44">
        <f t="shared" si="60"/>
        <v>49.999997223186391</v>
      </c>
      <c r="G144" s="44">
        <f t="shared" si="61"/>
        <v>102.77393317868942</v>
      </c>
    </row>
    <row r="145" spans="1:8" ht="28.5" hidden="1" x14ac:dyDescent="0.25">
      <c r="A145" s="17" t="s">
        <v>167</v>
      </c>
      <c r="B145" s="50" t="s">
        <v>168</v>
      </c>
      <c r="C145" s="20" t="s">
        <v>169</v>
      </c>
      <c r="D145" s="21" t="s">
        <v>169</v>
      </c>
      <c r="E145" s="20" t="s">
        <v>169</v>
      </c>
      <c r="F145" s="44" t="e">
        <f t="shared" si="60"/>
        <v>#VALUE!</v>
      </c>
      <c r="G145" s="44" t="e">
        <f t="shared" si="61"/>
        <v>#VALUE!</v>
      </c>
    </row>
    <row r="146" spans="1:8" ht="33" customHeight="1" x14ac:dyDescent="0.25">
      <c r="A146" s="17" t="s">
        <v>170</v>
      </c>
      <c r="B146" s="50" t="s">
        <v>171</v>
      </c>
      <c r="C146" s="18">
        <f t="shared" ref="C146:E146" si="62">C147</f>
        <v>3321300</v>
      </c>
      <c r="D146" s="24">
        <f t="shared" si="62"/>
        <v>4228000</v>
      </c>
      <c r="E146" s="18">
        <f t="shared" si="62"/>
        <v>2184100</v>
      </c>
      <c r="F146" s="44">
        <f t="shared" si="60"/>
        <v>51.657994323557233</v>
      </c>
      <c r="G146" s="44">
        <f t="shared" si="61"/>
        <v>65.760395026044023</v>
      </c>
    </row>
    <row r="147" spans="1:8" ht="33" customHeight="1" x14ac:dyDescent="0.25">
      <c r="A147" s="17" t="s">
        <v>172</v>
      </c>
      <c r="B147" s="50" t="s">
        <v>173</v>
      </c>
      <c r="C147" s="20">
        <v>3321300</v>
      </c>
      <c r="D147" s="21">
        <v>4228000</v>
      </c>
      <c r="E147" s="20">
        <v>2184100</v>
      </c>
      <c r="F147" s="44">
        <f t="shared" si="60"/>
        <v>51.657994323557233</v>
      </c>
      <c r="G147" s="44">
        <f t="shared" si="61"/>
        <v>65.760395026044023</v>
      </c>
    </row>
    <row r="148" spans="1:8" ht="48" hidden="1" customHeight="1" x14ac:dyDescent="0.25">
      <c r="A148" s="17" t="s">
        <v>174</v>
      </c>
      <c r="B148" s="50" t="s">
        <v>175</v>
      </c>
      <c r="C148" s="20" t="s">
        <v>169</v>
      </c>
      <c r="D148" s="21" t="s">
        <v>169</v>
      </c>
      <c r="E148" s="20" t="s">
        <v>169</v>
      </c>
      <c r="F148" s="13" t="e">
        <f t="shared" si="60"/>
        <v>#VALUE!</v>
      </c>
      <c r="G148" s="13" t="e">
        <f t="shared" si="61"/>
        <v>#VALUE!</v>
      </c>
    </row>
    <row r="149" spans="1:8" s="16" customFormat="1" ht="32.25" customHeight="1" x14ac:dyDescent="0.25">
      <c r="A149" s="10" t="s">
        <v>176</v>
      </c>
      <c r="B149" s="49" t="s">
        <v>177</v>
      </c>
      <c r="C149" s="11">
        <f>C150+C152+C162+C166+C170+C172+C176+C156+C158+C160+C174+C168</f>
        <v>135879240.71000001</v>
      </c>
      <c r="D149" s="11">
        <f>D150+D152+D154+D162+D164+D166+D170+D172+D176+D156+D158+D160+D174+D168</f>
        <v>271210419.08000004</v>
      </c>
      <c r="E149" s="11">
        <f>E150+E152+E154+E162+E164+E166+E170+E172+E176+E156+E158+E160+E174+E168</f>
        <v>63428168.919999994</v>
      </c>
      <c r="F149" s="13">
        <f t="shared" si="60"/>
        <v>23.387069396213104</v>
      </c>
      <c r="G149" s="13">
        <f t="shared" si="61"/>
        <v>46.679808180096792</v>
      </c>
      <c r="H149" s="25"/>
    </row>
    <row r="150" spans="1:8" ht="48" customHeight="1" x14ac:dyDescent="0.25">
      <c r="A150" s="17" t="s">
        <v>178</v>
      </c>
      <c r="B150" s="50" t="s">
        <v>179</v>
      </c>
      <c r="C150" s="21">
        <f>C151</f>
        <v>102921219.66</v>
      </c>
      <c r="D150" s="21">
        <f>D151</f>
        <v>80246403.799999997</v>
      </c>
      <c r="E150" s="21">
        <f>E151</f>
        <v>45764470.740000002</v>
      </c>
      <c r="F150" s="44">
        <f t="shared" si="60"/>
        <v>57.029933520834</v>
      </c>
      <c r="G150" s="44">
        <f t="shared" si="61"/>
        <v>44.465534795626034</v>
      </c>
    </row>
    <row r="151" spans="1:8" ht="47.25" customHeight="1" x14ac:dyDescent="0.25">
      <c r="A151" s="17" t="s">
        <v>308</v>
      </c>
      <c r="B151" s="61" t="s">
        <v>309</v>
      </c>
      <c r="C151" s="20">
        <v>102921219.66</v>
      </c>
      <c r="D151" s="21">
        <v>80246403.799999997</v>
      </c>
      <c r="E151" s="20">
        <v>45764470.740000002</v>
      </c>
      <c r="F151" s="44">
        <f t="shared" si="60"/>
        <v>57.029933520834</v>
      </c>
      <c r="G151" s="44">
        <f t="shared" si="61"/>
        <v>44.465534795626034</v>
      </c>
    </row>
    <row r="152" spans="1:8" ht="33" customHeight="1" x14ac:dyDescent="0.25">
      <c r="A152" s="29" t="s">
        <v>396</v>
      </c>
      <c r="B152" s="66" t="s">
        <v>394</v>
      </c>
      <c r="C152" s="20">
        <f>C153</f>
        <v>9055200</v>
      </c>
      <c r="D152" s="21">
        <f>D153</f>
        <v>0</v>
      </c>
      <c r="E152" s="20">
        <f>E153</f>
        <v>0</v>
      </c>
      <c r="F152" s="44"/>
      <c r="G152" s="44">
        <f t="shared" si="61"/>
        <v>0</v>
      </c>
    </row>
    <row r="153" spans="1:8" ht="46.5" customHeight="1" x14ac:dyDescent="0.25">
      <c r="A153" s="28" t="s">
        <v>397</v>
      </c>
      <c r="B153" s="66" t="s">
        <v>395</v>
      </c>
      <c r="C153" s="20">
        <v>9055200</v>
      </c>
      <c r="D153" s="21">
        <v>0</v>
      </c>
      <c r="E153" s="20">
        <v>0</v>
      </c>
      <c r="F153" s="44"/>
      <c r="G153" s="44">
        <f t="shared" si="61"/>
        <v>0</v>
      </c>
    </row>
    <row r="154" spans="1:8" ht="32.25" customHeight="1" x14ac:dyDescent="0.25">
      <c r="A154" s="17" t="s">
        <v>420</v>
      </c>
      <c r="B154" s="56" t="s">
        <v>421</v>
      </c>
      <c r="C154" s="45" t="str">
        <f>C155</f>
        <v>0,00</v>
      </c>
      <c r="D154" s="46">
        <f t="shared" ref="D154:E154" si="63">D155</f>
        <v>752688.09</v>
      </c>
      <c r="E154" s="46">
        <f t="shared" si="63"/>
        <v>647838.66</v>
      </c>
      <c r="F154" s="44">
        <f t="shared" si="60"/>
        <v>86.070002781630308</v>
      </c>
      <c r="G154" s="44">
        <v>0</v>
      </c>
    </row>
    <row r="155" spans="1:8" ht="32.25" customHeight="1" x14ac:dyDescent="0.25">
      <c r="A155" s="17" t="s">
        <v>422</v>
      </c>
      <c r="B155" s="56" t="s">
        <v>423</v>
      </c>
      <c r="C155" s="45" t="s">
        <v>424</v>
      </c>
      <c r="D155" s="46">
        <v>752688.09</v>
      </c>
      <c r="E155" s="46">
        <v>647838.66</v>
      </c>
      <c r="F155" s="44">
        <f t="shared" si="60"/>
        <v>86.070002781630308</v>
      </c>
      <c r="G155" s="44">
        <v>0</v>
      </c>
    </row>
    <row r="156" spans="1:8" ht="38.25" hidden="1" customHeight="1" x14ac:dyDescent="0.25">
      <c r="A156" s="17" t="s">
        <v>338</v>
      </c>
      <c r="B156" s="56" t="s">
        <v>332</v>
      </c>
      <c r="C156" s="20">
        <f>C157</f>
        <v>0</v>
      </c>
      <c r="D156" s="21">
        <f>D157</f>
        <v>0</v>
      </c>
      <c r="E156" s="20">
        <f>E157</f>
        <v>0</v>
      </c>
      <c r="F156" s="44" t="e">
        <f t="shared" si="60"/>
        <v>#DIV/0!</v>
      </c>
      <c r="G156" s="44" t="e">
        <f t="shared" si="61"/>
        <v>#DIV/0!</v>
      </c>
    </row>
    <row r="157" spans="1:8" ht="51" hidden="1" customHeight="1" x14ac:dyDescent="0.25">
      <c r="A157" s="17" t="s">
        <v>339</v>
      </c>
      <c r="B157" s="56" t="s">
        <v>333</v>
      </c>
      <c r="C157" s="20">
        <v>0</v>
      </c>
      <c r="D157" s="21">
        <v>0</v>
      </c>
      <c r="E157" s="20">
        <v>0</v>
      </c>
      <c r="F157" s="44" t="e">
        <f t="shared" si="60"/>
        <v>#DIV/0!</v>
      </c>
      <c r="G157" s="44" t="e">
        <f t="shared" si="61"/>
        <v>#DIV/0!</v>
      </c>
    </row>
    <row r="158" spans="1:8" ht="69" hidden="1" customHeight="1" x14ac:dyDescent="0.25">
      <c r="A158" s="17" t="s">
        <v>340</v>
      </c>
      <c r="B158" s="56" t="s">
        <v>334</v>
      </c>
      <c r="C158" s="20">
        <f>C159</f>
        <v>0</v>
      </c>
      <c r="D158" s="21"/>
      <c r="E158" s="20">
        <f>E159</f>
        <v>0</v>
      </c>
      <c r="F158" s="44" t="e">
        <f t="shared" si="60"/>
        <v>#DIV/0!</v>
      </c>
      <c r="G158" s="44" t="e">
        <f t="shared" si="61"/>
        <v>#DIV/0!</v>
      </c>
    </row>
    <row r="159" spans="1:8" ht="27" hidden="1" customHeight="1" x14ac:dyDescent="0.25">
      <c r="A159" s="17" t="s">
        <v>341</v>
      </c>
      <c r="B159" s="56" t="s">
        <v>335</v>
      </c>
      <c r="C159" s="20">
        <v>0</v>
      </c>
      <c r="D159" s="21">
        <v>0</v>
      </c>
      <c r="E159" s="20">
        <v>0</v>
      </c>
      <c r="F159" s="44" t="e">
        <f t="shared" si="60"/>
        <v>#DIV/0!</v>
      </c>
      <c r="G159" s="44" t="e">
        <f t="shared" si="61"/>
        <v>#DIV/0!</v>
      </c>
    </row>
    <row r="160" spans="1:8" ht="57" customHeight="1" x14ac:dyDescent="0.25">
      <c r="A160" s="17" t="s">
        <v>342</v>
      </c>
      <c r="B160" s="56" t="s">
        <v>336</v>
      </c>
      <c r="C160" s="20">
        <f>C161</f>
        <v>1944321.62</v>
      </c>
      <c r="D160" s="21">
        <f>D161</f>
        <v>4610805.91</v>
      </c>
      <c r="E160" s="20">
        <f>E161</f>
        <v>1618553.15</v>
      </c>
      <c r="F160" s="44">
        <f t="shared" si="60"/>
        <v>35.103476086244541</v>
      </c>
      <c r="G160" s="44">
        <f t="shared" si="61"/>
        <v>83.245134619240616</v>
      </c>
    </row>
    <row r="161" spans="1:7" ht="57" customHeight="1" x14ac:dyDescent="0.25">
      <c r="A161" s="17" t="s">
        <v>343</v>
      </c>
      <c r="B161" s="56" t="s">
        <v>337</v>
      </c>
      <c r="C161" s="20">
        <v>1944321.62</v>
      </c>
      <c r="D161" s="21">
        <v>4610805.91</v>
      </c>
      <c r="E161" s="20">
        <v>1618553.15</v>
      </c>
      <c r="F161" s="44">
        <f t="shared" si="60"/>
        <v>35.103476086244541</v>
      </c>
      <c r="G161" s="44">
        <f t="shared" si="61"/>
        <v>83.245134619240616</v>
      </c>
    </row>
    <row r="162" spans="1:7" ht="48.75" hidden="1" customHeight="1" x14ac:dyDescent="0.25">
      <c r="A162" s="17" t="s">
        <v>180</v>
      </c>
      <c r="B162" s="50" t="s">
        <v>181</v>
      </c>
      <c r="C162" s="20">
        <f>C163</f>
        <v>0</v>
      </c>
      <c r="D162" s="21">
        <f>D163</f>
        <v>0</v>
      </c>
      <c r="E162" s="20">
        <f>E163</f>
        <v>0</v>
      </c>
      <c r="F162" s="44" t="e">
        <f t="shared" si="60"/>
        <v>#DIV/0!</v>
      </c>
      <c r="G162" s="44" t="e">
        <f t="shared" si="61"/>
        <v>#DIV/0!</v>
      </c>
    </row>
    <row r="163" spans="1:7" ht="64.5" hidden="1" customHeight="1" x14ac:dyDescent="0.25">
      <c r="A163" s="17" t="s">
        <v>182</v>
      </c>
      <c r="B163" s="50" t="s">
        <v>183</v>
      </c>
      <c r="C163" s="20">
        <v>0</v>
      </c>
      <c r="D163" s="21">
        <v>0</v>
      </c>
      <c r="E163" s="20">
        <v>0</v>
      </c>
      <c r="F163" s="44" t="e">
        <f t="shared" si="60"/>
        <v>#DIV/0!</v>
      </c>
      <c r="G163" s="44" t="e">
        <f t="shared" si="61"/>
        <v>#DIV/0!</v>
      </c>
    </row>
    <row r="164" spans="1:7" ht="29.25" customHeight="1" x14ac:dyDescent="0.25">
      <c r="A164" s="17" t="s">
        <v>425</v>
      </c>
      <c r="B164" s="56" t="s">
        <v>426</v>
      </c>
      <c r="C164" s="34" t="str">
        <f>C165</f>
        <v>0,00</v>
      </c>
      <c r="D164" s="34">
        <f t="shared" ref="D164:E164" si="64">D165</f>
        <v>165027979.78999999</v>
      </c>
      <c r="E164" s="34">
        <f t="shared" si="64"/>
        <v>0</v>
      </c>
      <c r="F164" s="44">
        <f t="shared" si="60"/>
        <v>0</v>
      </c>
      <c r="G164" s="44"/>
    </row>
    <row r="165" spans="1:7" ht="32.25" customHeight="1" x14ac:dyDescent="0.25">
      <c r="A165" s="17" t="s">
        <v>427</v>
      </c>
      <c r="B165" s="56" t="s">
        <v>428</v>
      </c>
      <c r="C165" s="34" t="s">
        <v>424</v>
      </c>
      <c r="D165" s="34">
        <v>165027979.78999999</v>
      </c>
      <c r="E165" s="34">
        <v>0</v>
      </c>
      <c r="F165" s="44">
        <f t="shared" si="60"/>
        <v>0</v>
      </c>
      <c r="G165" s="44"/>
    </row>
    <row r="166" spans="1:7" ht="33.75" customHeight="1" x14ac:dyDescent="0.25">
      <c r="A166" s="17" t="s">
        <v>184</v>
      </c>
      <c r="B166" s="50" t="s">
        <v>185</v>
      </c>
      <c r="C166" s="20">
        <f>C167</f>
        <v>4576887</v>
      </c>
      <c r="D166" s="21">
        <f>D167</f>
        <v>4249966.5</v>
      </c>
      <c r="E166" s="20">
        <f>E167</f>
        <v>4249966.5</v>
      </c>
      <c r="F166" s="44">
        <f t="shared" si="60"/>
        <v>100</v>
      </c>
      <c r="G166" s="44">
        <f t="shared" si="61"/>
        <v>92.857142857142861</v>
      </c>
    </row>
    <row r="167" spans="1:7" ht="33.75" customHeight="1" x14ac:dyDescent="0.25">
      <c r="A167" s="17" t="s">
        <v>186</v>
      </c>
      <c r="B167" s="50" t="s">
        <v>187</v>
      </c>
      <c r="C167" s="20">
        <v>4576887</v>
      </c>
      <c r="D167" s="21">
        <v>4249966.5</v>
      </c>
      <c r="E167" s="21">
        <v>4249966.5</v>
      </c>
      <c r="F167" s="44">
        <f t="shared" si="60"/>
        <v>100</v>
      </c>
      <c r="G167" s="44">
        <f t="shared" si="61"/>
        <v>92.857142857142861</v>
      </c>
    </row>
    <row r="168" spans="1:7" ht="33.75" customHeight="1" x14ac:dyDescent="0.25">
      <c r="A168" s="33" t="s">
        <v>375</v>
      </c>
      <c r="B168" s="53" t="s">
        <v>377</v>
      </c>
      <c r="C168" s="21">
        <f>C169</f>
        <v>0</v>
      </c>
      <c r="D168" s="34">
        <f>D169</f>
        <v>3430303</v>
      </c>
      <c r="E168" s="21">
        <f>E169</f>
        <v>0</v>
      </c>
      <c r="F168" s="44">
        <f t="shared" si="60"/>
        <v>0</v>
      </c>
      <c r="G168" s="44"/>
    </row>
    <row r="169" spans="1:7" ht="33.75" customHeight="1" x14ac:dyDescent="0.25">
      <c r="A169" s="33" t="s">
        <v>376</v>
      </c>
      <c r="B169" s="53" t="s">
        <v>378</v>
      </c>
      <c r="C169" s="20">
        <v>0</v>
      </c>
      <c r="D169" s="21">
        <v>3430303</v>
      </c>
      <c r="E169" s="20">
        <v>0</v>
      </c>
      <c r="F169" s="44">
        <f t="shared" si="60"/>
        <v>0</v>
      </c>
      <c r="G169" s="44"/>
    </row>
    <row r="170" spans="1:7" ht="19.5" customHeight="1" x14ac:dyDescent="0.25">
      <c r="A170" s="17" t="s">
        <v>188</v>
      </c>
      <c r="B170" s="50" t="s">
        <v>189</v>
      </c>
      <c r="C170" s="20">
        <f>C171</f>
        <v>275336</v>
      </c>
      <c r="D170" s="21">
        <f>D171</f>
        <v>169757</v>
      </c>
      <c r="E170" s="20">
        <f>E171</f>
        <v>169757</v>
      </c>
      <c r="F170" s="44">
        <f t="shared" si="60"/>
        <v>100</v>
      </c>
      <c r="G170" s="44">
        <f t="shared" si="61"/>
        <v>61.654487607868205</v>
      </c>
    </row>
    <row r="171" spans="1:7" ht="28.5" customHeight="1" x14ac:dyDescent="0.25">
      <c r="A171" s="17" t="s">
        <v>190</v>
      </c>
      <c r="B171" s="50" t="s">
        <v>191</v>
      </c>
      <c r="C171" s="20">
        <v>275336</v>
      </c>
      <c r="D171" s="21">
        <v>169757</v>
      </c>
      <c r="E171" s="21">
        <v>169757</v>
      </c>
      <c r="F171" s="44">
        <f t="shared" si="60"/>
        <v>100</v>
      </c>
      <c r="G171" s="44">
        <f t="shared" si="61"/>
        <v>61.654487607868205</v>
      </c>
    </row>
    <row r="172" spans="1:7" ht="33.75" hidden="1" customHeight="1" x14ac:dyDescent="0.25">
      <c r="A172" s="17" t="s">
        <v>192</v>
      </c>
      <c r="B172" s="50" t="s">
        <v>193</v>
      </c>
      <c r="C172" s="20"/>
      <c r="D172" s="21"/>
      <c r="E172" s="20"/>
      <c r="F172" s="44" t="e">
        <f t="shared" si="60"/>
        <v>#DIV/0!</v>
      </c>
      <c r="G172" s="44" t="e">
        <f t="shared" si="61"/>
        <v>#DIV/0!</v>
      </c>
    </row>
    <row r="173" spans="1:7" ht="35.25" hidden="1" customHeight="1" x14ac:dyDescent="0.25">
      <c r="A173" s="17" t="s">
        <v>194</v>
      </c>
      <c r="B173" s="50" t="s">
        <v>195</v>
      </c>
      <c r="C173" s="20"/>
      <c r="D173" s="21"/>
      <c r="E173" s="20"/>
      <c r="F173" s="44" t="e">
        <f t="shared" si="60"/>
        <v>#DIV/0!</v>
      </c>
      <c r="G173" s="44" t="e">
        <f t="shared" si="61"/>
        <v>#DIV/0!</v>
      </c>
    </row>
    <row r="174" spans="1:7" ht="85.5" hidden="1" x14ac:dyDescent="0.25">
      <c r="A174" s="64" t="s">
        <v>383</v>
      </c>
      <c r="B174" s="61" t="s">
        <v>385</v>
      </c>
      <c r="C174" s="20">
        <f t="shared" ref="C174:E174" si="65">C175</f>
        <v>0</v>
      </c>
      <c r="D174" s="20">
        <f t="shared" si="65"/>
        <v>0</v>
      </c>
      <c r="E174" s="20">
        <f t="shared" si="65"/>
        <v>0</v>
      </c>
      <c r="F174" s="44" t="e">
        <f t="shared" si="60"/>
        <v>#DIV/0!</v>
      </c>
      <c r="G174" s="44" t="e">
        <f t="shared" si="61"/>
        <v>#DIV/0!</v>
      </c>
    </row>
    <row r="175" spans="1:7" ht="100.5" hidden="1" customHeight="1" x14ac:dyDescent="0.25">
      <c r="A175" s="64" t="s">
        <v>384</v>
      </c>
      <c r="B175" s="61" t="s">
        <v>386</v>
      </c>
      <c r="C175" s="20">
        <v>0</v>
      </c>
      <c r="D175" s="21">
        <v>0</v>
      </c>
      <c r="E175" s="20">
        <v>0</v>
      </c>
      <c r="F175" s="44" t="e">
        <f t="shared" si="60"/>
        <v>#DIV/0!</v>
      </c>
      <c r="G175" s="44" t="e">
        <f t="shared" si="61"/>
        <v>#DIV/0!</v>
      </c>
    </row>
    <row r="176" spans="1:7" ht="21.75" customHeight="1" x14ac:dyDescent="0.25">
      <c r="A176" s="17" t="s">
        <v>196</v>
      </c>
      <c r="B176" s="50" t="s">
        <v>197</v>
      </c>
      <c r="C176" s="20">
        <f>C177</f>
        <v>17106276.43</v>
      </c>
      <c r="D176" s="21">
        <f>D177</f>
        <v>12722514.99</v>
      </c>
      <c r="E176" s="20">
        <f>E177</f>
        <v>10977582.869999999</v>
      </c>
      <c r="F176" s="44">
        <f t="shared" si="60"/>
        <v>86.284691970325582</v>
      </c>
      <c r="G176" s="44">
        <f t="shared" si="61"/>
        <v>64.172836881953742</v>
      </c>
    </row>
    <row r="177" spans="1:8" ht="21.75" customHeight="1" x14ac:dyDescent="0.25">
      <c r="A177" s="17" t="s">
        <v>198</v>
      </c>
      <c r="B177" s="50" t="s">
        <v>199</v>
      </c>
      <c r="C177" s="20">
        <v>17106276.43</v>
      </c>
      <c r="D177" s="21">
        <v>12722514.99</v>
      </c>
      <c r="E177" s="20">
        <v>10977582.869999999</v>
      </c>
      <c r="F177" s="44">
        <f t="shared" si="60"/>
        <v>86.284691970325582</v>
      </c>
      <c r="G177" s="44">
        <f t="shared" si="61"/>
        <v>64.172836881953742</v>
      </c>
    </row>
    <row r="178" spans="1:8" s="16" customFormat="1" ht="31.5" customHeight="1" x14ac:dyDescent="0.25">
      <c r="A178" s="10" t="s">
        <v>200</v>
      </c>
      <c r="B178" s="49" t="s">
        <v>201</v>
      </c>
      <c r="C178" s="11">
        <f>C179+C182+C184+C186+C190+C192+C194</f>
        <v>89411613.790000007</v>
      </c>
      <c r="D178" s="12">
        <f>D179+D182+D184+D186+D190+D192+D194</f>
        <v>211502510.12</v>
      </c>
      <c r="E178" s="11">
        <f>E179+E182+E184+E186+E190+E192+E194</f>
        <v>95567046.25</v>
      </c>
      <c r="F178" s="13">
        <f t="shared" si="60"/>
        <v>45.184828395548685</v>
      </c>
      <c r="G178" s="13">
        <f t="shared" si="61"/>
        <v>106.88437687128341</v>
      </c>
      <c r="H178" s="25"/>
    </row>
    <row r="179" spans="1:8" ht="33.75" customHeight="1" x14ac:dyDescent="0.25">
      <c r="A179" s="17" t="s">
        <v>202</v>
      </c>
      <c r="B179" s="50" t="s">
        <v>203</v>
      </c>
      <c r="C179" s="18">
        <f>C180+C181</f>
        <v>89004582.120000005</v>
      </c>
      <c r="D179" s="24">
        <f>D180</f>
        <v>187902734</v>
      </c>
      <c r="E179" s="18">
        <f>E180+E181</f>
        <v>95144680.269999996</v>
      </c>
      <c r="F179" s="44">
        <f t="shared" si="60"/>
        <v>50.635069668544574</v>
      </c>
      <c r="G179" s="44">
        <f t="shared" si="61"/>
        <v>106.89863151283787</v>
      </c>
    </row>
    <row r="180" spans="1:8" ht="33" customHeight="1" x14ac:dyDescent="0.25">
      <c r="A180" s="17" t="s">
        <v>204</v>
      </c>
      <c r="B180" s="50" t="s">
        <v>205</v>
      </c>
      <c r="C180" s="20">
        <v>89004582.120000005</v>
      </c>
      <c r="D180" s="21">
        <v>187902734</v>
      </c>
      <c r="E180" s="20">
        <v>95144680.269999996</v>
      </c>
      <c r="F180" s="44">
        <f t="shared" si="60"/>
        <v>50.635069668544574</v>
      </c>
      <c r="G180" s="44">
        <f t="shared" si="61"/>
        <v>106.89863151283787</v>
      </c>
    </row>
    <row r="181" spans="1:8" ht="42.75" hidden="1" x14ac:dyDescent="0.25">
      <c r="A181" s="17" t="s">
        <v>206</v>
      </c>
      <c r="B181" s="50" t="s">
        <v>207</v>
      </c>
      <c r="C181" s="20"/>
      <c r="D181" s="21"/>
      <c r="E181" s="20"/>
      <c r="F181" s="44" t="e">
        <f t="shared" si="60"/>
        <v>#DIV/0!</v>
      </c>
      <c r="G181" s="44" t="e">
        <f t="shared" si="61"/>
        <v>#DIV/0!</v>
      </c>
    </row>
    <row r="182" spans="1:8" ht="75" customHeight="1" x14ac:dyDescent="0.25">
      <c r="A182" s="17" t="s">
        <v>208</v>
      </c>
      <c r="B182" s="50" t="s">
        <v>209</v>
      </c>
      <c r="C182" s="20">
        <f>C183</f>
        <v>402181.67</v>
      </c>
      <c r="D182" s="21">
        <f>D183</f>
        <v>1178278</v>
      </c>
      <c r="E182" s="20">
        <f>E183</f>
        <v>378386.98</v>
      </c>
      <c r="F182" s="44">
        <f t="shared" si="60"/>
        <v>32.113557242009101</v>
      </c>
      <c r="G182" s="44">
        <f t="shared" si="61"/>
        <v>94.083596599516824</v>
      </c>
    </row>
    <row r="183" spans="1:8" ht="68.25" customHeight="1" x14ac:dyDescent="0.25">
      <c r="A183" s="17" t="s">
        <v>210</v>
      </c>
      <c r="B183" s="50" t="s">
        <v>211</v>
      </c>
      <c r="C183" s="20">
        <v>402181.67</v>
      </c>
      <c r="D183" s="21">
        <v>1178278</v>
      </c>
      <c r="E183" s="20">
        <v>378386.98</v>
      </c>
      <c r="F183" s="44">
        <f t="shared" si="60"/>
        <v>32.113557242009101</v>
      </c>
      <c r="G183" s="44">
        <f t="shared" si="61"/>
        <v>94.083596599516824</v>
      </c>
    </row>
    <row r="184" spans="1:8" ht="64.5" customHeight="1" x14ac:dyDescent="0.25">
      <c r="A184" s="17" t="s">
        <v>212</v>
      </c>
      <c r="B184" s="50" t="s">
        <v>213</v>
      </c>
      <c r="C184" s="20">
        <f>C185</f>
        <v>0</v>
      </c>
      <c r="D184" s="21">
        <f>D185</f>
        <v>22377519.120000001</v>
      </c>
      <c r="E184" s="20">
        <f>E185</f>
        <v>0</v>
      </c>
      <c r="F184" s="44">
        <f t="shared" si="60"/>
        <v>0</v>
      </c>
      <c r="G184" s="44"/>
    </row>
    <row r="185" spans="1:8" ht="64.5" customHeight="1" x14ac:dyDescent="0.25">
      <c r="A185" s="17" t="s">
        <v>214</v>
      </c>
      <c r="B185" s="50" t="s">
        <v>215</v>
      </c>
      <c r="C185" s="20">
        <v>0</v>
      </c>
      <c r="D185" s="21">
        <v>22377519.120000001</v>
      </c>
      <c r="E185" s="20">
        <v>0</v>
      </c>
      <c r="F185" s="44">
        <f t="shared" si="60"/>
        <v>0</v>
      </c>
      <c r="G185" s="44"/>
    </row>
    <row r="186" spans="1:8" ht="33.75" hidden="1" customHeight="1" x14ac:dyDescent="0.25">
      <c r="A186" s="17" t="s">
        <v>216</v>
      </c>
      <c r="B186" s="50" t="s">
        <v>217</v>
      </c>
      <c r="C186" s="20">
        <f>C187</f>
        <v>0</v>
      </c>
      <c r="D186" s="21">
        <f>D187</f>
        <v>0</v>
      </c>
      <c r="E186" s="20">
        <f>E187</f>
        <v>0</v>
      </c>
      <c r="F186" s="44" t="e">
        <f t="shared" si="60"/>
        <v>#DIV/0!</v>
      </c>
      <c r="G186" s="44" t="e">
        <f t="shared" si="61"/>
        <v>#DIV/0!</v>
      </c>
    </row>
    <row r="187" spans="1:8" ht="50.25" hidden="1" customHeight="1" x14ac:dyDescent="0.25">
      <c r="A187" s="17" t="s">
        <v>218</v>
      </c>
      <c r="B187" s="50" t="s">
        <v>219</v>
      </c>
      <c r="C187" s="20">
        <v>0</v>
      </c>
      <c r="D187" s="21">
        <v>0</v>
      </c>
      <c r="E187" s="20">
        <v>0</v>
      </c>
      <c r="F187" s="44" t="e">
        <f t="shared" si="60"/>
        <v>#DIV/0!</v>
      </c>
      <c r="G187" s="44" t="e">
        <f t="shared" si="61"/>
        <v>#DIV/0!</v>
      </c>
    </row>
    <row r="188" spans="1:8" ht="45.75" hidden="1" customHeight="1" x14ac:dyDescent="0.25">
      <c r="A188" s="17" t="s">
        <v>220</v>
      </c>
      <c r="B188" s="50" t="s">
        <v>221</v>
      </c>
      <c r="C188" s="20"/>
      <c r="D188" s="21"/>
      <c r="E188" s="20"/>
      <c r="F188" s="44" t="e">
        <f t="shared" si="60"/>
        <v>#DIV/0!</v>
      </c>
      <c r="G188" s="44" t="e">
        <f t="shared" si="61"/>
        <v>#DIV/0!</v>
      </c>
    </row>
    <row r="189" spans="1:8" ht="45.75" hidden="1" customHeight="1" x14ac:dyDescent="0.25">
      <c r="A189" s="17" t="s">
        <v>222</v>
      </c>
      <c r="B189" s="50" t="s">
        <v>223</v>
      </c>
      <c r="C189" s="20"/>
      <c r="D189" s="21"/>
      <c r="E189" s="20"/>
      <c r="F189" s="44" t="e">
        <f t="shared" si="60"/>
        <v>#DIV/0!</v>
      </c>
      <c r="G189" s="44" t="e">
        <f t="shared" si="61"/>
        <v>#DIV/0!</v>
      </c>
    </row>
    <row r="190" spans="1:8" ht="63" customHeight="1" x14ac:dyDescent="0.25">
      <c r="A190" s="17" t="s">
        <v>224</v>
      </c>
      <c r="B190" s="50" t="s">
        <v>225</v>
      </c>
      <c r="C190" s="20">
        <f>C191</f>
        <v>4850</v>
      </c>
      <c r="D190" s="21">
        <f>D191</f>
        <v>43979</v>
      </c>
      <c r="E190" s="20">
        <f>E191</f>
        <v>43979</v>
      </c>
      <c r="F190" s="44">
        <f t="shared" si="60"/>
        <v>100</v>
      </c>
      <c r="G190" s="44">
        <f t="shared" si="61"/>
        <v>906.78350515463922</v>
      </c>
    </row>
    <row r="191" spans="1:8" ht="58.5" customHeight="1" x14ac:dyDescent="0.25">
      <c r="A191" s="17" t="s">
        <v>226</v>
      </c>
      <c r="B191" s="50" t="s">
        <v>227</v>
      </c>
      <c r="C191" s="20">
        <v>4850</v>
      </c>
      <c r="D191" s="21">
        <v>43979</v>
      </c>
      <c r="E191" s="21">
        <v>43979</v>
      </c>
      <c r="F191" s="44">
        <f t="shared" si="60"/>
        <v>100</v>
      </c>
      <c r="G191" s="44">
        <f t="shared" si="61"/>
        <v>906.78350515463922</v>
      </c>
    </row>
    <row r="192" spans="1:8" ht="48.75" hidden="1" customHeight="1" x14ac:dyDescent="0.25">
      <c r="A192" s="17" t="s">
        <v>228</v>
      </c>
      <c r="B192" s="50" t="s">
        <v>229</v>
      </c>
      <c r="C192" s="20">
        <f>C193</f>
        <v>0</v>
      </c>
      <c r="D192" s="21">
        <f>D193</f>
        <v>0</v>
      </c>
      <c r="E192" s="20">
        <f>E193</f>
        <v>0</v>
      </c>
      <c r="F192" s="44" t="e">
        <f t="shared" si="60"/>
        <v>#DIV/0!</v>
      </c>
      <c r="G192" s="44" t="e">
        <f t="shared" si="61"/>
        <v>#DIV/0!</v>
      </c>
    </row>
    <row r="193" spans="1:7" ht="48.75" hidden="1" customHeight="1" x14ac:dyDescent="0.25">
      <c r="A193" s="17" t="s">
        <v>230</v>
      </c>
      <c r="B193" s="50" t="s">
        <v>231</v>
      </c>
      <c r="C193" s="20">
        <v>0</v>
      </c>
      <c r="D193" s="21">
        <v>0</v>
      </c>
      <c r="E193" s="20">
        <v>0</v>
      </c>
      <c r="F193" s="44" t="e">
        <f t="shared" si="60"/>
        <v>#DIV/0!</v>
      </c>
      <c r="G193" s="44" t="e">
        <f t="shared" si="61"/>
        <v>#DIV/0!</v>
      </c>
    </row>
    <row r="194" spans="1:7" ht="28.5" hidden="1" x14ac:dyDescent="0.25">
      <c r="A194" s="17" t="s">
        <v>310</v>
      </c>
      <c r="B194" s="56" t="s">
        <v>311</v>
      </c>
      <c r="C194" s="20">
        <f>C195</f>
        <v>0</v>
      </c>
      <c r="D194" s="21">
        <f>D195</f>
        <v>0</v>
      </c>
      <c r="E194" s="20">
        <f>E195</f>
        <v>0</v>
      </c>
      <c r="F194" s="44" t="e">
        <f t="shared" si="60"/>
        <v>#DIV/0!</v>
      </c>
      <c r="G194" s="44" t="e">
        <f t="shared" si="61"/>
        <v>#DIV/0!</v>
      </c>
    </row>
    <row r="195" spans="1:7" ht="28.5" hidden="1" x14ac:dyDescent="0.25">
      <c r="A195" s="17" t="s">
        <v>312</v>
      </c>
      <c r="B195" s="56" t="s">
        <v>313</v>
      </c>
      <c r="C195" s="20">
        <v>0</v>
      </c>
      <c r="D195" s="21">
        <v>0</v>
      </c>
      <c r="E195" s="20">
        <v>0</v>
      </c>
      <c r="F195" s="44" t="e">
        <f t="shared" si="60"/>
        <v>#DIV/0!</v>
      </c>
      <c r="G195" s="44" t="e">
        <f t="shared" si="61"/>
        <v>#DIV/0!</v>
      </c>
    </row>
    <row r="196" spans="1:7" s="16" customFormat="1" ht="18.75" customHeight="1" x14ac:dyDescent="0.25">
      <c r="A196" s="10" t="s">
        <v>232</v>
      </c>
      <c r="B196" s="49" t="s">
        <v>233</v>
      </c>
      <c r="C196" s="12">
        <f>C197+C199+C205+C201+C203</f>
        <v>10363764.85</v>
      </c>
      <c r="D196" s="12">
        <f>D197+D199+D205+D201+D203</f>
        <v>22327796.050000001</v>
      </c>
      <c r="E196" s="12">
        <f>E197+E199+E205+E201+E203</f>
        <v>11668366.949999999</v>
      </c>
      <c r="F196" s="44">
        <f t="shared" si="60"/>
        <v>52.259376267457434</v>
      </c>
      <c r="G196" s="44">
        <f t="shared" si="61"/>
        <v>112.58810981223681</v>
      </c>
    </row>
    <row r="197" spans="1:7" ht="67.5" customHeight="1" x14ac:dyDescent="0.25">
      <c r="A197" s="17" t="s">
        <v>234</v>
      </c>
      <c r="B197" s="50" t="s">
        <v>235</v>
      </c>
      <c r="C197" s="18">
        <f>C198</f>
        <v>1813095.75</v>
      </c>
      <c r="D197" s="24">
        <f>D198</f>
        <v>5894800</v>
      </c>
      <c r="E197" s="18">
        <f>E198</f>
        <v>2409677.9</v>
      </c>
      <c r="F197" s="44">
        <f t="shared" si="60"/>
        <v>40.878026396145756</v>
      </c>
      <c r="G197" s="44">
        <f t="shared" si="61"/>
        <v>132.90406201658129</v>
      </c>
    </row>
    <row r="198" spans="1:7" ht="71.25" x14ac:dyDescent="0.25">
      <c r="A198" s="17" t="s">
        <v>236</v>
      </c>
      <c r="B198" s="50" t="s">
        <v>237</v>
      </c>
      <c r="C198" s="20">
        <v>1813095.75</v>
      </c>
      <c r="D198" s="21">
        <v>5894800</v>
      </c>
      <c r="E198" s="20">
        <v>2409677.9</v>
      </c>
      <c r="F198" s="44">
        <f t="shared" si="60"/>
        <v>40.878026396145756</v>
      </c>
      <c r="G198" s="44">
        <f t="shared" si="61"/>
        <v>132.90406201658129</v>
      </c>
    </row>
    <row r="199" spans="1:7" ht="132" customHeight="1" x14ac:dyDescent="0.25">
      <c r="A199" s="17" t="s">
        <v>400</v>
      </c>
      <c r="B199" s="50" t="s">
        <v>398</v>
      </c>
      <c r="C199" s="20">
        <f t="shared" ref="C199:E199" si="66">C200</f>
        <v>284984.81</v>
      </c>
      <c r="D199" s="20">
        <f t="shared" si="66"/>
        <v>598920</v>
      </c>
      <c r="E199" s="20">
        <f t="shared" si="66"/>
        <v>289741.31</v>
      </c>
      <c r="F199" s="44">
        <f t="shared" si="60"/>
        <v>48.37729746877713</v>
      </c>
      <c r="G199" s="44">
        <f t="shared" si="61"/>
        <v>101.66903632512904</v>
      </c>
    </row>
    <row r="200" spans="1:7" ht="146.25" customHeight="1" x14ac:dyDescent="0.25">
      <c r="A200" s="17" t="s">
        <v>401</v>
      </c>
      <c r="B200" s="50" t="s">
        <v>399</v>
      </c>
      <c r="C200" s="20">
        <v>284984.81</v>
      </c>
      <c r="D200" s="21">
        <v>598920</v>
      </c>
      <c r="E200" s="20">
        <v>289741.31</v>
      </c>
      <c r="F200" s="44">
        <f t="shared" si="60"/>
        <v>48.37729746877713</v>
      </c>
      <c r="G200" s="44">
        <f t="shared" si="61"/>
        <v>101.66903632512904</v>
      </c>
    </row>
    <row r="201" spans="1:7" ht="71.25" x14ac:dyDescent="0.25">
      <c r="A201" s="35" t="s">
        <v>367</v>
      </c>
      <c r="B201" s="9" t="s">
        <v>370</v>
      </c>
      <c r="C201" s="21">
        <f>C202</f>
        <v>563748.31999999995</v>
      </c>
      <c r="D201" s="21">
        <f>D202</f>
        <v>1121186.05</v>
      </c>
      <c r="E201" s="21">
        <f>E202</f>
        <v>588308.46</v>
      </c>
      <c r="F201" s="44">
        <f t="shared" si="60"/>
        <v>52.471974655767426</v>
      </c>
      <c r="G201" s="44">
        <f t="shared" si="61"/>
        <v>104.35657883645666</v>
      </c>
    </row>
    <row r="202" spans="1:7" ht="71.25" x14ac:dyDescent="0.25">
      <c r="A202" s="36" t="s">
        <v>368</v>
      </c>
      <c r="B202" s="9" t="s">
        <v>369</v>
      </c>
      <c r="C202" s="20">
        <v>563748.31999999995</v>
      </c>
      <c r="D202" s="21">
        <v>1121186.05</v>
      </c>
      <c r="E202" s="20">
        <v>588308.46</v>
      </c>
      <c r="F202" s="44">
        <f t="shared" si="60"/>
        <v>52.471974655767426</v>
      </c>
      <c r="G202" s="44">
        <f t="shared" si="61"/>
        <v>104.35657883645666</v>
      </c>
    </row>
    <row r="203" spans="1:7" ht="63" customHeight="1" x14ac:dyDescent="0.25">
      <c r="A203" s="17" t="s">
        <v>348</v>
      </c>
      <c r="B203" s="56" t="s">
        <v>344</v>
      </c>
      <c r="C203" s="20">
        <f>C204</f>
        <v>7357704.2599999998</v>
      </c>
      <c r="D203" s="21">
        <f>D204</f>
        <v>13592880</v>
      </c>
      <c r="E203" s="20">
        <f>E204</f>
        <v>7840368.1399999997</v>
      </c>
      <c r="F203" s="44">
        <f t="shared" si="60"/>
        <v>57.679962892337755</v>
      </c>
      <c r="G203" s="44">
        <f t="shared" si="61"/>
        <v>106.55997934877584</v>
      </c>
    </row>
    <row r="204" spans="1:7" ht="80.25" customHeight="1" x14ac:dyDescent="0.25">
      <c r="A204" s="17" t="s">
        <v>349</v>
      </c>
      <c r="B204" s="56" t="s">
        <v>345</v>
      </c>
      <c r="C204" s="20">
        <v>7357704.2599999998</v>
      </c>
      <c r="D204" s="21">
        <v>13592880</v>
      </c>
      <c r="E204" s="20">
        <v>7840368.1399999997</v>
      </c>
      <c r="F204" s="44">
        <f t="shared" si="60"/>
        <v>57.679962892337755</v>
      </c>
      <c r="G204" s="44">
        <f t="shared" si="61"/>
        <v>106.55997934877584</v>
      </c>
    </row>
    <row r="205" spans="1:7" ht="17.25" customHeight="1" x14ac:dyDescent="0.25">
      <c r="A205" s="17" t="s">
        <v>238</v>
      </c>
      <c r="B205" s="50" t="s">
        <v>239</v>
      </c>
      <c r="C205" s="18">
        <f t="shared" ref="C205:E205" si="67">C206</f>
        <v>344231.71</v>
      </c>
      <c r="D205" s="24">
        <f t="shared" si="67"/>
        <v>1120010</v>
      </c>
      <c r="E205" s="18">
        <f t="shared" si="67"/>
        <v>540271.14</v>
      </c>
      <c r="F205" s="44">
        <f t="shared" si="60"/>
        <v>48.238063945857625</v>
      </c>
      <c r="G205" s="44">
        <f t="shared" si="61"/>
        <v>156.94984636947012</v>
      </c>
    </row>
    <row r="206" spans="1:7" ht="32.25" customHeight="1" x14ac:dyDescent="0.25">
      <c r="A206" s="17" t="s">
        <v>240</v>
      </c>
      <c r="B206" s="50" t="s">
        <v>241</v>
      </c>
      <c r="C206" s="20">
        <v>344231.71</v>
      </c>
      <c r="D206" s="21">
        <v>1120010</v>
      </c>
      <c r="E206" s="20">
        <v>540271.14</v>
      </c>
      <c r="F206" s="44">
        <f t="shared" si="60"/>
        <v>48.238063945857625</v>
      </c>
      <c r="G206" s="44">
        <f t="shared" si="61"/>
        <v>156.94984636947012</v>
      </c>
    </row>
    <row r="207" spans="1:7" s="16" customFormat="1" ht="18" customHeight="1" x14ac:dyDescent="0.25">
      <c r="A207" s="10" t="s">
        <v>242</v>
      </c>
      <c r="B207" s="49" t="s">
        <v>243</v>
      </c>
      <c r="C207" s="32">
        <v>0</v>
      </c>
      <c r="D207" s="30">
        <f>D208</f>
        <v>0</v>
      </c>
      <c r="E207" s="32">
        <f>E208</f>
        <v>17710435.190000001</v>
      </c>
      <c r="F207" s="13"/>
      <c r="G207" s="13"/>
    </row>
    <row r="208" spans="1:7" ht="34.5" customHeight="1" x14ac:dyDescent="0.25">
      <c r="A208" s="17" t="s">
        <v>244</v>
      </c>
      <c r="B208" s="50" t="s">
        <v>245</v>
      </c>
      <c r="C208" s="20">
        <f>C209</f>
        <v>0</v>
      </c>
      <c r="D208" s="20">
        <f t="shared" ref="D208:E208" si="68">D209</f>
        <v>0</v>
      </c>
      <c r="E208" s="20">
        <f t="shared" si="68"/>
        <v>17710435.190000001</v>
      </c>
      <c r="F208" s="44"/>
      <c r="G208" s="44"/>
    </row>
    <row r="209" spans="1:9" ht="34.5" customHeight="1" x14ac:dyDescent="0.25">
      <c r="A209" s="17" t="s">
        <v>246</v>
      </c>
      <c r="B209" s="50" t="s">
        <v>247</v>
      </c>
      <c r="C209" s="20">
        <v>0</v>
      </c>
      <c r="D209" s="21">
        <v>0</v>
      </c>
      <c r="E209" s="20">
        <v>17710435.190000001</v>
      </c>
      <c r="F209" s="44"/>
      <c r="G209" s="44"/>
    </row>
    <row r="210" spans="1:9" ht="34.5" hidden="1" customHeight="1" x14ac:dyDescent="0.25">
      <c r="A210" s="17" t="s">
        <v>244</v>
      </c>
      <c r="B210" s="50" t="s">
        <v>248</v>
      </c>
      <c r="C210" s="20"/>
      <c r="D210" s="21">
        <v>0</v>
      </c>
      <c r="E210" s="20"/>
      <c r="F210" s="13" t="e">
        <f t="shared" si="60"/>
        <v>#DIV/0!</v>
      </c>
      <c r="G210" s="13" t="e">
        <f t="shared" si="61"/>
        <v>#DIV/0!</v>
      </c>
    </row>
    <row r="211" spans="1:9" ht="34.5" hidden="1" customHeight="1" x14ac:dyDescent="0.25">
      <c r="A211" s="17" t="s">
        <v>246</v>
      </c>
      <c r="B211" s="50" t="s">
        <v>249</v>
      </c>
      <c r="C211" s="20"/>
      <c r="D211" s="21"/>
      <c r="E211" s="20"/>
      <c r="F211" s="13" t="e">
        <f t="shared" si="60"/>
        <v>#DIV/0!</v>
      </c>
      <c r="G211" s="13" t="e">
        <f t="shared" si="61"/>
        <v>#DIV/0!</v>
      </c>
    </row>
    <row r="212" spans="1:9" ht="71.25" hidden="1" x14ac:dyDescent="0.2">
      <c r="A212" s="67" t="s">
        <v>379</v>
      </c>
      <c r="B212" s="68" t="s">
        <v>381</v>
      </c>
      <c r="C212" s="21">
        <f>C213</f>
        <v>0</v>
      </c>
      <c r="D212" s="21">
        <f>D213</f>
        <v>0</v>
      </c>
      <c r="E212" s="21">
        <f>E213</f>
        <v>0</v>
      </c>
      <c r="F212" s="13" t="e">
        <f t="shared" si="60"/>
        <v>#DIV/0!</v>
      </c>
      <c r="G212" s="13" t="e">
        <f t="shared" si="61"/>
        <v>#DIV/0!</v>
      </c>
    </row>
    <row r="213" spans="1:9" ht="34.5" hidden="1" customHeight="1" x14ac:dyDescent="0.25">
      <c r="A213" s="29" t="s">
        <v>380</v>
      </c>
      <c r="B213" s="69" t="s">
        <v>382</v>
      </c>
      <c r="C213" s="34">
        <v>0</v>
      </c>
      <c r="D213" s="21">
        <v>0</v>
      </c>
      <c r="E213" s="34">
        <v>0</v>
      </c>
      <c r="F213" s="13" t="e">
        <f t="shared" ref="F213:F221" si="69">E213/D213*100</f>
        <v>#DIV/0!</v>
      </c>
      <c r="G213" s="13" t="e">
        <f t="shared" ref="G213:G222" si="70">E213/C213*100</f>
        <v>#DIV/0!</v>
      </c>
    </row>
    <row r="214" spans="1:9" ht="49.5" hidden="1" customHeight="1" x14ac:dyDescent="0.25">
      <c r="A214" s="37" t="s">
        <v>407</v>
      </c>
      <c r="B214" s="70" t="s">
        <v>404</v>
      </c>
      <c r="C214" s="32">
        <f t="shared" ref="C214:E214" si="71">C215</f>
        <v>66807</v>
      </c>
      <c r="D214" s="32">
        <f t="shared" si="71"/>
        <v>0</v>
      </c>
      <c r="E214" s="32">
        <f t="shared" si="71"/>
        <v>0</v>
      </c>
      <c r="F214" s="13" t="e">
        <f t="shared" si="69"/>
        <v>#DIV/0!</v>
      </c>
      <c r="G214" s="13">
        <f t="shared" si="70"/>
        <v>0</v>
      </c>
    </row>
    <row r="215" spans="1:9" ht="34.5" hidden="1" customHeight="1" x14ac:dyDescent="0.25">
      <c r="A215" s="29" t="s">
        <v>406</v>
      </c>
      <c r="B215" s="69" t="s">
        <v>403</v>
      </c>
      <c r="C215" s="20">
        <f t="shared" ref="C215:E215" si="72">C216</f>
        <v>66807</v>
      </c>
      <c r="D215" s="20">
        <f t="shared" si="72"/>
        <v>0</v>
      </c>
      <c r="E215" s="20">
        <f t="shared" si="72"/>
        <v>0</v>
      </c>
      <c r="F215" s="13" t="e">
        <f t="shared" si="69"/>
        <v>#DIV/0!</v>
      </c>
      <c r="G215" s="13">
        <f t="shared" si="70"/>
        <v>0</v>
      </c>
    </row>
    <row r="216" spans="1:9" ht="34.5" hidden="1" customHeight="1" x14ac:dyDescent="0.25">
      <c r="A216" s="29" t="s">
        <v>405</v>
      </c>
      <c r="B216" s="69" t="s">
        <v>402</v>
      </c>
      <c r="C216" s="34">
        <v>66807</v>
      </c>
      <c r="D216" s="21">
        <v>0</v>
      </c>
      <c r="E216" s="34">
        <v>0</v>
      </c>
      <c r="F216" s="13" t="e">
        <f t="shared" si="69"/>
        <v>#DIV/0!</v>
      </c>
      <c r="G216" s="13">
        <f t="shared" si="70"/>
        <v>0</v>
      </c>
    </row>
    <row r="217" spans="1:9" s="16" customFormat="1" ht="48" customHeight="1" x14ac:dyDescent="0.25">
      <c r="A217" s="10" t="s">
        <v>250</v>
      </c>
      <c r="B217" s="49" t="s">
        <v>251</v>
      </c>
      <c r="C217" s="32">
        <f>C218</f>
        <v>-106289.24</v>
      </c>
      <c r="D217" s="30">
        <f t="shared" ref="D217" si="73">D218</f>
        <v>0</v>
      </c>
      <c r="E217" s="32">
        <f>E218</f>
        <v>-20486.93</v>
      </c>
      <c r="F217" s="13"/>
      <c r="G217" s="13">
        <f t="shared" si="70"/>
        <v>19.274697984480838</v>
      </c>
    </row>
    <row r="218" spans="1:9" ht="48.75" customHeight="1" x14ac:dyDescent="0.25">
      <c r="A218" s="17" t="s">
        <v>252</v>
      </c>
      <c r="B218" s="50" t="s">
        <v>253</v>
      </c>
      <c r="C218" s="20">
        <f>C219+C220</f>
        <v>-106289.24</v>
      </c>
      <c r="D218" s="21">
        <f t="shared" ref="D218" si="74">D219+D220</f>
        <v>0</v>
      </c>
      <c r="E218" s="20">
        <f>E219+E220</f>
        <v>-20486.93</v>
      </c>
      <c r="F218" s="44"/>
      <c r="G218" s="44">
        <f t="shared" si="70"/>
        <v>19.274697984480838</v>
      </c>
    </row>
    <row r="219" spans="1:9" ht="48.75" customHeight="1" x14ac:dyDescent="0.25">
      <c r="A219" s="17" t="s">
        <v>254</v>
      </c>
      <c r="B219" s="50" t="s">
        <v>255</v>
      </c>
      <c r="C219" s="20">
        <v>-106289.24</v>
      </c>
      <c r="D219" s="21">
        <v>0</v>
      </c>
      <c r="E219" s="20">
        <v>-20486.93</v>
      </c>
      <c r="F219" s="44"/>
      <c r="G219" s="44">
        <f t="shared" si="70"/>
        <v>19.274697984480838</v>
      </c>
    </row>
    <row r="220" spans="1:9" ht="48.75" hidden="1" customHeight="1" x14ac:dyDescent="0.25">
      <c r="A220" s="17" t="s">
        <v>346</v>
      </c>
      <c r="B220" s="56" t="s">
        <v>347</v>
      </c>
      <c r="C220" s="20">
        <v>0</v>
      </c>
      <c r="D220" s="21">
        <v>0</v>
      </c>
      <c r="E220" s="20">
        <v>0</v>
      </c>
      <c r="F220" s="13" t="e">
        <f t="shared" si="69"/>
        <v>#DIV/0!</v>
      </c>
      <c r="G220" s="13" t="e">
        <f t="shared" si="70"/>
        <v>#DIV/0!</v>
      </c>
    </row>
    <row r="221" spans="1:9" s="41" customFormat="1" ht="21.75" customHeight="1" x14ac:dyDescent="0.25">
      <c r="A221" s="38" t="s">
        <v>3</v>
      </c>
      <c r="B221" s="9"/>
      <c r="C221" s="39">
        <f>C4+C140</f>
        <v>330728212.43000001</v>
      </c>
      <c r="D221" s="39">
        <f>D4+D140</f>
        <v>726958525.25</v>
      </c>
      <c r="E221" s="39">
        <f>E4+E140</f>
        <v>287700774.13</v>
      </c>
      <c r="F221" s="13">
        <f t="shared" si="69"/>
        <v>39.575954354625679</v>
      </c>
      <c r="G221" s="13">
        <f t="shared" si="70"/>
        <v>86.990091355116263</v>
      </c>
      <c r="H221" s="40"/>
      <c r="I221" s="40"/>
    </row>
    <row r="222" spans="1:9" ht="15" hidden="1" x14ac:dyDescent="0.25">
      <c r="A222" s="2"/>
      <c r="B222" s="2"/>
      <c r="C222" s="6"/>
      <c r="D222" s="7"/>
      <c r="E222" s="6"/>
      <c r="G222" s="13" t="e">
        <f t="shared" si="70"/>
        <v>#DIV/0!</v>
      </c>
    </row>
    <row r="224" spans="1:9" s="31" customFormat="1" ht="15" x14ac:dyDescent="0.25">
      <c r="A224" s="31" t="s">
        <v>408</v>
      </c>
      <c r="C224" s="42"/>
      <c r="E224" s="42"/>
      <c r="F224" s="31" t="s">
        <v>433</v>
      </c>
    </row>
    <row r="226" spans="1:1" x14ac:dyDescent="0.25">
      <c r="A226" s="47" t="s">
        <v>409</v>
      </c>
    </row>
    <row r="227" spans="1:1" x14ac:dyDescent="0.25">
      <c r="A227" s="47" t="s">
        <v>410</v>
      </c>
    </row>
  </sheetData>
  <mergeCells count="1">
    <mergeCell ref="A1:G1"/>
  </mergeCells>
  <pageMargins left="0.9055118110236221" right="0.31496062992125984" top="0.55118110236220474" bottom="0.35433070866141736" header="0.31496062992125984" footer="0.31496062992125984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2026-07-23T11:58:52Z</dcterms:modified>
</cp:coreProperties>
</file>