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2" sheetId="2" r:id="rId1"/>
  </sheets>
  <definedNames>
    <definedName name="_xlnm.Print_Titles" localSheetId="0">Лист2!$3:$3</definedName>
  </definedNames>
  <calcPr calcId="145621" iterate="1"/>
</workbook>
</file>

<file path=xl/calcChain.xml><?xml version="1.0" encoding="utf-8"?>
<calcChain xmlns="http://schemas.openxmlformats.org/spreadsheetml/2006/main">
  <c r="E157" i="2" l="1"/>
  <c r="C163" i="2"/>
  <c r="E163" i="2"/>
  <c r="D163" i="2"/>
  <c r="F164" i="2"/>
  <c r="D158" i="2"/>
  <c r="C226" i="2"/>
  <c r="C225" i="2" s="1"/>
  <c r="D226" i="2"/>
  <c r="D225" i="2" s="1"/>
  <c r="E225" i="2"/>
  <c r="E226" i="2"/>
  <c r="C215" i="2"/>
  <c r="D215" i="2"/>
  <c r="F180" i="2"/>
  <c r="D179" i="2"/>
  <c r="E179" i="2"/>
  <c r="C179" i="2"/>
  <c r="G168" i="2"/>
  <c r="G169" i="2"/>
  <c r="D165" i="2"/>
  <c r="E165" i="2"/>
  <c r="F165" i="2" s="1"/>
  <c r="C165" i="2"/>
  <c r="F166" i="2"/>
  <c r="D108" i="2"/>
  <c r="E108" i="2"/>
  <c r="C108" i="2"/>
  <c r="F107" i="2"/>
  <c r="F109" i="2"/>
  <c r="D86" i="2"/>
  <c r="D85" i="2" s="1"/>
  <c r="E86" i="2"/>
  <c r="C86" i="2"/>
  <c r="E71" i="2"/>
  <c r="D71" i="2"/>
  <c r="D70" i="2" s="1"/>
  <c r="E74" i="2"/>
  <c r="D74" i="2"/>
  <c r="F57" i="2"/>
  <c r="D56" i="2"/>
  <c r="F56" i="2" s="1"/>
  <c r="E56" i="2"/>
  <c r="G56" i="2" s="1"/>
  <c r="C56" i="2"/>
  <c r="D29" i="2"/>
  <c r="D6" i="2"/>
  <c r="D5" i="2" s="1"/>
  <c r="D17" i="2"/>
  <c r="D19" i="2"/>
  <c r="D21" i="2"/>
  <c r="D23" i="2"/>
  <c r="D26" i="2"/>
  <c r="D31" i="2"/>
  <c r="D34" i="2"/>
  <c r="D38" i="2"/>
  <c r="D41" i="2"/>
  <c r="D45" i="2"/>
  <c r="D44" i="2" s="1"/>
  <c r="D53" i="2"/>
  <c r="D60" i="2"/>
  <c r="D64" i="2"/>
  <c r="D68" i="2"/>
  <c r="D67" i="2" s="1"/>
  <c r="D79" i="2"/>
  <c r="D81" i="2"/>
  <c r="D78" i="2" s="1"/>
  <c r="D77" i="2" s="1"/>
  <c r="D90" i="2"/>
  <c r="D93" i="2"/>
  <c r="D89" i="2" s="1"/>
  <c r="D98" i="2"/>
  <c r="D97" i="2" s="1"/>
  <c r="D100" i="2"/>
  <c r="D102" i="2"/>
  <c r="D105" i="2"/>
  <c r="D110" i="2"/>
  <c r="D112" i="2"/>
  <c r="D114" i="2"/>
  <c r="D116" i="2"/>
  <c r="D118" i="2"/>
  <c r="D120" i="2"/>
  <c r="D122" i="2"/>
  <c r="D125" i="2"/>
  <c r="D127" i="2"/>
  <c r="D133" i="2"/>
  <c r="D130" i="2" s="1"/>
  <c r="D144" i="2"/>
  <c r="D141" i="2" s="1"/>
  <c r="D151" i="2"/>
  <c r="D154" i="2"/>
  <c r="D161" i="2"/>
  <c r="D167" i="2"/>
  <c r="D170" i="2"/>
  <c r="D173" i="2"/>
  <c r="D175" i="2"/>
  <c r="D177" i="2"/>
  <c r="D181" i="2"/>
  <c r="D183" i="2"/>
  <c r="D157" i="2" s="1"/>
  <c r="D185" i="2"/>
  <c r="D187" i="2"/>
  <c r="D189" i="2"/>
  <c r="D191" i="2"/>
  <c r="D193" i="2"/>
  <c r="D197" i="2"/>
  <c r="D200" i="2"/>
  <c r="D202" i="2"/>
  <c r="D204" i="2"/>
  <c r="D208" i="2"/>
  <c r="D210" i="2"/>
  <c r="D212" i="2"/>
  <c r="D217" i="2"/>
  <c r="D219" i="2"/>
  <c r="D221" i="2"/>
  <c r="D223" i="2"/>
  <c r="D231" i="2"/>
  <c r="D236" i="2"/>
  <c r="D235" i="2" s="1"/>
  <c r="D234" i="2" s="1"/>
  <c r="D239" i="2"/>
  <c r="D238" i="2" s="1"/>
  <c r="D52" i="2" l="1"/>
  <c r="D124" i="2"/>
  <c r="D96" i="2" s="1"/>
  <c r="F179" i="2"/>
  <c r="F108" i="2"/>
  <c r="D84" i="2"/>
  <c r="D214" i="2"/>
  <c r="D150" i="2"/>
  <c r="D51" i="2"/>
  <c r="D196" i="2"/>
  <c r="D149" i="2" s="1"/>
  <c r="D37" i="2"/>
  <c r="D33" i="2" s="1"/>
  <c r="D25" i="2"/>
  <c r="D16" i="2"/>
  <c r="D15" i="2" s="1"/>
  <c r="D148" i="2" l="1"/>
  <c r="D4" i="2"/>
  <c r="C239" i="2"/>
  <c r="C238" i="2" s="1"/>
  <c r="C236" i="2"/>
  <c r="C235" i="2" s="1"/>
  <c r="C234" i="2" s="1"/>
  <c r="C231" i="2"/>
  <c r="C223" i="2"/>
  <c r="C221" i="2"/>
  <c r="C219" i="2"/>
  <c r="C217" i="2"/>
  <c r="C212" i="2"/>
  <c r="C210" i="2"/>
  <c r="C208" i="2"/>
  <c r="C204" i="2"/>
  <c r="C202" i="2"/>
  <c r="C200" i="2"/>
  <c r="C197" i="2"/>
  <c r="C193" i="2"/>
  <c r="C191" i="2"/>
  <c r="C189" i="2"/>
  <c r="C187" i="2"/>
  <c r="C185" i="2"/>
  <c r="C183" i="2"/>
  <c r="C181" i="2"/>
  <c r="C177" i="2"/>
  <c r="C175" i="2"/>
  <c r="C173" i="2"/>
  <c r="C170" i="2"/>
  <c r="C167" i="2"/>
  <c r="C161" i="2"/>
  <c r="C158" i="2"/>
  <c r="C154" i="2"/>
  <c r="C151" i="2"/>
  <c r="C144" i="2"/>
  <c r="C141" i="2" s="1"/>
  <c r="C139" i="2"/>
  <c r="C136" i="2"/>
  <c r="C133" i="2"/>
  <c r="C131" i="2"/>
  <c r="C127" i="2"/>
  <c r="C125" i="2"/>
  <c r="C122" i="2"/>
  <c r="C120" i="2"/>
  <c r="C118" i="2"/>
  <c r="C116" i="2"/>
  <c r="C114" i="2"/>
  <c r="C112" i="2"/>
  <c r="C110" i="2"/>
  <c r="C105" i="2"/>
  <c r="C102" i="2"/>
  <c r="C100" i="2"/>
  <c r="C98" i="2"/>
  <c r="C93" i="2"/>
  <c r="C90" i="2"/>
  <c r="C85" i="2"/>
  <c r="C81" i="2"/>
  <c r="C79" i="2"/>
  <c r="C74" i="2"/>
  <c r="C71" i="2" s="1"/>
  <c r="C70" i="2" s="1"/>
  <c r="C68" i="2"/>
  <c r="C67" i="2" s="1"/>
  <c r="C65" i="2"/>
  <c r="C64" i="2" s="1"/>
  <c r="C60" i="2"/>
  <c r="C53" i="2"/>
  <c r="C52" i="2" s="1"/>
  <c r="C49" i="2"/>
  <c r="C48" i="2" s="1"/>
  <c r="C47" i="2" s="1"/>
  <c r="C45" i="2"/>
  <c r="C44" i="2" s="1"/>
  <c r="C41" i="2"/>
  <c r="C38" i="2"/>
  <c r="C37" i="2"/>
  <c r="C34" i="2"/>
  <c r="C31" i="2"/>
  <c r="C29" i="2"/>
  <c r="C26" i="2"/>
  <c r="C25" i="2" s="1"/>
  <c r="C23" i="2"/>
  <c r="C21" i="2"/>
  <c r="C19" i="2"/>
  <c r="C17" i="2"/>
  <c r="C6" i="2"/>
  <c r="C5" i="2" s="1"/>
  <c r="C78" i="2" l="1"/>
  <c r="C77" i="2" s="1"/>
  <c r="C124" i="2"/>
  <c r="D242" i="2"/>
  <c r="C89" i="2"/>
  <c r="C150" i="2"/>
  <c r="C84" i="2"/>
  <c r="C130" i="2"/>
  <c r="C33" i="2"/>
  <c r="C51" i="2"/>
  <c r="C157" i="2"/>
  <c r="C16" i="2"/>
  <c r="C15" i="2" s="1"/>
  <c r="C214" i="2"/>
  <c r="C97" i="2"/>
  <c r="C196" i="2"/>
  <c r="E144" i="2"/>
  <c r="G237" i="2"/>
  <c r="E236" i="2"/>
  <c r="E235" i="2" s="1"/>
  <c r="G235" i="2" s="1"/>
  <c r="G218" i="2"/>
  <c r="F218" i="2"/>
  <c r="E217" i="2"/>
  <c r="G217" i="2" s="1"/>
  <c r="G178" i="2"/>
  <c r="E177" i="2"/>
  <c r="E167" i="2"/>
  <c r="F163" i="2" l="1"/>
  <c r="C96" i="2"/>
  <c r="C4" i="2" s="1"/>
  <c r="C149" i="2"/>
  <c r="C148" i="2" s="1"/>
  <c r="E234" i="2"/>
  <c r="G234" i="2" s="1"/>
  <c r="G236" i="2"/>
  <c r="F217" i="2"/>
  <c r="G177" i="2"/>
  <c r="C242" i="2" l="1"/>
  <c r="G58" i="2"/>
  <c r="F58" i="2"/>
  <c r="E6" i="2" l="1"/>
  <c r="G14" i="2"/>
  <c r="E141" i="2" l="1"/>
  <c r="F103" i="2"/>
  <c r="E93" i="2"/>
  <c r="F94" i="2"/>
  <c r="F95" i="2"/>
  <c r="F129" i="2" l="1"/>
  <c r="E197" i="2" l="1"/>
  <c r="G232" i="2"/>
  <c r="G233" i="2"/>
  <c r="E231" i="2"/>
  <c r="G231" i="2" s="1"/>
  <c r="E204" i="2"/>
  <c r="E210" i="2"/>
  <c r="G192" i="2"/>
  <c r="F192" i="2"/>
  <c r="E191" i="2"/>
  <c r="G191" i="2" s="1"/>
  <c r="F191" i="2"/>
  <c r="F186" i="2"/>
  <c r="E185" i="2"/>
  <c r="F185" i="2" l="1"/>
  <c r="F12" i="2"/>
  <c r="G12" i="2"/>
  <c r="F11" i="2"/>
  <c r="E215" i="2" l="1"/>
  <c r="E79" i="2"/>
  <c r="E68" i="2"/>
  <c r="G220" i="2"/>
  <c r="F220" i="2"/>
  <c r="E219" i="2"/>
  <c r="F219" i="2" l="1"/>
  <c r="G219" i="2"/>
  <c r="F172" i="2" l="1"/>
  <c r="G172" i="2"/>
  <c r="E193" i="2"/>
  <c r="E170" i="2"/>
  <c r="E49" i="2"/>
  <c r="E48" i="2" s="1"/>
  <c r="E139" i="2"/>
  <c r="E105" i="2"/>
  <c r="E125" i="2" l="1"/>
  <c r="F128" i="2"/>
  <c r="F126" i="2"/>
  <c r="F117" i="2"/>
  <c r="E116" i="2"/>
  <c r="F115" i="2"/>
  <c r="E114" i="2"/>
  <c r="E102" i="2"/>
  <c r="F104" i="2"/>
  <c r="E85" i="2"/>
  <c r="F116" i="2" l="1"/>
  <c r="F114" i="2"/>
  <c r="F127" i="2"/>
  <c r="E124" i="2"/>
  <c r="F125" i="2"/>
  <c r="F124" i="2" l="1"/>
  <c r="E29" i="2" l="1"/>
  <c r="E189" i="2" l="1"/>
  <c r="F162" i="2"/>
  <c r="E161" i="2"/>
  <c r="F160" i="2"/>
  <c r="F159" i="2"/>
  <c r="E158" i="2"/>
  <c r="G241" i="2"/>
  <c r="G240" i="2"/>
  <c r="E239" i="2"/>
  <c r="E238" i="2" s="1"/>
  <c r="G230" i="2"/>
  <c r="G224" i="2"/>
  <c r="F224" i="2"/>
  <c r="E223" i="2"/>
  <c r="E214" i="2" s="1"/>
  <c r="G222" i="2"/>
  <c r="F222" i="2"/>
  <c r="E221" i="2"/>
  <c r="G216" i="2"/>
  <c r="F216" i="2"/>
  <c r="F213" i="2"/>
  <c r="E212" i="2"/>
  <c r="F211" i="2"/>
  <c r="F209" i="2"/>
  <c r="E208" i="2"/>
  <c r="G207" i="2"/>
  <c r="F207" i="2"/>
  <c r="G206" i="2"/>
  <c r="F206" i="2"/>
  <c r="G205" i="2"/>
  <c r="F205" i="2"/>
  <c r="G204" i="2"/>
  <c r="F203" i="2"/>
  <c r="E202" i="2"/>
  <c r="G201" i="2"/>
  <c r="F201" i="2"/>
  <c r="E200" i="2"/>
  <c r="G200" i="2" s="1"/>
  <c r="F199" i="2"/>
  <c r="G198" i="2"/>
  <c r="F198" i="2"/>
  <c r="F197" i="2"/>
  <c r="F194" i="2"/>
  <c r="F190" i="2"/>
  <c r="F188" i="2"/>
  <c r="E187" i="2"/>
  <c r="F184" i="2"/>
  <c r="E183" i="2"/>
  <c r="F182" i="2"/>
  <c r="E181" i="2"/>
  <c r="G176" i="2"/>
  <c r="F176" i="2"/>
  <c r="E175" i="2"/>
  <c r="G174" i="2"/>
  <c r="F174" i="2"/>
  <c r="E173" i="2"/>
  <c r="G173" i="2" s="1"/>
  <c r="G171" i="2"/>
  <c r="F171" i="2"/>
  <c r="G170" i="2"/>
  <c r="G167" i="2"/>
  <c r="G156" i="2"/>
  <c r="F156" i="2"/>
  <c r="G155" i="2"/>
  <c r="F155" i="2"/>
  <c r="E154" i="2"/>
  <c r="G153" i="2"/>
  <c r="F153" i="2"/>
  <c r="G152" i="2"/>
  <c r="F152" i="2"/>
  <c r="E151" i="2"/>
  <c r="G151" i="2" s="1"/>
  <c r="E136" i="2"/>
  <c r="F135" i="2"/>
  <c r="F134" i="2"/>
  <c r="E133" i="2"/>
  <c r="F132" i="2"/>
  <c r="E131" i="2"/>
  <c r="F123" i="2"/>
  <c r="E122" i="2"/>
  <c r="F121" i="2"/>
  <c r="E120" i="2"/>
  <c r="F119" i="2"/>
  <c r="E118" i="2"/>
  <c r="F113" i="2"/>
  <c r="E112" i="2"/>
  <c r="F111" i="2"/>
  <c r="E110" i="2"/>
  <c r="F106" i="2"/>
  <c r="F101" i="2"/>
  <c r="E100" i="2"/>
  <c r="F99" i="2"/>
  <c r="E98" i="2"/>
  <c r="E97" i="2" l="1"/>
  <c r="E96" i="2" s="1"/>
  <c r="F131" i="2"/>
  <c r="E130" i="2"/>
  <c r="G175" i="2"/>
  <c r="F221" i="2"/>
  <c r="F173" i="2"/>
  <c r="G223" i="2"/>
  <c r="F151" i="2"/>
  <c r="G197" i="2"/>
  <c r="F161" i="2"/>
  <c r="F202" i="2"/>
  <c r="F175" i="2"/>
  <c r="F200" i="2"/>
  <c r="G214" i="2"/>
  <c r="F193" i="2"/>
  <c r="F189" i="2"/>
  <c r="F181" i="2"/>
  <c r="G239" i="2"/>
  <c r="E150" i="2"/>
  <c r="F150" i="2" s="1"/>
  <c r="F212" i="2"/>
  <c r="G238" i="2"/>
  <c r="F187" i="2"/>
  <c r="F183" i="2"/>
  <c r="G215" i="2"/>
  <c r="F158" i="2"/>
  <c r="F154" i="2"/>
  <c r="G154" i="2"/>
  <c r="F208" i="2"/>
  <c r="E196" i="2"/>
  <c r="F210" i="2"/>
  <c r="F170" i="2"/>
  <c r="G221" i="2"/>
  <c r="F204" i="2"/>
  <c r="F215" i="2"/>
  <c r="F223" i="2"/>
  <c r="F112" i="2"/>
  <c r="F122" i="2"/>
  <c r="F105" i="2"/>
  <c r="F102" i="2"/>
  <c r="F100" i="2"/>
  <c r="F133" i="2"/>
  <c r="F98" i="2"/>
  <c r="F110" i="2"/>
  <c r="F120" i="2"/>
  <c r="F118" i="2"/>
  <c r="E149" i="2" l="1"/>
  <c r="E148" i="2" s="1"/>
  <c r="F130" i="2"/>
  <c r="G150" i="2"/>
  <c r="F196" i="2"/>
  <c r="F214" i="2"/>
  <c r="G196" i="2"/>
  <c r="F157" i="2"/>
  <c r="F97" i="2"/>
  <c r="G149" i="2" l="1"/>
  <c r="G148" i="2"/>
  <c r="F149" i="2"/>
  <c r="G96" i="2"/>
  <c r="F96" i="2"/>
  <c r="F148" i="2" l="1"/>
  <c r="E34" i="2"/>
  <c r="E31" i="2"/>
  <c r="E23" i="2"/>
  <c r="E21" i="2"/>
  <c r="E19" i="2"/>
  <c r="E17" i="2"/>
  <c r="G7" i="2" l="1"/>
  <c r="G8" i="2"/>
  <c r="G9" i="2"/>
  <c r="G10" i="2"/>
  <c r="G13" i="2"/>
  <c r="G17" i="2"/>
  <c r="G18" i="2"/>
  <c r="G19" i="2"/>
  <c r="G20" i="2"/>
  <c r="G21" i="2"/>
  <c r="G22" i="2"/>
  <c r="G23" i="2"/>
  <c r="G24" i="2"/>
  <c r="G29" i="2"/>
  <c r="G30" i="2"/>
  <c r="G31" i="2"/>
  <c r="G32" i="2"/>
  <c r="G34" i="2"/>
  <c r="G35" i="2"/>
  <c r="G36" i="2"/>
  <c r="G39" i="2"/>
  <c r="G40" i="2"/>
  <c r="G42" i="2"/>
  <c r="G43" i="2"/>
  <c r="G46" i="2"/>
  <c r="G54" i="2"/>
  <c r="G55" i="2"/>
  <c r="G61" i="2"/>
  <c r="G62" i="2"/>
  <c r="G63" i="2"/>
  <c r="G68" i="2"/>
  <c r="G69" i="2"/>
  <c r="G72" i="2"/>
  <c r="G74" i="2"/>
  <c r="G75" i="2"/>
  <c r="G76" i="2"/>
  <c r="G82" i="2"/>
  <c r="G83" i="2"/>
  <c r="G85" i="2"/>
  <c r="G86" i="2"/>
  <c r="G87" i="2"/>
  <c r="G91" i="2"/>
  <c r="G92" i="2"/>
  <c r="F7" i="2"/>
  <c r="F8" i="2"/>
  <c r="F9" i="2"/>
  <c r="F10" i="2"/>
  <c r="F17" i="2"/>
  <c r="F18" i="2"/>
  <c r="F19" i="2"/>
  <c r="F20" i="2"/>
  <c r="F21" i="2"/>
  <c r="F22" i="2"/>
  <c r="F23" i="2"/>
  <c r="F24" i="2"/>
  <c r="F29" i="2"/>
  <c r="F30" i="2"/>
  <c r="F31" i="2"/>
  <c r="F32" i="2"/>
  <c r="F35" i="2"/>
  <c r="F36" i="2"/>
  <c r="F39" i="2"/>
  <c r="F40" i="2"/>
  <c r="F42" i="2"/>
  <c r="F43" i="2"/>
  <c r="F46" i="2"/>
  <c r="F54" i="2"/>
  <c r="F55" i="2"/>
  <c r="F61" i="2"/>
  <c r="F62" i="2"/>
  <c r="F63" i="2"/>
  <c r="F66" i="2"/>
  <c r="F69" i="2"/>
  <c r="F72" i="2"/>
  <c r="F73" i="2"/>
  <c r="F74" i="2"/>
  <c r="F75" i="2"/>
  <c r="F79" i="2"/>
  <c r="F80" i="2"/>
  <c r="F83" i="2"/>
  <c r="F91" i="2"/>
  <c r="F92" i="2"/>
  <c r="F93" i="2"/>
  <c r="E65" i="2" l="1"/>
  <c r="E53" i="2"/>
  <c r="E47" i="2"/>
  <c r="E45" i="2"/>
  <c r="E44" i="2" s="1"/>
  <c r="E38" i="2"/>
  <c r="G38" i="2" s="1"/>
  <c r="F34" i="2"/>
  <c r="G6" i="2"/>
  <c r="E16" i="2"/>
  <c r="E26" i="2"/>
  <c r="E25" i="2" s="1"/>
  <c r="E41" i="2"/>
  <c r="G41" i="2" s="1"/>
  <c r="E60" i="2"/>
  <c r="E81" i="2"/>
  <c r="E90" i="2"/>
  <c r="E89" i="2" s="1"/>
  <c r="E84" i="2" s="1"/>
  <c r="G60" i="2" l="1"/>
  <c r="E52" i="2"/>
  <c r="G53" i="2"/>
  <c r="G90" i="2"/>
  <c r="E64" i="2"/>
  <c r="F64" i="2" s="1"/>
  <c r="F65" i="2"/>
  <c r="F68" i="2"/>
  <c r="F90" i="2"/>
  <c r="E78" i="2"/>
  <c r="G78" i="2" s="1"/>
  <c r="G81" i="2"/>
  <c r="F81" i="2"/>
  <c r="E70" i="2"/>
  <c r="G70" i="2" s="1"/>
  <c r="G71" i="2"/>
  <c r="F71" i="2"/>
  <c r="F60" i="2"/>
  <c r="F53" i="2"/>
  <c r="F45" i="2"/>
  <c r="G45" i="2"/>
  <c r="F41" i="2"/>
  <c r="F38" i="2"/>
  <c r="G25" i="2"/>
  <c r="E15" i="2"/>
  <c r="G15" i="2" s="1"/>
  <c r="G16" i="2"/>
  <c r="F16" i="2"/>
  <c r="F6" i="2"/>
  <c r="E5" i="2"/>
  <c r="G5" i="2" s="1"/>
  <c r="E37" i="2"/>
  <c r="G37" i="2" s="1"/>
  <c r="E67" i="2"/>
  <c r="G52" i="2"/>
  <c r="E33" i="2" l="1"/>
  <c r="G33" i="2" s="1"/>
  <c r="G84" i="2"/>
  <c r="G89" i="2"/>
  <c r="F89" i="2"/>
  <c r="F78" i="2"/>
  <c r="E77" i="2"/>
  <c r="G77" i="2" s="1"/>
  <c r="F70" i="2"/>
  <c r="F67" i="2"/>
  <c r="G67" i="2"/>
  <c r="F52" i="2"/>
  <c r="F37" i="2"/>
  <c r="F25" i="2"/>
  <c r="F15" i="2"/>
  <c r="F5" i="2"/>
  <c r="G44" i="2"/>
  <c r="F44" i="2"/>
  <c r="E51" i="2"/>
  <c r="G51" i="2" l="1"/>
  <c r="E4" i="2"/>
  <c r="F33" i="2"/>
  <c r="F77" i="2"/>
  <c r="F84" i="2"/>
  <c r="F51" i="2"/>
  <c r="G4" i="2" l="1"/>
  <c r="E242" i="2"/>
  <c r="F4" i="2"/>
  <c r="F242" i="2" l="1"/>
  <c r="G242" i="2"/>
</calcChain>
</file>

<file path=xl/sharedStrings.xml><?xml version="1.0" encoding="utf-8"?>
<sst xmlns="http://schemas.openxmlformats.org/spreadsheetml/2006/main" count="494" uniqueCount="478">
  <si>
    <t>Наименование доходов</t>
  </si>
  <si>
    <t>КБК</t>
  </si>
  <si>
    <t>Процент исполнения к прогнозным показателям</t>
  </si>
  <si>
    <t>Всего доходов</t>
  </si>
  <si>
    <t>Доходы от продажи земельных участков, государственная собственность на которые  разграничена (за исключением земельных участков бюджетных и автономных учреждений)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</si>
  <si>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</si>
  <si>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</si>
  <si>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</si>
  <si>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</si>
  <si>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</si>
  <si>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-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</si>
  <si>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</si>
  <si>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</si>
  <si>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</si>
  <si>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</si>
  <si>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</si>
  <si>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</si>
  <si>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</si>
  <si>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</si>
  <si>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</si>
  <si>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</si>
  <si>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</si>
  <si>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</si>
  <si>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</si>
  <si>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</si>
  <si>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</si>
  <si>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</si>
  <si>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</si>
  <si>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</si>
  <si>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</si>
  <si>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</si>
  <si>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</si>
  <si>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</si>
  <si>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</si>
  <si>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</si>
  <si>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</si>
  <si>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</si>
  <si>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</si>
  <si>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</si>
  <si>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</si>
  <si>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</si>
  <si>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</si>
  <si>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</si>
  <si>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</si>
  <si>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</si>
  <si>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</si>
  <si>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</si>
  <si>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</si>
  <si>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</si>
  <si>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</si>
  <si>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</si>
  <si>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</si>
  <si>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</si>
  <si>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</si>
  <si>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</si>
  <si>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</si>
  <si>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</si>
  <si>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</si>
  <si>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</si>
  <si>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</si>
  <si>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</si>
  <si>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</si>
  <si>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</si>
  <si>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</si>
  <si>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</si>
  <si>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</si>
  <si>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</si>
  <si>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</si>
  <si>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</si>
  <si>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</si>
  <si>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</si>
  <si>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</si>
  <si>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</si>
  <si>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</si>
  <si>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</si>
  <si>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</si>
  <si>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</si>
  <si>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</si>
  <si>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</si>
  <si>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</si>
  <si>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</si>
  <si>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</si>
  <si>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</si>
  <si>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</si>
  <si>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</si>
  <si>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</si>
  <si>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</si>
  <si>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</si>
  <si>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</si>
  <si>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</si>
  <si>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</si>
  <si>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</si>
  <si>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</si>
  <si>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</si>
  <si>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</si>
  <si>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</si>
  <si>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</si>
  <si>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</si>
  <si>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</si>
  <si>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</si>
  <si>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</si>
  <si>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</si>
  <si>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</si>
  <si>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</si>
  <si>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</si>
  <si>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</si>
  <si>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</si>
  <si>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</si>
  <si>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</si>
  <si>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</si>
  <si>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</si>
  <si>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</si>
  <si>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</si>
  <si>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</si>
  <si>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</si>
  <si>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</si>
  <si>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</si>
  <si>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</si>
  <si>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</si>
  <si>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</si>
  <si>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</si>
  <si>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</si>
  <si>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</si>
  <si>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</si>
  <si>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</si>
  <si>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</si>
  <si>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</si>
  <si>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</si>
  <si>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</si>
  <si>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</si>
  <si>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</si>
  <si>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</si>
  <si>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</si>
  <si>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</si>
  <si>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</si>
  <si>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</si>
  <si>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</si>
  <si>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</si>
  <si>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</si>
  <si>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000 1140200000 0000 000</t>
  </si>
  <si>
    <t xml:space="preserve"> 000 1140205005 0000 410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</si>
  <si>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</si>
  <si>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</si>
  <si>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</si>
  <si>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</si>
  <si>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</si>
  <si>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</si>
  <si>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</si>
  <si>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</si>
  <si>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</si>
  <si>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</si>
  <si>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</si>
  <si>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</si>
  <si>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</si>
  <si>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</si>
  <si>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</si>
  <si>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</si>
  <si>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</si>
  <si>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</si>
  <si>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</si>
  <si>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</si>
  <si>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</si>
  <si>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</si>
  <si>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</si>
  <si>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</si>
  <si>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</si>
  <si>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</si>
  <si>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</si>
  <si>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</si>
  <si>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</si>
  <si>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</si>
  <si>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</si>
  <si>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</si>
  <si>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000 2022007700 0000 150</t>
  </si>
  <si>
    <t xml:space="preserve"> 000 2022007713 0000 150</t>
  </si>
  <si>
    <t xml:space="preserve"> 000 2022021600 0000 150</t>
  </si>
  <si>
    <t xml:space="preserve"> 000 2022021613 0000 150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</si>
  <si>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</si>
  <si>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</si>
  <si>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</si>
  <si>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</si>
  <si>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</si>
  <si>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</si>
  <si>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</si>
  <si>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</si>
  <si>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</si>
  <si>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</si>
  <si>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</si>
  <si>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</si>
  <si>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</si>
  <si>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</si>
  <si>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</si>
  <si>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</si>
  <si>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</si>
  <si>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</si>
  <si>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</si>
  <si>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</si>
  <si>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</si>
  <si>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</si>
  <si>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</si>
  <si>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</si>
  <si>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</si>
  <si>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</si>
  <si>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</si>
  <si>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</si>
  <si>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</si>
  <si>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</si>
  <si>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</si>
  <si>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</si>
  <si>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</si>
  <si>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</si>
  <si>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</si>
  <si>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</si>
  <si>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</si>
  <si>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</si>
  <si>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</si>
  <si>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</si>
  <si>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</si>
  <si>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</si>
  <si>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</si>
  <si>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</si>
  <si>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</si>
  <si>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</si>
  <si>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</si>
  <si>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</si>
  <si>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</si>
  <si>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</si>
  <si>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</si>
  <si>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</si>
  <si>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</si>
  <si>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</si>
  <si>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</si>
  <si>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</si>
  <si>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</si>
  <si>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</si>
  <si>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</si>
  <si>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</si>
  <si>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</si>
  <si>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</si>
  <si>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</si>
  <si>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</si>
  <si>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</si>
  <si>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</si>
  <si>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</si>
  <si>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</si>
  <si>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</si>
  <si>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</si>
  <si>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</si>
  <si>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</si>
  <si>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000 2190000005 0000 150</t>
  </si>
  <si>
    <t xml:space="preserve"> 000 2196001005 0000 150</t>
  </si>
  <si>
    <t>(в рублях)</t>
  </si>
  <si>
    <t xml:space="preserve">  Плата за выбросы загрязняющих веществ в атмосферный воздух стационарными объектами 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</si>
  <si>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</si>
  <si>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000 1130206000 0000 130</t>
  </si>
  <si>
    <t>000 1130206505 0000 130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</si>
  <si>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</si>
  <si>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000 1140602000 0000 430</t>
  </si>
  <si>
    <t>000 1140602510 0000 430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</si>
  <si>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</si>
  <si>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</si>
  <si>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</si>
  <si>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</si>
  <si>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</si>
  <si>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</si>
  <si>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</si>
  <si>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</si>
  <si>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</si>
  <si>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</si>
  <si>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</si>
  <si>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</si>
  <si>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 Платежи в целях возмещения причиненного ущерба (убытков)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</si>
  <si>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</si>
  <si>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</si>
  <si>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</si>
  <si>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</si>
  <si>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</si>
  <si>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 Платежи, уплачиваемые в целях возмещения вреда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</si>
  <si>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</si>
  <si>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000 1160105001 0000 140</t>
  </si>
  <si>
    <t xml:space="preserve"> 000 1160105301 0000 140</t>
  </si>
  <si>
    <t xml:space="preserve"> 000 1160106001 0000 140</t>
  </si>
  <si>
    <t xml:space="preserve"> 000 1160106301 0000 140</t>
  </si>
  <si>
    <t xml:space="preserve"> 000 1160107001 0000 140</t>
  </si>
  <si>
    <t xml:space="preserve"> 000 1160107301 0000 140</t>
  </si>
  <si>
    <t xml:space="preserve"> 000 1160108001 0000 140</t>
  </si>
  <si>
    <t xml:space="preserve"> 000 1160108301 0000 140</t>
  </si>
  <si>
    <t xml:space="preserve"> 000 1160114001 0000 140</t>
  </si>
  <si>
    <t xml:space="preserve"> 000 1160114301 0000 140</t>
  </si>
  <si>
    <t xml:space="preserve"> 000 1160120001 0000 140</t>
  </si>
  <si>
    <t xml:space="preserve"> 000 1160120301 0000 140</t>
  </si>
  <si>
    <t xml:space="preserve"> 000 1161000000 0000 140</t>
  </si>
  <si>
    <t xml:space="preserve"> 000 1161003005 0000 140</t>
  </si>
  <si>
    <t xml:space="preserve"> 000 1161003105 0000 140</t>
  </si>
  <si>
    <t xml:space="preserve"> 000 1161012000 0000 140</t>
  </si>
  <si>
    <t xml:space="preserve"> 000 1161012301 0000 140</t>
  </si>
  <si>
    <t xml:space="preserve"> 000 1161012901 0000 140</t>
  </si>
  <si>
    <t xml:space="preserve"> 000 1161100001 0000 140</t>
  </si>
  <si>
    <t xml:space="preserve"> 000 1161105001 0000 140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</si>
  <si>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</si>
  <si>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</si>
  <si>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</si>
  <si>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</si>
  <si>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Субвенции бюджетам на проведение Всероссийской переписи населения 2020 года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</si>
  <si>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</si>
  <si>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000 2023546900 0000 150</t>
  </si>
  <si>
    <t xml:space="preserve"> 000 2023546905 0000 150</t>
  </si>
  <si>
    <t xml:space="preserve">  ПРОЧИЕ НЕНАЛОГОВЫЕ ДОХОДЫ</t>
  </si>
  <si>
    <t xml:space="preserve">  Невыясненные поступления</t>
  </si>
  <si>
    <t xml:space="preserve">  Невыясненные поступления, зачисляемые в бюджеты сельских поселений</t>
  </si>
  <si>
    <t xml:space="preserve"> 000 1170000000 0000 000</t>
  </si>
  <si>
    <t xml:space="preserve"> 000 1170100000 0000 180</t>
  </si>
  <si>
    <t xml:space="preserve"> 000 1170105010 0000 180</t>
  </si>
  <si>
    <t xml:space="preserve">  Доходы, поступающие в порядке возмещения расходов, понесенных в связи с эксплуатацией имущества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</si>
  <si>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</si>
  <si>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</si>
  <si>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>000 1160108401 0000 140</t>
  </si>
  <si>
    <t xml:space="preserve">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</si>
  <si>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</si>
  <si>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</si>
  <si>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</si>
  <si>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000 1160119001 0000 140</t>
  </si>
  <si>
    <t xml:space="preserve">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</si>
  <si>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</si>
  <si>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</si>
  <si>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000 1160133000 0000 140</t>
  </si>
  <si>
    <t xml:space="preserve"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</si>
  <si>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
 000 1160133301 0000 140
</t>
  </si>
  <si>
    <t xml:space="preserve">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</si>
  <si>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</si>
  <si>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</si>
  <si>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000 1160201002 0000 140</t>
  </si>
  <si>
    <t xml:space="preserve"> 000 2024530300 0000 150</t>
  </si>
  <si>
    <t xml:space="preserve"> Субсидии бюджетам на оснащение объектов спортивной инфраструктуры спортивно-технологическим оборудованием
</t>
  </si>
  <si>
    <t xml:space="preserve"> 000 2022522800 0000 150</t>
  </si>
  <si>
    <t xml:space="preserve"> Субсидии бюджетам муниципальных районов на оснащение объектов спортивной инфраструктуры спортивно-технологическим оборудованием
</t>
  </si>
  <si>
    <t xml:space="preserve"> 000 2022522805 0000 150</t>
  </si>
  <si>
    <t xml:space="preserve"> Субсидии бюджетам на строительство и реконструкцию (модернизацию) объектов питьевого водоснабжения
</t>
  </si>
  <si>
    <t xml:space="preserve"> 000 2022524300 0000 150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</si>
  <si>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</si>
  <si>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 000 2022524305 0000 150</t>
  </si>
  <si>
    <t xml:space="preserve">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</si>
  <si>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</si>
  <si>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</si>
  <si>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000 2022529905 0000 150</t>
  </si>
  <si>
    <t xml:space="preserve">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</si>
  <si>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</si>
  <si>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</si>
  <si>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</si>
  <si>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</si>
  <si>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</si>
  <si>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</si>
  <si>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
</t>
  </si>
  <si>
    <t xml:space="preserve"> 000 2194530305 0000 150</t>
  </si>
  <si>
    <t xml:space="preserve"> 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</si>
  <si>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</si>
  <si>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</si>
  <si>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000 1120104201 0000 120</t>
  </si>
  <si>
    <t xml:space="preserve">  Плата за размещение твердых коммунальных отходов </t>
  </si>
  <si>
    <t xml:space="preserve"> 000 1160107401 0000 140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</si>
  <si>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</si>
  <si>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</si>
  <si>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</si>
  <si>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000 1160117001 0000 140</t>
  </si>
  <si>
    <t xml:space="preserve"> 000 1160117301 0000 140</t>
  </si>
  <si>
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</si>
  <si>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</si>
  <si>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</si>
  <si>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</si>
  <si>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</si>
  <si>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</si>
  <si>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</si>
  <si>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</si>
  <si>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</si>
  <si>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</si>
  <si>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000 1160709005 0000 140</t>
  </si>
  <si>
    <t xml:space="preserve">  ЗАДОЛЖЕННОСТЬ И ПЕРЕРАСЧЕТЫ ПО ОТМЕНЕННЫМ НАЛОГАМ, СБОРАМ И ИНЫМ ОБЯЗАТЕЛЬНЫМ ПЛАТЕЖАМ</t>
  </si>
  <si>
    <t xml:space="preserve">  Налоги на имущество</t>
  </si>
  <si>
    <t xml:space="preserve">  Земельный налог (по обязательствам, возникшим до 1 января 2006 года)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</si>
  <si>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</si>
  <si>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000 1090000000 0000 000</t>
  </si>
  <si>
    <t xml:space="preserve"> 000 1090400000 0000 110</t>
  </si>
  <si>
    <t xml:space="preserve"> 000 1090405000 0000 110</t>
  </si>
  <si>
    <t xml:space="preserve"> 000 1090405313 0000 110</t>
  </si>
  <si>
    <t xml:space="preserve">  Субсидии бюджетам городских поселений на строительство и реконструкцию (модернизацию) объектов питьевого водоснабжения</t>
  </si>
  <si>
    <t xml:space="preserve"> 000 2022524313 0000 150</t>
  </si>
  <si>
    <t xml:space="preserve">  Прочие субсидии бюджетам городских поселений</t>
  </si>
  <si>
    <t xml:space="preserve"> 000 2022999913 0000 150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</si>
  <si>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</si>
  <si>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</si>
  <si>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</si>
  <si>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000 2024517905 0000 150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</si>
  <si>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компании).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</si>
  <si>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
</t>
  </si>
  <si>
    <t xml:space="preserve">НДФЛ с доходов от долевого участия в организации, полученных в виде дивидендов (в части суммы налога, превышающей 650 000 руб.)
</t>
  </si>
  <si>
    <t>000 1010208001 1000 110</t>
  </si>
  <si>
    <t>000  1160709013 0000 140</t>
  </si>
  <si>
    <t>Штрафы, неустойки, пени, уплаченные в соответствие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</si>
  <si>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Субсидия бюджетам на развитие сети учреждений культурно- досугового типа</t>
  </si>
  <si>
    <t xml:space="preserve"> Субсидия бюджетам муниципальных районов на развитие сети учреждений культурно- досугового типа</t>
  </si>
  <si>
    <t>000 2022551300 0000 150</t>
  </si>
  <si>
    <t>000 2022551305 0000 150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</si>
  <si>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</si>
  <si>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</si>
  <si>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</si>
  <si>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000 2022713905 0000 150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</si>
  <si>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</si>
  <si>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</si>
  <si>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</si>
  <si>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</si>
  <si>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000 2080500005 0000 150</t>
  </si>
  <si>
    <t xml:space="preserve"> 000 2080500013 0000 150</t>
  </si>
  <si>
    <t xml:space="preserve">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</si>
  <si>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</si>
  <si>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Инициативные платежи</t>
  </si>
  <si>
    <t>Инициативные платежи, зачисляемые в бюджеты городских поселений</t>
  </si>
  <si>
    <t>000 1171500000 0000 150</t>
  </si>
  <si>
    <t xml:space="preserve"> 000 1171503013 0000 150</t>
  </si>
  <si>
    <t>Кассовое исполнение за 1  полугодие 2025 года</t>
  </si>
  <si>
    <t xml:space="preserve">НДФЛ в части суммы налога, превышающей 702 тыс. руб., относящейся к части налоговой базы, превышающей 5 млн руб. и составляющей не более 20 млн руб. (за исключением НДФЛ в отношении доходов, указанных в абз. 39 ст. 50 БК РФ, НДФЛ в части суммы налога, превышающей 312 тыс. руб., относящейся к сумме налоговых баз, указанных в п. 6 ст. 210 НК РФ, превышающей 2,4 млн руб. (за исключением НДФЛ в отношении доходов, указанных в абз. 35 и 36 ст. 50 БК РФ), а также НДФЛ в отношении доходов физлиц-нерезидентов, указанных в абз. 9 п. 3 ст. 224 НК РФ, в части суммы налога, превышающей 312 тыс. руб., относящейся к части налоговой базы, превышающей 2,4 млн руб.         </t>
  </si>
  <si>
    <t>000 1010215001 1000 110</t>
  </si>
  <si>
    <t>000 111 0502513 0000 120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</si>
  <si>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</si>
  <si>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Субсидии бюджетам на реализацию мероприятий по модернизации коммунальной инфраструктуры </t>
  </si>
  <si>
    <t>000 2022515400 000 150</t>
  </si>
  <si>
    <t xml:space="preserve"> Субсидии бюджетам бюджетам городских поселений на реализацию мероприятий по модернизации коммунальной инфраструктуры </t>
  </si>
  <si>
    <t>000 2022515413 000 150</t>
  </si>
  <si>
    <t xml:space="preserve"> Субсидии бюджетам сельских поселений на оснащение объектов спортивной инфраструктуры спортивно-технологическим оборудованием
</t>
  </si>
  <si>
    <t xml:space="preserve"> 000 2022522810 0000 150</t>
  </si>
  <si>
    <t xml:space="preserve">  Субсидии бюджетам на модернизацию региональных и муниципальных библиотек</t>
  </si>
  <si>
    <t xml:space="preserve"> 000 2022534800 0000 150</t>
  </si>
  <si>
    <t xml:space="preserve">  Субсидии бюджетам  бюджетам муниципальных районов на модернизацию региональных и муниципальных библиотек</t>
  </si>
  <si>
    <t xml:space="preserve"> 000 2022534805 0000 150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</si>
  <si>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организиций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организиций</t>
  </si>
  <si>
    <t>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</si>
  <si>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организиций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организиций</t>
  </si>
  <si>
    <t>000 2024505005 0000 150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</si>
  <si>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</si>
  <si>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</si>
  <si>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муниципальных районов от возврата бюджетами бюджетной системы Российской Федерации 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</si>
  <si>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</si>
  <si>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</si>
  <si>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</si>
  <si>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</si>
  <si>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</si>
  <si>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000 1171503005 0000 150</t>
  </si>
  <si>
    <t>Инициативные платежи, зачисляемые в бюджеты муниципальных районов</t>
  </si>
  <si>
    <t>И. о. заместителя главы администрации района, начальника финансового управления</t>
  </si>
  <si>
    <t>тел.9-16-37</t>
  </si>
  <si>
    <t>Исп. Ю. В. Чубарова</t>
  </si>
  <si>
    <t>Сведения об исполнении консолидированного бюджета Клетнянского района по доходам  за 1 полугодие 2026 год в разрезе видов доходов в сравнении с соответствующим периодом прошлого года</t>
  </si>
  <si>
    <t xml:space="preserve"> Прогноз доходов на 2026 год</t>
  </si>
  <si>
    <t xml:space="preserve"> 000 1110502000 0000 120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</si>
  <si>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</si>
  <si>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</si>
  <si>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</si>
  <si>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</si>
  <si>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</si>
  <si>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</si>
  <si>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</si>
  <si>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</si>
  <si>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</si>
  <si>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</si>
  <si>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</si>
  <si>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000 2022520305 0000 150</t>
  </si>
  <si>
    <t>0,00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</si>
  <si>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</si>
  <si>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</si>
  <si>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</si>
  <si>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</si>
  <si>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</t>
  </si>
  <si>
    <t xml:space="preserve"> 000 2070501005 0000 150</t>
  </si>
  <si>
    <t>Кассовое исполнение за 1  полугодие 2026 года</t>
  </si>
  <si>
    <t>Темп роста к соответствующему периоду прошлого периода 2025 года</t>
  </si>
  <si>
    <t xml:space="preserve">000 1010213001 1000 110
</t>
  </si>
  <si>
    <t xml:space="preserve">000 1010214001 1000 110
</t>
  </si>
  <si>
    <t>000 2022520300 0000 150</t>
  </si>
  <si>
    <t xml:space="preserve">                          С .Н. Запецкая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</si>
</sst>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u/>
      <sz val="1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</borders>
  <cellStyleXfs count="57">
    <xf numFmtId="0" fontId="0" fillId="0" borderId="0"/>
    <xf numFmtId="0" fontId="1" fillId="0" borderId="3">
      <alignment horizontal="left" wrapText="1" indent="2"/>
    </xf>
    <xf numFmtId="49" fontId="1" fillId="0" borderId="4">
      <alignment horizontal="center"/>
    </xf>
    <xf numFmtId="0" fontId="2" fillId="0" borderId="5">
      <alignment horizontal="left" wrapText="1" indent="2"/>
    </xf>
    <xf numFmtId="0" fontId="3" fillId="0" borderId="0"/>
    <xf numFmtId="0" fontId="4" fillId="0" borderId="0">
      <alignment horizontal="center" wrapText="1"/>
    </xf>
    <xf numFmtId="0" fontId="5" fillId="0" borderId="6"/>
    <xf numFmtId="0" fontId="5" fillId="0" borderId="0"/>
    <xf numFmtId="0" fontId="6" fillId="0" borderId="0"/>
    <xf numFmtId="0" fontId="4" fillId="0" borderId="0">
      <alignment horizontal="left" wrapText="1"/>
    </xf>
    <xf numFmtId="0" fontId="7" fillId="0" borderId="0"/>
    <xf numFmtId="0" fontId="8" fillId="0" borderId="0"/>
    <xf numFmtId="0" fontId="2" fillId="0" borderId="7">
      <alignment horizontal="center"/>
    </xf>
    <xf numFmtId="0" fontId="6" fillId="0" borderId="8"/>
    <xf numFmtId="0" fontId="2" fillId="0" borderId="0">
      <alignment horizontal="left"/>
    </xf>
    <xf numFmtId="0" fontId="9" fillId="0" borderId="0">
      <alignment horizontal="center" vertical="top"/>
    </xf>
    <xf numFmtId="49" fontId="10" fillId="0" borderId="9">
      <alignment horizontal="right"/>
    </xf>
    <xf numFmtId="49" fontId="6" fillId="0" borderId="10">
      <alignment horizontal="center"/>
    </xf>
    <xf numFmtId="0" fontId="6" fillId="0" borderId="11"/>
    <xf numFmtId="49" fontId="6" fillId="0" borderId="0"/>
    <xf numFmtId="49" fontId="2" fillId="0" borderId="0">
      <alignment horizontal="right"/>
    </xf>
    <xf numFmtId="0" fontId="2" fillId="0" borderId="0"/>
    <xf numFmtId="0" fontId="2" fillId="0" borderId="0">
      <alignment horizontal="center"/>
    </xf>
    <xf numFmtId="0" fontId="2" fillId="0" borderId="9">
      <alignment horizontal="right"/>
    </xf>
    <xf numFmtId="165" fontId="2" fillId="0" borderId="12">
      <alignment horizontal="center"/>
    </xf>
    <xf numFmtId="49" fontId="2" fillId="0" borderId="0"/>
    <xf numFmtId="0" fontId="2" fillId="0" borderId="0">
      <alignment horizontal="right"/>
    </xf>
    <xf numFmtId="0" fontId="2" fillId="0" borderId="13">
      <alignment horizontal="center"/>
    </xf>
    <xf numFmtId="0" fontId="2" fillId="0" borderId="6">
      <alignment wrapText="1"/>
    </xf>
    <xf numFmtId="49" fontId="2" fillId="0" borderId="14">
      <alignment horizontal="center"/>
    </xf>
    <xf numFmtId="0" fontId="2" fillId="0" borderId="15">
      <alignment wrapText="1"/>
    </xf>
    <xf numFmtId="49" fontId="2" fillId="0" borderId="12">
      <alignment horizontal="center"/>
    </xf>
    <xf numFmtId="49" fontId="2" fillId="0" borderId="16"/>
    <xf numFmtId="0" fontId="2" fillId="0" borderId="12">
      <alignment horizontal="center"/>
    </xf>
    <xf numFmtId="49" fontId="2" fillId="0" borderId="17">
      <alignment horizontal="center"/>
    </xf>
    <xf numFmtId="0" fontId="7" fillId="0" borderId="0"/>
    <xf numFmtId="0" fontId="7" fillId="0" borderId="18"/>
    <xf numFmtId="49" fontId="2" fillId="0" borderId="4">
      <alignment horizontal="center" vertical="center" wrapText="1"/>
    </xf>
    <xf numFmtId="49" fontId="2" fillId="0" borderId="7">
      <alignment horizontal="center" vertical="center" wrapText="1"/>
    </xf>
    <xf numFmtId="0" fontId="2" fillId="0" borderId="19">
      <alignment horizontal="left" wrapText="1"/>
    </xf>
    <xf numFmtId="49" fontId="2" fillId="0" borderId="20">
      <alignment horizontal="center" wrapText="1"/>
    </xf>
    <xf numFmtId="49" fontId="2" fillId="0" borderId="21">
      <alignment horizontal="center"/>
    </xf>
    <xf numFmtId="4" fontId="2" fillId="0" borderId="4">
      <alignment horizontal="right"/>
    </xf>
    <xf numFmtId="4" fontId="2" fillId="0" borderId="5">
      <alignment horizontal="right"/>
    </xf>
    <xf numFmtId="0" fontId="2" fillId="0" borderId="22">
      <alignment horizontal="left" wrapText="1"/>
    </xf>
    <xf numFmtId="0" fontId="2" fillId="0" borderId="23">
      <alignment horizontal="left" wrapText="1" indent="1"/>
    </xf>
    <xf numFmtId="49" fontId="2" fillId="0" borderId="24">
      <alignment horizontal="center" wrapText="1"/>
    </xf>
    <xf numFmtId="49" fontId="2" fillId="0" borderId="25">
      <alignment horizontal="center"/>
    </xf>
    <xf numFmtId="49" fontId="2" fillId="0" borderId="26">
      <alignment horizontal="center"/>
    </xf>
    <xf numFmtId="0" fontId="2" fillId="0" borderId="27">
      <alignment horizontal="left" wrapText="1" indent="1"/>
    </xf>
    <xf numFmtId="49" fontId="2" fillId="0" borderId="28">
      <alignment horizontal="center"/>
    </xf>
    <xf numFmtId="49" fontId="2" fillId="0" borderId="4">
      <alignment horizontal="center"/>
    </xf>
    <xf numFmtId="0" fontId="2" fillId="0" borderId="12">
      <alignment horizontal="left" wrapText="1" indent="2"/>
    </xf>
    <xf numFmtId="0" fontId="2" fillId="0" borderId="18"/>
    <xf numFmtId="0" fontId="2" fillId="2" borderId="18"/>
    <xf numFmtId="0" fontId="2" fillId="2" borderId="29"/>
    <xf numFmtId="0" fontId="2" fillId="2" borderId="0"/>
  </cellStyleXfs>
  <cellXfs count="75">
    <xf numFmtId="0" fontId="0" fillId="0" borderId="0" xfId="0"/>
    <xf numFmtId="0" fontId="11" fillId="0" borderId="0" xfId="14" applyNumberFormat="1" applyFont="1" applyAlignment="1" applyProtection="1">
      <alignment horizontal="left" vertical="top"/>
    </xf>
    <xf numFmtId="0" fontId="11" fillId="0" borderId="0" xfId="21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  <protection locked="0"/>
    </xf>
    <xf numFmtId="0" fontId="12" fillId="3" borderId="0" xfId="0" applyFont="1" applyFill="1" applyAlignment="1" applyProtection="1">
      <alignment vertical="top"/>
      <protection locked="0"/>
    </xf>
    <xf numFmtId="0" fontId="8" fillId="0" borderId="0" xfId="4" applyNumberFormat="1" applyFont="1" applyAlignment="1" applyProtection="1">
      <alignment vertical="top"/>
    </xf>
    <xf numFmtId="4" fontId="11" fillId="3" borderId="0" xfId="25" applyNumberFormat="1" applyFont="1" applyFill="1" applyAlignment="1" applyProtection="1">
      <alignment vertical="top"/>
    </xf>
    <xf numFmtId="0" fontId="11" fillId="3" borderId="0" xfId="56" applyNumberFormat="1" applyFont="1" applyFill="1" applyAlignment="1" applyProtection="1">
      <alignment vertical="top"/>
    </xf>
    <xf numFmtId="4" fontId="14" fillId="0" borderId="0" xfId="0" applyNumberFormat="1" applyFont="1" applyAlignment="1" applyProtection="1">
      <alignment vertical="top"/>
      <protection locked="0"/>
    </xf>
    <xf numFmtId="0" fontId="15" fillId="0" borderId="0" xfId="0" applyFont="1" applyAlignment="1" applyProtection="1">
      <alignment vertical="top"/>
      <protection locked="0"/>
    </xf>
    <xf numFmtId="0" fontId="13" fillId="0" borderId="0" xfId="0" applyFont="1" applyAlignment="1" applyProtection="1">
      <alignment vertical="top"/>
      <protection locked="0"/>
    </xf>
    <xf numFmtId="4" fontId="12" fillId="0" borderId="0" xfId="0" applyNumberFormat="1" applyFont="1" applyAlignment="1" applyProtection="1">
      <alignment vertical="top"/>
      <protection locked="0"/>
    </xf>
    <xf numFmtId="0" fontId="14" fillId="0" borderId="0" xfId="0" applyFont="1" applyAlignment="1" applyProtection="1">
      <alignment vertical="top"/>
      <protection locked="0"/>
    </xf>
    <xf numFmtId="4" fontId="13" fillId="0" borderId="0" xfId="0" applyNumberFormat="1" applyFont="1" applyAlignment="1" applyProtection="1">
      <alignment vertical="top"/>
      <protection locked="0"/>
    </xf>
    <xf numFmtId="4" fontId="13" fillId="3" borderId="0" xfId="0" applyNumberFormat="1" applyFont="1" applyFill="1" applyAlignment="1" applyProtection="1">
      <alignment vertical="top"/>
      <protection locked="0"/>
    </xf>
    <xf numFmtId="0" fontId="12" fillId="0" borderId="0" xfId="0" applyFont="1" applyFill="1" applyAlignment="1">
      <alignment vertical="top"/>
    </xf>
    <xf numFmtId="0" fontId="12" fillId="0" borderId="0" xfId="0" applyFont="1" applyAlignment="1">
      <alignment vertical="top"/>
    </xf>
    <xf numFmtId="0" fontId="14" fillId="3" borderId="0" xfId="0" applyFont="1" applyFill="1" applyAlignment="1" applyProtection="1">
      <alignment vertical="top"/>
      <protection locked="0"/>
    </xf>
    <xf numFmtId="0" fontId="16" fillId="0" borderId="0" xfId="0" applyFont="1" applyAlignment="1" applyProtection="1">
      <alignment vertical="top"/>
      <protection locked="0"/>
    </xf>
    <xf numFmtId="0" fontId="16" fillId="3" borderId="0" xfId="0" applyFont="1" applyFill="1" applyAlignment="1" applyProtection="1">
      <alignment vertical="top"/>
      <protection locked="0"/>
    </xf>
    <xf numFmtId="0" fontId="11" fillId="0" borderId="0" xfId="21" applyNumberFormat="1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8" fillId="0" borderId="0" xfId="14" applyNumberFormat="1" applyFont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5" fillId="0" borderId="2" xfId="3" applyNumberFormat="1" applyFont="1" applyBorder="1" applyAlignment="1" applyProtection="1">
      <alignment horizontal="left" vertical="top" wrapText="1"/>
    </xf>
    <xf numFmtId="0" fontId="6" fillId="0" borderId="2" xfId="3" applyNumberFormat="1" applyFont="1" applyBorder="1" applyAlignment="1" applyProtection="1">
      <alignment horizontal="left" vertical="top" wrapText="1"/>
    </xf>
    <xf numFmtId="0" fontId="18" fillId="0" borderId="2" xfId="0" applyNumberFormat="1" applyFont="1" applyBorder="1" applyAlignment="1">
      <alignment vertical="top" wrapText="1"/>
    </xf>
    <xf numFmtId="0" fontId="18" fillId="3" borderId="2" xfId="0" applyNumberFormat="1" applyFont="1" applyFill="1" applyBorder="1" applyAlignment="1">
      <alignment vertical="top" wrapText="1"/>
    </xf>
    <xf numFmtId="0" fontId="18" fillId="0" borderId="2" xfId="0" applyFont="1" applyFill="1" applyBorder="1" applyAlignment="1">
      <alignment vertical="top" wrapText="1"/>
    </xf>
    <xf numFmtId="0" fontId="18" fillId="0" borderId="2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vertical="top" wrapText="1"/>
    </xf>
    <xf numFmtId="0" fontId="16" fillId="3" borderId="2" xfId="0" applyFont="1" applyFill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6" fillId="0" borderId="2" xfId="3" applyFont="1" applyBorder="1" applyAlignment="1">
      <alignment vertical="top" wrapText="1"/>
    </xf>
    <xf numFmtId="0" fontId="18" fillId="3" borderId="2" xfId="0" applyFont="1" applyFill="1" applyBorder="1" applyAlignment="1">
      <alignment vertical="top" wrapText="1"/>
    </xf>
    <xf numFmtId="0" fontId="18" fillId="3" borderId="2" xfId="0" applyFont="1" applyFill="1" applyBorder="1" applyAlignment="1">
      <alignment horizontal="justify" vertical="top" wrapText="1"/>
    </xf>
    <xf numFmtId="0" fontId="18" fillId="0" borderId="2" xfId="0" applyFont="1" applyFill="1" applyBorder="1" applyAlignment="1">
      <alignment horizontal="justify" vertical="top" wrapText="1"/>
    </xf>
    <xf numFmtId="0" fontId="6" fillId="0" borderId="2" xfId="3" applyNumberFormat="1" applyFont="1" applyBorder="1" applyAlignment="1" applyProtection="1">
      <alignment vertical="top" wrapText="1"/>
    </xf>
    <xf numFmtId="0" fontId="5" fillId="0" borderId="2" xfId="3" applyNumberFormat="1" applyFont="1" applyBorder="1" applyAlignment="1" applyProtection="1">
      <alignment vertical="top" wrapText="1"/>
    </xf>
    <xf numFmtId="0" fontId="5" fillId="0" borderId="2" xfId="3" applyFont="1" applyBorder="1" applyAlignment="1">
      <alignment wrapText="1"/>
    </xf>
    <xf numFmtId="0" fontId="6" fillId="0" borderId="2" xfId="3" applyFont="1" applyBorder="1" applyAlignment="1">
      <alignment wrapText="1"/>
    </xf>
    <xf numFmtId="0" fontId="17" fillId="0" borderId="2" xfId="0" applyFont="1" applyFill="1" applyBorder="1" applyAlignment="1">
      <alignment horizontal="center" vertical="top" wrapText="1"/>
    </xf>
    <xf numFmtId="4" fontId="17" fillId="3" borderId="2" xfId="0" applyNumberFormat="1" applyFont="1" applyFill="1" applyBorder="1" applyAlignment="1">
      <alignment horizontal="center" vertical="top" wrapText="1"/>
    </xf>
    <xf numFmtId="49" fontId="5" fillId="0" borderId="2" xfId="51" applyFont="1" applyBorder="1" applyAlignment="1" applyProtection="1">
      <alignment horizontal="left" vertical="top" wrapText="1"/>
    </xf>
    <xf numFmtId="4" fontId="5" fillId="3" borderId="2" xfId="51" applyNumberFormat="1" applyFont="1" applyFill="1" applyBorder="1" applyAlignment="1" applyProtection="1">
      <alignment horizontal="center" vertical="top" wrapText="1"/>
    </xf>
    <xf numFmtId="164" fontId="17" fillId="0" borderId="2" xfId="0" applyNumberFormat="1" applyFont="1" applyBorder="1" applyAlignment="1">
      <alignment horizontal="center" vertical="top" wrapText="1"/>
    </xf>
    <xf numFmtId="49" fontId="6" fillId="0" borderId="2" xfId="51" applyFont="1" applyBorder="1" applyAlignment="1" applyProtection="1">
      <alignment horizontal="left" vertical="top" wrapText="1"/>
    </xf>
    <xf numFmtId="4" fontId="6" fillId="3" borderId="2" xfId="51" applyNumberFormat="1" applyFont="1" applyFill="1" applyBorder="1" applyAlignment="1" applyProtection="1">
      <alignment horizontal="center" vertical="top" wrapText="1"/>
    </xf>
    <xf numFmtId="164" fontId="18" fillId="0" borderId="2" xfId="0" applyNumberFormat="1" applyFont="1" applyBorder="1" applyAlignment="1">
      <alignment horizontal="center" vertical="top" wrapText="1"/>
    </xf>
    <xf numFmtId="4" fontId="6" fillId="3" borderId="2" xfId="42" applyNumberFormat="1" applyFont="1" applyFill="1" applyBorder="1" applyAlignment="1" applyProtection="1">
      <alignment horizontal="center" vertical="top" wrapText="1"/>
    </xf>
    <xf numFmtId="0" fontId="18" fillId="3" borderId="2" xfId="0" applyFont="1" applyFill="1" applyBorder="1" applyAlignment="1">
      <alignment horizontal="left" vertical="top" wrapText="1"/>
    </xf>
    <xf numFmtId="164" fontId="18" fillId="3" borderId="2" xfId="0" applyNumberFormat="1" applyFont="1" applyFill="1" applyBorder="1" applyAlignment="1">
      <alignment horizontal="center" vertical="top" wrapText="1"/>
    </xf>
    <xf numFmtId="49" fontId="18" fillId="0" borderId="2" xfId="0" applyNumberFormat="1" applyFont="1" applyBorder="1" applyAlignment="1">
      <alignment horizontal="left" vertical="top" wrapText="1"/>
    </xf>
    <xf numFmtId="4" fontId="5" fillId="3" borderId="2" xfId="42" applyNumberFormat="1" applyFont="1" applyFill="1" applyBorder="1" applyAlignment="1" applyProtection="1">
      <alignment horizontal="center" vertical="top" wrapText="1"/>
    </xf>
    <xf numFmtId="4" fontId="18" fillId="3" borderId="2" xfId="42" applyNumberFormat="1" applyFont="1" applyFill="1" applyBorder="1" applyAlignment="1" applyProtection="1">
      <alignment horizontal="center" vertical="top" wrapText="1"/>
    </xf>
    <xf numFmtId="49" fontId="6" fillId="0" borderId="2" xfId="47" applyFont="1" applyBorder="1" applyAlignment="1">
      <alignment horizontal="left" vertical="top" wrapText="1"/>
    </xf>
    <xf numFmtId="4" fontId="6" fillId="3" borderId="2" xfId="42" applyFont="1" applyFill="1" applyBorder="1" applyAlignment="1">
      <alignment horizontal="center" vertical="top" wrapText="1"/>
    </xf>
    <xf numFmtId="49" fontId="6" fillId="0" borderId="2" xfId="51" applyFont="1" applyBorder="1" applyAlignment="1">
      <alignment horizontal="left" vertical="top" wrapText="1"/>
    </xf>
    <xf numFmtId="49" fontId="5" fillId="0" borderId="2" xfId="47" applyFont="1" applyBorder="1" applyAlignment="1">
      <alignment horizontal="left" vertical="top" wrapText="1"/>
    </xf>
    <xf numFmtId="49" fontId="5" fillId="0" borderId="2" xfId="51" applyFont="1" applyBorder="1" applyAlignment="1">
      <alignment horizontal="left" vertical="top" wrapText="1"/>
    </xf>
    <xf numFmtId="4" fontId="5" fillId="3" borderId="2" xfId="42" applyFont="1" applyFill="1" applyBorder="1" applyAlignment="1">
      <alignment horizontal="center" vertical="top" wrapText="1"/>
    </xf>
    <xf numFmtId="0" fontId="18" fillId="0" borderId="2" xfId="0" applyFont="1" applyBorder="1" applyAlignment="1">
      <alignment horizontal="left" vertical="top" wrapText="1"/>
    </xf>
    <xf numFmtId="49" fontId="5" fillId="0" borderId="2" xfId="47" applyNumberFormat="1" applyFont="1" applyBorder="1" applyAlignment="1" applyProtection="1">
      <alignment horizontal="left" vertical="top" wrapText="1"/>
    </xf>
    <xf numFmtId="49" fontId="6" fillId="0" borderId="2" xfId="47" applyNumberFormat="1" applyFont="1" applyBorder="1" applyAlignment="1" applyProtection="1">
      <alignment horizontal="left" vertical="top" wrapText="1"/>
    </xf>
    <xf numFmtId="4" fontId="6" fillId="3" borderId="2" xfId="38" applyNumberFormat="1" applyFont="1" applyFill="1" applyBorder="1" applyAlignment="1" applyProtection="1">
      <alignment horizontal="center" vertical="top" wrapText="1" shrinkToFit="1"/>
    </xf>
    <xf numFmtId="0" fontId="6" fillId="3" borderId="2" xfId="3" applyNumberFormat="1" applyFont="1" applyFill="1" applyBorder="1" applyAlignment="1" applyProtection="1">
      <alignment horizontal="left" vertical="top" wrapText="1"/>
    </xf>
    <xf numFmtId="49" fontId="5" fillId="0" borderId="2" xfId="47" applyNumberFormat="1" applyFont="1" applyBorder="1" applyAlignment="1" applyProtection="1">
      <alignment horizontal="left" wrapText="1"/>
    </xf>
    <xf numFmtId="49" fontId="6" fillId="0" borderId="2" xfId="47" applyNumberFormat="1" applyFont="1" applyBorder="1" applyAlignment="1" applyProtection="1">
      <alignment horizontal="left" wrapText="1"/>
    </xf>
    <xf numFmtId="0" fontId="5" fillId="0" borderId="2" xfId="3" applyNumberFormat="1" applyFont="1" applyBorder="1" applyAlignment="1" applyProtection="1">
      <alignment wrapText="1"/>
    </xf>
    <xf numFmtId="0" fontId="6" fillId="0" borderId="2" xfId="3" applyNumberFormat="1" applyFont="1" applyBorder="1" applyAlignment="1" applyProtection="1">
      <alignment wrapText="1"/>
    </xf>
  </cellXfs>
  <cellStyles count="57">
    <cellStyle name="xl22" xfId="4"/>
    <cellStyle name="xl23" xfId="11"/>
    <cellStyle name="xl24" xfId="14"/>
    <cellStyle name="xl25" xfId="21"/>
    <cellStyle name="xl26" xfId="35"/>
    <cellStyle name="xl27" xfId="8"/>
    <cellStyle name="xl28" xfId="37"/>
    <cellStyle name="xl29" xfId="39"/>
    <cellStyle name="xl30" xfId="45"/>
    <cellStyle name="xl31" xfId="3"/>
    <cellStyle name="xl32" xfId="10"/>
    <cellStyle name="xl33" xfId="15"/>
    <cellStyle name="xl34" xfId="1"/>
    <cellStyle name="xl35" xfId="40"/>
    <cellStyle name="xl36" xfId="46"/>
    <cellStyle name="xl37" xfId="50"/>
    <cellStyle name="xl39" xfId="53"/>
    <cellStyle name="xl40" xfId="32"/>
    <cellStyle name="xl41" xfId="25"/>
    <cellStyle name="xl42" xfId="41"/>
    <cellStyle name="xl43" xfId="47"/>
    <cellStyle name="xl44" xfId="51"/>
    <cellStyle name="xl45" xfId="38"/>
    <cellStyle name="xl46" xfId="42"/>
    <cellStyle name="xl47" xfId="54"/>
    <cellStyle name="xl48" xfId="56"/>
    <cellStyle name="xl49" xfId="5"/>
    <cellStyle name="xl50" xfId="22"/>
    <cellStyle name="xl51" xfId="28"/>
    <cellStyle name="xl52" xfId="30"/>
    <cellStyle name="xl53" xfId="2"/>
    <cellStyle name="xl54" xfId="16"/>
    <cellStyle name="xl55" xfId="23"/>
    <cellStyle name="xl56" xfId="6"/>
    <cellStyle name="xl57" xfId="36"/>
    <cellStyle name="xl58" xfId="12"/>
    <cellStyle name="xl59" xfId="17"/>
    <cellStyle name="xl60" xfId="24"/>
    <cellStyle name="xl61" xfId="27"/>
    <cellStyle name="xl62" xfId="29"/>
    <cellStyle name="xl63" xfId="31"/>
    <cellStyle name="xl64" xfId="33"/>
    <cellStyle name="xl65" xfId="34"/>
    <cellStyle name="xl66" xfId="7"/>
    <cellStyle name="xl67" xfId="13"/>
    <cellStyle name="xl68" xfId="18"/>
    <cellStyle name="xl69" xfId="43"/>
    <cellStyle name="xl70" xfId="48"/>
    <cellStyle name="xl71" xfId="44"/>
    <cellStyle name="xl72" xfId="49"/>
    <cellStyle name="xl73" xfId="52"/>
    <cellStyle name="xl74" xfId="55"/>
    <cellStyle name="xl75" xfId="9"/>
    <cellStyle name="xl76" xfId="19"/>
    <cellStyle name="xl77" xfId="26"/>
    <cellStyle name="xl78" xfId="20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8"/>
  <sheetViews>
    <sheetView tabSelected="1" zoomScale="80" zoomScaleNormal="80" workbookViewId="0">
      <pane xSplit="2" ySplit="3" topLeftCell="C33" activePane="bottomRight" state="frozen"/>
      <selection pane="topRight" activeCell="C1" sqref="C1"/>
      <selection pane="bottomLeft" activeCell="A4" sqref="A4"/>
      <selection pane="bottomRight" activeCell="E234" sqref="E234:E237"/>
    </sheetView>
  </sheetViews>
  <sheetFormatPr defaultRowHeight="14.25" x14ac:dyDescent="0.25"/>
  <cols>
    <col min="1" max="1" width="64.7109375" style="3" customWidth="1"/>
    <col min="2" max="2" width="25.7109375" style="22" customWidth="1"/>
    <col min="3" max="5" width="15.85546875" style="4" customWidth="1"/>
    <col min="6" max="6" width="10" style="3" customWidth="1"/>
    <col min="7" max="7" width="15.5703125" style="3" customWidth="1"/>
    <col min="8" max="16384" width="9.140625" style="3"/>
  </cols>
  <sheetData>
    <row r="1" spans="1:8" ht="38.25" customHeight="1" x14ac:dyDescent="0.25">
      <c r="A1" s="24" t="s">
        <v>450</v>
      </c>
      <c r="B1" s="24"/>
      <c r="C1" s="24"/>
      <c r="D1" s="24"/>
      <c r="E1" s="24"/>
      <c r="F1" s="24"/>
      <c r="G1" s="24"/>
    </row>
    <row r="2" spans="1:8" ht="15" customHeight="1" x14ac:dyDescent="0.25">
      <c r="A2" s="5"/>
      <c r="B2" s="1"/>
      <c r="C2" s="6"/>
      <c r="D2" s="6"/>
      <c r="E2" s="6"/>
      <c r="G2" s="3" t="s">
        <v>251</v>
      </c>
    </row>
    <row r="3" spans="1:8" ht="58.5" customHeight="1" x14ac:dyDescent="0.25">
      <c r="A3" s="25" t="s">
        <v>0</v>
      </c>
      <c r="B3" s="26" t="s">
        <v>1</v>
      </c>
      <c r="C3" s="27" t="s">
        <v>418</v>
      </c>
      <c r="D3" s="27" t="s">
        <v>451</v>
      </c>
      <c r="E3" s="27" t="s">
        <v>472</v>
      </c>
      <c r="F3" s="28" t="s">
        <v>2</v>
      </c>
      <c r="G3" s="28" t="s">
        <v>473</v>
      </c>
    </row>
    <row r="4" spans="1:8" s="9" customFormat="1" ht="15" x14ac:dyDescent="0.25">
      <c r="A4" s="29" t="s">
        <v>11</v>
      </c>
      <c r="B4" s="48" t="s">
        <v>12</v>
      </c>
      <c r="C4" s="49">
        <f>C5+C15+C25+C33+C44+C51+C70+C77+C84+C96+C141+C47</f>
        <v>71869286.799999997</v>
      </c>
      <c r="D4" s="49">
        <f>D5+D15+D25+D33+D44+D51+D70+D77+D84+D96+D141+D47</f>
        <v>190247300</v>
      </c>
      <c r="E4" s="49">
        <f>E5+E15+E25+E33+E44+E51+E70+E77+E84+E96+E141+E47</f>
        <v>76453668.829999983</v>
      </c>
      <c r="F4" s="50">
        <f t="shared" ref="F4:F75" si="0">E4/D4*100</f>
        <v>40.186467208733049</v>
      </c>
      <c r="G4" s="50">
        <f t="shared" ref="G4:G76" si="1">E4/C4*100</f>
        <v>106.37877768671554</v>
      </c>
      <c r="H4" s="8"/>
    </row>
    <row r="5" spans="1:8" s="10" customFormat="1" ht="19.5" customHeight="1" x14ac:dyDescent="0.25">
      <c r="A5" s="29" t="s">
        <v>13</v>
      </c>
      <c r="B5" s="48" t="s">
        <v>14</v>
      </c>
      <c r="C5" s="49">
        <f t="shared" ref="C5:E5" si="2">C6</f>
        <v>51833299</v>
      </c>
      <c r="D5" s="49">
        <f t="shared" si="2"/>
        <v>140536200</v>
      </c>
      <c r="E5" s="49">
        <f t="shared" si="2"/>
        <v>58139134.249999993</v>
      </c>
      <c r="F5" s="50">
        <f t="shared" si="0"/>
        <v>41.369507820760766</v>
      </c>
      <c r="G5" s="50">
        <f t="shared" si="1"/>
        <v>112.16560661130211</v>
      </c>
      <c r="H5" s="8"/>
    </row>
    <row r="6" spans="1:8" ht="19.5" customHeight="1" x14ac:dyDescent="0.25">
      <c r="A6" s="30" t="s">
        <v>15</v>
      </c>
      <c r="B6" s="51" t="s">
        <v>16</v>
      </c>
      <c r="C6" s="52">
        <f>C7+C8+C9+C10+C13+C11+C12+C14</f>
        <v>51833299</v>
      </c>
      <c r="D6" s="52">
        <f>D7+D8+D9+D10+D13+D11+D12</f>
        <v>140536200</v>
      </c>
      <c r="E6" s="52">
        <f>E7+E8+E9+E10+E13+E11+E12+E14</f>
        <v>58139134.249999993</v>
      </c>
      <c r="F6" s="53">
        <f t="shared" si="0"/>
        <v>41.369507820760766</v>
      </c>
      <c r="G6" s="53">
        <f t="shared" si="1"/>
        <v>112.16560661130211</v>
      </c>
      <c r="H6" s="11"/>
    </row>
    <row r="7" spans="1:8" ht="70.5" customHeight="1" x14ac:dyDescent="0.25">
      <c r="A7" s="30" t="s">
        <v>17</v>
      </c>
      <c r="B7" s="51" t="s">
        <v>18</v>
      </c>
      <c r="C7" s="54">
        <v>50174235.770000003</v>
      </c>
      <c r="D7" s="54">
        <v>135612200</v>
      </c>
      <c r="E7" s="54">
        <v>57269627.280000001</v>
      </c>
      <c r="F7" s="53">
        <f t="shared" si="0"/>
        <v>42.230438913313115</v>
      </c>
      <c r="G7" s="53">
        <f t="shared" si="1"/>
        <v>114.14150390356808</v>
      </c>
      <c r="H7" s="11"/>
    </row>
    <row r="8" spans="1:8" ht="102" customHeight="1" x14ac:dyDescent="0.25">
      <c r="A8" s="30" t="s">
        <v>19</v>
      </c>
      <c r="B8" s="51" t="s">
        <v>20</v>
      </c>
      <c r="C8" s="54">
        <v>2546.3000000000002</v>
      </c>
      <c r="D8" s="54">
        <v>227000</v>
      </c>
      <c r="E8" s="54">
        <v>199470.18</v>
      </c>
      <c r="F8" s="53">
        <f t="shared" si="0"/>
        <v>87.872325991189427</v>
      </c>
      <c r="G8" s="53">
        <f t="shared" si="1"/>
        <v>7833.7265836704237</v>
      </c>
      <c r="H8" s="11"/>
    </row>
    <row r="9" spans="1:8" ht="48.75" customHeight="1" x14ac:dyDescent="0.25">
      <c r="A9" s="30" t="s">
        <v>21</v>
      </c>
      <c r="B9" s="51" t="s">
        <v>22</v>
      </c>
      <c r="C9" s="54">
        <v>54847.25</v>
      </c>
      <c r="D9" s="54">
        <v>887000</v>
      </c>
      <c r="E9" s="54">
        <v>98630.48</v>
      </c>
      <c r="F9" s="53">
        <f t="shared" si="0"/>
        <v>11.119558060879369</v>
      </c>
      <c r="G9" s="53">
        <f t="shared" si="1"/>
        <v>179.8275756760822</v>
      </c>
      <c r="H9" s="11"/>
    </row>
    <row r="10" spans="1:8" ht="82.5" customHeight="1" x14ac:dyDescent="0.25">
      <c r="A10" s="30" t="s">
        <v>23</v>
      </c>
      <c r="B10" s="51" t="s">
        <v>24</v>
      </c>
      <c r="C10" s="54">
        <v>5000.3999999999996</v>
      </c>
      <c r="D10" s="54">
        <v>5000</v>
      </c>
      <c r="E10" s="54">
        <v>7305.75</v>
      </c>
      <c r="F10" s="53">
        <f t="shared" si="0"/>
        <v>146.11500000000001</v>
      </c>
      <c r="G10" s="53">
        <f t="shared" si="1"/>
        <v>146.10331173506123</v>
      </c>
      <c r="H10" s="11"/>
    </row>
    <row r="11" spans="1:8" ht="82.5" customHeight="1" x14ac:dyDescent="0.25">
      <c r="A11" s="31" t="s">
        <v>392</v>
      </c>
      <c r="B11" s="66" t="s">
        <v>395</v>
      </c>
      <c r="C11" s="54">
        <v>0</v>
      </c>
      <c r="D11" s="54">
        <v>1386000</v>
      </c>
      <c r="E11" s="54">
        <v>545348.36</v>
      </c>
      <c r="F11" s="53">
        <f t="shared" si="0"/>
        <v>39.346923520923518</v>
      </c>
      <c r="G11" s="53"/>
      <c r="H11" s="11"/>
    </row>
    <row r="12" spans="1:8" ht="82.5" customHeight="1" x14ac:dyDescent="0.25">
      <c r="A12" s="31" t="s">
        <v>393</v>
      </c>
      <c r="B12" s="66" t="s">
        <v>474</v>
      </c>
      <c r="C12" s="54">
        <v>274560</v>
      </c>
      <c r="D12" s="54">
        <v>576000</v>
      </c>
      <c r="E12" s="54">
        <v>8.8000000000000007</v>
      </c>
      <c r="F12" s="53">
        <f t="shared" si="0"/>
        <v>1.5277777777777781E-3</v>
      </c>
      <c r="G12" s="53">
        <f t="shared" si="1"/>
        <v>3.205128205128205E-3</v>
      </c>
      <c r="H12" s="11"/>
    </row>
    <row r="13" spans="1:8" ht="45" customHeight="1" x14ac:dyDescent="0.25">
      <c r="A13" s="32" t="s">
        <v>394</v>
      </c>
      <c r="B13" s="66" t="s">
        <v>475</v>
      </c>
      <c r="C13" s="54">
        <v>261378</v>
      </c>
      <c r="D13" s="54">
        <v>1843000</v>
      </c>
      <c r="E13" s="54">
        <v>0</v>
      </c>
      <c r="F13" s="53">
        <v>0</v>
      </c>
      <c r="G13" s="53">
        <f t="shared" si="1"/>
        <v>0</v>
      </c>
      <c r="H13" s="11"/>
    </row>
    <row r="14" spans="1:8" ht="31.5" customHeight="1" x14ac:dyDescent="0.25">
      <c r="A14" s="32" t="s">
        <v>419</v>
      </c>
      <c r="B14" s="66" t="s">
        <v>420</v>
      </c>
      <c r="C14" s="54">
        <v>1060731.28</v>
      </c>
      <c r="D14" s="54">
        <v>0</v>
      </c>
      <c r="E14" s="54">
        <v>18743.400000000001</v>
      </c>
      <c r="F14" s="53">
        <v>0</v>
      </c>
      <c r="G14" s="53">
        <f t="shared" si="1"/>
        <v>1.7670262349574533</v>
      </c>
      <c r="H14" s="11"/>
    </row>
    <row r="15" spans="1:8" s="10" customFormat="1" ht="34.5" customHeight="1" x14ac:dyDescent="0.25">
      <c r="A15" s="29" t="s">
        <v>25</v>
      </c>
      <c r="B15" s="48" t="s">
        <v>26</v>
      </c>
      <c r="C15" s="49">
        <f t="shared" ref="C15:E15" si="3">C16</f>
        <v>6643544.8300000001</v>
      </c>
      <c r="D15" s="49">
        <f t="shared" si="3"/>
        <v>17585700</v>
      </c>
      <c r="E15" s="49">
        <f t="shared" si="3"/>
        <v>7809253.79</v>
      </c>
      <c r="F15" s="50">
        <f t="shared" si="0"/>
        <v>44.406840728546484</v>
      </c>
      <c r="G15" s="50">
        <f t="shared" si="1"/>
        <v>117.54649046298375</v>
      </c>
      <c r="H15" s="8"/>
    </row>
    <row r="16" spans="1:8" ht="36.75" customHeight="1" x14ac:dyDescent="0.25">
      <c r="A16" s="30" t="s">
        <v>27</v>
      </c>
      <c r="B16" s="51" t="s">
        <v>28</v>
      </c>
      <c r="C16" s="52">
        <f t="shared" ref="C16" si="4">C17+C19+C21+C23</f>
        <v>6643544.8300000001</v>
      </c>
      <c r="D16" s="52">
        <f t="shared" ref="D16:E16" si="5">D17+D19+D21+D23</f>
        <v>17585700</v>
      </c>
      <c r="E16" s="52">
        <f t="shared" si="5"/>
        <v>7809253.79</v>
      </c>
      <c r="F16" s="53">
        <f t="shared" si="0"/>
        <v>44.406840728546484</v>
      </c>
      <c r="G16" s="53">
        <f t="shared" si="1"/>
        <v>117.54649046298375</v>
      </c>
      <c r="H16" s="11"/>
    </row>
    <row r="17" spans="1:8" ht="74.25" customHeight="1" x14ac:dyDescent="0.25">
      <c r="A17" s="30" t="s">
        <v>29</v>
      </c>
      <c r="B17" s="51" t="s">
        <v>30</v>
      </c>
      <c r="C17" s="54">
        <f>C18</f>
        <v>3341471.16</v>
      </c>
      <c r="D17" s="54">
        <f>D18</f>
        <v>9202100</v>
      </c>
      <c r="E17" s="54">
        <f>E18</f>
        <v>3941620.14</v>
      </c>
      <c r="F17" s="53">
        <f t="shared" si="0"/>
        <v>42.833919866117519</v>
      </c>
      <c r="G17" s="53">
        <f t="shared" si="1"/>
        <v>117.96062127317597</v>
      </c>
      <c r="H17" s="11"/>
    </row>
    <row r="18" spans="1:8" ht="84.75" customHeight="1" x14ac:dyDescent="0.25">
      <c r="A18" s="30" t="s">
        <v>31</v>
      </c>
      <c r="B18" s="51" t="s">
        <v>32</v>
      </c>
      <c r="C18" s="54">
        <v>3341471.16</v>
      </c>
      <c r="D18" s="54">
        <v>9202100</v>
      </c>
      <c r="E18" s="54">
        <v>3941620.14</v>
      </c>
      <c r="F18" s="53">
        <f t="shared" si="0"/>
        <v>42.833919866117519</v>
      </c>
      <c r="G18" s="53">
        <f t="shared" si="1"/>
        <v>117.96062127317597</v>
      </c>
      <c r="H18" s="11"/>
    </row>
    <row r="19" spans="1:8" ht="88.5" customHeight="1" x14ac:dyDescent="0.25">
      <c r="A19" s="30" t="s">
        <v>33</v>
      </c>
      <c r="B19" s="51" t="s">
        <v>34</v>
      </c>
      <c r="C19" s="54">
        <f>C20</f>
        <v>20575.310000000001</v>
      </c>
      <c r="D19" s="54">
        <f>D20</f>
        <v>44898</v>
      </c>
      <c r="E19" s="54">
        <f>E20</f>
        <v>24629.65</v>
      </c>
      <c r="F19" s="53">
        <f t="shared" si="0"/>
        <v>54.856897857365581</v>
      </c>
      <c r="G19" s="53">
        <f t="shared" si="1"/>
        <v>119.70487929464974</v>
      </c>
      <c r="H19" s="11"/>
    </row>
    <row r="20" spans="1:8" ht="71.25" customHeight="1" x14ac:dyDescent="0.25">
      <c r="A20" s="30" t="s">
        <v>35</v>
      </c>
      <c r="B20" s="51" t="s">
        <v>36</v>
      </c>
      <c r="C20" s="54">
        <v>20575.310000000001</v>
      </c>
      <c r="D20" s="54">
        <v>44898</v>
      </c>
      <c r="E20" s="54">
        <v>24629.65</v>
      </c>
      <c r="F20" s="53">
        <f t="shared" si="0"/>
        <v>54.856897857365581</v>
      </c>
      <c r="G20" s="53">
        <f t="shared" si="1"/>
        <v>119.70487929464974</v>
      </c>
      <c r="H20" s="11"/>
    </row>
    <row r="21" spans="1:8" ht="74.25" customHeight="1" x14ac:dyDescent="0.25">
      <c r="A21" s="30" t="s">
        <v>37</v>
      </c>
      <c r="B21" s="51" t="s">
        <v>38</v>
      </c>
      <c r="C21" s="54">
        <f>C22</f>
        <v>3641315.06</v>
      </c>
      <c r="D21" s="54">
        <f>D22</f>
        <v>8900880</v>
      </c>
      <c r="E21" s="54">
        <f>E22</f>
        <v>4283015.04</v>
      </c>
      <c r="F21" s="53">
        <f t="shared" si="0"/>
        <v>48.119006660015643</v>
      </c>
      <c r="G21" s="53">
        <f t="shared" si="1"/>
        <v>117.62275357738477</v>
      </c>
      <c r="H21" s="11"/>
    </row>
    <row r="22" spans="1:8" ht="71.25" customHeight="1" x14ac:dyDescent="0.25">
      <c r="A22" s="30" t="s">
        <v>39</v>
      </c>
      <c r="B22" s="51" t="s">
        <v>40</v>
      </c>
      <c r="C22" s="54">
        <v>3641315.06</v>
      </c>
      <c r="D22" s="54">
        <v>8900880</v>
      </c>
      <c r="E22" s="54">
        <v>4283015.04</v>
      </c>
      <c r="F22" s="53">
        <f t="shared" si="0"/>
        <v>48.119006660015643</v>
      </c>
      <c r="G22" s="53">
        <f t="shared" si="1"/>
        <v>117.62275357738477</v>
      </c>
      <c r="H22" s="11"/>
    </row>
    <row r="23" spans="1:8" ht="69" customHeight="1" x14ac:dyDescent="0.25">
      <c r="A23" s="30" t="s">
        <v>41</v>
      </c>
      <c r="B23" s="51" t="s">
        <v>42</v>
      </c>
      <c r="C23" s="54">
        <f>C24</f>
        <v>-359816.7</v>
      </c>
      <c r="D23" s="54">
        <f>D24</f>
        <v>-562178</v>
      </c>
      <c r="E23" s="54">
        <f>E24</f>
        <v>-440011.04</v>
      </c>
      <c r="F23" s="53">
        <f t="shared" si="0"/>
        <v>78.268989537121698</v>
      </c>
      <c r="G23" s="53">
        <f t="shared" si="1"/>
        <v>122.28755363494801</v>
      </c>
      <c r="H23" s="11"/>
    </row>
    <row r="24" spans="1:8" ht="115.5" customHeight="1" x14ac:dyDescent="0.25">
      <c r="A24" s="30" t="s">
        <v>43</v>
      </c>
      <c r="B24" s="51" t="s">
        <v>44</v>
      </c>
      <c r="C24" s="54">
        <v>-359816.7</v>
      </c>
      <c r="D24" s="54">
        <v>-562178</v>
      </c>
      <c r="E24" s="54">
        <v>-440011.04</v>
      </c>
      <c r="F24" s="53">
        <f t="shared" si="0"/>
        <v>78.268989537121698</v>
      </c>
      <c r="G24" s="53">
        <f t="shared" si="1"/>
        <v>122.28755363494801</v>
      </c>
      <c r="H24" s="11"/>
    </row>
    <row r="25" spans="1:8" s="10" customFormat="1" ht="21" customHeight="1" x14ac:dyDescent="0.25">
      <c r="A25" s="29" t="s">
        <v>45</v>
      </c>
      <c r="B25" s="48" t="s">
        <v>46</v>
      </c>
      <c r="C25" s="49">
        <f>C26+C29+C31</f>
        <v>2932342.88</v>
      </c>
      <c r="D25" s="49">
        <f t="shared" ref="D25" si="6">D26+D29+D31</f>
        <v>326000</v>
      </c>
      <c r="E25" s="49">
        <f>E26+E29+E31</f>
        <v>793164.14</v>
      </c>
      <c r="F25" s="50">
        <f t="shared" si="0"/>
        <v>243.30188343558282</v>
      </c>
      <c r="G25" s="50">
        <f t="shared" si="1"/>
        <v>27.048819747846132</v>
      </c>
      <c r="H25" s="8"/>
    </row>
    <row r="26" spans="1:8" ht="33.75" customHeight="1" x14ac:dyDescent="0.25">
      <c r="A26" s="30" t="s">
        <v>47</v>
      </c>
      <c r="B26" s="51" t="s">
        <v>48</v>
      </c>
      <c r="C26" s="52">
        <f t="shared" ref="C26" si="7">C27+C28</f>
        <v>0</v>
      </c>
      <c r="D26" s="52">
        <f t="shared" ref="D26:E26" si="8">D27+D28</f>
        <v>0</v>
      </c>
      <c r="E26" s="52">
        <f t="shared" si="8"/>
        <v>740.55</v>
      </c>
      <c r="F26" s="53"/>
      <c r="G26" s="53"/>
      <c r="H26" s="11"/>
    </row>
    <row r="27" spans="1:8" ht="30" customHeight="1" x14ac:dyDescent="0.25">
      <c r="A27" s="30" t="s">
        <v>47</v>
      </c>
      <c r="B27" s="51" t="s">
        <v>49</v>
      </c>
      <c r="C27" s="54">
        <v>0</v>
      </c>
      <c r="D27" s="54">
        <v>0</v>
      </c>
      <c r="E27" s="54">
        <v>740.55</v>
      </c>
      <c r="F27" s="53"/>
      <c r="G27" s="53"/>
      <c r="H27" s="11"/>
    </row>
    <row r="28" spans="1:8" ht="40.5" customHeight="1" x14ac:dyDescent="0.25">
      <c r="A28" s="30" t="s">
        <v>50</v>
      </c>
      <c r="B28" s="51" t="s">
        <v>51</v>
      </c>
      <c r="C28" s="54">
        <v>0</v>
      </c>
      <c r="D28" s="54">
        <v>0</v>
      </c>
      <c r="E28" s="54">
        <v>0</v>
      </c>
      <c r="F28" s="53">
        <v>0</v>
      </c>
      <c r="G28" s="53"/>
      <c r="H28" s="11"/>
    </row>
    <row r="29" spans="1:8" ht="19.5" customHeight="1" x14ac:dyDescent="0.25">
      <c r="A29" s="30" t="s">
        <v>52</v>
      </c>
      <c r="B29" s="51" t="s">
        <v>53</v>
      </c>
      <c r="C29" s="54">
        <f>C30</f>
        <v>246060</v>
      </c>
      <c r="D29" s="54">
        <f>D30</f>
        <v>251000</v>
      </c>
      <c r="E29" s="54">
        <f>E30</f>
        <v>170641.22</v>
      </c>
      <c r="F29" s="53">
        <f t="shared" si="0"/>
        <v>67.984549800796813</v>
      </c>
      <c r="G29" s="53">
        <f t="shared" si="1"/>
        <v>69.34943509713078</v>
      </c>
      <c r="H29" s="11"/>
    </row>
    <row r="30" spans="1:8" ht="16.5" customHeight="1" x14ac:dyDescent="0.25">
      <c r="A30" s="30" t="s">
        <v>52</v>
      </c>
      <c r="B30" s="51" t="s">
        <v>54</v>
      </c>
      <c r="C30" s="54">
        <v>246060</v>
      </c>
      <c r="D30" s="54">
        <v>251000</v>
      </c>
      <c r="E30" s="54">
        <v>170641.22</v>
      </c>
      <c r="F30" s="53">
        <f t="shared" si="0"/>
        <v>67.984549800796813</v>
      </c>
      <c r="G30" s="53">
        <f t="shared" si="1"/>
        <v>69.34943509713078</v>
      </c>
      <c r="H30" s="11"/>
    </row>
    <row r="31" spans="1:8" ht="30" customHeight="1" x14ac:dyDescent="0.25">
      <c r="A31" s="30" t="s">
        <v>55</v>
      </c>
      <c r="B31" s="51" t="s">
        <v>56</v>
      </c>
      <c r="C31" s="54">
        <f>C32</f>
        <v>2686282.88</v>
      </c>
      <c r="D31" s="54">
        <f>D32</f>
        <v>75000</v>
      </c>
      <c r="E31" s="54">
        <f>E32</f>
        <v>621782.37</v>
      </c>
      <c r="F31" s="53">
        <f t="shared" si="0"/>
        <v>829.04315999999994</v>
      </c>
      <c r="G31" s="53">
        <f t="shared" si="1"/>
        <v>23.146570848115594</v>
      </c>
      <c r="H31" s="11"/>
    </row>
    <row r="32" spans="1:8" ht="25.5" x14ac:dyDescent="0.25">
      <c r="A32" s="30" t="s">
        <v>253</v>
      </c>
      <c r="B32" s="51" t="s">
        <v>57</v>
      </c>
      <c r="C32" s="54">
        <v>2686282.88</v>
      </c>
      <c r="D32" s="54">
        <v>75000</v>
      </c>
      <c r="E32" s="54">
        <v>621782.37</v>
      </c>
      <c r="F32" s="53">
        <f t="shared" si="0"/>
        <v>829.04315999999994</v>
      </c>
      <c r="G32" s="53">
        <f t="shared" si="1"/>
        <v>23.146570848115594</v>
      </c>
      <c r="H32" s="11"/>
    </row>
    <row r="33" spans="1:8" s="10" customFormat="1" ht="15.75" customHeight="1" x14ac:dyDescent="0.25">
      <c r="A33" s="29" t="s">
        <v>58</v>
      </c>
      <c r="B33" s="48" t="s">
        <v>59</v>
      </c>
      <c r="C33" s="49">
        <f t="shared" ref="C33" si="9">C34+C37</f>
        <v>6374988.8999999994</v>
      </c>
      <c r="D33" s="49">
        <f t="shared" ref="D33:E33" si="10">D34+D37</f>
        <v>19918000</v>
      </c>
      <c r="E33" s="49">
        <f t="shared" si="10"/>
        <v>5482523.3300000001</v>
      </c>
      <c r="F33" s="50">
        <f t="shared" si="0"/>
        <v>27.525471081433878</v>
      </c>
      <c r="G33" s="50">
        <f t="shared" si="1"/>
        <v>86.000515702858721</v>
      </c>
      <c r="H33" s="8"/>
    </row>
    <row r="34" spans="1:8" ht="19.5" customHeight="1" x14ac:dyDescent="0.25">
      <c r="A34" s="30" t="s">
        <v>60</v>
      </c>
      <c r="B34" s="51" t="s">
        <v>61</v>
      </c>
      <c r="C34" s="52">
        <f t="shared" ref="C34" si="11">C35+C36</f>
        <v>251614.59999999998</v>
      </c>
      <c r="D34" s="52">
        <f t="shared" ref="D34:E34" si="12">D35+D36</f>
        <v>6759000</v>
      </c>
      <c r="E34" s="52">
        <f t="shared" si="12"/>
        <v>355254.43</v>
      </c>
      <c r="F34" s="53">
        <f t="shared" si="0"/>
        <v>5.2560205651723626</v>
      </c>
      <c r="G34" s="53">
        <f t="shared" si="1"/>
        <v>141.18991107829197</v>
      </c>
      <c r="H34" s="11"/>
    </row>
    <row r="35" spans="1:8" ht="48" customHeight="1" x14ac:dyDescent="0.25">
      <c r="A35" s="30" t="s">
        <v>62</v>
      </c>
      <c r="B35" s="51" t="s">
        <v>63</v>
      </c>
      <c r="C35" s="54">
        <v>39997.14</v>
      </c>
      <c r="D35" s="54">
        <v>444000</v>
      </c>
      <c r="E35" s="54">
        <v>97226.46</v>
      </c>
      <c r="F35" s="53">
        <f t="shared" si="0"/>
        <v>21.897851351351353</v>
      </c>
      <c r="G35" s="53">
        <f t="shared" si="1"/>
        <v>243.08353047242881</v>
      </c>
      <c r="H35" s="11"/>
    </row>
    <row r="36" spans="1:8" ht="38.25" x14ac:dyDescent="0.25">
      <c r="A36" s="30" t="s">
        <v>64</v>
      </c>
      <c r="B36" s="51" t="s">
        <v>65</v>
      </c>
      <c r="C36" s="54">
        <v>211617.46</v>
      </c>
      <c r="D36" s="54">
        <v>6315000</v>
      </c>
      <c r="E36" s="54">
        <v>258027.97</v>
      </c>
      <c r="F36" s="53">
        <f t="shared" si="0"/>
        <v>4.0859536025336496</v>
      </c>
      <c r="G36" s="53">
        <f t="shared" si="1"/>
        <v>121.93132362518671</v>
      </c>
      <c r="H36" s="11"/>
    </row>
    <row r="37" spans="1:8" x14ac:dyDescent="0.25">
      <c r="A37" s="30" t="s">
        <v>66</v>
      </c>
      <c r="B37" s="51" t="s">
        <v>67</v>
      </c>
      <c r="C37" s="52">
        <f t="shared" ref="C37" si="13">C38+C41</f>
        <v>6123374.2999999998</v>
      </c>
      <c r="D37" s="52">
        <f t="shared" ref="D37:E37" si="14">D38+D41</f>
        <v>13159000</v>
      </c>
      <c r="E37" s="52">
        <f t="shared" si="14"/>
        <v>5127268.9000000004</v>
      </c>
      <c r="F37" s="53">
        <f t="shared" si="0"/>
        <v>38.963970666464022</v>
      </c>
      <c r="G37" s="53">
        <f t="shared" si="1"/>
        <v>83.732737030300441</v>
      </c>
      <c r="H37" s="11"/>
    </row>
    <row r="38" spans="1:8" ht="14.25" customHeight="1" x14ac:dyDescent="0.25">
      <c r="A38" s="30" t="s">
        <v>68</v>
      </c>
      <c r="B38" s="51" t="s">
        <v>69</v>
      </c>
      <c r="C38" s="52">
        <f t="shared" ref="C38" si="15">C39+C40</f>
        <v>5896841.75</v>
      </c>
      <c r="D38" s="52">
        <f t="shared" ref="D38:E38" si="16">D39+D40</f>
        <v>8470000</v>
      </c>
      <c r="E38" s="52">
        <f t="shared" si="16"/>
        <v>4744149</v>
      </c>
      <c r="F38" s="53">
        <f t="shared" si="0"/>
        <v>56.011204250295151</v>
      </c>
      <c r="G38" s="53">
        <f t="shared" si="1"/>
        <v>80.452370966204072</v>
      </c>
      <c r="H38" s="11"/>
    </row>
    <row r="39" spans="1:8" ht="31.5" customHeight="1" x14ac:dyDescent="0.25">
      <c r="A39" s="30" t="s">
        <v>70</v>
      </c>
      <c r="B39" s="51" t="s">
        <v>71</v>
      </c>
      <c r="C39" s="54">
        <v>3352634.14</v>
      </c>
      <c r="D39" s="54">
        <v>3780000</v>
      </c>
      <c r="E39" s="54">
        <v>2411691.5</v>
      </c>
      <c r="F39" s="53">
        <f t="shared" si="0"/>
        <v>63.80136243386243</v>
      </c>
      <c r="G39" s="53">
        <f t="shared" si="1"/>
        <v>71.934228409426154</v>
      </c>
      <c r="H39" s="11"/>
    </row>
    <row r="40" spans="1:8" ht="16.5" customHeight="1" x14ac:dyDescent="0.25">
      <c r="A40" s="30" t="s">
        <v>72</v>
      </c>
      <c r="B40" s="51" t="s">
        <v>73</v>
      </c>
      <c r="C40" s="54">
        <v>2544207.61</v>
      </c>
      <c r="D40" s="54">
        <v>4690000</v>
      </c>
      <c r="E40" s="54">
        <v>2332457.5</v>
      </c>
      <c r="F40" s="53">
        <f t="shared" si="0"/>
        <v>49.732569296375267</v>
      </c>
      <c r="G40" s="53">
        <f t="shared" si="1"/>
        <v>91.677168593957632</v>
      </c>
      <c r="H40" s="11"/>
    </row>
    <row r="41" spans="1:8" ht="18.75" customHeight="1" x14ac:dyDescent="0.25">
      <c r="A41" s="30" t="s">
        <v>74</v>
      </c>
      <c r="B41" s="51" t="s">
        <v>75</v>
      </c>
      <c r="C41" s="52">
        <f t="shared" ref="C41" si="17">C42+C43</f>
        <v>226532.55</v>
      </c>
      <c r="D41" s="52">
        <f t="shared" ref="D41:E41" si="18">D42+D43</f>
        <v>4689000</v>
      </c>
      <c r="E41" s="52">
        <f t="shared" si="18"/>
        <v>383119.9</v>
      </c>
      <c r="F41" s="53">
        <f t="shared" si="0"/>
        <v>8.1706099381531239</v>
      </c>
      <c r="G41" s="53">
        <f t="shared" si="1"/>
        <v>169.12355420887641</v>
      </c>
      <c r="H41" s="11"/>
    </row>
    <row r="42" spans="1:8" ht="31.5" customHeight="1" x14ac:dyDescent="0.25">
      <c r="A42" s="30" t="s">
        <v>76</v>
      </c>
      <c r="B42" s="51" t="s">
        <v>77</v>
      </c>
      <c r="C42" s="54">
        <v>78650.39</v>
      </c>
      <c r="D42" s="54">
        <v>1489000</v>
      </c>
      <c r="E42" s="54">
        <v>125326.64</v>
      </c>
      <c r="F42" s="53">
        <f t="shared" si="0"/>
        <v>8.4168327736736064</v>
      </c>
      <c r="G42" s="53">
        <f t="shared" si="1"/>
        <v>159.34649529392036</v>
      </c>
      <c r="H42" s="11"/>
    </row>
    <row r="43" spans="1:8" ht="31.5" customHeight="1" x14ac:dyDescent="0.25">
      <c r="A43" s="30" t="s">
        <v>78</v>
      </c>
      <c r="B43" s="51" t="s">
        <v>79</v>
      </c>
      <c r="C43" s="54">
        <v>147882.16</v>
      </c>
      <c r="D43" s="54">
        <v>3200000</v>
      </c>
      <c r="E43" s="54">
        <v>257793.26</v>
      </c>
      <c r="F43" s="53">
        <f t="shared" si="0"/>
        <v>8.0560393749999992</v>
      </c>
      <c r="G43" s="53">
        <f t="shared" si="1"/>
        <v>174.32343428037566</v>
      </c>
      <c r="H43" s="11"/>
    </row>
    <row r="44" spans="1:8" s="10" customFormat="1" ht="15.75" customHeight="1" x14ac:dyDescent="0.25">
      <c r="A44" s="29" t="s">
        <v>80</v>
      </c>
      <c r="B44" s="48" t="s">
        <v>81</v>
      </c>
      <c r="C44" s="49">
        <f>C45</f>
        <v>2339352.61</v>
      </c>
      <c r="D44" s="49">
        <f t="shared" ref="D44" si="19">D45+D47</f>
        <v>4916000</v>
      </c>
      <c r="E44" s="49">
        <f>E45</f>
        <v>2286699.67</v>
      </c>
      <c r="F44" s="50">
        <f t="shared" si="0"/>
        <v>46.515453010577708</v>
      </c>
      <c r="G44" s="50">
        <f t="shared" si="1"/>
        <v>97.749251661552634</v>
      </c>
      <c r="H44" s="8"/>
    </row>
    <row r="45" spans="1:8" ht="29.25" customHeight="1" x14ac:dyDescent="0.25">
      <c r="A45" s="30" t="s">
        <v>82</v>
      </c>
      <c r="B45" s="51" t="s">
        <v>83</v>
      </c>
      <c r="C45" s="52">
        <f t="shared" ref="C45:E45" si="20">C46</f>
        <v>2339352.61</v>
      </c>
      <c r="D45" s="52">
        <f>D46</f>
        <v>4916000</v>
      </c>
      <c r="E45" s="52">
        <f t="shared" si="20"/>
        <v>2286699.67</v>
      </c>
      <c r="F45" s="53">
        <f t="shared" si="0"/>
        <v>46.515453010577708</v>
      </c>
      <c r="G45" s="53">
        <f t="shared" si="1"/>
        <v>97.749251661552634</v>
      </c>
      <c r="H45" s="11"/>
    </row>
    <row r="46" spans="1:8" ht="38.25" x14ac:dyDescent="0.25">
      <c r="A46" s="30" t="s">
        <v>84</v>
      </c>
      <c r="B46" s="51" t="s">
        <v>85</v>
      </c>
      <c r="C46" s="54">
        <v>2339352.61</v>
      </c>
      <c r="D46" s="54">
        <v>4916000</v>
      </c>
      <c r="E46" s="54">
        <v>2286699.67</v>
      </c>
      <c r="F46" s="53">
        <f t="shared" si="0"/>
        <v>46.515453010577708</v>
      </c>
      <c r="G46" s="53">
        <f t="shared" si="1"/>
        <v>97.749251661552634</v>
      </c>
      <c r="H46" s="11"/>
    </row>
    <row r="47" spans="1:8" s="12" customFormat="1" ht="28.5" customHeight="1" x14ac:dyDescent="0.25">
      <c r="A47" s="29" t="s">
        <v>376</v>
      </c>
      <c r="B47" s="67" t="s">
        <v>380</v>
      </c>
      <c r="C47" s="49">
        <f t="shared" ref="C47:E47" si="21">C48</f>
        <v>-0.71</v>
      </c>
      <c r="D47" s="49">
        <v>0</v>
      </c>
      <c r="E47" s="49">
        <f t="shared" si="21"/>
        <v>0</v>
      </c>
      <c r="F47" s="50">
        <v>0</v>
      </c>
      <c r="G47" s="50">
        <v>0</v>
      </c>
      <c r="H47" s="8"/>
    </row>
    <row r="48" spans="1:8" x14ac:dyDescent="0.25">
      <c r="A48" s="30" t="s">
        <v>377</v>
      </c>
      <c r="B48" s="68" t="s">
        <v>381</v>
      </c>
      <c r="C48" s="54">
        <f>C49</f>
        <v>-0.71</v>
      </c>
      <c r="D48" s="54">
        <v>0</v>
      </c>
      <c r="E48" s="54">
        <f>E49</f>
        <v>0</v>
      </c>
      <c r="F48" s="53">
        <v>0</v>
      </c>
      <c r="G48" s="53">
        <v>0</v>
      </c>
      <c r="H48" s="11"/>
    </row>
    <row r="49" spans="1:8" ht="25.5" x14ac:dyDescent="0.25">
      <c r="A49" s="30" t="s">
        <v>378</v>
      </c>
      <c r="B49" s="68" t="s">
        <v>382</v>
      </c>
      <c r="C49" s="54">
        <f>C50</f>
        <v>-0.71</v>
      </c>
      <c r="D49" s="54">
        <v>0</v>
      </c>
      <c r="E49" s="54">
        <f>E50</f>
        <v>0</v>
      </c>
      <c r="F49" s="53">
        <v>0</v>
      </c>
      <c r="G49" s="53">
        <v>0</v>
      </c>
      <c r="H49" s="11"/>
    </row>
    <row r="50" spans="1:8" ht="31.5" customHeight="1" x14ac:dyDescent="0.25">
      <c r="A50" s="30" t="s">
        <v>379</v>
      </c>
      <c r="B50" s="68" t="s">
        <v>383</v>
      </c>
      <c r="C50" s="54">
        <v>-0.71</v>
      </c>
      <c r="D50" s="54">
        <v>0</v>
      </c>
      <c r="E50" s="54">
        <v>0</v>
      </c>
      <c r="F50" s="53">
        <v>0</v>
      </c>
      <c r="G50" s="53">
        <v>0</v>
      </c>
      <c r="H50" s="11"/>
    </row>
    <row r="51" spans="1:8" s="10" customFormat="1" ht="48.75" customHeight="1" x14ac:dyDescent="0.25">
      <c r="A51" s="29" t="s">
        <v>86</v>
      </c>
      <c r="B51" s="48" t="s">
        <v>87</v>
      </c>
      <c r="C51" s="49">
        <f t="shared" ref="C51" si="22">C52+C64+C67</f>
        <v>828282.91</v>
      </c>
      <c r="D51" s="49">
        <f t="shared" ref="D51:E51" si="23">D52+D64+D67</f>
        <v>3402300</v>
      </c>
      <c r="E51" s="49">
        <f t="shared" si="23"/>
        <v>1028404.8</v>
      </c>
      <c r="F51" s="50">
        <f t="shared" si="0"/>
        <v>30.226752490961999</v>
      </c>
      <c r="G51" s="50">
        <f t="shared" si="1"/>
        <v>124.16105506752517</v>
      </c>
      <c r="H51" s="8"/>
    </row>
    <row r="52" spans="1:8" ht="63" customHeight="1" x14ac:dyDescent="0.25">
      <c r="A52" s="30" t="s">
        <v>88</v>
      </c>
      <c r="B52" s="51" t="s">
        <v>89</v>
      </c>
      <c r="C52" s="52">
        <f>C53+C56+C60</f>
        <v>817414.76</v>
      </c>
      <c r="D52" s="52">
        <f>D53+D56+D60</f>
        <v>3281500</v>
      </c>
      <c r="E52" s="52">
        <f>E53+E56+E60</f>
        <v>870066.59000000008</v>
      </c>
      <c r="F52" s="53">
        <f t="shared" si="0"/>
        <v>26.514294987048608</v>
      </c>
      <c r="G52" s="53">
        <f t="shared" si="1"/>
        <v>106.44126245041134</v>
      </c>
      <c r="H52" s="11"/>
    </row>
    <row r="53" spans="1:8" ht="59.25" customHeight="1" x14ac:dyDescent="0.25">
      <c r="A53" s="30" t="s">
        <v>90</v>
      </c>
      <c r="B53" s="51" t="s">
        <v>91</v>
      </c>
      <c r="C53" s="52">
        <f t="shared" ref="C53" si="24">C54+C55</f>
        <v>340955.67</v>
      </c>
      <c r="D53" s="52">
        <f t="shared" ref="D53:E53" si="25">D54+D55</f>
        <v>2288200</v>
      </c>
      <c r="E53" s="52">
        <f t="shared" si="25"/>
        <v>389194.62</v>
      </c>
      <c r="F53" s="53">
        <f t="shared" si="0"/>
        <v>17.008767590245608</v>
      </c>
      <c r="G53" s="53">
        <f t="shared" si="1"/>
        <v>114.14815890875198</v>
      </c>
      <c r="H53" s="11"/>
    </row>
    <row r="54" spans="1:8" ht="82.5" customHeight="1" x14ac:dyDescent="0.25">
      <c r="A54" s="30" t="s">
        <v>92</v>
      </c>
      <c r="B54" s="51" t="s">
        <v>93</v>
      </c>
      <c r="C54" s="54">
        <v>71897.820000000007</v>
      </c>
      <c r="D54" s="54">
        <v>697100</v>
      </c>
      <c r="E54" s="54">
        <v>92057.25</v>
      </c>
      <c r="F54" s="53">
        <f t="shared" si="0"/>
        <v>13.205745230239563</v>
      </c>
      <c r="G54" s="53">
        <f t="shared" si="1"/>
        <v>128.03900034799383</v>
      </c>
      <c r="H54" s="11"/>
    </row>
    <row r="55" spans="1:8" ht="73.5" customHeight="1" x14ac:dyDescent="0.25">
      <c r="A55" s="30" t="s">
        <v>94</v>
      </c>
      <c r="B55" s="51" t="s">
        <v>95</v>
      </c>
      <c r="C55" s="54">
        <v>269057.84999999998</v>
      </c>
      <c r="D55" s="54">
        <v>1591100</v>
      </c>
      <c r="E55" s="54">
        <v>297137.37</v>
      </c>
      <c r="F55" s="53">
        <f t="shared" si="0"/>
        <v>18.674965118471498</v>
      </c>
      <c r="G55" s="53">
        <f t="shared" si="1"/>
        <v>110.43623889806598</v>
      </c>
      <c r="H55" s="11"/>
    </row>
    <row r="56" spans="1:8" ht="72" customHeight="1" x14ac:dyDescent="0.25">
      <c r="A56" s="30" t="s">
        <v>453</v>
      </c>
      <c r="B56" s="51" t="s">
        <v>452</v>
      </c>
      <c r="C56" s="54">
        <f>C57+C58</f>
        <v>7860</v>
      </c>
      <c r="D56" s="54">
        <f t="shared" ref="D56:E56" si="26">D57+D58</f>
        <v>10200</v>
      </c>
      <c r="E56" s="54">
        <f t="shared" si="26"/>
        <v>0</v>
      </c>
      <c r="F56" s="53">
        <f>E56/D56*100</f>
        <v>0</v>
      </c>
      <c r="G56" s="53">
        <f t="shared" si="1"/>
        <v>0</v>
      </c>
      <c r="H56" s="11"/>
    </row>
    <row r="57" spans="1:8" ht="72.75" customHeight="1" x14ac:dyDescent="0.25">
      <c r="A57" s="30" t="s">
        <v>454</v>
      </c>
      <c r="B57" s="51" t="s">
        <v>455</v>
      </c>
      <c r="C57" s="54">
        <v>0</v>
      </c>
      <c r="D57" s="54">
        <v>9800</v>
      </c>
      <c r="E57" s="54">
        <v>0</v>
      </c>
      <c r="F57" s="53">
        <f t="shared" si="0"/>
        <v>0</v>
      </c>
      <c r="G57" s="53"/>
      <c r="H57" s="11"/>
    </row>
    <row r="58" spans="1:8" ht="76.5" customHeight="1" x14ac:dyDescent="0.25">
      <c r="A58" s="30" t="s">
        <v>422</v>
      </c>
      <c r="B58" s="51" t="s">
        <v>421</v>
      </c>
      <c r="C58" s="54">
        <v>7860</v>
      </c>
      <c r="D58" s="54">
        <v>400</v>
      </c>
      <c r="E58" s="54">
        <v>0</v>
      </c>
      <c r="F58" s="53">
        <f t="shared" si="0"/>
        <v>0</v>
      </c>
      <c r="G58" s="53">
        <f t="shared" si="1"/>
        <v>0</v>
      </c>
      <c r="H58" s="11"/>
    </row>
    <row r="59" spans="1:8" ht="76.5" hidden="1" customHeight="1" x14ac:dyDescent="0.25">
      <c r="A59" s="30"/>
      <c r="B59" s="51"/>
      <c r="C59" s="54"/>
      <c r="D59" s="54"/>
      <c r="E59" s="54"/>
      <c r="F59" s="53"/>
      <c r="G59" s="53"/>
      <c r="H59" s="11"/>
    </row>
    <row r="60" spans="1:8" ht="75" customHeight="1" x14ac:dyDescent="0.25">
      <c r="A60" s="30" t="s">
        <v>96</v>
      </c>
      <c r="B60" s="51" t="s">
        <v>97</v>
      </c>
      <c r="C60" s="52">
        <f t="shared" ref="C60" si="27">C61+C62+C63</f>
        <v>468599.09</v>
      </c>
      <c r="D60" s="52">
        <f t="shared" ref="D60:E60" si="28">D61+D62+D63</f>
        <v>983100</v>
      </c>
      <c r="E60" s="52">
        <f t="shared" si="28"/>
        <v>480871.97000000003</v>
      </c>
      <c r="F60" s="53">
        <f t="shared" si="0"/>
        <v>48.913840911402708</v>
      </c>
      <c r="G60" s="53">
        <f t="shared" si="1"/>
        <v>102.61905758289032</v>
      </c>
      <c r="H60" s="11"/>
    </row>
    <row r="61" spans="1:8" ht="70.5" customHeight="1" x14ac:dyDescent="0.25">
      <c r="A61" s="30" t="s">
        <v>98</v>
      </c>
      <c r="B61" s="51" t="s">
        <v>99</v>
      </c>
      <c r="C61" s="54">
        <v>72657.37</v>
      </c>
      <c r="D61" s="54">
        <v>146600</v>
      </c>
      <c r="E61" s="54">
        <v>66706.31</v>
      </c>
      <c r="F61" s="53">
        <f t="shared" si="0"/>
        <v>45.502257844474755</v>
      </c>
      <c r="G61" s="53">
        <f t="shared" si="1"/>
        <v>91.809420021671585</v>
      </c>
      <c r="H61" s="11"/>
    </row>
    <row r="62" spans="1:8" ht="68.25" customHeight="1" x14ac:dyDescent="0.25">
      <c r="A62" s="30" t="s">
        <v>100</v>
      </c>
      <c r="B62" s="51" t="s">
        <v>101</v>
      </c>
      <c r="C62" s="54">
        <v>121301.46</v>
      </c>
      <c r="D62" s="54">
        <v>289000</v>
      </c>
      <c r="E62" s="54">
        <v>130313.46</v>
      </c>
      <c r="F62" s="53">
        <f t="shared" si="0"/>
        <v>45.09116262975779</v>
      </c>
      <c r="G62" s="53">
        <f t="shared" si="1"/>
        <v>107.42942418005521</v>
      </c>
      <c r="H62" s="11"/>
    </row>
    <row r="63" spans="1:8" ht="71.25" customHeight="1" x14ac:dyDescent="0.25">
      <c r="A63" s="30" t="s">
        <v>102</v>
      </c>
      <c r="B63" s="51" t="s">
        <v>103</v>
      </c>
      <c r="C63" s="54">
        <v>274640.26</v>
      </c>
      <c r="D63" s="54">
        <v>547500</v>
      </c>
      <c r="E63" s="54">
        <v>283852.2</v>
      </c>
      <c r="F63" s="53">
        <f t="shared" si="0"/>
        <v>51.845150684931504</v>
      </c>
      <c r="G63" s="53">
        <f t="shared" si="1"/>
        <v>103.35418412435236</v>
      </c>
      <c r="H63" s="11"/>
    </row>
    <row r="64" spans="1:8" ht="25.5" hidden="1" x14ac:dyDescent="0.25">
      <c r="A64" s="30" t="s">
        <v>104</v>
      </c>
      <c r="B64" s="51" t="s">
        <v>105</v>
      </c>
      <c r="C64" s="52">
        <f t="shared" ref="C64:E65" si="29">C65</f>
        <v>0</v>
      </c>
      <c r="D64" s="52">
        <f t="shared" si="29"/>
        <v>0</v>
      </c>
      <c r="E64" s="52">
        <f t="shared" si="29"/>
        <v>0</v>
      </c>
      <c r="F64" s="53" t="e">
        <f t="shared" si="0"/>
        <v>#DIV/0!</v>
      </c>
      <c r="G64" s="53">
        <v>0</v>
      </c>
      <c r="H64" s="11"/>
    </row>
    <row r="65" spans="1:8" ht="48.75" hidden="1" customHeight="1" x14ac:dyDescent="0.25">
      <c r="A65" s="30" t="s">
        <v>106</v>
      </c>
      <c r="B65" s="51" t="s">
        <v>107</v>
      </c>
      <c r="C65" s="52">
        <f t="shared" si="29"/>
        <v>0</v>
      </c>
      <c r="D65" s="52">
        <v>0</v>
      </c>
      <c r="E65" s="52">
        <f t="shared" si="29"/>
        <v>0</v>
      </c>
      <c r="F65" s="53" t="e">
        <f t="shared" si="0"/>
        <v>#DIV/0!</v>
      </c>
      <c r="G65" s="53">
        <v>0</v>
      </c>
      <c r="H65" s="11"/>
    </row>
    <row r="66" spans="1:8" ht="49.5" hidden="1" customHeight="1" x14ac:dyDescent="0.25">
      <c r="A66" s="30" t="s">
        <v>108</v>
      </c>
      <c r="B66" s="51" t="s">
        <v>109</v>
      </c>
      <c r="C66" s="54"/>
      <c r="D66" s="54">
        <v>0</v>
      </c>
      <c r="E66" s="54"/>
      <c r="F66" s="53" t="e">
        <f t="shared" si="0"/>
        <v>#DIV/0!</v>
      </c>
      <c r="G66" s="53">
        <v>0</v>
      </c>
      <c r="H66" s="11"/>
    </row>
    <row r="67" spans="1:8" ht="73.5" customHeight="1" x14ac:dyDescent="0.25">
      <c r="A67" s="30" t="s">
        <v>110</v>
      </c>
      <c r="B67" s="51" t="s">
        <v>111</v>
      </c>
      <c r="C67" s="52">
        <f t="shared" ref="C67:E68" si="30">C68</f>
        <v>10868.15</v>
      </c>
      <c r="D67" s="52">
        <f t="shared" si="30"/>
        <v>120800</v>
      </c>
      <c r="E67" s="52">
        <f t="shared" si="30"/>
        <v>158338.21</v>
      </c>
      <c r="F67" s="53">
        <f t="shared" si="0"/>
        <v>131.07467715231786</v>
      </c>
      <c r="G67" s="53">
        <f t="shared" si="1"/>
        <v>1456.901220538914</v>
      </c>
      <c r="H67" s="11"/>
    </row>
    <row r="68" spans="1:8" ht="73.5" customHeight="1" x14ac:dyDescent="0.25">
      <c r="A68" s="30" t="s">
        <v>112</v>
      </c>
      <c r="B68" s="51" t="s">
        <v>113</v>
      </c>
      <c r="C68" s="52">
        <f>C69</f>
        <v>10868.15</v>
      </c>
      <c r="D68" s="52">
        <f t="shared" si="30"/>
        <v>120800</v>
      </c>
      <c r="E68" s="52">
        <f>E69</f>
        <v>158338.21</v>
      </c>
      <c r="F68" s="53">
        <f t="shared" si="0"/>
        <v>131.07467715231786</v>
      </c>
      <c r="G68" s="53">
        <f t="shared" si="1"/>
        <v>1456.901220538914</v>
      </c>
      <c r="H68" s="13"/>
    </row>
    <row r="69" spans="1:8" ht="75" customHeight="1" x14ac:dyDescent="0.25">
      <c r="A69" s="30" t="s">
        <v>114</v>
      </c>
      <c r="B69" s="51" t="s">
        <v>115</v>
      </c>
      <c r="C69" s="54">
        <v>10868.15</v>
      </c>
      <c r="D69" s="54">
        <v>120800</v>
      </c>
      <c r="E69" s="54">
        <v>158338.21</v>
      </c>
      <c r="F69" s="53">
        <f t="shared" si="0"/>
        <v>131.07467715231786</v>
      </c>
      <c r="G69" s="53">
        <f t="shared" si="1"/>
        <v>1456.901220538914</v>
      </c>
      <c r="H69" s="13"/>
    </row>
    <row r="70" spans="1:8" s="10" customFormat="1" ht="15" x14ac:dyDescent="0.25">
      <c r="A70" s="29" t="s">
        <v>116</v>
      </c>
      <c r="B70" s="48" t="s">
        <v>117</v>
      </c>
      <c r="C70" s="49">
        <f t="shared" ref="C70:E70" si="31">C71</f>
        <v>82875.200000000012</v>
      </c>
      <c r="D70" s="49">
        <f t="shared" si="31"/>
        <v>195500</v>
      </c>
      <c r="E70" s="49">
        <f t="shared" si="31"/>
        <v>113276.16</v>
      </c>
      <c r="F70" s="50">
        <f t="shared" si="0"/>
        <v>57.941769820971864</v>
      </c>
      <c r="G70" s="50">
        <f t="shared" si="1"/>
        <v>136.68281946830896</v>
      </c>
      <c r="H70" s="13"/>
    </row>
    <row r="71" spans="1:8" ht="20.25" customHeight="1" x14ac:dyDescent="0.25">
      <c r="A71" s="30" t="s">
        <v>118</v>
      </c>
      <c r="B71" s="51" t="s">
        <v>119</v>
      </c>
      <c r="C71" s="52">
        <f>C72+C73+C74+C76</f>
        <v>82875.200000000012</v>
      </c>
      <c r="D71" s="52">
        <f>D72+D73+D74</f>
        <v>195500</v>
      </c>
      <c r="E71" s="52">
        <f>E72+E73+E74</f>
        <v>113276.16</v>
      </c>
      <c r="F71" s="53">
        <f t="shared" si="0"/>
        <v>57.941769820971864</v>
      </c>
      <c r="G71" s="53">
        <f t="shared" si="1"/>
        <v>136.68281946830896</v>
      </c>
      <c r="H71" s="13"/>
    </row>
    <row r="72" spans="1:8" ht="33.75" customHeight="1" x14ac:dyDescent="0.25">
      <c r="A72" s="30" t="s">
        <v>252</v>
      </c>
      <c r="B72" s="51" t="s">
        <v>120</v>
      </c>
      <c r="C72" s="54">
        <v>57574.66</v>
      </c>
      <c r="D72" s="54">
        <v>115700</v>
      </c>
      <c r="E72" s="54">
        <v>6581.01</v>
      </c>
      <c r="F72" s="53">
        <f t="shared" si="0"/>
        <v>5.6879948141745897</v>
      </c>
      <c r="G72" s="53">
        <f t="shared" si="1"/>
        <v>11.430393162547551</v>
      </c>
      <c r="H72" s="13"/>
    </row>
    <row r="73" spans="1:8" ht="20.25" customHeight="1" x14ac:dyDescent="0.25">
      <c r="A73" s="30" t="s">
        <v>121</v>
      </c>
      <c r="B73" s="51" t="s">
        <v>122</v>
      </c>
      <c r="C73" s="54">
        <v>0</v>
      </c>
      <c r="D73" s="54">
        <v>45300</v>
      </c>
      <c r="E73" s="54">
        <v>76668.55</v>
      </c>
      <c r="F73" s="53">
        <f t="shared" si="0"/>
        <v>169.24624724061809</v>
      </c>
      <c r="G73" s="53">
        <v>0</v>
      </c>
      <c r="H73" s="13"/>
    </row>
    <row r="74" spans="1:8" ht="19.5" customHeight="1" x14ac:dyDescent="0.25">
      <c r="A74" s="30" t="s">
        <v>123</v>
      </c>
      <c r="B74" s="51" t="s">
        <v>124</v>
      </c>
      <c r="C74" s="54">
        <f>C75</f>
        <v>25200.22</v>
      </c>
      <c r="D74" s="54">
        <f>D75+D76</f>
        <v>34500</v>
      </c>
      <c r="E74" s="54">
        <f>E75+E76</f>
        <v>30026.6</v>
      </c>
      <c r="F74" s="53">
        <f t="shared" si="0"/>
        <v>87.033623188405798</v>
      </c>
      <c r="G74" s="53">
        <f t="shared" si="1"/>
        <v>119.15213438612837</v>
      </c>
      <c r="H74" s="13"/>
    </row>
    <row r="75" spans="1:8" ht="19.5" customHeight="1" x14ac:dyDescent="0.25">
      <c r="A75" s="30" t="s">
        <v>125</v>
      </c>
      <c r="B75" s="51" t="s">
        <v>126</v>
      </c>
      <c r="C75" s="54">
        <v>25200.22</v>
      </c>
      <c r="D75" s="54">
        <v>34500</v>
      </c>
      <c r="E75" s="54">
        <v>29939.16</v>
      </c>
      <c r="F75" s="53">
        <f t="shared" si="0"/>
        <v>86.780173913043484</v>
      </c>
      <c r="G75" s="53">
        <f t="shared" si="1"/>
        <v>118.80515328834431</v>
      </c>
      <c r="H75" s="13"/>
    </row>
    <row r="76" spans="1:8" ht="19.5" customHeight="1" x14ac:dyDescent="0.25">
      <c r="A76" s="30" t="s">
        <v>358</v>
      </c>
      <c r="B76" s="51" t="s">
        <v>357</v>
      </c>
      <c r="C76" s="54">
        <v>100.32</v>
      </c>
      <c r="D76" s="54">
        <v>0</v>
      </c>
      <c r="E76" s="54">
        <v>87.44</v>
      </c>
      <c r="F76" s="53">
        <v>0</v>
      </c>
      <c r="G76" s="53">
        <f t="shared" si="1"/>
        <v>87.161084529505587</v>
      </c>
      <c r="H76" s="13"/>
    </row>
    <row r="77" spans="1:8" s="10" customFormat="1" ht="33" customHeight="1" x14ac:dyDescent="0.25">
      <c r="A77" s="29" t="s">
        <v>127</v>
      </c>
      <c r="B77" s="48" t="s">
        <v>128</v>
      </c>
      <c r="C77" s="49">
        <f t="shared" ref="C77:E77" si="32">C78</f>
        <v>255425.5</v>
      </c>
      <c r="D77" s="49">
        <f t="shared" si="32"/>
        <v>306600</v>
      </c>
      <c r="E77" s="49">
        <f t="shared" si="32"/>
        <v>169221.3</v>
      </c>
      <c r="F77" s="50">
        <f t="shared" ref="F77:F156" si="33">E77/D77*100</f>
        <v>55.192857142857143</v>
      </c>
      <c r="G77" s="50">
        <f t="shared" ref="G77:G156" si="34">E77/C77*100</f>
        <v>66.250746303716738</v>
      </c>
      <c r="H77" s="13"/>
    </row>
    <row r="78" spans="1:8" ht="20.25" customHeight="1" x14ac:dyDescent="0.25">
      <c r="A78" s="30" t="s">
        <v>129</v>
      </c>
      <c r="B78" s="51" t="s">
        <v>130</v>
      </c>
      <c r="C78" s="52">
        <f>C81+C79</f>
        <v>255425.5</v>
      </c>
      <c r="D78" s="52">
        <f>D81+D79</f>
        <v>306600</v>
      </c>
      <c r="E78" s="52">
        <f>E81+E79</f>
        <v>169221.3</v>
      </c>
      <c r="F78" s="53">
        <f t="shared" si="33"/>
        <v>55.192857142857143</v>
      </c>
      <c r="G78" s="53">
        <f t="shared" si="34"/>
        <v>66.250746303716738</v>
      </c>
      <c r="H78" s="13"/>
    </row>
    <row r="79" spans="1:8" ht="25.5" x14ac:dyDescent="0.25">
      <c r="A79" s="33" t="s">
        <v>313</v>
      </c>
      <c r="B79" s="51" t="s">
        <v>254</v>
      </c>
      <c r="C79" s="52">
        <f>C80</f>
        <v>119485.57</v>
      </c>
      <c r="D79" s="52">
        <f>D80</f>
        <v>279600</v>
      </c>
      <c r="E79" s="52">
        <f>E80</f>
        <v>122699.66</v>
      </c>
      <c r="F79" s="53">
        <f t="shared" si="33"/>
        <v>43.883998569384836</v>
      </c>
      <c r="G79" s="53">
        <v>0</v>
      </c>
      <c r="H79" s="13"/>
    </row>
    <row r="80" spans="1:8" ht="30.75" customHeight="1" x14ac:dyDescent="0.25">
      <c r="A80" s="34" t="s">
        <v>314</v>
      </c>
      <c r="B80" s="51" t="s">
        <v>255</v>
      </c>
      <c r="C80" s="52">
        <v>119485.57</v>
      </c>
      <c r="D80" s="52">
        <v>279600</v>
      </c>
      <c r="E80" s="52">
        <v>122699.66</v>
      </c>
      <c r="F80" s="53">
        <f t="shared" si="33"/>
        <v>43.883998569384836</v>
      </c>
      <c r="G80" s="53">
        <v>0</v>
      </c>
      <c r="H80" s="13"/>
    </row>
    <row r="81" spans="1:8" ht="19.5" customHeight="1" x14ac:dyDescent="0.25">
      <c r="A81" s="30" t="s">
        <v>131</v>
      </c>
      <c r="B81" s="51" t="s">
        <v>132</v>
      </c>
      <c r="C81" s="52">
        <f t="shared" ref="C81" si="35">C82+C83</f>
        <v>135939.93</v>
      </c>
      <c r="D81" s="52">
        <f t="shared" ref="D81:E81" si="36">D82+D83</f>
        <v>27000</v>
      </c>
      <c r="E81" s="52">
        <f t="shared" si="36"/>
        <v>46521.64</v>
      </c>
      <c r="F81" s="53">
        <f t="shared" si="33"/>
        <v>172.30237037037037</v>
      </c>
      <c r="G81" s="53">
        <f t="shared" si="34"/>
        <v>34.222203880787639</v>
      </c>
      <c r="H81" s="13"/>
    </row>
    <row r="82" spans="1:8" ht="18" customHeight="1" x14ac:dyDescent="0.25">
      <c r="A82" s="30" t="s">
        <v>133</v>
      </c>
      <c r="B82" s="51" t="s">
        <v>134</v>
      </c>
      <c r="C82" s="54">
        <v>116229.27</v>
      </c>
      <c r="D82" s="54">
        <v>0</v>
      </c>
      <c r="E82" s="54">
        <v>20693.87</v>
      </c>
      <c r="F82" s="53">
        <v>0</v>
      </c>
      <c r="G82" s="53">
        <f t="shared" si="34"/>
        <v>17.804353412870956</v>
      </c>
      <c r="H82" s="13"/>
    </row>
    <row r="83" spans="1:8" ht="33.75" customHeight="1" x14ac:dyDescent="0.25">
      <c r="A83" s="30" t="s">
        <v>135</v>
      </c>
      <c r="B83" s="51" t="s">
        <v>136</v>
      </c>
      <c r="C83" s="54">
        <v>19710.66</v>
      </c>
      <c r="D83" s="54">
        <v>27000</v>
      </c>
      <c r="E83" s="54">
        <v>25827.77</v>
      </c>
      <c r="F83" s="53">
        <f t="shared" si="33"/>
        <v>95.65840740740741</v>
      </c>
      <c r="G83" s="53">
        <f t="shared" si="34"/>
        <v>131.03452649480028</v>
      </c>
      <c r="H83" s="13"/>
    </row>
    <row r="84" spans="1:8" s="10" customFormat="1" ht="33.75" customHeight="1" x14ac:dyDescent="0.25">
      <c r="A84" s="29" t="s">
        <v>137</v>
      </c>
      <c r="B84" s="48" t="s">
        <v>138</v>
      </c>
      <c r="C84" s="49">
        <f>C85+C89</f>
        <v>455113.63</v>
      </c>
      <c r="D84" s="49">
        <f>D85+D89</f>
        <v>2600000</v>
      </c>
      <c r="E84" s="49">
        <f>E85+E89</f>
        <v>428852.94</v>
      </c>
      <c r="F84" s="50">
        <f t="shared" si="33"/>
        <v>16.494343846153846</v>
      </c>
      <c r="G84" s="50">
        <f t="shared" si="34"/>
        <v>94.229860793226521</v>
      </c>
      <c r="H84" s="13"/>
    </row>
    <row r="85" spans="1:8" ht="78.75" customHeight="1" x14ac:dyDescent="0.25">
      <c r="A85" s="30" t="s">
        <v>7</v>
      </c>
      <c r="B85" s="51" t="s">
        <v>139</v>
      </c>
      <c r="C85" s="54">
        <f t="shared" ref="C85:E85" si="37">C86</f>
        <v>20943</v>
      </c>
      <c r="D85" s="54">
        <f t="shared" si="37"/>
        <v>450000</v>
      </c>
      <c r="E85" s="54">
        <f t="shared" si="37"/>
        <v>0</v>
      </c>
      <c r="F85" s="53">
        <v>0</v>
      </c>
      <c r="G85" s="53">
        <f t="shared" si="34"/>
        <v>0</v>
      </c>
      <c r="H85" s="13"/>
    </row>
    <row r="86" spans="1:8" ht="47.25" customHeight="1" x14ac:dyDescent="0.25">
      <c r="A86" s="30" t="s">
        <v>8</v>
      </c>
      <c r="B86" s="51" t="s">
        <v>140</v>
      </c>
      <c r="C86" s="54">
        <f>C87+C88</f>
        <v>20943</v>
      </c>
      <c r="D86" s="54">
        <f t="shared" ref="D86:E86" si="38">D87+D88</f>
        <v>450000</v>
      </c>
      <c r="E86" s="54">
        <f t="shared" si="38"/>
        <v>0</v>
      </c>
      <c r="F86" s="53">
        <v>0</v>
      </c>
      <c r="G86" s="53">
        <f t="shared" si="34"/>
        <v>0</v>
      </c>
      <c r="H86" s="13"/>
    </row>
    <row r="87" spans="1:8" ht="77.25" customHeight="1" x14ac:dyDescent="0.25">
      <c r="A87" s="30" t="s">
        <v>9</v>
      </c>
      <c r="B87" s="51" t="s">
        <v>141</v>
      </c>
      <c r="C87" s="54">
        <v>20943</v>
      </c>
      <c r="D87" s="54">
        <v>0</v>
      </c>
      <c r="E87" s="54">
        <v>0</v>
      </c>
      <c r="F87" s="53">
        <v>0</v>
      </c>
      <c r="G87" s="53">
        <f t="shared" si="34"/>
        <v>0</v>
      </c>
      <c r="H87" s="13"/>
    </row>
    <row r="88" spans="1:8" ht="77.25" customHeight="1" x14ac:dyDescent="0.25">
      <c r="A88" s="30" t="s">
        <v>456</v>
      </c>
      <c r="B88" s="51" t="s">
        <v>457</v>
      </c>
      <c r="C88" s="54">
        <v>0</v>
      </c>
      <c r="D88" s="54">
        <v>450000</v>
      </c>
      <c r="E88" s="54">
        <v>0</v>
      </c>
      <c r="F88" s="53">
        <v>0</v>
      </c>
      <c r="G88" s="53"/>
      <c r="H88" s="13"/>
    </row>
    <row r="89" spans="1:8" ht="27" customHeight="1" x14ac:dyDescent="0.25">
      <c r="A89" s="30" t="s">
        <v>142</v>
      </c>
      <c r="B89" s="51" t="s">
        <v>143</v>
      </c>
      <c r="C89" s="52">
        <f>C90+C93</f>
        <v>434170.63</v>
      </c>
      <c r="D89" s="52">
        <f>D90+D93</f>
        <v>2150000</v>
      </c>
      <c r="E89" s="52">
        <f>E90+E93</f>
        <v>428852.94</v>
      </c>
      <c r="F89" s="53">
        <f t="shared" si="33"/>
        <v>19.946648372093023</v>
      </c>
      <c r="G89" s="53">
        <f t="shared" si="34"/>
        <v>98.775207341869248</v>
      </c>
      <c r="H89" s="13"/>
    </row>
    <row r="90" spans="1:8" ht="30.75" customHeight="1" x14ac:dyDescent="0.25">
      <c r="A90" s="30" t="s">
        <v>144</v>
      </c>
      <c r="B90" s="51" t="s">
        <v>145</v>
      </c>
      <c r="C90" s="52">
        <f t="shared" ref="C90:E90" si="39">C91+C92</f>
        <v>434170.63</v>
      </c>
      <c r="D90" s="52">
        <f>D91+D92</f>
        <v>650000</v>
      </c>
      <c r="E90" s="52">
        <f t="shared" si="39"/>
        <v>331652.94</v>
      </c>
      <c r="F90" s="53">
        <f t="shared" si="33"/>
        <v>51.023529230769228</v>
      </c>
      <c r="G90" s="53">
        <f t="shared" si="34"/>
        <v>76.387695777579424</v>
      </c>
      <c r="H90" s="13"/>
    </row>
    <row r="91" spans="1:8" ht="34.5" customHeight="1" x14ac:dyDescent="0.25">
      <c r="A91" s="30" t="s">
        <v>146</v>
      </c>
      <c r="B91" s="51" t="s">
        <v>147</v>
      </c>
      <c r="C91" s="54">
        <v>318803.09999999998</v>
      </c>
      <c r="D91" s="54">
        <v>550000</v>
      </c>
      <c r="E91" s="54">
        <v>202087.55</v>
      </c>
      <c r="F91" s="53">
        <f t="shared" si="33"/>
        <v>36.743190909090906</v>
      </c>
      <c r="G91" s="53">
        <f t="shared" si="34"/>
        <v>63.389455748705082</v>
      </c>
      <c r="H91" s="13"/>
    </row>
    <row r="92" spans="1:8" ht="34.5" customHeight="1" x14ac:dyDescent="0.25">
      <c r="A92" s="30" t="s">
        <v>148</v>
      </c>
      <c r="B92" s="51" t="s">
        <v>149</v>
      </c>
      <c r="C92" s="54">
        <v>115367.53</v>
      </c>
      <c r="D92" s="54">
        <v>100000</v>
      </c>
      <c r="E92" s="54">
        <v>129565.39</v>
      </c>
      <c r="F92" s="53">
        <f t="shared" si="33"/>
        <v>129.56539000000001</v>
      </c>
      <c r="G92" s="53">
        <f t="shared" si="34"/>
        <v>112.30663428436061</v>
      </c>
      <c r="H92" s="13"/>
    </row>
    <row r="93" spans="1:8" ht="44.25" customHeight="1" x14ac:dyDescent="0.25">
      <c r="A93" s="35" t="s">
        <v>4</v>
      </c>
      <c r="B93" s="34" t="s">
        <v>257</v>
      </c>
      <c r="C93" s="54">
        <f>C95+C94</f>
        <v>0</v>
      </c>
      <c r="D93" s="54">
        <f>D95+D94</f>
        <v>1500000</v>
      </c>
      <c r="E93" s="54">
        <f>E95+E94</f>
        <v>97200</v>
      </c>
      <c r="F93" s="53">
        <f t="shared" si="33"/>
        <v>6.4799999999999995</v>
      </c>
      <c r="G93" s="53">
        <v>0</v>
      </c>
      <c r="H93" s="13"/>
    </row>
    <row r="94" spans="1:8" s="4" customFormat="1" ht="48.75" hidden="1" customHeight="1" x14ac:dyDescent="0.25">
      <c r="A94" s="36" t="s">
        <v>412</v>
      </c>
      <c r="B94" s="55" t="s">
        <v>413</v>
      </c>
      <c r="C94" s="54">
        <v>0</v>
      </c>
      <c r="D94" s="54">
        <v>0</v>
      </c>
      <c r="E94" s="54">
        <v>0</v>
      </c>
      <c r="F94" s="56" t="e">
        <f t="shared" si="33"/>
        <v>#DIV/0!</v>
      </c>
      <c r="G94" s="56">
        <v>0</v>
      </c>
      <c r="H94" s="14"/>
    </row>
    <row r="95" spans="1:8" ht="48.75" customHeight="1" x14ac:dyDescent="0.25">
      <c r="A95" s="35" t="s">
        <v>256</v>
      </c>
      <c r="B95" s="34" t="s">
        <v>258</v>
      </c>
      <c r="C95" s="54">
        <v>0</v>
      </c>
      <c r="D95" s="54">
        <v>1500000</v>
      </c>
      <c r="E95" s="54">
        <v>97200</v>
      </c>
      <c r="F95" s="53">
        <f t="shared" si="33"/>
        <v>6.4799999999999995</v>
      </c>
      <c r="G95" s="53">
        <v>0</v>
      </c>
      <c r="H95" s="13"/>
    </row>
    <row r="96" spans="1:8" s="10" customFormat="1" ht="15.75" customHeight="1" x14ac:dyDescent="0.25">
      <c r="A96" s="29" t="s">
        <v>150</v>
      </c>
      <c r="B96" s="48" t="s">
        <v>151</v>
      </c>
      <c r="C96" s="49">
        <f>C97+C130+C136+C122+C124</f>
        <v>124062.04999999999</v>
      </c>
      <c r="D96" s="49">
        <f>D97+D130+D136+D120+D122+D124</f>
        <v>461000</v>
      </c>
      <c r="E96" s="49">
        <f>E97+E130+E136+E120+E122+E124</f>
        <v>203138.44999999998</v>
      </c>
      <c r="F96" s="50">
        <f t="shared" si="33"/>
        <v>44.064739696312358</v>
      </c>
      <c r="G96" s="50">
        <f t="shared" ref="G96" si="40">E96/C96*100</f>
        <v>163.73939492374984</v>
      </c>
      <c r="H96" s="13"/>
    </row>
    <row r="97" spans="1:8" ht="30" customHeight="1" x14ac:dyDescent="0.25">
      <c r="A97" s="30" t="s">
        <v>299</v>
      </c>
      <c r="B97" s="68" t="s">
        <v>300</v>
      </c>
      <c r="C97" s="54">
        <f>C98+C100+C102+C105+C110+C112+C118+C120+C114+C116</f>
        <v>107898.18</v>
      </c>
      <c r="D97" s="54">
        <f>D98+D100+D102+D105+D108+D110+D112+D118+D114+D116</f>
        <v>407938</v>
      </c>
      <c r="E97" s="54">
        <f>E98+E100+E102+E105+E108+E110+E112+E118+E114+E116</f>
        <v>183138.44999999998</v>
      </c>
      <c r="F97" s="53">
        <f t="shared" si="33"/>
        <v>44.893697081419234</v>
      </c>
      <c r="G97" s="53">
        <v>0</v>
      </c>
      <c r="H97" s="13"/>
    </row>
    <row r="98" spans="1:8" ht="33" customHeight="1" x14ac:dyDescent="0.25">
      <c r="A98" s="30" t="s">
        <v>259</v>
      </c>
      <c r="B98" s="68" t="s">
        <v>279</v>
      </c>
      <c r="C98" s="54">
        <f>C99</f>
        <v>14730.17</v>
      </c>
      <c r="D98" s="69">
        <f>D99</f>
        <v>23667</v>
      </c>
      <c r="E98" s="54">
        <f>E99</f>
        <v>15951.1</v>
      </c>
      <c r="F98" s="53">
        <f t="shared" si="33"/>
        <v>67.398064815988505</v>
      </c>
      <c r="G98" s="53">
        <v>0</v>
      </c>
      <c r="H98" s="13"/>
    </row>
    <row r="99" spans="1:8" ht="73.5" customHeight="1" x14ac:dyDescent="0.25">
      <c r="A99" s="30" t="s">
        <v>260</v>
      </c>
      <c r="B99" s="68" t="s">
        <v>280</v>
      </c>
      <c r="C99" s="54">
        <v>14730.17</v>
      </c>
      <c r="D99" s="69">
        <v>23667</v>
      </c>
      <c r="E99" s="54">
        <v>15951.1</v>
      </c>
      <c r="F99" s="53">
        <f t="shared" si="33"/>
        <v>67.398064815988505</v>
      </c>
      <c r="G99" s="53">
        <v>0</v>
      </c>
      <c r="H99" s="13"/>
    </row>
    <row r="100" spans="1:8" ht="72" customHeight="1" x14ac:dyDescent="0.25">
      <c r="A100" s="30" t="s">
        <v>261</v>
      </c>
      <c r="B100" s="68" t="s">
        <v>281</v>
      </c>
      <c r="C100" s="54">
        <f>C101</f>
        <v>11000</v>
      </c>
      <c r="D100" s="69">
        <f>D101</f>
        <v>86384</v>
      </c>
      <c r="E100" s="54">
        <f>E101</f>
        <v>14500</v>
      </c>
      <c r="F100" s="53">
        <f t="shared" si="33"/>
        <v>16.785515836265972</v>
      </c>
      <c r="G100" s="53">
        <v>0</v>
      </c>
      <c r="H100" s="13"/>
    </row>
    <row r="101" spans="1:8" ht="73.5" customHeight="1" x14ac:dyDescent="0.25">
      <c r="A101" s="30" t="s">
        <v>262</v>
      </c>
      <c r="B101" s="68" t="s">
        <v>282</v>
      </c>
      <c r="C101" s="54">
        <v>11000</v>
      </c>
      <c r="D101" s="69">
        <v>86384</v>
      </c>
      <c r="E101" s="54">
        <v>14500</v>
      </c>
      <c r="F101" s="53">
        <f t="shared" si="33"/>
        <v>16.785515836265972</v>
      </c>
      <c r="G101" s="53">
        <v>0</v>
      </c>
      <c r="H101" s="13"/>
    </row>
    <row r="102" spans="1:8" ht="63" customHeight="1" x14ac:dyDescent="0.25">
      <c r="A102" s="30" t="s">
        <v>263</v>
      </c>
      <c r="B102" s="68" t="s">
        <v>283</v>
      </c>
      <c r="C102" s="54">
        <f>C103+C104</f>
        <v>300</v>
      </c>
      <c r="D102" s="69">
        <f>D103+D104</f>
        <v>24244</v>
      </c>
      <c r="E102" s="54">
        <f>E103+E104</f>
        <v>13000</v>
      </c>
      <c r="F102" s="53">
        <f t="shared" si="33"/>
        <v>53.621514601550899</v>
      </c>
      <c r="G102" s="53">
        <v>0</v>
      </c>
      <c r="H102" s="13"/>
    </row>
    <row r="103" spans="1:8" ht="32.25" customHeight="1" x14ac:dyDescent="0.25">
      <c r="A103" s="30" t="s">
        <v>264</v>
      </c>
      <c r="B103" s="68" t="s">
        <v>284</v>
      </c>
      <c r="C103" s="54">
        <v>300</v>
      </c>
      <c r="D103" s="69">
        <v>24244</v>
      </c>
      <c r="E103" s="54">
        <v>13000</v>
      </c>
      <c r="F103" s="53">
        <f t="shared" si="33"/>
        <v>53.621514601550899</v>
      </c>
      <c r="G103" s="53">
        <v>0</v>
      </c>
      <c r="H103" s="13"/>
    </row>
    <row r="104" spans="1:8" ht="53.25" hidden="1" customHeight="1" thickBot="1" x14ac:dyDescent="0.25">
      <c r="A104" s="30" t="s">
        <v>360</v>
      </c>
      <c r="B104" s="68" t="s">
        <v>359</v>
      </c>
      <c r="C104" s="54">
        <v>0</v>
      </c>
      <c r="D104" s="69">
        <v>0</v>
      </c>
      <c r="E104" s="54">
        <v>0</v>
      </c>
      <c r="F104" s="53" t="e">
        <f t="shared" si="33"/>
        <v>#DIV/0!</v>
      </c>
      <c r="G104" s="53">
        <v>0</v>
      </c>
      <c r="H104" s="13"/>
    </row>
    <row r="105" spans="1:8" ht="65.25" customHeight="1" x14ac:dyDescent="0.25">
      <c r="A105" s="30" t="s">
        <v>265</v>
      </c>
      <c r="B105" s="68" t="s">
        <v>285</v>
      </c>
      <c r="C105" s="69">
        <f>C106+C107</f>
        <v>0</v>
      </c>
      <c r="D105" s="69">
        <f>D106+D107</f>
        <v>1433</v>
      </c>
      <c r="E105" s="69">
        <f>E106+E107</f>
        <v>2000</v>
      </c>
      <c r="F105" s="53">
        <f t="shared" si="33"/>
        <v>139.56734124214933</v>
      </c>
      <c r="G105" s="53">
        <v>0</v>
      </c>
      <c r="H105" s="13"/>
    </row>
    <row r="106" spans="1:8" ht="73.5" customHeight="1" x14ac:dyDescent="0.25">
      <c r="A106" s="30" t="s">
        <v>266</v>
      </c>
      <c r="B106" s="68" t="s">
        <v>286</v>
      </c>
      <c r="C106" s="54">
        <v>0</v>
      </c>
      <c r="D106" s="69">
        <v>1433</v>
      </c>
      <c r="E106" s="54">
        <v>2000</v>
      </c>
      <c r="F106" s="53">
        <f t="shared" si="33"/>
        <v>139.56734124214933</v>
      </c>
      <c r="G106" s="53">
        <v>0</v>
      </c>
      <c r="H106" s="13"/>
    </row>
    <row r="107" spans="1:8" ht="78" hidden="1" customHeight="1" thickBot="1" x14ac:dyDescent="0.25">
      <c r="A107" s="30" t="s">
        <v>315</v>
      </c>
      <c r="B107" s="68" t="s">
        <v>316</v>
      </c>
      <c r="C107" s="54">
        <v>0</v>
      </c>
      <c r="D107" s="69">
        <v>0</v>
      </c>
      <c r="E107" s="54">
        <v>0</v>
      </c>
      <c r="F107" s="53" t="e">
        <f t="shared" si="33"/>
        <v>#DIV/0!</v>
      </c>
      <c r="G107" s="53">
        <v>0</v>
      </c>
      <c r="H107" s="13"/>
    </row>
    <row r="108" spans="1:8" ht="60" customHeight="1" x14ac:dyDescent="0.25">
      <c r="A108" s="30" t="s">
        <v>458</v>
      </c>
      <c r="B108" s="68" t="s">
        <v>459</v>
      </c>
      <c r="C108" s="69">
        <f>C109</f>
        <v>0</v>
      </c>
      <c r="D108" s="69">
        <f t="shared" ref="D108:E108" si="41">D109</f>
        <v>1000</v>
      </c>
      <c r="E108" s="69">
        <f t="shared" si="41"/>
        <v>0</v>
      </c>
      <c r="F108" s="53">
        <f t="shared" si="33"/>
        <v>0</v>
      </c>
      <c r="G108" s="53">
        <v>0</v>
      </c>
      <c r="H108" s="13"/>
    </row>
    <row r="109" spans="1:8" ht="73.5" customHeight="1" x14ac:dyDescent="0.25">
      <c r="A109" s="30" t="s">
        <v>460</v>
      </c>
      <c r="B109" s="68" t="s">
        <v>461</v>
      </c>
      <c r="C109" s="54">
        <v>0</v>
      </c>
      <c r="D109" s="54">
        <v>1000</v>
      </c>
      <c r="E109" s="54">
        <v>0</v>
      </c>
      <c r="F109" s="53">
        <f t="shared" si="33"/>
        <v>0</v>
      </c>
      <c r="G109" s="53">
        <v>0</v>
      </c>
      <c r="H109" s="13"/>
    </row>
    <row r="110" spans="1:8" ht="72" customHeight="1" x14ac:dyDescent="0.25">
      <c r="A110" s="30" t="s">
        <v>267</v>
      </c>
      <c r="B110" s="68" t="s">
        <v>287</v>
      </c>
      <c r="C110" s="54">
        <f>C111</f>
        <v>0</v>
      </c>
      <c r="D110" s="69">
        <f>D111</f>
        <v>1500</v>
      </c>
      <c r="E110" s="54">
        <f>E111</f>
        <v>0</v>
      </c>
      <c r="F110" s="53">
        <f t="shared" si="33"/>
        <v>0</v>
      </c>
      <c r="G110" s="53">
        <v>0</v>
      </c>
      <c r="H110" s="13"/>
    </row>
    <row r="111" spans="1:8" ht="105" customHeight="1" x14ac:dyDescent="0.25">
      <c r="A111" s="30" t="s">
        <v>268</v>
      </c>
      <c r="B111" s="68" t="s">
        <v>288</v>
      </c>
      <c r="C111" s="54">
        <v>0</v>
      </c>
      <c r="D111" s="69">
        <v>1500</v>
      </c>
      <c r="E111" s="54">
        <v>0</v>
      </c>
      <c r="F111" s="53">
        <f t="shared" si="33"/>
        <v>0</v>
      </c>
      <c r="G111" s="53">
        <v>0</v>
      </c>
      <c r="H111" s="13"/>
    </row>
    <row r="112" spans="1:8" ht="67.5" customHeight="1" x14ac:dyDescent="0.25">
      <c r="A112" s="30" t="s">
        <v>317</v>
      </c>
      <c r="B112" s="68" t="s">
        <v>318</v>
      </c>
      <c r="C112" s="69">
        <f>C113</f>
        <v>2100</v>
      </c>
      <c r="D112" s="69">
        <f>D113</f>
        <v>2900</v>
      </c>
      <c r="E112" s="69">
        <f>E113</f>
        <v>900</v>
      </c>
      <c r="F112" s="53">
        <f t="shared" si="33"/>
        <v>31.03448275862069</v>
      </c>
      <c r="G112" s="53">
        <v>0</v>
      </c>
      <c r="H112" s="13"/>
    </row>
    <row r="113" spans="1:8" ht="33" customHeight="1" x14ac:dyDescent="0.25">
      <c r="A113" s="30" t="s">
        <v>319</v>
      </c>
      <c r="B113" s="68" t="s">
        <v>320</v>
      </c>
      <c r="C113" s="54">
        <v>2100</v>
      </c>
      <c r="D113" s="69">
        <v>2900</v>
      </c>
      <c r="E113" s="54">
        <v>900</v>
      </c>
      <c r="F113" s="53">
        <f t="shared" si="33"/>
        <v>31.03448275862069</v>
      </c>
      <c r="G113" s="53">
        <v>0</v>
      </c>
      <c r="H113" s="13"/>
    </row>
    <row r="114" spans="1:8" ht="48.75" customHeight="1" x14ac:dyDescent="0.25">
      <c r="A114" s="30" t="s">
        <v>361</v>
      </c>
      <c r="B114" s="57" t="s">
        <v>363</v>
      </c>
      <c r="C114" s="69">
        <f t="shared" ref="C114:E114" si="42">C115</f>
        <v>1000</v>
      </c>
      <c r="D114" s="69">
        <f t="shared" si="42"/>
        <v>3070</v>
      </c>
      <c r="E114" s="69">
        <f t="shared" si="42"/>
        <v>4000</v>
      </c>
      <c r="F114" s="53">
        <f t="shared" si="33"/>
        <v>130.29315960912052</v>
      </c>
      <c r="G114" s="53">
        <v>0</v>
      </c>
      <c r="H114" s="13"/>
    </row>
    <row r="115" spans="1:8" ht="36" customHeight="1" x14ac:dyDescent="0.25">
      <c r="A115" s="30" t="s">
        <v>362</v>
      </c>
      <c r="B115" s="57" t="s">
        <v>364</v>
      </c>
      <c r="C115" s="69">
        <v>1000</v>
      </c>
      <c r="D115" s="69">
        <v>3070</v>
      </c>
      <c r="E115" s="69">
        <v>4000</v>
      </c>
      <c r="F115" s="53">
        <f t="shared" si="33"/>
        <v>130.29315960912052</v>
      </c>
      <c r="G115" s="53">
        <v>0</v>
      </c>
      <c r="H115" s="13"/>
    </row>
    <row r="116" spans="1:8" ht="59.25" customHeight="1" x14ac:dyDescent="0.25">
      <c r="A116" s="30" t="s">
        <v>365</v>
      </c>
      <c r="B116" s="68" t="s">
        <v>321</v>
      </c>
      <c r="C116" s="69">
        <f t="shared" ref="C116:E116" si="43">C117</f>
        <v>5000</v>
      </c>
      <c r="D116" s="69">
        <f t="shared" si="43"/>
        <v>14751</v>
      </c>
      <c r="E116" s="69">
        <f t="shared" si="43"/>
        <v>5016.87</v>
      </c>
      <c r="F116" s="53">
        <f t="shared" si="33"/>
        <v>34.010372178157411</v>
      </c>
      <c r="G116" s="53">
        <v>0</v>
      </c>
      <c r="H116" s="13"/>
    </row>
    <row r="117" spans="1:8" ht="72.75" customHeight="1" x14ac:dyDescent="0.25">
      <c r="A117" s="30" t="s">
        <v>322</v>
      </c>
      <c r="B117" s="68" t="s">
        <v>323</v>
      </c>
      <c r="C117" s="54">
        <v>5000</v>
      </c>
      <c r="D117" s="69">
        <v>14751</v>
      </c>
      <c r="E117" s="54">
        <v>5016.87</v>
      </c>
      <c r="F117" s="53">
        <f t="shared" si="33"/>
        <v>34.010372178157411</v>
      </c>
      <c r="G117" s="53">
        <v>0</v>
      </c>
      <c r="H117" s="13"/>
    </row>
    <row r="118" spans="1:8" ht="60" customHeight="1" x14ac:dyDescent="0.25">
      <c r="A118" s="30" t="s">
        <v>269</v>
      </c>
      <c r="B118" s="68" t="s">
        <v>289</v>
      </c>
      <c r="C118" s="54">
        <f>C119</f>
        <v>73768.009999999995</v>
      </c>
      <c r="D118" s="69">
        <f>D119</f>
        <v>248989</v>
      </c>
      <c r="E118" s="54">
        <f>E119</f>
        <v>127770.48</v>
      </c>
      <c r="F118" s="53">
        <f t="shared" si="33"/>
        <v>51.315712742329978</v>
      </c>
      <c r="G118" s="53">
        <v>0</v>
      </c>
      <c r="H118" s="13"/>
    </row>
    <row r="119" spans="1:8" ht="58.5" customHeight="1" x14ac:dyDescent="0.25">
      <c r="A119" s="30" t="s">
        <v>270</v>
      </c>
      <c r="B119" s="68" t="s">
        <v>290</v>
      </c>
      <c r="C119" s="54">
        <v>73768.009999999995</v>
      </c>
      <c r="D119" s="69">
        <v>248989</v>
      </c>
      <c r="E119" s="54">
        <v>127770.48</v>
      </c>
      <c r="F119" s="53">
        <f t="shared" si="33"/>
        <v>51.315712742329978</v>
      </c>
      <c r="G119" s="53">
        <v>0</v>
      </c>
      <c r="H119" s="13"/>
    </row>
    <row r="120" spans="1:8" ht="100.5" customHeight="1" x14ac:dyDescent="0.25">
      <c r="A120" s="30" t="s">
        <v>324</v>
      </c>
      <c r="B120" s="68" t="s">
        <v>325</v>
      </c>
      <c r="C120" s="54">
        <f>C121</f>
        <v>0</v>
      </c>
      <c r="D120" s="54">
        <f>D121</f>
        <v>44952</v>
      </c>
      <c r="E120" s="54">
        <f>E121</f>
        <v>15000</v>
      </c>
      <c r="F120" s="53">
        <f t="shared" si="33"/>
        <v>33.368926855312331</v>
      </c>
      <c r="G120" s="53">
        <v>0</v>
      </c>
      <c r="H120" s="13"/>
    </row>
    <row r="121" spans="1:8" ht="132.75" customHeight="1" x14ac:dyDescent="0.25">
      <c r="A121" s="37" t="s">
        <v>326</v>
      </c>
      <c r="B121" s="57" t="s">
        <v>327</v>
      </c>
      <c r="C121" s="54">
        <v>0</v>
      </c>
      <c r="D121" s="69">
        <v>44952</v>
      </c>
      <c r="E121" s="54">
        <v>15000</v>
      </c>
      <c r="F121" s="53">
        <f t="shared" si="33"/>
        <v>33.368926855312331</v>
      </c>
      <c r="G121" s="53">
        <v>0</v>
      </c>
      <c r="H121" s="13"/>
    </row>
    <row r="122" spans="1:8" ht="41.25" customHeight="1" x14ac:dyDescent="0.25">
      <c r="A122" s="30" t="s">
        <v>328</v>
      </c>
      <c r="B122" s="68" t="s">
        <v>329</v>
      </c>
      <c r="C122" s="69">
        <f>C123</f>
        <v>4472.8599999999997</v>
      </c>
      <c r="D122" s="69">
        <f>D123</f>
        <v>8000</v>
      </c>
      <c r="E122" s="69">
        <f>E123</f>
        <v>5000</v>
      </c>
      <c r="F122" s="53">
        <f t="shared" si="33"/>
        <v>62.5</v>
      </c>
      <c r="G122" s="53">
        <v>0</v>
      </c>
      <c r="H122" s="13"/>
    </row>
    <row r="123" spans="1:8" ht="58.5" customHeight="1" x14ac:dyDescent="0.25">
      <c r="A123" s="30" t="s">
        <v>330</v>
      </c>
      <c r="B123" s="68" t="s">
        <v>331</v>
      </c>
      <c r="C123" s="54">
        <v>4472.8599999999997</v>
      </c>
      <c r="D123" s="69">
        <v>8000</v>
      </c>
      <c r="E123" s="54">
        <v>5000</v>
      </c>
      <c r="F123" s="53">
        <f t="shared" si="33"/>
        <v>62.5</v>
      </c>
      <c r="G123" s="53">
        <v>0</v>
      </c>
      <c r="H123" s="13"/>
    </row>
    <row r="124" spans="1:8" ht="117" customHeight="1" x14ac:dyDescent="0.25">
      <c r="A124" s="30" t="s">
        <v>366</v>
      </c>
      <c r="B124" s="68" t="s">
        <v>367</v>
      </c>
      <c r="C124" s="54">
        <f>C125+C127</f>
        <v>11690.87</v>
      </c>
      <c r="D124" s="54">
        <f>D125+D127</f>
        <v>0</v>
      </c>
      <c r="E124" s="54">
        <f>E125+E127</f>
        <v>0</v>
      </c>
      <c r="F124" s="53" t="e">
        <f t="shared" si="33"/>
        <v>#DIV/0!</v>
      </c>
      <c r="G124" s="53">
        <v>0</v>
      </c>
      <c r="H124" s="13"/>
    </row>
    <row r="125" spans="1:8" ht="36" hidden="1" customHeight="1" x14ac:dyDescent="0.25">
      <c r="A125" s="30" t="s">
        <v>368</v>
      </c>
      <c r="B125" s="68" t="s">
        <v>369</v>
      </c>
      <c r="C125" s="54">
        <f t="shared" ref="C125:E125" si="44">C126</f>
        <v>0</v>
      </c>
      <c r="D125" s="54">
        <f t="shared" si="44"/>
        <v>0</v>
      </c>
      <c r="E125" s="54">
        <f t="shared" si="44"/>
        <v>0</v>
      </c>
      <c r="F125" s="53" t="e">
        <f t="shared" si="33"/>
        <v>#DIV/0!</v>
      </c>
      <c r="G125" s="53">
        <v>0</v>
      </c>
      <c r="H125" s="13"/>
    </row>
    <row r="126" spans="1:8" ht="36" hidden="1" customHeight="1" thickBot="1" x14ac:dyDescent="0.25">
      <c r="A126" s="30" t="s">
        <v>370</v>
      </c>
      <c r="B126" s="68" t="s">
        <v>371</v>
      </c>
      <c r="C126" s="54">
        <v>0</v>
      </c>
      <c r="D126" s="69">
        <v>0</v>
      </c>
      <c r="E126" s="54">
        <v>0</v>
      </c>
      <c r="F126" s="53" t="e">
        <f t="shared" si="33"/>
        <v>#DIV/0!</v>
      </c>
      <c r="G126" s="53">
        <v>0</v>
      </c>
      <c r="H126" s="13"/>
    </row>
    <row r="127" spans="1:8" ht="36" hidden="1" customHeight="1" x14ac:dyDescent="0.25">
      <c r="A127" s="30" t="s">
        <v>372</v>
      </c>
      <c r="B127" s="68" t="s">
        <v>373</v>
      </c>
      <c r="C127" s="54">
        <f>C128+C129</f>
        <v>11690.87</v>
      </c>
      <c r="D127" s="54">
        <f>D128+D129</f>
        <v>0</v>
      </c>
      <c r="E127" s="54">
        <v>0</v>
      </c>
      <c r="F127" s="53" t="e">
        <f>E127/D127*100</f>
        <v>#DIV/0!</v>
      </c>
      <c r="G127" s="53">
        <v>0</v>
      </c>
      <c r="H127" s="13"/>
    </row>
    <row r="128" spans="1:8" ht="36" hidden="1" customHeight="1" thickBot="1" x14ac:dyDescent="0.25">
      <c r="A128" s="30" t="s">
        <v>374</v>
      </c>
      <c r="B128" s="68" t="s">
        <v>375</v>
      </c>
      <c r="C128" s="54">
        <v>0</v>
      </c>
      <c r="D128" s="69">
        <v>0</v>
      </c>
      <c r="E128" s="54">
        <v>0</v>
      </c>
      <c r="F128" s="53" t="e">
        <f t="shared" si="33"/>
        <v>#DIV/0!</v>
      </c>
      <c r="G128" s="53">
        <v>0</v>
      </c>
      <c r="H128" s="13"/>
    </row>
    <row r="129" spans="1:8" ht="36" hidden="1" customHeight="1" thickBot="1" x14ac:dyDescent="0.25">
      <c r="A129" s="70" t="s">
        <v>397</v>
      </c>
      <c r="B129" s="68" t="s">
        <v>396</v>
      </c>
      <c r="C129" s="54">
        <v>11690.87</v>
      </c>
      <c r="D129" s="69">
        <v>0</v>
      </c>
      <c r="E129" s="54">
        <v>11690.87</v>
      </c>
      <c r="F129" s="53" t="e">
        <f t="shared" si="33"/>
        <v>#DIV/0!</v>
      </c>
      <c r="G129" s="53">
        <v>0</v>
      </c>
      <c r="H129" s="13"/>
    </row>
    <row r="130" spans="1:8" ht="18" customHeight="1" x14ac:dyDescent="0.25">
      <c r="A130" s="30" t="s">
        <v>271</v>
      </c>
      <c r="B130" s="68" t="s">
        <v>291</v>
      </c>
      <c r="C130" s="54">
        <f>C131+C133</f>
        <v>0.14000000000000001</v>
      </c>
      <c r="D130" s="54">
        <f>D131+D133</f>
        <v>110</v>
      </c>
      <c r="E130" s="54">
        <f>E131+E133</f>
        <v>0</v>
      </c>
      <c r="F130" s="53">
        <f t="shared" si="33"/>
        <v>0</v>
      </c>
      <c r="G130" s="53">
        <v>0</v>
      </c>
      <c r="H130" s="13"/>
    </row>
    <row r="131" spans="1:8" ht="36" hidden="1" customHeight="1" thickBot="1" x14ac:dyDescent="0.25">
      <c r="A131" s="30" t="s">
        <v>272</v>
      </c>
      <c r="B131" s="68" t="s">
        <v>292</v>
      </c>
      <c r="C131" s="54">
        <f>C132</f>
        <v>0</v>
      </c>
      <c r="D131" s="69">
        <v>0</v>
      </c>
      <c r="E131" s="54">
        <f>E132</f>
        <v>0</v>
      </c>
      <c r="F131" s="53" t="e">
        <f t="shared" si="33"/>
        <v>#DIV/0!</v>
      </c>
      <c r="G131" s="53">
        <v>0</v>
      </c>
      <c r="H131" s="13"/>
    </row>
    <row r="132" spans="1:8" ht="36" hidden="1" customHeight="1" thickBot="1" x14ac:dyDescent="0.25">
      <c r="A132" s="30" t="s">
        <v>273</v>
      </c>
      <c r="B132" s="68" t="s">
        <v>293</v>
      </c>
      <c r="C132" s="54">
        <v>0</v>
      </c>
      <c r="D132" s="69">
        <v>0</v>
      </c>
      <c r="E132" s="54">
        <v>0</v>
      </c>
      <c r="F132" s="53" t="e">
        <f t="shared" si="33"/>
        <v>#DIV/0!</v>
      </c>
      <c r="G132" s="53">
        <v>0</v>
      </c>
      <c r="H132" s="13"/>
    </row>
    <row r="133" spans="1:8" ht="71.25" customHeight="1" x14ac:dyDescent="0.25">
      <c r="A133" s="30" t="s">
        <v>274</v>
      </c>
      <c r="B133" s="68" t="s">
        <v>294</v>
      </c>
      <c r="C133" s="54">
        <f>C134+C135</f>
        <v>0.14000000000000001</v>
      </c>
      <c r="D133" s="54">
        <f>D134+D135</f>
        <v>110</v>
      </c>
      <c r="E133" s="54">
        <f>E134+E135</f>
        <v>0</v>
      </c>
      <c r="F133" s="53">
        <f t="shared" si="33"/>
        <v>0</v>
      </c>
      <c r="G133" s="53">
        <v>0</v>
      </c>
      <c r="H133" s="13"/>
    </row>
    <row r="134" spans="1:8" ht="63.75" customHeight="1" x14ac:dyDescent="0.25">
      <c r="A134" s="30" t="s">
        <v>275</v>
      </c>
      <c r="B134" s="68" t="s">
        <v>295</v>
      </c>
      <c r="C134" s="54">
        <v>0.14000000000000001</v>
      </c>
      <c r="D134" s="69">
        <v>110</v>
      </c>
      <c r="E134" s="54">
        <v>0</v>
      </c>
      <c r="F134" s="53">
        <f t="shared" si="33"/>
        <v>0</v>
      </c>
      <c r="G134" s="53">
        <v>0</v>
      </c>
      <c r="H134" s="13"/>
    </row>
    <row r="135" spans="1:8" ht="63.75" hidden="1" x14ac:dyDescent="0.25">
      <c r="A135" s="30" t="s">
        <v>276</v>
      </c>
      <c r="B135" s="68" t="s">
        <v>296</v>
      </c>
      <c r="C135" s="54">
        <v>0</v>
      </c>
      <c r="D135" s="69">
        <v>0</v>
      </c>
      <c r="E135" s="54">
        <v>0</v>
      </c>
      <c r="F135" s="50" t="e">
        <f t="shared" si="33"/>
        <v>#DIV/0!</v>
      </c>
      <c r="G135" s="50">
        <v>0</v>
      </c>
      <c r="H135" s="13"/>
    </row>
    <row r="136" spans="1:8" ht="15" hidden="1" x14ac:dyDescent="0.25">
      <c r="A136" s="30" t="s">
        <v>277</v>
      </c>
      <c r="B136" s="68" t="s">
        <v>297</v>
      </c>
      <c r="C136" s="54">
        <f>C137</f>
        <v>0</v>
      </c>
      <c r="D136" s="69">
        <v>0</v>
      </c>
      <c r="E136" s="54">
        <f>E137</f>
        <v>0</v>
      </c>
      <c r="F136" s="50">
        <v>0</v>
      </c>
      <c r="G136" s="50">
        <v>0</v>
      </c>
      <c r="H136" s="13"/>
    </row>
    <row r="137" spans="1:8" ht="76.5" hidden="1" x14ac:dyDescent="0.25">
      <c r="A137" s="30" t="s">
        <v>278</v>
      </c>
      <c r="B137" s="68" t="s">
        <v>298</v>
      </c>
      <c r="C137" s="54">
        <v>0</v>
      </c>
      <c r="D137" s="69">
        <v>0</v>
      </c>
      <c r="E137" s="54">
        <v>0</v>
      </c>
      <c r="F137" s="50">
        <v>0</v>
      </c>
      <c r="G137" s="50">
        <v>0</v>
      </c>
      <c r="H137" s="13"/>
    </row>
    <row r="138" spans="1:8" ht="63.75" hidden="1" x14ac:dyDescent="0.25">
      <c r="A138" s="30" t="s">
        <v>276</v>
      </c>
      <c r="B138" s="68" t="s">
        <v>296</v>
      </c>
      <c r="C138" s="54">
        <v>0</v>
      </c>
      <c r="D138" s="69">
        <v>0</v>
      </c>
      <c r="E138" s="54">
        <v>0</v>
      </c>
      <c r="F138" s="50">
        <v>0</v>
      </c>
      <c r="G138" s="50">
        <v>0</v>
      </c>
      <c r="H138" s="13"/>
    </row>
    <row r="139" spans="1:8" ht="15" hidden="1" x14ac:dyDescent="0.25">
      <c r="A139" s="30" t="s">
        <v>277</v>
      </c>
      <c r="B139" s="68" t="s">
        <v>297</v>
      </c>
      <c r="C139" s="54">
        <f>C140</f>
        <v>0</v>
      </c>
      <c r="D139" s="69">
        <v>0</v>
      </c>
      <c r="E139" s="54">
        <f>E140</f>
        <v>0</v>
      </c>
      <c r="F139" s="50">
        <v>0</v>
      </c>
      <c r="G139" s="50">
        <v>0</v>
      </c>
      <c r="H139" s="13"/>
    </row>
    <row r="140" spans="1:8" ht="76.5" hidden="1" x14ac:dyDescent="0.25">
      <c r="A140" s="30" t="s">
        <v>278</v>
      </c>
      <c r="B140" s="68" t="s">
        <v>298</v>
      </c>
      <c r="C140" s="54">
        <v>0</v>
      </c>
      <c r="D140" s="69">
        <v>0</v>
      </c>
      <c r="E140" s="54">
        <v>0</v>
      </c>
      <c r="F140" s="50">
        <v>0</v>
      </c>
      <c r="G140" s="50">
        <v>0</v>
      </c>
      <c r="H140" s="13"/>
    </row>
    <row r="141" spans="1:8" s="12" customFormat="1" ht="15.75" hidden="1" customHeight="1" x14ac:dyDescent="0.2">
      <c r="A141" s="43" t="s">
        <v>307</v>
      </c>
      <c r="B141" s="71" t="s">
        <v>310</v>
      </c>
      <c r="C141" s="58">
        <f t="shared" ref="C141:E141" si="45">C142+C144</f>
        <v>0</v>
      </c>
      <c r="D141" s="58">
        <f>D142+D144</f>
        <v>0</v>
      </c>
      <c r="E141" s="58">
        <f t="shared" si="45"/>
        <v>0</v>
      </c>
      <c r="F141" s="50">
        <v>0</v>
      </c>
      <c r="G141" s="50">
        <v>0</v>
      </c>
      <c r="H141" s="13"/>
    </row>
    <row r="142" spans="1:8" ht="15" hidden="1" x14ac:dyDescent="0.2">
      <c r="A142" s="42" t="s">
        <v>308</v>
      </c>
      <c r="B142" s="72" t="s">
        <v>311</v>
      </c>
      <c r="C142" s="54">
        <v>0</v>
      </c>
      <c r="D142" s="54">
        <v>0</v>
      </c>
      <c r="E142" s="54">
        <v>0</v>
      </c>
      <c r="F142" s="50">
        <v>0</v>
      </c>
      <c r="G142" s="50">
        <v>0</v>
      </c>
      <c r="H142" s="13"/>
    </row>
    <row r="143" spans="1:8" ht="31.5" hidden="1" customHeight="1" x14ac:dyDescent="0.2">
      <c r="A143" s="42" t="s">
        <v>309</v>
      </c>
      <c r="B143" s="72" t="s">
        <v>312</v>
      </c>
      <c r="C143" s="54">
        <v>0</v>
      </c>
      <c r="D143" s="54">
        <v>0</v>
      </c>
      <c r="E143" s="54">
        <v>0</v>
      </c>
      <c r="F143" s="50">
        <v>0</v>
      </c>
      <c r="G143" s="50">
        <v>0</v>
      </c>
      <c r="H143" s="13"/>
    </row>
    <row r="144" spans="1:8" ht="15" hidden="1" x14ac:dyDescent="0.2">
      <c r="A144" s="42" t="s">
        <v>414</v>
      </c>
      <c r="B144" s="72" t="s">
        <v>416</v>
      </c>
      <c r="C144" s="54">
        <f>C145+C147</f>
        <v>0</v>
      </c>
      <c r="D144" s="54">
        <f>D145+D147</f>
        <v>0</v>
      </c>
      <c r="E144" s="54">
        <f>E145+E147</f>
        <v>0</v>
      </c>
      <c r="F144" s="50">
        <v>0</v>
      </c>
      <c r="G144" s="50">
        <v>0</v>
      </c>
      <c r="H144" s="13"/>
    </row>
    <row r="145" spans="1:8" ht="25.5" hidden="1" x14ac:dyDescent="0.2">
      <c r="A145" s="42" t="s">
        <v>446</v>
      </c>
      <c r="B145" s="72" t="s">
        <v>445</v>
      </c>
      <c r="C145" s="54">
        <v>0</v>
      </c>
      <c r="D145" s="54">
        <v>0</v>
      </c>
      <c r="E145" s="54">
        <v>0</v>
      </c>
      <c r="F145" s="50">
        <v>0</v>
      </c>
      <c r="G145" s="50">
        <v>0</v>
      </c>
      <c r="H145" s="13"/>
    </row>
    <row r="146" spans="1:8" ht="15" hidden="1" x14ac:dyDescent="0.2">
      <c r="A146" s="42"/>
      <c r="B146" s="72"/>
      <c r="C146" s="54"/>
      <c r="D146" s="54"/>
      <c r="E146" s="54"/>
      <c r="F146" s="50">
        <v>0</v>
      </c>
      <c r="G146" s="50">
        <v>0</v>
      </c>
      <c r="H146" s="13"/>
    </row>
    <row r="147" spans="1:8" ht="15" hidden="1" x14ac:dyDescent="0.2">
      <c r="A147" s="42" t="s">
        <v>415</v>
      </c>
      <c r="B147" s="72" t="s">
        <v>417</v>
      </c>
      <c r="C147" s="54">
        <v>0</v>
      </c>
      <c r="D147" s="54">
        <v>0</v>
      </c>
      <c r="E147" s="54">
        <v>0</v>
      </c>
      <c r="F147" s="50">
        <v>0</v>
      </c>
      <c r="G147" s="50">
        <v>0</v>
      </c>
      <c r="H147" s="13"/>
    </row>
    <row r="148" spans="1:8" s="9" customFormat="1" ht="15" x14ac:dyDescent="0.25">
      <c r="A148" s="29" t="s">
        <v>152</v>
      </c>
      <c r="B148" s="48" t="s">
        <v>153</v>
      </c>
      <c r="C148" s="49">
        <f>C149+C225+C238+C231+C234</f>
        <v>284854140.14999998</v>
      </c>
      <c r="D148" s="49">
        <f>D149+D225+D238+D231+D234</f>
        <v>681309855.88999999</v>
      </c>
      <c r="E148" s="49">
        <f>E149+E225+E238+E231+E234</f>
        <v>249244549.03</v>
      </c>
      <c r="F148" s="50">
        <f t="shared" si="33"/>
        <v>36.583141558169601</v>
      </c>
      <c r="G148" s="50">
        <f t="shared" si="34"/>
        <v>87.499008755411282</v>
      </c>
      <c r="H148" s="13"/>
    </row>
    <row r="149" spans="1:8" ht="33" customHeight="1" x14ac:dyDescent="0.25">
      <c r="A149" s="30" t="s">
        <v>154</v>
      </c>
      <c r="B149" s="51" t="s">
        <v>155</v>
      </c>
      <c r="C149" s="52">
        <f>C150+C157+C196+C214</f>
        <v>284893622.38999999</v>
      </c>
      <c r="D149" s="52">
        <f>D150+D157+D196+D214</f>
        <v>681309855.88999999</v>
      </c>
      <c r="E149" s="52">
        <f>E150+E157+E196+E214</f>
        <v>231554600.77000001</v>
      </c>
      <c r="F149" s="53">
        <f t="shared" si="33"/>
        <v>33.986680035256292</v>
      </c>
      <c r="G149" s="53">
        <f t="shared" si="34"/>
        <v>81.277565579554292</v>
      </c>
    </row>
    <row r="150" spans="1:8" s="10" customFormat="1" ht="32.25" customHeight="1" x14ac:dyDescent="0.25">
      <c r="A150" s="30" t="s">
        <v>156</v>
      </c>
      <c r="B150" s="51" t="s">
        <v>157</v>
      </c>
      <c r="C150" s="54">
        <f>C151+C154</f>
        <v>38361798</v>
      </c>
      <c r="D150" s="54">
        <f>D151+D154</f>
        <v>76253000</v>
      </c>
      <c r="E150" s="54">
        <f>E151+E154</f>
        <v>38196598</v>
      </c>
      <c r="F150" s="53">
        <f t="shared" si="33"/>
        <v>50.091928186432014</v>
      </c>
      <c r="G150" s="53">
        <f t="shared" si="34"/>
        <v>99.569363250387795</v>
      </c>
    </row>
    <row r="151" spans="1:8" ht="18" customHeight="1" x14ac:dyDescent="0.25">
      <c r="A151" s="30" t="s">
        <v>158</v>
      </c>
      <c r="B151" s="51" t="s">
        <v>159</v>
      </c>
      <c r="C151" s="54">
        <f>C152</f>
        <v>35040498</v>
      </c>
      <c r="D151" s="54">
        <f>D152</f>
        <v>72025000</v>
      </c>
      <c r="E151" s="54">
        <f>E152</f>
        <v>36012498</v>
      </c>
      <c r="F151" s="53">
        <f t="shared" si="33"/>
        <v>49.999997223186391</v>
      </c>
      <c r="G151" s="53">
        <f t="shared" si="34"/>
        <v>102.77393317868942</v>
      </c>
    </row>
    <row r="152" spans="1:8" ht="35.25" customHeight="1" x14ac:dyDescent="0.25">
      <c r="A152" s="30" t="s">
        <v>160</v>
      </c>
      <c r="B152" s="51" t="s">
        <v>161</v>
      </c>
      <c r="C152" s="54">
        <v>35040498</v>
      </c>
      <c r="D152" s="54">
        <v>72025000</v>
      </c>
      <c r="E152" s="54">
        <v>36012498</v>
      </c>
      <c r="F152" s="53">
        <f t="shared" si="33"/>
        <v>49.999997223186391</v>
      </c>
      <c r="G152" s="53">
        <f t="shared" si="34"/>
        <v>102.77393317868942</v>
      </c>
    </row>
    <row r="153" spans="1:8" ht="25.5" hidden="1" x14ac:dyDescent="0.25">
      <c r="A153" s="30" t="s">
        <v>162</v>
      </c>
      <c r="B153" s="51" t="s">
        <v>163</v>
      </c>
      <c r="C153" s="54" t="s">
        <v>10</v>
      </c>
      <c r="D153" s="54" t="s">
        <v>10</v>
      </c>
      <c r="E153" s="54" t="s">
        <v>10</v>
      </c>
      <c r="F153" s="53" t="e">
        <f t="shared" si="33"/>
        <v>#VALUE!</v>
      </c>
      <c r="G153" s="53" t="e">
        <f t="shared" si="34"/>
        <v>#VALUE!</v>
      </c>
    </row>
    <row r="154" spans="1:8" ht="33" customHeight="1" x14ac:dyDescent="0.25">
      <c r="A154" s="30" t="s">
        <v>164</v>
      </c>
      <c r="B154" s="51" t="s">
        <v>165</v>
      </c>
      <c r="C154" s="52">
        <f t="shared" ref="C154:E154" si="46">C155</f>
        <v>3321300</v>
      </c>
      <c r="D154" s="52">
        <f t="shared" si="46"/>
        <v>4228000</v>
      </c>
      <c r="E154" s="52">
        <f t="shared" si="46"/>
        <v>2184100</v>
      </c>
      <c r="F154" s="53">
        <f t="shared" si="33"/>
        <v>51.657994323557233</v>
      </c>
      <c r="G154" s="53">
        <f t="shared" si="34"/>
        <v>65.760395026044023</v>
      </c>
    </row>
    <row r="155" spans="1:8" ht="25.5" x14ac:dyDescent="0.25">
      <c r="A155" s="30" t="s">
        <v>166</v>
      </c>
      <c r="B155" s="51" t="s">
        <v>167</v>
      </c>
      <c r="C155" s="54">
        <v>3321300</v>
      </c>
      <c r="D155" s="54">
        <v>4228000</v>
      </c>
      <c r="E155" s="54">
        <v>2184100</v>
      </c>
      <c r="F155" s="53">
        <f t="shared" si="33"/>
        <v>51.657994323557233</v>
      </c>
      <c r="G155" s="53">
        <f t="shared" si="34"/>
        <v>65.760395026044023</v>
      </c>
    </row>
    <row r="156" spans="1:8" ht="25.5" hidden="1" x14ac:dyDescent="0.25">
      <c r="A156" s="30" t="s">
        <v>168</v>
      </c>
      <c r="B156" s="51" t="s">
        <v>169</v>
      </c>
      <c r="C156" s="54" t="s">
        <v>10</v>
      </c>
      <c r="D156" s="54" t="s">
        <v>10</v>
      </c>
      <c r="E156" s="54" t="s">
        <v>10</v>
      </c>
      <c r="F156" s="50" t="e">
        <f t="shared" si="33"/>
        <v>#VALUE!</v>
      </c>
      <c r="G156" s="50" t="e">
        <f t="shared" si="34"/>
        <v>#VALUE!</v>
      </c>
    </row>
    <row r="157" spans="1:8" s="10" customFormat="1" ht="25.5" x14ac:dyDescent="0.25">
      <c r="A157" s="29" t="s">
        <v>170</v>
      </c>
      <c r="B157" s="48" t="s">
        <v>171</v>
      </c>
      <c r="C157" s="49">
        <f>C158+C161+C163+C167+C170+C175+C177+C181+C183+C185+C187+C189+C193</f>
        <v>148246087.75</v>
      </c>
      <c r="D157" s="49">
        <f>D158+D161+D163+D165+D167+D170+D175+D177+D179+D181+D183+D185+D187+D189+D193</f>
        <v>376001534.72000003</v>
      </c>
      <c r="E157" s="49">
        <f>E158+E161+E163+E165+E167+E170+E175+E177+E179+E181+E183+E185+E187+E189+E193</f>
        <v>88128235.13000001</v>
      </c>
      <c r="F157" s="50">
        <f t="shared" ref="F157:F232" si="47">E157/D157*100</f>
        <v>23.438264738899843</v>
      </c>
      <c r="G157" s="50">
        <v>0</v>
      </c>
      <c r="H157" s="13"/>
    </row>
    <row r="158" spans="1:8" ht="48" customHeight="1" x14ac:dyDescent="0.25">
      <c r="A158" s="30" t="s">
        <v>172</v>
      </c>
      <c r="B158" s="51" t="s">
        <v>173</v>
      </c>
      <c r="C158" s="54">
        <f>C159+C160</f>
        <v>102921219.66</v>
      </c>
      <c r="D158" s="54">
        <f>D159+D160</f>
        <v>80246403.799999997</v>
      </c>
      <c r="E158" s="54">
        <f>E159+E160</f>
        <v>45764470.740000002</v>
      </c>
      <c r="F158" s="53">
        <f t="shared" si="47"/>
        <v>57.029933520834</v>
      </c>
      <c r="G158" s="53">
        <v>0</v>
      </c>
    </row>
    <row r="159" spans="1:8" ht="48" customHeight="1" x14ac:dyDescent="0.25">
      <c r="A159" s="30" t="s">
        <v>301</v>
      </c>
      <c r="B159" s="68" t="s">
        <v>302</v>
      </c>
      <c r="C159" s="54">
        <v>102921219.66</v>
      </c>
      <c r="D159" s="54">
        <v>80246403.799999997</v>
      </c>
      <c r="E159" s="54">
        <v>45764470.740000002</v>
      </c>
      <c r="F159" s="53">
        <f t="shared" si="47"/>
        <v>57.029933520834</v>
      </c>
      <c r="G159" s="53">
        <v>0</v>
      </c>
    </row>
    <row r="160" spans="1:8" ht="48" hidden="1" customHeight="1" x14ac:dyDescent="0.25">
      <c r="A160" s="30" t="s">
        <v>354</v>
      </c>
      <c r="B160" s="68" t="s">
        <v>174</v>
      </c>
      <c r="C160" s="54">
        <v>0</v>
      </c>
      <c r="D160" s="54">
        <v>0</v>
      </c>
      <c r="E160" s="54">
        <v>0</v>
      </c>
      <c r="F160" s="53" t="e">
        <f t="shared" si="47"/>
        <v>#DIV/0!</v>
      </c>
      <c r="G160" s="53">
        <v>0</v>
      </c>
    </row>
    <row r="161" spans="1:7" ht="48" customHeight="1" x14ac:dyDescent="0.25">
      <c r="A161" s="30" t="s">
        <v>355</v>
      </c>
      <c r="B161" s="68" t="s">
        <v>175</v>
      </c>
      <c r="C161" s="54">
        <f>C162</f>
        <v>0</v>
      </c>
      <c r="D161" s="54">
        <f>D162</f>
        <v>64350000</v>
      </c>
      <c r="E161" s="54">
        <f>E162</f>
        <v>19891475.5</v>
      </c>
      <c r="F161" s="53">
        <f t="shared" si="47"/>
        <v>30.911383838383838</v>
      </c>
      <c r="G161" s="53">
        <v>0</v>
      </c>
    </row>
    <row r="162" spans="1:7" ht="85.5" customHeight="1" x14ac:dyDescent="0.25">
      <c r="A162" s="30" t="s">
        <v>356</v>
      </c>
      <c r="B162" s="68" t="s">
        <v>176</v>
      </c>
      <c r="C162" s="54">
        <v>0</v>
      </c>
      <c r="D162" s="59">
        <v>64350000</v>
      </c>
      <c r="E162" s="54">
        <v>19891475.5</v>
      </c>
      <c r="F162" s="53">
        <f t="shared" si="47"/>
        <v>30.911383838383838</v>
      </c>
      <c r="G162" s="53">
        <v>0</v>
      </c>
    </row>
    <row r="163" spans="1:7" ht="32.25" customHeight="1" x14ac:dyDescent="0.25">
      <c r="A163" s="30" t="s">
        <v>423</v>
      </c>
      <c r="B163" s="60" t="s">
        <v>424</v>
      </c>
      <c r="C163" s="61">
        <f>C164</f>
        <v>0</v>
      </c>
      <c r="D163" s="59">
        <f>D164</f>
        <v>35748768.240000002</v>
      </c>
      <c r="E163" s="59">
        <f>E164</f>
        <v>116243.31</v>
      </c>
      <c r="F163" s="53">
        <f t="shared" si="47"/>
        <v>0.32516731547111899</v>
      </c>
      <c r="G163" s="53">
        <v>0</v>
      </c>
    </row>
    <row r="164" spans="1:7" ht="48" customHeight="1" x14ac:dyDescent="0.25">
      <c r="A164" s="30" t="s">
        <v>425</v>
      </c>
      <c r="B164" s="60" t="s">
        <v>426</v>
      </c>
      <c r="C164" s="61">
        <v>0</v>
      </c>
      <c r="D164" s="59">
        <v>35748768.240000002</v>
      </c>
      <c r="E164" s="59">
        <v>116243.31</v>
      </c>
      <c r="F164" s="53">
        <f t="shared" ref="F164" si="48">E164/D164*100</f>
        <v>0.32516731547111899</v>
      </c>
      <c r="G164" s="53">
        <v>0</v>
      </c>
    </row>
    <row r="165" spans="1:7" ht="32.25" customHeight="1" x14ac:dyDescent="0.25">
      <c r="A165" s="30" t="s">
        <v>462</v>
      </c>
      <c r="B165" s="68" t="s">
        <v>476</v>
      </c>
      <c r="C165" s="61" t="str">
        <f>C166</f>
        <v>0,00</v>
      </c>
      <c r="D165" s="59">
        <f t="shared" ref="D165:E165" si="49">D166</f>
        <v>752688.09</v>
      </c>
      <c r="E165" s="59">
        <f t="shared" si="49"/>
        <v>647838.66</v>
      </c>
      <c r="F165" s="53">
        <f t="shared" si="47"/>
        <v>86.070002781630308</v>
      </c>
      <c r="G165" s="53">
        <v>0</v>
      </c>
    </row>
    <row r="166" spans="1:7" ht="32.25" customHeight="1" x14ac:dyDescent="0.25">
      <c r="A166" s="30" t="s">
        <v>463</v>
      </c>
      <c r="B166" s="68" t="s">
        <v>464</v>
      </c>
      <c r="C166" s="61" t="s">
        <v>465</v>
      </c>
      <c r="D166" s="59">
        <v>752688.09</v>
      </c>
      <c r="E166" s="59">
        <v>647838.66</v>
      </c>
      <c r="F166" s="53">
        <f t="shared" si="47"/>
        <v>86.070002781630308</v>
      </c>
      <c r="G166" s="53">
        <v>0</v>
      </c>
    </row>
    <row r="167" spans="1:7" ht="35.25" customHeight="1" x14ac:dyDescent="0.25">
      <c r="A167" s="42" t="s">
        <v>333</v>
      </c>
      <c r="B167" s="68" t="s">
        <v>334</v>
      </c>
      <c r="C167" s="59">
        <f>C168+C169</f>
        <v>2916847.18</v>
      </c>
      <c r="D167" s="59">
        <f>D168+D169</f>
        <v>0</v>
      </c>
      <c r="E167" s="59">
        <f>E168+E169</f>
        <v>0</v>
      </c>
      <c r="F167" s="53"/>
      <c r="G167" s="53">
        <f t="shared" ref="G167:G241" si="50">E167/C167*100</f>
        <v>0</v>
      </c>
    </row>
    <row r="168" spans="1:7" ht="47.25" hidden="1" customHeight="1" x14ac:dyDescent="0.25">
      <c r="A168" s="42" t="s">
        <v>335</v>
      </c>
      <c r="B168" s="68" t="s">
        <v>336</v>
      </c>
      <c r="C168" s="54">
        <v>0</v>
      </c>
      <c r="D168" s="59">
        <v>0</v>
      </c>
      <c r="E168" s="54">
        <v>0</v>
      </c>
      <c r="F168" s="53"/>
      <c r="G168" s="53" t="e">
        <f t="shared" si="50"/>
        <v>#DIV/0!</v>
      </c>
    </row>
    <row r="169" spans="1:7" ht="47.25" customHeight="1" x14ac:dyDescent="0.25">
      <c r="A169" s="38" t="s">
        <v>427</v>
      </c>
      <c r="B169" s="60" t="s">
        <v>428</v>
      </c>
      <c r="C169" s="61">
        <v>2916847.18</v>
      </c>
      <c r="D169" s="59">
        <v>0</v>
      </c>
      <c r="E169" s="61">
        <v>0</v>
      </c>
      <c r="F169" s="53"/>
      <c r="G169" s="53">
        <f t="shared" si="50"/>
        <v>0</v>
      </c>
    </row>
    <row r="170" spans="1:7" ht="38.25" hidden="1" x14ac:dyDescent="0.25">
      <c r="A170" s="30" t="s">
        <v>337</v>
      </c>
      <c r="B170" s="68" t="s">
        <v>338</v>
      </c>
      <c r="C170" s="54">
        <f>C171+C172</f>
        <v>0</v>
      </c>
      <c r="D170" s="54">
        <f>D171+D172</f>
        <v>0</v>
      </c>
      <c r="E170" s="54">
        <f>E171+E172</f>
        <v>0</v>
      </c>
      <c r="F170" s="53" t="e">
        <f t="shared" si="47"/>
        <v>#DIV/0!</v>
      </c>
      <c r="G170" s="53" t="e">
        <f t="shared" si="50"/>
        <v>#DIV/0!</v>
      </c>
    </row>
    <row r="171" spans="1:7" ht="48.75" hidden="1" customHeight="1" x14ac:dyDescent="0.25">
      <c r="A171" s="30" t="s">
        <v>339</v>
      </c>
      <c r="B171" s="68" t="s">
        <v>340</v>
      </c>
      <c r="C171" s="54">
        <v>0</v>
      </c>
      <c r="D171" s="54">
        <v>0</v>
      </c>
      <c r="E171" s="54">
        <v>0</v>
      </c>
      <c r="F171" s="53" t="e">
        <f t="shared" si="47"/>
        <v>#DIV/0!</v>
      </c>
      <c r="G171" s="53" t="e">
        <f t="shared" si="50"/>
        <v>#DIV/0!</v>
      </c>
    </row>
    <row r="172" spans="1:7" ht="48.75" hidden="1" customHeight="1" x14ac:dyDescent="0.25">
      <c r="A172" s="42" t="s">
        <v>384</v>
      </c>
      <c r="B172" s="68" t="s">
        <v>385</v>
      </c>
      <c r="C172" s="54">
        <v>0</v>
      </c>
      <c r="D172" s="54">
        <v>0</v>
      </c>
      <c r="E172" s="54">
        <v>0</v>
      </c>
      <c r="F172" s="53" t="e">
        <f t="shared" si="47"/>
        <v>#DIV/0!</v>
      </c>
      <c r="G172" s="53" t="e">
        <f t="shared" si="50"/>
        <v>#DIV/0!</v>
      </c>
    </row>
    <row r="173" spans="1:7" ht="64.5" hidden="1" customHeight="1" x14ac:dyDescent="0.25">
      <c r="A173" s="30" t="s">
        <v>341</v>
      </c>
      <c r="B173" s="68" t="s">
        <v>342</v>
      </c>
      <c r="C173" s="54">
        <f>C174</f>
        <v>0</v>
      </c>
      <c r="D173" s="54">
        <f>D174</f>
        <v>0</v>
      </c>
      <c r="E173" s="54">
        <f>E174</f>
        <v>0</v>
      </c>
      <c r="F173" s="53" t="e">
        <f t="shared" si="47"/>
        <v>#DIV/0!</v>
      </c>
      <c r="G173" s="53" t="e">
        <f t="shared" si="50"/>
        <v>#DIV/0!</v>
      </c>
    </row>
    <row r="174" spans="1:7" ht="33.75" hidden="1" customHeight="1" x14ac:dyDescent="0.25">
      <c r="A174" s="30" t="s">
        <v>343</v>
      </c>
      <c r="B174" s="68" t="s">
        <v>344</v>
      </c>
      <c r="C174" s="54">
        <v>0</v>
      </c>
      <c r="D174" s="54">
        <v>0</v>
      </c>
      <c r="E174" s="54">
        <v>0</v>
      </c>
      <c r="F174" s="53" t="e">
        <f t="shared" si="47"/>
        <v>#DIV/0!</v>
      </c>
      <c r="G174" s="53" t="e">
        <f t="shared" si="50"/>
        <v>#DIV/0!</v>
      </c>
    </row>
    <row r="175" spans="1:7" ht="60.75" customHeight="1" x14ac:dyDescent="0.25">
      <c r="A175" s="30" t="s">
        <v>345</v>
      </c>
      <c r="B175" s="68" t="s">
        <v>346</v>
      </c>
      <c r="C175" s="54">
        <f>C176</f>
        <v>1944321.62</v>
      </c>
      <c r="D175" s="54">
        <f>D176</f>
        <v>4610805.91</v>
      </c>
      <c r="E175" s="54">
        <f>E176</f>
        <v>1618553.15</v>
      </c>
      <c r="F175" s="53">
        <f t="shared" si="47"/>
        <v>35.103476086244541</v>
      </c>
      <c r="G175" s="53">
        <f t="shared" si="50"/>
        <v>83.245134619240616</v>
      </c>
    </row>
    <row r="176" spans="1:7" ht="59.25" customHeight="1" x14ac:dyDescent="0.25">
      <c r="A176" s="30" t="s">
        <v>347</v>
      </c>
      <c r="B176" s="68" t="s">
        <v>348</v>
      </c>
      <c r="C176" s="54">
        <v>1944321.62</v>
      </c>
      <c r="D176" s="54">
        <v>4610805.91</v>
      </c>
      <c r="E176" s="54">
        <v>1618553.15</v>
      </c>
      <c r="F176" s="53">
        <f t="shared" si="47"/>
        <v>35.103476086244541</v>
      </c>
      <c r="G176" s="53">
        <f t="shared" si="50"/>
        <v>83.245134619240616</v>
      </c>
    </row>
    <row r="177" spans="1:8" ht="33.75" customHeight="1" x14ac:dyDescent="0.25">
      <c r="A177" s="30" t="s">
        <v>429</v>
      </c>
      <c r="B177" s="68" t="s">
        <v>430</v>
      </c>
      <c r="C177" s="54">
        <f t="shared" ref="C177:E177" si="51">C178</f>
        <v>9055200</v>
      </c>
      <c r="D177" s="54">
        <f t="shared" si="51"/>
        <v>0</v>
      </c>
      <c r="E177" s="54">
        <f t="shared" si="51"/>
        <v>0</v>
      </c>
      <c r="F177" s="53"/>
      <c r="G177" s="53">
        <f t="shared" si="50"/>
        <v>0</v>
      </c>
    </row>
    <row r="178" spans="1:8" ht="32.25" customHeight="1" x14ac:dyDescent="0.25">
      <c r="A178" s="30" t="s">
        <v>431</v>
      </c>
      <c r="B178" s="68" t="s">
        <v>432</v>
      </c>
      <c r="C178" s="54">
        <v>9055200</v>
      </c>
      <c r="D178" s="54">
        <v>0</v>
      </c>
      <c r="E178" s="54">
        <v>0</v>
      </c>
      <c r="F178" s="53"/>
      <c r="G178" s="53">
        <f t="shared" si="50"/>
        <v>0</v>
      </c>
    </row>
    <row r="179" spans="1:8" ht="29.25" customHeight="1" x14ac:dyDescent="0.25">
      <c r="A179" s="30" t="s">
        <v>466</v>
      </c>
      <c r="B179" s="68" t="s">
        <v>467</v>
      </c>
      <c r="C179" s="54" t="str">
        <f>C180</f>
        <v>0,00</v>
      </c>
      <c r="D179" s="54">
        <f t="shared" ref="D179:E179" si="52">D180</f>
        <v>165027979.78999999</v>
      </c>
      <c r="E179" s="54">
        <f t="shared" si="52"/>
        <v>0</v>
      </c>
      <c r="F179" s="53">
        <f t="shared" si="47"/>
        <v>0</v>
      </c>
      <c r="G179" s="53"/>
    </row>
    <row r="180" spans="1:8" ht="32.25" customHeight="1" x14ac:dyDescent="0.25">
      <c r="A180" s="30" t="s">
        <v>468</v>
      </c>
      <c r="B180" s="68" t="s">
        <v>469</v>
      </c>
      <c r="C180" s="54" t="s">
        <v>465</v>
      </c>
      <c r="D180" s="54">
        <v>165027979.78999999</v>
      </c>
      <c r="E180" s="54">
        <v>0</v>
      </c>
      <c r="F180" s="53">
        <f t="shared" si="47"/>
        <v>0</v>
      </c>
      <c r="G180" s="53"/>
    </row>
    <row r="181" spans="1:8" ht="30.75" hidden="1" customHeight="1" x14ac:dyDescent="0.25">
      <c r="A181" s="30" t="s">
        <v>177</v>
      </c>
      <c r="B181" s="51" t="s">
        <v>178</v>
      </c>
      <c r="C181" s="54">
        <f>C182</f>
        <v>0</v>
      </c>
      <c r="D181" s="54">
        <f>D182</f>
        <v>0</v>
      </c>
      <c r="E181" s="54">
        <f>E182</f>
        <v>0</v>
      </c>
      <c r="F181" s="53" t="e">
        <f t="shared" si="47"/>
        <v>#DIV/0!</v>
      </c>
      <c r="G181" s="53">
        <v>0</v>
      </c>
    </row>
    <row r="182" spans="1:8" ht="33.75" hidden="1" customHeight="1" x14ac:dyDescent="0.25">
      <c r="A182" s="30" t="s">
        <v>179</v>
      </c>
      <c r="B182" s="51" t="s">
        <v>180</v>
      </c>
      <c r="C182" s="54">
        <v>0</v>
      </c>
      <c r="D182" s="54">
        <v>0</v>
      </c>
      <c r="E182" s="54">
        <v>0</v>
      </c>
      <c r="F182" s="53" t="e">
        <f t="shared" si="47"/>
        <v>#DIV/0!</v>
      </c>
      <c r="G182" s="53">
        <v>0</v>
      </c>
    </row>
    <row r="183" spans="1:8" ht="33.75" customHeight="1" x14ac:dyDescent="0.25">
      <c r="A183" s="30" t="s">
        <v>181</v>
      </c>
      <c r="B183" s="51" t="s">
        <v>182</v>
      </c>
      <c r="C183" s="54">
        <f>C184</f>
        <v>4576887</v>
      </c>
      <c r="D183" s="54">
        <f>D184</f>
        <v>4249966.5</v>
      </c>
      <c r="E183" s="54">
        <f>E184</f>
        <v>4249966.5</v>
      </c>
      <c r="F183" s="53">
        <f t="shared" si="47"/>
        <v>100</v>
      </c>
      <c r="G183" s="53">
        <v>0</v>
      </c>
    </row>
    <row r="184" spans="1:8" ht="30.75" customHeight="1" x14ac:dyDescent="0.25">
      <c r="A184" s="30" t="s">
        <v>183</v>
      </c>
      <c r="B184" s="51" t="s">
        <v>184</v>
      </c>
      <c r="C184" s="54">
        <v>4576887</v>
      </c>
      <c r="D184" s="54">
        <v>4249966.5</v>
      </c>
      <c r="E184" s="54">
        <v>4249966.5</v>
      </c>
      <c r="F184" s="53">
        <f t="shared" si="47"/>
        <v>100</v>
      </c>
      <c r="G184" s="53">
        <v>0</v>
      </c>
    </row>
    <row r="185" spans="1:8" ht="34.5" customHeight="1" x14ac:dyDescent="0.25">
      <c r="A185" s="39" t="s">
        <v>398</v>
      </c>
      <c r="B185" s="66" t="s">
        <v>400</v>
      </c>
      <c r="C185" s="54">
        <f>C186</f>
        <v>0</v>
      </c>
      <c r="D185" s="54">
        <f>D186</f>
        <v>3430303</v>
      </c>
      <c r="E185" s="54">
        <f>E186</f>
        <v>0</v>
      </c>
      <c r="F185" s="53">
        <f t="shared" si="47"/>
        <v>0</v>
      </c>
      <c r="G185" s="53">
        <v>0</v>
      </c>
    </row>
    <row r="186" spans="1:8" ht="36" customHeight="1" x14ac:dyDescent="0.25">
      <c r="A186" s="39" t="s">
        <v>399</v>
      </c>
      <c r="B186" s="66" t="s">
        <v>401</v>
      </c>
      <c r="C186" s="54">
        <v>0</v>
      </c>
      <c r="D186" s="54">
        <v>3430303</v>
      </c>
      <c r="E186" s="54">
        <v>0</v>
      </c>
      <c r="F186" s="53">
        <f t="shared" si="47"/>
        <v>0</v>
      </c>
      <c r="G186" s="53">
        <v>0</v>
      </c>
    </row>
    <row r="187" spans="1:8" ht="15.75" customHeight="1" x14ac:dyDescent="0.25">
      <c r="A187" s="30" t="s">
        <v>185</v>
      </c>
      <c r="B187" s="51" t="s">
        <v>186</v>
      </c>
      <c r="C187" s="54">
        <f>C188</f>
        <v>275336</v>
      </c>
      <c r="D187" s="54">
        <f>D188</f>
        <v>169757</v>
      </c>
      <c r="E187" s="54">
        <f>E188</f>
        <v>169757</v>
      </c>
      <c r="F187" s="53">
        <f t="shared" si="47"/>
        <v>100</v>
      </c>
      <c r="G187" s="53">
        <v>0</v>
      </c>
    </row>
    <row r="188" spans="1:8" s="10" customFormat="1" ht="30" customHeight="1" x14ac:dyDescent="0.25">
      <c r="A188" s="30" t="s">
        <v>187</v>
      </c>
      <c r="B188" s="51" t="s">
        <v>188</v>
      </c>
      <c r="C188" s="54">
        <v>275336</v>
      </c>
      <c r="D188" s="54">
        <v>169757</v>
      </c>
      <c r="E188" s="54">
        <v>169757</v>
      </c>
      <c r="F188" s="53">
        <f t="shared" si="47"/>
        <v>100</v>
      </c>
      <c r="G188" s="53">
        <v>0</v>
      </c>
      <c r="H188" s="13"/>
    </row>
    <row r="189" spans="1:8" ht="33.75" customHeight="1" x14ac:dyDescent="0.25">
      <c r="A189" s="30" t="s">
        <v>189</v>
      </c>
      <c r="B189" s="51" t="s">
        <v>190</v>
      </c>
      <c r="C189" s="54">
        <f>C190</f>
        <v>0</v>
      </c>
      <c r="D189" s="54">
        <f>D190</f>
        <v>4692347.4000000004</v>
      </c>
      <c r="E189" s="54">
        <f>E190</f>
        <v>4692347.4000000004</v>
      </c>
      <c r="F189" s="53">
        <f t="shared" si="47"/>
        <v>100</v>
      </c>
      <c r="G189" s="53"/>
    </row>
    <row r="190" spans="1:8" ht="33" customHeight="1" x14ac:dyDescent="0.25">
      <c r="A190" s="30" t="s">
        <v>191</v>
      </c>
      <c r="B190" s="51" t="s">
        <v>192</v>
      </c>
      <c r="C190" s="54">
        <v>0</v>
      </c>
      <c r="D190" s="54">
        <v>4692347.4000000004</v>
      </c>
      <c r="E190" s="54">
        <v>4692347.4000000004</v>
      </c>
      <c r="F190" s="53">
        <f t="shared" si="47"/>
        <v>100</v>
      </c>
      <c r="G190" s="53"/>
    </row>
    <row r="191" spans="1:8" ht="21.75" hidden="1" customHeight="1" x14ac:dyDescent="0.25">
      <c r="A191" s="30" t="s">
        <v>402</v>
      </c>
      <c r="B191" s="68" t="s">
        <v>404</v>
      </c>
      <c r="C191" s="54">
        <f>C192</f>
        <v>0</v>
      </c>
      <c r="D191" s="54">
        <f>D192</f>
        <v>0</v>
      </c>
      <c r="E191" s="54">
        <f>E192</f>
        <v>0</v>
      </c>
      <c r="F191" s="53" t="e">
        <f t="shared" si="47"/>
        <v>#DIV/0!</v>
      </c>
      <c r="G191" s="53" t="e">
        <f t="shared" si="50"/>
        <v>#DIV/0!</v>
      </c>
    </row>
    <row r="192" spans="1:8" ht="31.5" hidden="1" customHeight="1" x14ac:dyDescent="0.25">
      <c r="A192" s="30" t="s">
        <v>403</v>
      </c>
      <c r="B192" s="68" t="s">
        <v>405</v>
      </c>
      <c r="C192" s="54">
        <v>0</v>
      </c>
      <c r="D192" s="54">
        <v>0</v>
      </c>
      <c r="E192" s="54">
        <v>0</v>
      </c>
      <c r="F192" s="53" t="e">
        <f t="shared" si="47"/>
        <v>#DIV/0!</v>
      </c>
      <c r="G192" s="53" t="e">
        <f t="shared" si="50"/>
        <v>#DIV/0!</v>
      </c>
    </row>
    <row r="193" spans="1:7" ht="18.75" customHeight="1" x14ac:dyDescent="0.25">
      <c r="A193" s="30" t="s">
        <v>193</v>
      </c>
      <c r="B193" s="51" t="s">
        <v>194</v>
      </c>
      <c r="C193" s="54">
        <f>C194+C195</f>
        <v>26556276.289999999</v>
      </c>
      <c r="D193" s="54">
        <f>D194+D195</f>
        <v>12722514.99</v>
      </c>
      <c r="E193" s="54">
        <f>E194+E195</f>
        <v>10977582.869999999</v>
      </c>
      <c r="F193" s="53">
        <f t="shared" si="47"/>
        <v>86.284691970325582</v>
      </c>
      <c r="G193" s="53">
        <v>0</v>
      </c>
    </row>
    <row r="194" spans="1:7" ht="18" customHeight="1" x14ac:dyDescent="0.25">
      <c r="A194" s="30" t="s">
        <v>195</v>
      </c>
      <c r="B194" s="51" t="s">
        <v>196</v>
      </c>
      <c r="C194" s="54">
        <v>17106276.43</v>
      </c>
      <c r="D194" s="54">
        <v>12722514.99</v>
      </c>
      <c r="E194" s="54">
        <v>10977582.869999999</v>
      </c>
      <c r="F194" s="53">
        <f t="shared" si="47"/>
        <v>86.284691970325582</v>
      </c>
      <c r="G194" s="53">
        <v>0</v>
      </c>
    </row>
    <row r="195" spans="1:7" x14ac:dyDescent="0.25">
      <c r="A195" s="30" t="s">
        <v>386</v>
      </c>
      <c r="B195" s="68" t="s">
        <v>387</v>
      </c>
      <c r="C195" s="54">
        <v>9449999.8599999994</v>
      </c>
      <c r="D195" s="54">
        <v>0</v>
      </c>
      <c r="E195" s="54">
        <v>0</v>
      </c>
      <c r="F195" s="53"/>
      <c r="G195" s="53">
        <v>0</v>
      </c>
    </row>
    <row r="196" spans="1:7" s="12" customFormat="1" ht="27.75" customHeight="1" x14ac:dyDescent="0.25">
      <c r="A196" s="29" t="s">
        <v>197</v>
      </c>
      <c r="B196" s="48" t="s">
        <v>198</v>
      </c>
      <c r="C196" s="49">
        <f>C197+C200+C202+C204+C208+C210+C212</f>
        <v>90079299.25</v>
      </c>
      <c r="D196" s="49">
        <f>D197+D200+D202+D204+D208+D210+D212</f>
        <v>213742335.12</v>
      </c>
      <c r="E196" s="49">
        <f>E197+E200+E202+E204+E208+E210+E212</f>
        <v>96511349.730000004</v>
      </c>
      <c r="F196" s="50">
        <f t="shared" si="47"/>
        <v>45.15312779558446</v>
      </c>
      <c r="G196" s="50">
        <f t="shared" si="50"/>
        <v>107.1404313017011</v>
      </c>
    </row>
    <row r="197" spans="1:7" ht="25.5" x14ac:dyDescent="0.25">
      <c r="A197" s="30" t="s">
        <v>199</v>
      </c>
      <c r="B197" s="51" t="s">
        <v>200</v>
      </c>
      <c r="C197" s="52">
        <f>C198+C199</f>
        <v>89004582.120000005</v>
      </c>
      <c r="D197" s="52">
        <f>D198+D199</f>
        <v>187902934</v>
      </c>
      <c r="E197" s="52">
        <f>E198+E199</f>
        <v>95144680.269999996</v>
      </c>
      <c r="F197" s="53">
        <f t="shared" si="47"/>
        <v>50.635015773622783</v>
      </c>
      <c r="G197" s="53">
        <f t="shared" si="50"/>
        <v>106.89863151283787</v>
      </c>
    </row>
    <row r="198" spans="1:7" ht="29.25" customHeight="1" x14ac:dyDescent="0.25">
      <c r="A198" s="30" t="s">
        <v>201</v>
      </c>
      <c r="B198" s="51" t="s">
        <v>202</v>
      </c>
      <c r="C198" s="54">
        <v>89004582.120000005</v>
      </c>
      <c r="D198" s="54">
        <v>187902734</v>
      </c>
      <c r="E198" s="54">
        <v>95144680.269999996</v>
      </c>
      <c r="F198" s="53">
        <f t="shared" si="47"/>
        <v>50.635069668544574</v>
      </c>
      <c r="G198" s="53">
        <f t="shared" si="50"/>
        <v>106.89863151283787</v>
      </c>
    </row>
    <row r="199" spans="1:7" ht="25.5" x14ac:dyDescent="0.25">
      <c r="A199" s="30" t="s">
        <v>203</v>
      </c>
      <c r="B199" s="51" t="s">
        <v>204</v>
      </c>
      <c r="C199" s="54">
        <v>0</v>
      </c>
      <c r="D199" s="54">
        <v>200</v>
      </c>
      <c r="E199" s="54">
        <v>0</v>
      </c>
      <c r="F199" s="53">
        <f t="shared" si="47"/>
        <v>0</v>
      </c>
      <c r="G199" s="53"/>
    </row>
    <row r="200" spans="1:7" ht="30" customHeight="1" x14ac:dyDescent="0.25">
      <c r="A200" s="30" t="s">
        <v>205</v>
      </c>
      <c r="B200" s="51" t="s">
        <v>206</v>
      </c>
      <c r="C200" s="54">
        <f>C201</f>
        <v>402181.67</v>
      </c>
      <c r="D200" s="54">
        <f>D201</f>
        <v>1178278</v>
      </c>
      <c r="E200" s="54">
        <f>E201</f>
        <v>378386.98</v>
      </c>
      <c r="F200" s="53">
        <f t="shared" si="47"/>
        <v>32.113557242009101</v>
      </c>
      <c r="G200" s="53">
        <f t="shared" si="50"/>
        <v>94.083596599516824</v>
      </c>
    </row>
    <row r="201" spans="1:7" ht="31.5" customHeight="1" x14ac:dyDescent="0.25">
      <c r="A201" s="30" t="s">
        <v>207</v>
      </c>
      <c r="B201" s="51" t="s">
        <v>208</v>
      </c>
      <c r="C201" s="54">
        <v>402181.67</v>
      </c>
      <c r="D201" s="54">
        <v>1178278</v>
      </c>
      <c r="E201" s="54">
        <v>378386.98</v>
      </c>
      <c r="F201" s="53">
        <f t="shared" si="47"/>
        <v>32.113557242009101</v>
      </c>
      <c r="G201" s="53">
        <f t="shared" si="50"/>
        <v>94.083596599516824</v>
      </c>
    </row>
    <row r="202" spans="1:7" ht="32.25" customHeight="1" x14ac:dyDescent="0.25">
      <c r="A202" s="30" t="s">
        <v>209</v>
      </c>
      <c r="B202" s="51" t="s">
        <v>210</v>
      </c>
      <c r="C202" s="54">
        <f>C203</f>
        <v>0</v>
      </c>
      <c r="D202" s="54">
        <f>D203</f>
        <v>22377519.120000001</v>
      </c>
      <c r="E202" s="54">
        <f>E203</f>
        <v>0</v>
      </c>
      <c r="F202" s="53">
        <f t="shared" si="47"/>
        <v>0</v>
      </c>
      <c r="G202" s="53">
        <v>0</v>
      </c>
    </row>
    <row r="203" spans="1:7" ht="54" customHeight="1" x14ac:dyDescent="0.25">
      <c r="A203" s="30" t="s">
        <v>211</v>
      </c>
      <c r="B203" s="51" t="s">
        <v>212</v>
      </c>
      <c r="C203" s="54">
        <v>0</v>
      </c>
      <c r="D203" s="54">
        <v>22377519.120000001</v>
      </c>
      <c r="E203" s="54">
        <v>0</v>
      </c>
      <c r="F203" s="53">
        <f t="shared" si="47"/>
        <v>0</v>
      </c>
      <c r="G203" s="53">
        <v>0</v>
      </c>
    </row>
    <row r="204" spans="1:7" ht="32.25" customHeight="1" x14ac:dyDescent="0.25">
      <c r="A204" s="30" t="s">
        <v>213</v>
      </c>
      <c r="B204" s="51" t="s">
        <v>214</v>
      </c>
      <c r="C204" s="54">
        <f>C205+C206+C207</f>
        <v>667685.46</v>
      </c>
      <c r="D204" s="54">
        <f t="shared" ref="D204" si="53">D205+D206+D207</f>
        <v>2239625</v>
      </c>
      <c r="E204" s="54">
        <f>E205+E206+E207</f>
        <v>944303.48</v>
      </c>
      <c r="F204" s="53">
        <f t="shared" si="47"/>
        <v>42.163463972763296</v>
      </c>
      <c r="G204" s="53">
        <f t="shared" si="50"/>
        <v>141.42939101893876</v>
      </c>
    </row>
    <row r="205" spans="1:7" ht="45.75" hidden="1" customHeight="1" x14ac:dyDescent="0.25">
      <c r="A205" s="30" t="s">
        <v>215</v>
      </c>
      <c r="B205" s="51" t="s">
        <v>216</v>
      </c>
      <c r="C205" s="54">
        <v>0</v>
      </c>
      <c r="D205" s="54">
        <v>0</v>
      </c>
      <c r="E205" s="54">
        <v>0</v>
      </c>
      <c r="F205" s="53" t="e">
        <f t="shared" si="47"/>
        <v>#DIV/0!</v>
      </c>
      <c r="G205" s="53" t="e">
        <f t="shared" si="50"/>
        <v>#DIV/0!</v>
      </c>
    </row>
    <row r="206" spans="1:7" ht="45.75" customHeight="1" x14ac:dyDescent="0.25">
      <c r="A206" s="30" t="s">
        <v>217</v>
      </c>
      <c r="B206" s="51" t="s">
        <v>218</v>
      </c>
      <c r="C206" s="54">
        <v>323453.75</v>
      </c>
      <c r="D206" s="54">
        <v>1119815</v>
      </c>
      <c r="E206" s="54">
        <v>404032.34</v>
      </c>
      <c r="F206" s="53">
        <f t="shared" si="47"/>
        <v>36.080275759835331</v>
      </c>
      <c r="G206" s="53">
        <f t="shared" si="50"/>
        <v>124.91193563221945</v>
      </c>
    </row>
    <row r="207" spans="1:7" ht="44.25" customHeight="1" x14ac:dyDescent="0.25">
      <c r="A207" s="30" t="s">
        <v>219</v>
      </c>
      <c r="B207" s="51" t="s">
        <v>220</v>
      </c>
      <c r="C207" s="54">
        <v>344231.71</v>
      </c>
      <c r="D207" s="54">
        <v>1119810</v>
      </c>
      <c r="E207" s="54">
        <v>540271.14</v>
      </c>
      <c r="F207" s="53">
        <f t="shared" si="47"/>
        <v>48.246679347389296</v>
      </c>
      <c r="G207" s="53">
        <f t="shared" si="50"/>
        <v>156.94984636947012</v>
      </c>
    </row>
    <row r="208" spans="1:7" ht="56.25" customHeight="1" x14ac:dyDescent="0.25">
      <c r="A208" s="30" t="s">
        <v>221</v>
      </c>
      <c r="B208" s="51" t="s">
        <v>222</v>
      </c>
      <c r="C208" s="54">
        <f>C209</f>
        <v>4850</v>
      </c>
      <c r="D208" s="54">
        <f>D209</f>
        <v>43979</v>
      </c>
      <c r="E208" s="54">
        <f>E209</f>
        <v>43979</v>
      </c>
      <c r="F208" s="53">
        <f t="shared" si="47"/>
        <v>100</v>
      </c>
      <c r="G208" s="53">
        <v>0</v>
      </c>
    </row>
    <row r="209" spans="1:7" s="10" customFormat="1" ht="55.5" customHeight="1" x14ac:dyDescent="0.25">
      <c r="A209" s="30" t="s">
        <v>223</v>
      </c>
      <c r="B209" s="51" t="s">
        <v>224</v>
      </c>
      <c r="C209" s="54">
        <v>4850</v>
      </c>
      <c r="D209" s="54">
        <v>43979</v>
      </c>
      <c r="E209" s="54">
        <v>43979</v>
      </c>
      <c r="F209" s="53">
        <f t="shared" si="47"/>
        <v>100</v>
      </c>
      <c r="G209" s="53">
        <v>0</v>
      </c>
    </row>
    <row r="210" spans="1:7" ht="48.75" hidden="1" customHeight="1" x14ac:dyDescent="0.25">
      <c r="A210" s="30" t="s">
        <v>225</v>
      </c>
      <c r="B210" s="51" t="s">
        <v>226</v>
      </c>
      <c r="C210" s="54">
        <f>C211</f>
        <v>0</v>
      </c>
      <c r="D210" s="54">
        <f>D211</f>
        <v>0</v>
      </c>
      <c r="E210" s="54">
        <f>E211</f>
        <v>0</v>
      </c>
      <c r="F210" s="50" t="e">
        <f t="shared" si="47"/>
        <v>#DIV/0!</v>
      </c>
      <c r="G210" s="50">
        <v>0</v>
      </c>
    </row>
    <row r="211" spans="1:7" ht="38.25" hidden="1" x14ac:dyDescent="0.25">
      <c r="A211" s="30" t="s">
        <v>227</v>
      </c>
      <c r="B211" s="51" t="s">
        <v>228</v>
      </c>
      <c r="C211" s="54">
        <v>0</v>
      </c>
      <c r="D211" s="54">
        <v>0</v>
      </c>
      <c r="E211" s="54">
        <v>0</v>
      </c>
      <c r="F211" s="50" t="e">
        <f t="shared" si="47"/>
        <v>#DIV/0!</v>
      </c>
      <c r="G211" s="50">
        <v>0</v>
      </c>
    </row>
    <row r="212" spans="1:7" ht="25.5" hidden="1" x14ac:dyDescent="0.25">
      <c r="A212" s="30" t="s">
        <v>303</v>
      </c>
      <c r="B212" s="68" t="s">
        <v>305</v>
      </c>
      <c r="C212" s="54">
        <f>C213</f>
        <v>0</v>
      </c>
      <c r="D212" s="54">
        <f>D213</f>
        <v>0</v>
      </c>
      <c r="E212" s="54">
        <f>E213</f>
        <v>0</v>
      </c>
      <c r="F212" s="50" t="e">
        <f t="shared" si="47"/>
        <v>#DIV/0!</v>
      </c>
      <c r="G212" s="50">
        <v>0</v>
      </c>
    </row>
    <row r="213" spans="1:7" ht="43.5" hidden="1" customHeight="1" x14ac:dyDescent="0.25">
      <c r="A213" s="30" t="s">
        <v>304</v>
      </c>
      <c r="B213" s="68" t="s">
        <v>306</v>
      </c>
      <c r="C213" s="54">
        <v>0</v>
      </c>
      <c r="D213" s="54">
        <v>0</v>
      </c>
      <c r="E213" s="54">
        <v>0</v>
      </c>
      <c r="F213" s="50" t="e">
        <f t="shared" si="47"/>
        <v>#DIV/0!</v>
      </c>
      <c r="G213" s="50">
        <v>0</v>
      </c>
    </row>
    <row r="214" spans="1:7" s="12" customFormat="1" ht="18.75" customHeight="1" x14ac:dyDescent="0.25">
      <c r="A214" s="29" t="s">
        <v>229</v>
      </c>
      <c r="B214" s="48" t="s">
        <v>230</v>
      </c>
      <c r="C214" s="49">
        <f>C215+C217+C223+C224+C219</f>
        <v>8206437.3899999997</v>
      </c>
      <c r="D214" s="49">
        <f>D215+D217+D223+D224+D219</f>
        <v>15312986.050000001</v>
      </c>
      <c r="E214" s="49">
        <f>E215+E217+E223+E224+E219</f>
        <v>8718417.9100000001</v>
      </c>
      <c r="F214" s="50">
        <f t="shared" si="47"/>
        <v>56.934799532453042</v>
      </c>
      <c r="G214" s="50">
        <f t="shared" si="50"/>
        <v>106.23876714911489</v>
      </c>
    </row>
    <row r="215" spans="1:7" s="10" customFormat="1" ht="51" x14ac:dyDescent="0.25">
      <c r="A215" s="30" t="s">
        <v>231</v>
      </c>
      <c r="B215" s="51" t="s">
        <v>232</v>
      </c>
      <c r="C215" s="52">
        <f>C216+C222</f>
        <v>7357704.2599999998</v>
      </c>
      <c r="D215" s="52">
        <f>D216+D222</f>
        <v>13592880</v>
      </c>
      <c r="E215" s="52">
        <f>E216+E222</f>
        <v>7840368.1399999997</v>
      </c>
      <c r="F215" s="53">
        <f t="shared" si="47"/>
        <v>57.679962892337755</v>
      </c>
      <c r="G215" s="53">
        <f t="shared" si="50"/>
        <v>106.55997934877584</v>
      </c>
    </row>
    <row r="216" spans="1:7" ht="51" hidden="1" x14ac:dyDescent="0.25">
      <c r="A216" s="30" t="s">
        <v>233</v>
      </c>
      <c r="B216" s="51" t="s">
        <v>234</v>
      </c>
      <c r="C216" s="54">
        <v>0</v>
      </c>
      <c r="D216" s="54">
        <v>0</v>
      </c>
      <c r="E216" s="54">
        <v>0</v>
      </c>
      <c r="F216" s="53" t="e">
        <f>E216/D216*100</f>
        <v>#DIV/0!</v>
      </c>
      <c r="G216" s="53" t="e">
        <f t="shared" si="50"/>
        <v>#DIV/0!</v>
      </c>
    </row>
    <row r="217" spans="1:7" ht="87.75" customHeight="1" x14ac:dyDescent="0.25">
      <c r="A217" s="30" t="s">
        <v>433</v>
      </c>
      <c r="B217" s="62" t="s">
        <v>434</v>
      </c>
      <c r="C217" s="52">
        <f t="shared" ref="C217:E217" si="54">C218</f>
        <v>284984.81</v>
      </c>
      <c r="D217" s="52">
        <f t="shared" si="54"/>
        <v>598920</v>
      </c>
      <c r="E217" s="52">
        <f t="shared" si="54"/>
        <v>289741.31</v>
      </c>
      <c r="F217" s="53">
        <f>E217/D217*100</f>
        <v>48.37729746877713</v>
      </c>
      <c r="G217" s="53">
        <f t="shared" si="50"/>
        <v>101.66903632512904</v>
      </c>
    </row>
    <row r="218" spans="1:7" ht="87.75" customHeight="1" x14ac:dyDescent="0.25">
      <c r="A218" s="30" t="s">
        <v>435</v>
      </c>
      <c r="B218" s="62" t="s">
        <v>436</v>
      </c>
      <c r="C218" s="52">
        <v>284984.81</v>
      </c>
      <c r="D218" s="52">
        <v>598920</v>
      </c>
      <c r="E218" s="52">
        <v>289741.31</v>
      </c>
      <c r="F218" s="53">
        <f>E218/D218*100</f>
        <v>48.37729746877713</v>
      </c>
      <c r="G218" s="53">
        <f t="shared" si="50"/>
        <v>101.66903632512904</v>
      </c>
    </row>
    <row r="219" spans="1:7" ht="74.25" customHeight="1" x14ac:dyDescent="0.25">
      <c r="A219" s="40" t="s">
        <v>388</v>
      </c>
      <c r="B219" s="34" t="s">
        <v>389</v>
      </c>
      <c r="C219" s="54">
        <f>C220</f>
        <v>563748.31999999995</v>
      </c>
      <c r="D219" s="54">
        <f>D220</f>
        <v>1121186.05</v>
      </c>
      <c r="E219" s="54">
        <f>E220</f>
        <v>588308.46</v>
      </c>
      <c r="F219" s="53">
        <f t="shared" ref="F219:F220" si="55">E219/D219*100</f>
        <v>52.471974655767426</v>
      </c>
      <c r="G219" s="53">
        <f t="shared" si="50"/>
        <v>104.35657883645666</v>
      </c>
    </row>
    <row r="220" spans="1:7" ht="72" customHeight="1" x14ac:dyDescent="0.25">
      <c r="A220" s="41" t="s">
        <v>390</v>
      </c>
      <c r="B220" s="34" t="s">
        <v>391</v>
      </c>
      <c r="C220" s="54">
        <v>563748.31999999995</v>
      </c>
      <c r="D220" s="54">
        <v>1121186.05</v>
      </c>
      <c r="E220" s="54">
        <v>588308.46</v>
      </c>
      <c r="F220" s="53">
        <f t="shared" si="55"/>
        <v>52.471974655767426</v>
      </c>
      <c r="G220" s="53">
        <f t="shared" si="50"/>
        <v>104.35657883645666</v>
      </c>
    </row>
    <row r="221" spans="1:7" ht="51.75" customHeight="1" x14ac:dyDescent="0.25">
      <c r="A221" s="30" t="s">
        <v>349</v>
      </c>
      <c r="B221" s="68" t="s">
        <v>332</v>
      </c>
      <c r="C221" s="54">
        <f>C222</f>
        <v>7357704.2599999998</v>
      </c>
      <c r="D221" s="54">
        <f>D222</f>
        <v>13592880</v>
      </c>
      <c r="E221" s="54">
        <f>E222</f>
        <v>7840368.1399999997</v>
      </c>
      <c r="F221" s="53">
        <f t="shared" si="47"/>
        <v>57.679962892337755</v>
      </c>
      <c r="G221" s="53">
        <f t="shared" si="50"/>
        <v>106.55997934877584</v>
      </c>
    </row>
    <row r="222" spans="1:7" ht="68.25" customHeight="1" x14ac:dyDescent="0.25">
      <c r="A222" s="30" t="s">
        <v>350</v>
      </c>
      <c r="B222" s="68" t="s">
        <v>351</v>
      </c>
      <c r="C222" s="54">
        <v>7357704.2599999998</v>
      </c>
      <c r="D222" s="54">
        <v>13592880</v>
      </c>
      <c r="E222" s="54">
        <v>7840368.1399999997</v>
      </c>
      <c r="F222" s="53">
        <f t="shared" si="47"/>
        <v>57.679962892337755</v>
      </c>
      <c r="G222" s="53">
        <f t="shared" si="50"/>
        <v>106.55997934877584</v>
      </c>
    </row>
    <row r="223" spans="1:7" ht="27" hidden="1" customHeight="1" x14ac:dyDescent="0.25">
      <c r="A223" s="42" t="s">
        <v>235</v>
      </c>
      <c r="B223" s="51" t="s">
        <v>236</v>
      </c>
      <c r="C223" s="52">
        <f t="shared" ref="C223:E223" si="56">C224</f>
        <v>0</v>
      </c>
      <c r="D223" s="52">
        <f t="shared" si="56"/>
        <v>0</v>
      </c>
      <c r="E223" s="52">
        <f t="shared" si="56"/>
        <v>0</v>
      </c>
      <c r="F223" s="50" t="e">
        <f t="shared" si="47"/>
        <v>#DIV/0!</v>
      </c>
      <c r="G223" s="50" t="e">
        <f t="shared" si="50"/>
        <v>#DIV/0!</v>
      </c>
    </row>
    <row r="224" spans="1:7" s="10" customFormat="1" ht="38.25" hidden="1" customHeight="1" x14ac:dyDescent="0.25">
      <c r="A224" s="42" t="s">
        <v>237</v>
      </c>
      <c r="B224" s="51" t="s">
        <v>238</v>
      </c>
      <c r="C224" s="54">
        <v>0</v>
      </c>
      <c r="D224" s="54">
        <v>0</v>
      </c>
      <c r="E224" s="54">
        <v>0</v>
      </c>
      <c r="F224" s="50" t="e">
        <f t="shared" si="47"/>
        <v>#DIV/0!</v>
      </c>
      <c r="G224" s="50" t="e">
        <f t="shared" si="50"/>
        <v>#DIV/0!</v>
      </c>
    </row>
    <row r="225" spans="1:7" ht="23.25" customHeight="1" x14ac:dyDescent="0.25">
      <c r="A225" s="43" t="s">
        <v>239</v>
      </c>
      <c r="B225" s="48" t="s">
        <v>240</v>
      </c>
      <c r="C225" s="58">
        <f>C226</f>
        <v>0</v>
      </c>
      <c r="D225" s="58">
        <f>D226</f>
        <v>0</v>
      </c>
      <c r="E225" s="58">
        <f>E226</f>
        <v>17710435.190000001</v>
      </c>
      <c r="F225" s="50"/>
      <c r="G225" s="50">
        <v>0</v>
      </c>
    </row>
    <row r="226" spans="1:7" ht="34.5" customHeight="1" x14ac:dyDescent="0.25">
      <c r="A226" s="42" t="s">
        <v>241</v>
      </c>
      <c r="B226" s="51" t="s">
        <v>242</v>
      </c>
      <c r="C226" s="54">
        <f t="shared" ref="C226:D226" si="57">C228</f>
        <v>0</v>
      </c>
      <c r="D226" s="54">
        <f t="shared" si="57"/>
        <v>0</v>
      </c>
      <c r="E226" s="54">
        <f>E228</f>
        <v>17710435.190000001</v>
      </c>
      <c r="F226" s="53"/>
      <c r="G226" s="53">
        <v>0</v>
      </c>
    </row>
    <row r="227" spans="1:7" ht="31.5" hidden="1" customHeight="1" x14ac:dyDescent="0.25">
      <c r="A227" s="42" t="s">
        <v>243</v>
      </c>
      <c r="B227" s="51" t="s">
        <v>244</v>
      </c>
      <c r="C227" s="54"/>
      <c r="D227" s="54"/>
      <c r="E227" s="54"/>
      <c r="F227" s="53"/>
      <c r="G227" s="53">
        <v>0</v>
      </c>
    </row>
    <row r="228" spans="1:7" ht="51.75" customHeight="1" x14ac:dyDescent="0.25">
      <c r="A228" s="42" t="s">
        <v>470</v>
      </c>
      <c r="B228" s="51" t="s">
        <v>471</v>
      </c>
      <c r="C228" s="54">
        <v>0</v>
      </c>
      <c r="D228" s="54">
        <v>0</v>
      </c>
      <c r="E228" s="54">
        <v>17710435.190000001</v>
      </c>
      <c r="F228" s="53"/>
      <c r="G228" s="53">
        <v>0</v>
      </c>
    </row>
    <row r="229" spans="1:7" ht="31.5" hidden="1" customHeight="1" x14ac:dyDescent="0.25">
      <c r="A229" s="42" t="s">
        <v>241</v>
      </c>
      <c r="B229" s="51" t="s">
        <v>245</v>
      </c>
      <c r="C229" s="54"/>
      <c r="D229" s="54">
        <v>0</v>
      </c>
      <c r="E229" s="54"/>
      <c r="F229" s="50"/>
      <c r="G229" s="50">
        <v>0</v>
      </c>
    </row>
    <row r="230" spans="1:7" ht="31.5" hidden="1" customHeight="1" x14ac:dyDescent="0.25">
      <c r="A230" s="42" t="s">
        <v>243</v>
      </c>
      <c r="B230" s="51" t="s">
        <v>246</v>
      </c>
      <c r="C230" s="54"/>
      <c r="D230" s="54"/>
      <c r="E230" s="54"/>
      <c r="F230" s="50"/>
      <c r="G230" s="50" t="e">
        <f t="shared" si="50"/>
        <v>#DIV/0!</v>
      </c>
    </row>
    <row r="231" spans="1:7" s="12" customFormat="1" ht="110.25" hidden="1" customHeight="1" x14ac:dyDescent="0.2">
      <c r="A231" s="73" t="s">
        <v>406</v>
      </c>
      <c r="B231" s="63" t="s">
        <v>409</v>
      </c>
      <c r="C231" s="58">
        <f>C232+C233</f>
        <v>0</v>
      </c>
      <c r="D231" s="58">
        <f>D232+D233</f>
        <v>0</v>
      </c>
      <c r="E231" s="58">
        <f>E232+E233</f>
        <v>0</v>
      </c>
      <c r="F231" s="50"/>
      <c r="G231" s="50" t="e">
        <f t="shared" si="50"/>
        <v>#DIV/0!</v>
      </c>
    </row>
    <row r="232" spans="1:7" ht="76.5" hidden="1" x14ac:dyDescent="0.2">
      <c r="A232" s="74" t="s">
        <v>407</v>
      </c>
      <c r="B232" s="68" t="s">
        <v>410</v>
      </c>
      <c r="C232" s="54">
        <v>0</v>
      </c>
      <c r="D232" s="54">
        <v>0</v>
      </c>
      <c r="E232" s="54">
        <v>0</v>
      </c>
      <c r="F232" s="50"/>
      <c r="G232" s="50" t="e">
        <f t="shared" si="50"/>
        <v>#DIV/0!</v>
      </c>
    </row>
    <row r="233" spans="1:7" ht="76.5" hidden="1" x14ac:dyDescent="0.2">
      <c r="A233" s="74" t="s">
        <v>408</v>
      </c>
      <c r="B233" s="68" t="s">
        <v>411</v>
      </c>
      <c r="C233" s="54">
        <v>0</v>
      </c>
      <c r="D233" s="54">
        <v>0</v>
      </c>
      <c r="E233" s="54">
        <v>0</v>
      </c>
      <c r="F233" s="50"/>
      <c r="G233" s="50" t="e">
        <f t="shared" si="50"/>
        <v>#DIV/0!</v>
      </c>
    </row>
    <row r="234" spans="1:7" s="12" customFormat="1" ht="51" hidden="1" x14ac:dyDescent="0.2">
      <c r="A234" s="44" t="s">
        <v>437</v>
      </c>
      <c r="B234" s="64" t="s">
        <v>438</v>
      </c>
      <c r="C234" s="65">
        <f t="shared" ref="C234:E236" si="58">C235</f>
        <v>66807</v>
      </c>
      <c r="D234" s="65">
        <f t="shared" si="58"/>
        <v>0</v>
      </c>
      <c r="E234" s="65">
        <f t="shared" si="58"/>
        <v>0</v>
      </c>
      <c r="F234" s="50"/>
      <c r="G234" s="50">
        <f t="shared" si="50"/>
        <v>0</v>
      </c>
    </row>
    <row r="235" spans="1:7" ht="85.5" hidden="1" customHeight="1" x14ac:dyDescent="0.2">
      <c r="A235" s="45" t="s">
        <v>439</v>
      </c>
      <c r="B235" s="62" t="s">
        <v>440</v>
      </c>
      <c r="C235" s="61">
        <f t="shared" si="58"/>
        <v>66807</v>
      </c>
      <c r="D235" s="61">
        <f t="shared" si="58"/>
        <v>0</v>
      </c>
      <c r="E235" s="61">
        <f t="shared" si="58"/>
        <v>0</v>
      </c>
      <c r="F235" s="53"/>
      <c r="G235" s="53">
        <f t="shared" si="50"/>
        <v>0</v>
      </c>
    </row>
    <row r="236" spans="1:7" ht="25.5" hidden="1" x14ac:dyDescent="0.2">
      <c r="A236" s="45" t="s">
        <v>441</v>
      </c>
      <c r="B236" s="62" t="s">
        <v>442</v>
      </c>
      <c r="C236" s="61">
        <f t="shared" si="58"/>
        <v>66807</v>
      </c>
      <c r="D236" s="61">
        <f t="shared" si="58"/>
        <v>0</v>
      </c>
      <c r="E236" s="61">
        <f t="shared" si="58"/>
        <v>0</v>
      </c>
      <c r="F236" s="53"/>
      <c r="G236" s="53">
        <f t="shared" si="50"/>
        <v>0</v>
      </c>
    </row>
    <row r="237" spans="1:7" ht="30.75" hidden="1" customHeight="1" x14ac:dyDescent="0.25">
      <c r="A237" s="38" t="s">
        <v>443</v>
      </c>
      <c r="B237" s="62" t="s">
        <v>444</v>
      </c>
      <c r="C237" s="61">
        <v>66807</v>
      </c>
      <c r="D237" s="61">
        <v>0</v>
      </c>
      <c r="E237" s="61">
        <v>0</v>
      </c>
      <c r="F237" s="53"/>
      <c r="G237" s="53">
        <f t="shared" si="50"/>
        <v>0</v>
      </c>
    </row>
    <row r="238" spans="1:7" s="12" customFormat="1" ht="38.25" x14ac:dyDescent="0.25">
      <c r="A238" s="29" t="s">
        <v>247</v>
      </c>
      <c r="B238" s="48" t="s">
        <v>248</v>
      </c>
      <c r="C238" s="58">
        <f>C239</f>
        <v>-106289.24</v>
      </c>
      <c r="D238" s="58">
        <f t="shared" ref="D238" si="59">D239</f>
        <v>0</v>
      </c>
      <c r="E238" s="58">
        <f>E239</f>
        <v>-20486.93</v>
      </c>
      <c r="F238" s="50">
        <v>0</v>
      </c>
      <c r="G238" s="50">
        <f t="shared" si="50"/>
        <v>19.274697984480838</v>
      </c>
    </row>
    <row r="239" spans="1:7" ht="38.25" x14ac:dyDescent="0.25">
      <c r="A239" s="30" t="s">
        <v>5</v>
      </c>
      <c r="B239" s="51" t="s">
        <v>249</v>
      </c>
      <c r="C239" s="54">
        <f>C240+C241</f>
        <v>-106289.24</v>
      </c>
      <c r="D239" s="54">
        <f t="shared" ref="D239" si="60">D240+D241</f>
        <v>0</v>
      </c>
      <c r="E239" s="54">
        <f>E240+E241</f>
        <v>-20486.93</v>
      </c>
      <c r="F239" s="53">
        <v>0</v>
      </c>
      <c r="G239" s="53">
        <f t="shared" si="50"/>
        <v>19.274697984480838</v>
      </c>
    </row>
    <row r="240" spans="1:7" ht="38.25" x14ac:dyDescent="0.25">
      <c r="A240" s="30" t="s">
        <v>6</v>
      </c>
      <c r="B240" s="51" t="s">
        <v>250</v>
      </c>
      <c r="C240" s="54">
        <v>-106289.24</v>
      </c>
      <c r="D240" s="54">
        <v>0</v>
      </c>
      <c r="E240" s="54">
        <v>-20486.93</v>
      </c>
      <c r="F240" s="53">
        <v>0</v>
      </c>
      <c r="G240" s="53">
        <f t="shared" si="50"/>
        <v>19.274697984480838</v>
      </c>
    </row>
    <row r="241" spans="1:9" ht="31.5" hidden="1" customHeight="1" x14ac:dyDescent="0.25">
      <c r="A241" s="30" t="s">
        <v>352</v>
      </c>
      <c r="B241" s="68" t="s">
        <v>353</v>
      </c>
      <c r="C241" s="54">
        <v>0</v>
      </c>
      <c r="D241" s="54">
        <v>0</v>
      </c>
      <c r="E241" s="54">
        <v>0</v>
      </c>
      <c r="F241" s="50">
        <v>0</v>
      </c>
      <c r="G241" s="50" t="e">
        <f t="shared" si="50"/>
        <v>#DIV/0!</v>
      </c>
    </row>
    <row r="242" spans="1:9" s="16" customFormat="1" x14ac:dyDescent="0.25">
      <c r="A242" s="46" t="s">
        <v>3</v>
      </c>
      <c r="B242" s="34"/>
      <c r="C242" s="47">
        <f>C4+C148</f>
        <v>356723426.94999999</v>
      </c>
      <c r="D242" s="47">
        <f>D4+D148</f>
        <v>871557155.88999999</v>
      </c>
      <c r="E242" s="47">
        <f>E4+E148</f>
        <v>325698217.86000001</v>
      </c>
      <c r="F242" s="50">
        <f t="shared" ref="F242" si="61">E242/D242*100</f>
        <v>37.369691208307479</v>
      </c>
      <c r="G242" s="50">
        <f t="shared" ref="G242" si="62">E242/C242*100</f>
        <v>91.3027273383005</v>
      </c>
      <c r="H242" s="15"/>
      <c r="I242" s="15"/>
    </row>
    <row r="243" spans="1:9" hidden="1" x14ac:dyDescent="0.25">
      <c r="A243" s="2"/>
      <c r="B243" s="20"/>
      <c r="C243" s="7"/>
      <c r="D243" s="7"/>
      <c r="E243" s="7"/>
    </row>
    <row r="245" spans="1:9" s="12" customFormat="1" ht="15" x14ac:dyDescent="0.25">
      <c r="A245" s="12" t="s">
        <v>447</v>
      </c>
      <c r="B245" s="21"/>
      <c r="C245" s="17"/>
      <c r="D245" s="17"/>
      <c r="E245" s="17"/>
      <c r="F245" s="12" t="s">
        <v>477</v>
      </c>
    </row>
    <row r="246" spans="1:9" ht="15" hidden="1" customHeight="1" x14ac:dyDescent="0.25"/>
    <row r="247" spans="1:9" s="18" customFormat="1" ht="16.5" customHeight="1" x14ac:dyDescent="0.25">
      <c r="A247" s="18" t="s">
        <v>449</v>
      </c>
      <c r="B247" s="23"/>
      <c r="C247" s="19"/>
      <c r="D247" s="19"/>
      <c r="E247" s="19"/>
    </row>
    <row r="248" spans="1:9" s="18" customFormat="1" ht="12.75" x14ac:dyDescent="0.25">
      <c r="A248" s="18" t="s">
        <v>448</v>
      </c>
      <c r="B248" s="23"/>
      <c r="C248" s="19"/>
      <c r="D248" s="19"/>
      <c r="E248" s="19"/>
    </row>
  </sheetData>
  <mergeCells count="1">
    <mergeCell ref="A1:G1"/>
  </mergeCells>
  <pageMargins left="0.11811023622047245" right="0.11811023622047245" top="0.74803149606299213" bottom="0.35433070866141736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2026-07-23T12:01:54Z</dcterms:modified>
</cp:coreProperties>
</file>