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945" windowWidth="14805" windowHeight="7170"/>
  </bookViews>
  <sheets>
    <sheet name="2.Вед" sheetId="4" r:id="rId1"/>
  </sheets>
  <definedNames>
    <definedName name="_xlnm.Print_Titles" localSheetId="0">'2.Вед'!$5:$5</definedName>
  </definedNames>
  <calcPr calcId="152511"/>
</workbook>
</file>

<file path=xl/calcChain.xml><?xml version="1.0" encoding="utf-8"?>
<calcChain xmlns="http://schemas.openxmlformats.org/spreadsheetml/2006/main">
  <c r="I220" i="4" l="1"/>
  <c r="I219" i="4"/>
  <c r="I218" i="4" s="1"/>
  <c r="I217" i="4" s="1"/>
  <c r="I211" i="4"/>
  <c r="I210" i="4"/>
  <c r="I209" i="4" s="1"/>
  <c r="I208" i="4" s="1"/>
  <c r="I206" i="4"/>
  <c r="I205" i="4"/>
  <c r="I195" i="4" s="1"/>
  <c r="I194" i="4" s="1"/>
  <c r="I203" i="4"/>
  <c r="I202" i="4"/>
  <c r="I200" i="4"/>
  <c r="I199" i="4"/>
  <c r="I197" i="4"/>
  <c r="I196" i="4"/>
  <c r="I192" i="4"/>
  <c r="I191" i="4"/>
  <c r="I187" i="4"/>
  <c r="I185" i="4"/>
  <c r="I184" i="4" s="1"/>
  <c r="I182" i="4"/>
  <c r="I181" i="4" s="1"/>
  <c r="I179" i="4"/>
  <c r="I178" i="4" s="1"/>
  <c r="I176" i="4"/>
  <c r="I175" i="4" s="1"/>
  <c r="I173" i="4"/>
  <c r="I172" i="4" s="1"/>
  <c r="I170" i="4"/>
  <c r="I169" i="4" s="1"/>
  <c r="I167" i="4"/>
  <c r="I166" i="4" s="1"/>
  <c r="I164" i="4"/>
  <c r="I163" i="4" s="1"/>
  <c r="I157" i="4"/>
  <c r="I156" i="4"/>
  <c r="I154" i="4"/>
  <c r="I153" i="4" s="1"/>
  <c r="I151" i="4"/>
  <c r="I150" i="4" s="1"/>
  <c r="I147" i="4"/>
  <c r="I146" i="4" s="1"/>
  <c r="I144" i="4"/>
  <c r="I143" i="4"/>
  <c r="I133" i="4"/>
  <c r="I132" i="4" s="1"/>
  <c r="I131" i="4"/>
  <c r="I130" i="4"/>
  <c r="I129" i="4" s="1"/>
  <c r="I127" i="4"/>
  <c r="I126" i="4" s="1"/>
  <c r="I111" i="4"/>
  <c r="I110" i="4" s="1"/>
  <c r="I107" i="4"/>
  <c r="I106" i="4" s="1"/>
  <c r="I104" i="4"/>
  <c r="I103" i="4"/>
  <c r="I96" i="4" s="1"/>
  <c r="I101" i="4"/>
  <c r="I100" i="4" s="1"/>
  <c r="I97" i="4" s="1"/>
  <c r="I98" i="4"/>
  <c r="I93" i="4"/>
  <c r="I92" i="4" s="1"/>
  <c r="I91" i="4" s="1"/>
  <c r="I89" i="4"/>
  <c r="I88" i="4" s="1"/>
  <c r="I86" i="4"/>
  <c r="I85" i="4" s="1"/>
  <c r="I83" i="4"/>
  <c r="I82" i="4" s="1"/>
  <c r="I78" i="4" s="1"/>
  <c r="I77" i="4" s="1"/>
  <c r="I73" i="4"/>
  <c r="I71" i="4"/>
  <c r="I70" i="4"/>
  <c r="I69" i="4" s="1"/>
  <c r="I64" i="4"/>
  <c r="I63" i="4"/>
  <c r="I62" i="4" s="1"/>
  <c r="I61" i="4" s="1"/>
  <c r="I59" i="4"/>
  <c r="I58" i="4"/>
  <c r="I57" i="4" s="1"/>
  <c r="I56" i="4" s="1"/>
  <c r="I54" i="4"/>
  <c r="I53" i="4"/>
  <c r="I51" i="4"/>
  <c r="I50" i="4"/>
  <c r="I48" i="4"/>
  <c r="I47" i="4"/>
  <c r="I45" i="4"/>
  <c r="I44" i="4" s="1"/>
  <c r="I42" i="4"/>
  <c r="I41" i="4"/>
  <c r="I38" i="4"/>
  <c r="I36" i="4"/>
  <c r="I35" i="4"/>
  <c r="I31" i="4"/>
  <c r="I30" i="4" s="1"/>
  <c r="I26" i="4" s="1"/>
  <c r="I24" i="4"/>
  <c r="I23" i="4"/>
  <c r="I22" i="4" s="1"/>
  <c r="I20" i="4"/>
  <c r="I19" i="4"/>
  <c r="I17" i="4"/>
  <c r="I16" i="4" s="1"/>
  <c r="I15" i="4" s="1"/>
  <c r="I8" i="4" s="1"/>
  <c r="I11" i="4"/>
  <c r="I10" i="4"/>
  <c r="I9" i="4" s="1"/>
  <c r="I109" i="4" l="1"/>
  <c r="I159" i="4"/>
  <c r="I68" i="4"/>
  <c r="L222" i="4"/>
  <c r="K222" i="4"/>
  <c r="J221" i="4"/>
  <c r="L220" i="4"/>
  <c r="L219" i="4" s="1"/>
  <c r="L218" i="4" s="1"/>
  <c r="L217" i="4" s="1"/>
  <c r="K220" i="4"/>
  <c r="K219" i="4" s="1"/>
  <c r="K218" i="4" s="1"/>
  <c r="K217" i="4" s="1"/>
  <c r="H220" i="4"/>
  <c r="J220" i="4" s="1"/>
  <c r="G220" i="4"/>
  <c r="G219" i="4" s="1"/>
  <c r="G218" i="4" s="1"/>
  <c r="G217" i="4" s="1"/>
  <c r="J216" i="4"/>
  <c r="H215" i="4"/>
  <c r="J215" i="4" s="1"/>
  <c r="G215" i="4"/>
  <c r="G214" i="4"/>
  <c r="G213" i="4" s="1"/>
  <c r="J212" i="4"/>
  <c r="L211" i="4"/>
  <c r="K211" i="4"/>
  <c r="J211" i="4"/>
  <c r="H211" i="4"/>
  <c r="G211" i="4"/>
  <c r="G210" i="4" s="1"/>
  <c r="G209" i="4" s="1"/>
  <c r="J210" i="4"/>
  <c r="H210" i="4"/>
  <c r="L209" i="4"/>
  <c r="L208" i="4" s="1"/>
  <c r="K209" i="4"/>
  <c r="H209" i="4"/>
  <c r="K208" i="4"/>
  <c r="J207" i="4"/>
  <c r="H206" i="4"/>
  <c r="J206" i="4" s="1"/>
  <c r="G206" i="4"/>
  <c r="G205" i="4"/>
  <c r="J204" i="4"/>
  <c r="J203" i="4"/>
  <c r="H203" i="4"/>
  <c r="G203" i="4"/>
  <c r="J202" i="4"/>
  <c r="H202" i="4"/>
  <c r="G202" i="4"/>
  <c r="J201" i="4"/>
  <c r="J200" i="4"/>
  <c r="H200" i="4"/>
  <c r="G200" i="4"/>
  <c r="L199" i="4"/>
  <c r="K199" i="4"/>
  <c r="H199" i="4"/>
  <c r="G199" i="4"/>
  <c r="J198" i="4"/>
  <c r="J197" i="4"/>
  <c r="H197" i="4"/>
  <c r="G197" i="4"/>
  <c r="J196" i="4"/>
  <c r="H196" i="4"/>
  <c r="G196" i="4"/>
  <c r="G195" i="4"/>
  <c r="L194" i="4"/>
  <c r="K194" i="4"/>
  <c r="G194" i="4"/>
  <c r="J193" i="4"/>
  <c r="H192" i="4"/>
  <c r="H191" i="4" s="1"/>
  <c r="J191" i="4" s="1"/>
  <c r="G192" i="4"/>
  <c r="G191" i="4"/>
  <c r="J190" i="4"/>
  <c r="H189" i="4"/>
  <c r="J189" i="4" s="1"/>
  <c r="G189" i="4"/>
  <c r="G188" i="4"/>
  <c r="G187" i="4" s="1"/>
  <c r="J186" i="4"/>
  <c r="H185" i="4"/>
  <c r="H184" i="4" s="1"/>
  <c r="J184" i="4" s="1"/>
  <c r="G185" i="4"/>
  <c r="G184" i="4"/>
  <c r="J183" i="4"/>
  <c r="J182" i="4"/>
  <c r="H182" i="4"/>
  <c r="G182" i="4"/>
  <c r="J181" i="4"/>
  <c r="H181" i="4"/>
  <c r="G181" i="4"/>
  <c r="J180" i="4"/>
  <c r="J179" i="4"/>
  <c r="H179" i="4"/>
  <c r="G179" i="4"/>
  <c r="J178" i="4"/>
  <c r="H178" i="4"/>
  <c r="G178" i="4"/>
  <c r="J177" i="4"/>
  <c r="J176" i="4"/>
  <c r="H176" i="4"/>
  <c r="G176" i="4"/>
  <c r="J175" i="4"/>
  <c r="H175" i="4"/>
  <c r="G175" i="4"/>
  <c r="J174" i="4"/>
  <c r="L173" i="4"/>
  <c r="K173" i="4"/>
  <c r="J173" i="4"/>
  <c r="J172" i="4"/>
  <c r="H173" i="4"/>
  <c r="G173" i="4"/>
  <c r="L172" i="4"/>
  <c r="K172" i="4"/>
  <c r="H172" i="4"/>
  <c r="G172" i="4"/>
  <c r="J171" i="4"/>
  <c r="L170" i="4"/>
  <c r="K170" i="4"/>
  <c r="K169" i="4" s="1"/>
  <c r="K159" i="4" s="1"/>
  <c r="K109" i="4" s="1"/>
  <c r="K95" i="4" s="1"/>
  <c r="J170" i="4"/>
  <c r="H170" i="4"/>
  <c r="G170" i="4"/>
  <c r="G169" i="4" s="1"/>
  <c r="H169" i="4"/>
  <c r="J168" i="4"/>
  <c r="K167" i="4"/>
  <c r="J167" i="4"/>
  <c r="J166" i="4"/>
  <c r="H167" i="4"/>
  <c r="G167" i="4"/>
  <c r="L166" i="4"/>
  <c r="K166" i="4"/>
  <c r="H166" i="4"/>
  <c r="G166" i="4"/>
  <c r="H165" i="4"/>
  <c r="J165" i="4" s="1"/>
  <c r="G165" i="4"/>
  <c r="G164" i="4" s="1"/>
  <c r="G163" i="4" s="1"/>
  <c r="G159" i="4" s="1"/>
  <c r="L164" i="4"/>
  <c r="K164" i="4"/>
  <c r="L163" i="4"/>
  <c r="L159" i="4" s="1"/>
  <c r="L109" i="4" s="1"/>
  <c r="L95" i="4" s="1"/>
  <c r="K163" i="4"/>
  <c r="J162" i="4"/>
  <c r="J161" i="4"/>
  <c r="J160" i="4"/>
  <c r="J158" i="4"/>
  <c r="J155" i="4"/>
  <c r="H154" i="4"/>
  <c r="J154" i="4" s="1"/>
  <c r="G154" i="4"/>
  <c r="G153" i="4" s="1"/>
  <c r="J152" i="4"/>
  <c r="H151" i="4"/>
  <c r="J151" i="4" s="1"/>
  <c r="G151" i="4"/>
  <c r="G150" i="4" s="1"/>
  <c r="J149" i="4"/>
  <c r="J148" i="4"/>
  <c r="H147" i="4"/>
  <c r="J147" i="4" s="1"/>
  <c r="G147" i="4"/>
  <c r="G146" i="4" s="1"/>
  <c r="J145" i="4"/>
  <c r="J144" i="4"/>
  <c r="H144" i="4"/>
  <c r="G144" i="4"/>
  <c r="G143" i="4" s="1"/>
  <c r="H143" i="4"/>
  <c r="J143" i="4" s="1"/>
  <c r="J142" i="4"/>
  <c r="J141" i="4"/>
  <c r="J140" i="4"/>
  <c r="J139" i="4"/>
  <c r="J138" i="4"/>
  <c r="J137" i="4"/>
  <c r="J136" i="4"/>
  <c r="J135" i="4"/>
  <c r="J134" i="4"/>
  <c r="H134" i="4"/>
  <c r="G134" i="4"/>
  <c r="J133" i="4"/>
  <c r="H133" i="4"/>
  <c r="G133" i="4"/>
  <c r="G132" i="4" s="1"/>
  <c r="H132" i="4"/>
  <c r="J132" i="4" s="1"/>
  <c r="J131" i="4"/>
  <c r="H131" i="4"/>
  <c r="G131" i="4"/>
  <c r="G130" i="4" s="1"/>
  <c r="G129" i="4" s="1"/>
  <c r="J130" i="4"/>
  <c r="H130" i="4"/>
  <c r="H129" i="4"/>
  <c r="J129" i="4" s="1"/>
  <c r="J128" i="4"/>
  <c r="L127" i="4"/>
  <c r="K127" i="4"/>
  <c r="J127" i="4"/>
  <c r="H127" i="4"/>
  <c r="G127" i="4"/>
  <c r="G126" i="4" s="1"/>
  <c r="L126" i="4"/>
  <c r="K126" i="4"/>
  <c r="H126" i="4"/>
  <c r="J125" i="4"/>
  <c r="J124" i="4"/>
  <c r="J123" i="4"/>
  <c r="J122" i="4"/>
  <c r="J121" i="4"/>
  <c r="J120" i="4"/>
  <c r="J119" i="4"/>
  <c r="J118" i="4"/>
  <c r="L117" i="4"/>
  <c r="L116" i="4" s="1"/>
  <c r="K117" i="4"/>
  <c r="K116" i="4" s="1"/>
  <c r="J117" i="4"/>
  <c r="J116" i="4"/>
  <c r="J115" i="4"/>
  <c r="J114" i="4"/>
  <c r="J113" i="4"/>
  <c r="J112" i="4"/>
  <c r="J111" i="4"/>
  <c r="G111" i="4"/>
  <c r="G110" i="4" s="1"/>
  <c r="J110" i="4"/>
  <c r="J108" i="4"/>
  <c r="J107" i="4"/>
  <c r="H107" i="4"/>
  <c r="G107" i="4"/>
  <c r="J106" i="4"/>
  <c r="H106" i="4"/>
  <c r="G106" i="4"/>
  <c r="G96" i="4" s="1"/>
  <c r="J105" i="4"/>
  <c r="L104" i="4"/>
  <c r="K104" i="4"/>
  <c r="J104" i="4"/>
  <c r="H104" i="4"/>
  <c r="G104" i="4"/>
  <c r="L103" i="4"/>
  <c r="K103" i="4"/>
  <c r="H103" i="4"/>
  <c r="G103" i="4"/>
  <c r="J102" i="4"/>
  <c r="J101" i="4"/>
  <c r="H101" i="4"/>
  <c r="G101" i="4"/>
  <c r="H100" i="4"/>
  <c r="H97" i="4" s="1"/>
  <c r="J97" i="4" s="1"/>
  <c r="G100" i="4"/>
  <c r="G97" i="4" s="1"/>
  <c r="J99" i="4"/>
  <c r="J98" i="4"/>
  <c r="H98" i="4"/>
  <c r="G98" i="4"/>
  <c r="M95" i="4"/>
  <c r="J94" i="4"/>
  <c r="H93" i="4"/>
  <c r="J93" i="4" s="1"/>
  <c r="G93" i="4"/>
  <c r="G92" i="4" s="1"/>
  <c r="G91" i="4" s="1"/>
  <c r="J90" i="4"/>
  <c r="J89" i="4"/>
  <c r="H89" i="4"/>
  <c r="G89" i="4"/>
  <c r="J88" i="4"/>
  <c r="H88" i="4"/>
  <c r="G88" i="4"/>
  <c r="J87" i="4"/>
  <c r="H86" i="4"/>
  <c r="H78" i="4" s="1"/>
  <c r="G86" i="4"/>
  <c r="G85" i="4" s="1"/>
  <c r="J84" i="4"/>
  <c r="L83" i="4"/>
  <c r="K83" i="4"/>
  <c r="K82" i="4" s="1"/>
  <c r="K78" i="4" s="1"/>
  <c r="J83" i="4"/>
  <c r="H83" i="4"/>
  <c r="G83" i="4"/>
  <c r="G82" i="4" s="1"/>
  <c r="L82" i="4"/>
  <c r="H82" i="4"/>
  <c r="J81" i="4"/>
  <c r="J80" i="4"/>
  <c r="J79" i="4"/>
  <c r="L78" i="4"/>
  <c r="L77" i="4"/>
  <c r="J76" i="4"/>
  <c r="J75" i="4"/>
  <c r="J74" i="4"/>
  <c r="L73" i="4"/>
  <c r="K73" i="4"/>
  <c r="J73" i="4"/>
  <c r="J72" i="4"/>
  <c r="L71" i="4"/>
  <c r="K71" i="4"/>
  <c r="J71" i="4"/>
  <c r="H71" i="4"/>
  <c r="H70" i="4" s="1"/>
  <c r="G71" i="4"/>
  <c r="J70" i="4"/>
  <c r="G70" i="4"/>
  <c r="L69" i="4"/>
  <c r="K69" i="4"/>
  <c r="G69" i="4"/>
  <c r="L68" i="4"/>
  <c r="J67" i="4"/>
  <c r="K66" i="4"/>
  <c r="J66" i="4"/>
  <c r="J65" i="4"/>
  <c r="K64" i="4"/>
  <c r="H64" i="4"/>
  <c r="H63" i="4" s="1"/>
  <c r="H62" i="4" s="1"/>
  <c r="H61" i="4" s="1"/>
  <c r="G64" i="4"/>
  <c r="K63" i="4"/>
  <c r="G63" i="4"/>
  <c r="K62" i="4"/>
  <c r="K61" i="4" s="1"/>
  <c r="G62" i="4"/>
  <c r="G61" i="4" s="1"/>
  <c r="J60" i="4"/>
  <c r="K59" i="4"/>
  <c r="J59" i="4"/>
  <c r="H59" i="4"/>
  <c r="G59" i="4"/>
  <c r="K58" i="4"/>
  <c r="K57" i="4" s="1"/>
  <c r="K56" i="4" s="1"/>
  <c r="H58" i="4"/>
  <c r="J58" i="4" s="1"/>
  <c r="G58" i="4"/>
  <c r="G57" i="4" s="1"/>
  <c r="G56" i="4" s="1"/>
  <c r="H57" i="4"/>
  <c r="H56" i="4" s="1"/>
  <c r="J56" i="4"/>
  <c r="J55" i="4"/>
  <c r="J54" i="4"/>
  <c r="H54" i="4"/>
  <c r="G54" i="4"/>
  <c r="J53" i="4"/>
  <c r="H53" i="4"/>
  <c r="G53" i="4"/>
  <c r="J52" i="4"/>
  <c r="J51" i="4"/>
  <c r="H51" i="4"/>
  <c r="G51" i="4"/>
  <c r="J50" i="4"/>
  <c r="H50" i="4"/>
  <c r="G50" i="4"/>
  <c r="J49" i="4"/>
  <c r="L48" i="4"/>
  <c r="K48" i="4"/>
  <c r="J48" i="4"/>
  <c r="H48" i="4"/>
  <c r="G48" i="4"/>
  <c r="L47" i="4"/>
  <c r="K47" i="4"/>
  <c r="H47" i="4"/>
  <c r="G47" i="4"/>
  <c r="J46" i="4"/>
  <c r="L45" i="4"/>
  <c r="K45" i="4"/>
  <c r="J45" i="4"/>
  <c r="H45" i="4"/>
  <c r="G45" i="4"/>
  <c r="G44" i="4" s="1"/>
  <c r="L44" i="4"/>
  <c r="H44" i="4"/>
  <c r="J43" i="4"/>
  <c r="L42" i="4"/>
  <c r="L41" i="4" s="1"/>
  <c r="K42" i="4"/>
  <c r="H42" i="4"/>
  <c r="H41" i="4" s="1"/>
  <c r="J41" i="4" s="1"/>
  <c r="G42" i="4"/>
  <c r="K41" i="4"/>
  <c r="G41" i="4"/>
  <c r="L40" i="4"/>
  <c r="J40" i="4"/>
  <c r="J39" i="4"/>
  <c r="J38" i="4"/>
  <c r="J37" i="4"/>
  <c r="H36" i="4"/>
  <c r="H35" i="4" s="1"/>
  <c r="H26" i="4" s="1"/>
  <c r="G36" i="4"/>
  <c r="G35" i="4"/>
  <c r="J34" i="4"/>
  <c r="J33" i="4"/>
  <c r="J32" i="4"/>
  <c r="J31" i="4"/>
  <c r="H31" i="4"/>
  <c r="G31" i="4"/>
  <c r="G30" i="4" s="1"/>
  <c r="G26" i="4" s="1"/>
  <c r="J30" i="4"/>
  <c r="H30" i="4"/>
  <c r="J29" i="4"/>
  <c r="J28" i="4"/>
  <c r="J27" i="4"/>
  <c r="J25" i="4"/>
  <c r="J24" i="4"/>
  <c r="H24" i="4"/>
  <c r="G24" i="4"/>
  <c r="G23" i="4" s="1"/>
  <c r="G22" i="4" s="1"/>
  <c r="J23" i="4"/>
  <c r="H23" i="4"/>
  <c r="J22" i="4"/>
  <c r="H22" i="4"/>
  <c r="J21" i="4"/>
  <c r="H20" i="4"/>
  <c r="H19" i="4" s="1"/>
  <c r="G20" i="4"/>
  <c r="G19" i="4"/>
  <c r="J18" i="4"/>
  <c r="L17" i="4"/>
  <c r="K17" i="4"/>
  <c r="K16" i="4" s="1"/>
  <c r="K15" i="4" s="1"/>
  <c r="J17" i="4"/>
  <c r="H17" i="4"/>
  <c r="G17" i="4"/>
  <c r="G16" i="4" s="1"/>
  <c r="G15" i="4" s="1"/>
  <c r="L16" i="4"/>
  <c r="H16" i="4"/>
  <c r="M15" i="4"/>
  <c r="L15" i="4"/>
  <c r="J14" i="4"/>
  <c r="J13" i="4"/>
  <c r="J12" i="4"/>
  <c r="J11" i="4"/>
  <c r="H11" i="4"/>
  <c r="G11" i="4"/>
  <c r="G10" i="4" s="1"/>
  <c r="G9" i="4" s="1"/>
  <c r="J10" i="4"/>
  <c r="H10" i="4"/>
  <c r="J9" i="4"/>
  <c r="H9" i="4"/>
  <c r="H153" i="4" l="1"/>
  <c r="J153" i="4" s="1"/>
  <c r="H146" i="4"/>
  <c r="J146" i="4" s="1"/>
  <c r="H150" i="4"/>
  <c r="J150" i="4" s="1"/>
  <c r="I95" i="4"/>
  <c r="I7" i="4" s="1"/>
  <c r="H96" i="4"/>
  <c r="H92" i="4"/>
  <c r="G78" i="4"/>
  <c r="G68" i="4" s="1"/>
  <c r="J86" i="4"/>
  <c r="J126" i="4"/>
  <c r="G109" i="4"/>
  <c r="G95" i="4" s="1"/>
  <c r="J19" i="4"/>
  <c r="H15" i="4"/>
  <c r="H8" i="4" s="1"/>
  <c r="J16" i="4"/>
  <c r="G8" i="4"/>
  <c r="J47" i="4"/>
  <c r="J57" i="4"/>
  <c r="K77" i="4"/>
  <c r="K68" i="4"/>
  <c r="J36" i="4"/>
  <c r="J42" i="4"/>
  <c r="H69" i="4"/>
  <c r="J69" i="4" s="1"/>
  <c r="J103" i="4"/>
  <c r="G208" i="4"/>
  <c r="J199" i="4"/>
  <c r="J35" i="4"/>
  <c r="J26" i="4"/>
  <c r="J44" i="4"/>
  <c r="L8" i="4"/>
  <c r="J20" i="4"/>
  <c r="K40" i="4"/>
  <c r="K8" i="4" s="1"/>
  <c r="K44" i="4"/>
  <c r="J64" i="4"/>
  <c r="J78" i="4"/>
  <c r="J77" i="4"/>
  <c r="J82" i="4"/>
  <c r="J100" i="4"/>
  <c r="J169" i="4"/>
  <c r="H188" i="4"/>
  <c r="J209" i="4"/>
  <c r="H85" i="4"/>
  <c r="J85" i="4" s="1"/>
  <c r="H205" i="4"/>
  <c r="H164" i="4"/>
  <c r="J185" i="4"/>
  <c r="J192" i="4"/>
  <c r="H219" i="4"/>
  <c r="H214" i="4"/>
  <c r="H109" i="4" l="1"/>
  <c r="J109" i="4" s="1"/>
  <c r="J92" i="4"/>
  <c r="H91" i="4"/>
  <c r="J219" i="4"/>
  <c r="H218" i="4"/>
  <c r="J15" i="4"/>
  <c r="H195" i="4"/>
  <c r="H194" i="4" s="1"/>
  <c r="J205" i="4"/>
  <c r="J63" i="4"/>
  <c r="J188" i="4"/>
  <c r="H187" i="4"/>
  <c r="J187" i="4" s="1"/>
  <c r="J194" i="4"/>
  <c r="J195" i="4"/>
  <c r="J96" i="4"/>
  <c r="G7" i="4"/>
  <c r="G222" i="4" s="1"/>
  <c r="H213" i="4"/>
  <c r="J214" i="4"/>
  <c r="J164" i="4"/>
  <c r="H163" i="4"/>
  <c r="J91" i="4" l="1"/>
  <c r="H68" i="4"/>
  <c r="J68" i="4" s="1"/>
  <c r="J213" i="4"/>
  <c r="H208" i="4"/>
  <c r="J208" i="4" s="1"/>
  <c r="J8" i="4"/>
  <c r="H159" i="4"/>
  <c r="J163" i="4"/>
  <c r="H217" i="4"/>
  <c r="J217" i="4" s="1"/>
  <c r="J218" i="4"/>
  <c r="J62" i="4"/>
  <c r="J61" i="4"/>
  <c r="H95" i="4" l="1"/>
  <c r="J159" i="4"/>
  <c r="I222" i="4" l="1"/>
  <c r="H7" i="4"/>
  <c r="H222" i="4" s="1"/>
  <c r="J95" i="4"/>
  <c r="J222" i="4" l="1"/>
  <c r="J7" i="4"/>
</calcChain>
</file>

<file path=xl/sharedStrings.xml><?xml version="1.0" encoding="utf-8"?>
<sst xmlns="http://schemas.openxmlformats.org/spreadsheetml/2006/main" count="951" uniqueCount="202">
  <si>
    <t>Приложение 2</t>
  </si>
  <si>
    <t>Рз</t>
  </si>
  <si>
    <t>Пр</t>
  </si>
  <si>
    <t>01</t>
  </si>
  <si>
    <t>04</t>
  </si>
  <si>
    <t>13</t>
  </si>
  <si>
    <t>05</t>
  </si>
  <si>
    <t>03</t>
  </si>
  <si>
    <t>09</t>
  </si>
  <si>
    <t>08</t>
  </si>
  <si>
    <t>Оценка имущества, признание прав и регулирование отношений муниципальной собственности</t>
  </si>
  <si>
    <t>02</t>
  </si>
  <si>
    <t>11</t>
  </si>
  <si>
    <t>10</t>
  </si>
  <si>
    <t>06</t>
  </si>
  <si>
    <t>Наименование</t>
  </si>
  <si>
    <t>ЦСР</t>
  </si>
  <si>
    <t>ВР</t>
  </si>
  <si>
    <t>Администрация Клетнянского района</t>
  </si>
  <si>
    <t>Общегосударственные вопросы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</si>
  <si>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</si>
  <si>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</si>
  <si>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</si>
  <si>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</si>
  <si>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</si>
  <si>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Другие общегосударственные вопросы</t>
  </si>
  <si>
    <t>Капитальные вложения в объекты государственной (муниципальной) собственности</t>
  </si>
  <si>
    <t>400</t>
  </si>
  <si>
    <t>Национальная оборона</t>
  </si>
  <si>
    <t>Мобилизационная и вневойсковая подготовка</t>
  </si>
  <si>
    <t/>
  </si>
  <si>
    <t>Национальная безопасность и правоохранительная деятельность</t>
  </si>
  <si>
    <t>Национальная экономика</t>
  </si>
  <si>
    <t>810</t>
  </si>
  <si>
    <t>Дорожное хозяйство (дорожные фонды)</t>
  </si>
  <si>
    <t>Жилищно-коммунальное хозяйство</t>
  </si>
  <si>
    <t>Жилищное хозяйство</t>
  </si>
  <si>
    <t>Коммунальное хозяйство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</si>
  <si>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</si>
  <si>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</si>
  <si>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</si>
  <si>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</si>
  <si>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и иные выплаты населению</t>
  </si>
  <si>
    <t>300</t>
  </si>
  <si>
    <t>Социальное обеспечение населения</t>
  </si>
  <si>
    <t>Физическая культура и спорт</t>
  </si>
  <si>
    <t>Массовый спорт</t>
  </si>
  <si>
    <t>Межбюджетные трансферты</t>
  </si>
  <si>
    <t>500</t>
  </si>
  <si>
    <t>Иные межбюджетные трансферты</t>
  </si>
  <si>
    <t>540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</si>
  <si>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</si>
  <si>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Гл</t>
  </si>
  <si>
    <t>Транспорт</t>
  </si>
  <si>
    <t>Уплата налогов, сборов и иных платежей</t>
  </si>
  <si>
    <t>850</t>
  </si>
  <si>
    <t>410</t>
  </si>
  <si>
    <t>320</t>
  </si>
  <si>
    <t>Социальные выплаты гражданам, кроме публичных нормативных социальных выплат</t>
  </si>
  <si>
    <t>Закупка товаров, работ и услуг для обеспечения государственных (муниципальных) нужд</t>
  </si>
  <si>
    <t>рублей</t>
  </si>
  <si>
    <t>1</t>
  </si>
  <si>
    <t>Эксплуатация и содержание имущества, находящегося в муниципальной собственности, арендованного недвижимого имущества</t>
  </si>
  <si>
    <t>Обеспечение деятельности финансовых, налоговых и таможенных органов и органов финансового (финансово - бюджетного надзора)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</si>
  <si>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</si>
  <si>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</si>
  <si>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 xml:space="preserve">Закупка товаров, работ и услуг для обеспечения
государственных (муниципальных) нужд
</t>
  </si>
  <si>
    <t>Иные закупки товаров, работ и услуг для государственных  (муниципальных) нужд</t>
  </si>
  <si>
    <t xml:space="preserve">Экслуатация и содержание имущества находящигося  в муниципальной собственности , арендованного недвижимого имущества </t>
  </si>
  <si>
    <t>Членские взносы некоммерческим организациям</t>
  </si>
  <si>
    <t>Обеспечение пожарной безопасности</t>
  </si>
  <si>
    <t>Мероприятия в сфере пожарной безопасности</t>
  </si>
  <si>
    <t>56 0 13 81140</t>
  </si>
  <si>
    <t xml:space="preserve">Бюджетные инвестиции </t>
  </si>
  <si>
    <t>Водное хозяйство</t>
  </si>
  <si>
    <t>Содержание, текущий и капитальный ремонт и обеспечение безопасности гидротехнических сооружений</t>
  </si>
  <si>
    <t>Обеспечение сохранности автомобильных дорог местного значения и условий безопасности движения по ним</t>
  </si>
  <si>
    <t>56 1 11 16170</t>
  </si>
  <si>
    <t>Закупка товаров, работ и услуг для обеспечения
государственных (муниципальных) нужд</t>
  </si>
  <si>
    <t>Обеспечение сохранности автомобильных дорог местного значения и условий безопасного движения по ним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</si>
  <si>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</si>
  <si>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Подготовка объектов ЖКХ к зиме</t>
  </si>
  <si>
    <t xml:space="preserve"> 56 2 11 81800</t>
  </si>
  <si>
    <t xml:space="preserve">Приобретение специализированной техники для предприятий жилищно-коммунального комплекса </t>
  </si>
  <si>
    <t>56 2 11 13430</t>
  </si>
  <si>
    <t>Капитальный ремонт бань</t>
  </si>
  <si>
    <t>56 2 11 81820</t>
  </si>
  <si>
    <t>Приобретение специализированной техники для предприятий жилищно-коммунального комплекса</t>
  </si>
  <si>
    <t>56 2 11 S3430</t>
  </si>
  <si>
    <t xml:space="preserve">Подготовка объектов ЖКХ к зиме  за счет средств местного бюджета </t>
  </si>
  <si>
    <t>56 2 11 S3450</t>
  </si>
  <si>
    <t>Бюджетные инвестиции в объекты капитального строительства муниципальной собственности</t>
  </si>
  <si>
    <t>Капитальные вложения в объекты государственной
(муниципальной) собственности</t>
  </si>
  <si>
    <t xml:space="preserve">Бюджетные инвестиции в объекты капитального строительства муниципальной собственности средства областного бюджета </t>
  </si>
  <si>
    <t>000 00 11270</t>
  </si>
  <si>
    <t>000 00 S1127</t>
  </si>
  <si>
    <t>Мероприятия по обеспечению населения бытовыми услугами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</si>
  <si>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</si>
  <si>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>Благоустройство</t>
  </si>
  <si>
    <t>Организация и обеспечение освещения улиц</t>
  </si>
  <si>
    <t>Озеленение территории</t>
  </si>
  <si>
    <t>Организация и содержание мест захоронения (кладбищ)</t>
  </si>
  <si>
    <t>Мероприятия по благоустройству</t>
  </si>
  <si>
    <t xml:space="preserve">Поддержка государственных программ субъектов Российской Федерации и муниципальных  программ  формирование  современной  городской среды  за счет средств местного бюджета </t>
  </si>
  <si>
    <t xml:space="preserve"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      </t>
  </si>
  <si>
    <t>Выплата муниципальных пенсий (доплат к государственным пенсиям)</t>
  </si>
  <si>
    <t xml:space="preserve">Приобретение жилых помещений для постоянно проживающих отдельных категорий граждан </t>
  </si>
  <si>
    <t>56 3 11 83200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</si>
  <si>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</si>
  <si>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ИТОГО:</t>
  </si>
  <si>
    <t>Процент исполнения к уточненной бюджетной росписи</t>
  </si>
  <si>
    <t>Прогноз на 2019 год</t>
  </si>
  <si>
    <t>Прогноз на 2020 год</t>
  </si>
  <si>
    <t>Обеспечение проведения выборов и референдумов</t>
  </si>
  <si>
    <t>07</t>
  </si>
  <si>
    <t>Организация и проведение выборов и референдумов</t>
  </si>
  <si>
    <t>70 0 00 80060</t>
  </si>
  <si>
    <t>Специальные расходы</t>
  </si>
  <si>
    <t>880</t>
  </si>
  <si>
    <t xml:space="preserve">Калуга-Астрал  отчетность </t>
  </si>
  <si>
    <t>Капитальный и текущий ремонт муниципального жилищного фонда</t>
  </si>
  <si>
    <t xml:space="preserve">Закупка товаров, работ и услуг для обеспечения государственных (муниципальных) нужд
</t>
  </si>
  <si>
    <t xml:space="preserve"> Ремонт водопровода  по ул. Орджоникидзе </t>
  </si>
  <si>
    <t>Проектно-сметная докумен  по ремонту газового оборудования 200 000,00, ремонт бани 1 795 561,61</t>
  </si>
  <si>
    <t xml:space="preserve">приобретентие спецтехники </t>
  </si>
  <si>
    <t xml:space="preserve">софинансирование под средства обл. бюджета </t>
  </si>
  <si>
    <t>Проектная документация  по строительству  водпроводов 200000,00 строительство  водопровода по ул. Юбилейная 357600,00</t>
  </si>
  <si>
    <t>Мероприятия в сфере коммунального хозяйства</t>
  </si>
  <si>
    <r>
      <t>Софинансирование  объектов  капитальных  вложений  муниципальной  собственноти</t>
    </r>
    <r>
      <rPr>
        <sz val="11"/>
        <color indexed="10"/>
        <rFont val="Times New Roman"/>
        <family val="1"/>
        <charset val="204"/>
      </rPr>
      <t xml:space="preserve"> 
</t>
    </r>
  </si>
  <si>
    <t xml:space="preserve">Приобретение электрооборудования для уличного оссвещения </t>
  </si>
  <si>
    <t>Прочие мероприятия в области жилищно-коммунального хазяйства</t>
  </si>
  <si>
    <t>56 2 11 81870</t>
  </si>
  <si>
    <t xml:space="preserve">Реализация программ (проектов) инициативного бюджетирования </t>
  </si>
  <si>
    <t>Мероприятия по охране, сохранению и популяризации культурного наследия</t>
  </si>
  <si>
    <t>Другие вопросы в области национальной экономики</t>
  </si>
  <si>
    <t>12</t>
  </si>
  <si>
    <t>Дворцы и дома культуры, клубы, выставочные залы</t>
  </si>
  <si>
    <t>Мероприятия в сфере жилищного хозяйства</t>
  </si>
  <si>
    <t>56 4 01 81820</t>
  </si>
  <si>
    <t>Другие вопросы в области жилищно-коммунального хозяйства</t>
  </si>
  <si>
    <t xml:space="preserve">  Строительство и реконструкция (модернизация) объектов питьевого водоснабжения в рамках регионального проекта "Чистая вода (Брянская область)" государственной программы "Развитие топливно-энергетического комплекса и жилищно-коммунального хозяйства Брянской области"</t>
  </si>
  <si>
    <t>56 1 F5 52430</t>
  </si>
  <si>
    <t>Бюджетные инвестиции</t>
  </si>
  <si>
    <t>56 4 01 80930</t>
  </si>
  <si>
    <t>56 4 01 84200</t>
  </si>
  <si>
    <t>56 4 01 84400</t>
  </si>
  <si>
    <t>56 4 01 12023</t>
  </si>
  <si>
    <t>56 4 01 80900</t>
  </si>
  <si>
    <t>56 4 01 81410</t>
  </si>
  <si>
    <t>56 4 02 51180</t>
  </si>
  <si>
    <t>56 4 03 81140</t>
  </si>
  <si>
    <t>56 4 04 83300</t>
  </si>
  <si>
    <t>56 4 01 81610</t>
  </si>
  <si>
    <t>56 4 01 81750</t>
  </si>
  <si>
    <t>56 4 01 81830</t>
  </si>
  <si>
    <t>56 4 01 81680</t>
  </si>
  <si>
    <t>56 4 01 81740</t>
  </si>
  <si>
    <t xml:space="preserve"> 56 4 01 81800</t>
  </si>
  <si>
    <t>56 4 01 81810</t>
  </si>
  <si>
    <t>56 4 01 81690</t>
  </si>
  <si>
    <t>56 4 01 81700</t>
  </si>
  <si>
    <t>56 4 01 81710</t>
  </si>
  <si>
    <t>56 4 01 81730</t>
  </si>
  <si>
    <t>56 1 F2 55550</t>
  </si>
  <si>
    <t>56 4 05 84260</t>
  </si>
  <si>
    <t>56 4 06 82450</t>
  </si>
  <si>
    <t xml:space="preserve"> 56 4 07 84290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</si>
  <si>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</si>
  <si>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56 4 01 84230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</si>
  <si>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</t>
  </si>
  <si>
    <t>56 4 01 84440</t>
  </si>
  <si>
    <t>56 4 01 84450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</si>
  <si>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</t>
  </si>
  <si>
    <t>56 4 01 84460</t>
  </si>
  <si>
    <t>Утверждено на 2024 год</t>
  </si>
  <si>
    <t>Уточненная бюджетная роспись на 2024 год</t>
  </si>
  <si>
    <t>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</si>
  <si>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</si>
  <si>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</si>
  <si>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Исполнение судебных актов Российской Федерации и мировых соглашений по возмещению причиненного вреда</t>
  </si>
  <si>
    <t>Прочие расходы</t>
  </si>
  <si>
    <t>Иные выплаты текущего характера физическим лицам</t>
  </si>
  <si>
    <t>831</t>
  </si>
  <si>
    <t>Мероприятия в сфере архитектуры и градостроительства</t>
  </si>
  <si>
    <t>56 4 08 83310</t>
  </si>
  <si>
    <t>56 4 01 81840</t>
  </si>
  <si>
    <t>Субсидия МУП "Клетня-Сервис" на финансовое обеспечение затрат на погашение кредиторской задолженности по налогам, сборам и иным платежам</t>
  </si>
  <si>
    <t>56 4 01 83404</t>
  </si>
  <si>
    <t>56 4 01 S3450</t>
  </si>
  <si>
    <t>Поддержка государственных программ субъектов Российской Федерации и муниципальных  программ  формирование  современной  городской среды</t>
  </si>
  <si>
    <t>56 4 11 L5550</t>
  </si>
  <si>
    <t>56 4 01 81850</t>
  </si>
  <si>
    <t>56 4 01 S5871</t>
  </si>
  <si>
    <t>Реализация инициативных проектов "Благоустройство многофункциональной спортивно-игровой площадки на территории сквера 40-летия Победы в п. Клетня"</t>
  </si>
  <si>
    <t>56 4 01 82410</t>
  </si>
  <si>
    <t>56 4 01 80480</t>
  </si>
  <si>
    <t>к Решению Клетнянского поселкового Совета народных депутатов "Об исполнении бюджета Клетнянского городского поселения Клетнянского муниципального района Брянской области за 2025 год"</t>
  </si>
  <si>
    <t xml:space="preserve">Расходы бюджета Клетнянского городского поселения Клетнянского муниципального района Брянской области за 2025 год по ведомственной структуре расходов бюджета </t>
  </si>
  <si>
    <t>Кассовое исполнение за 2025 год</t>
  </si>
  <si>
    <t>56 4 01 9Д040</t>
  </si>
  <si>
    <t>56 4 01 SД040</t>
  </si>
  <si>
    <t>56 4 01 S3480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</si>
</sst>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₽&quot;_-;\-* #,##0\ &quot;₽&quot;_-;_-* &quot;-&quot;\ &quot;₽&quot;_-;_-@_-"/>
    <numFmt numFmtId="164" formatCode="_-* #,##0&quot;р.&quot;_-;\-* #,##0&quot;р.&quot;_-;_-* &quot;-&quot;&quot;р.&quot;_-;_-@_-"/>
    <numFmt numFmtId="165" formatCode="_-* #,##0.00&quot;р.&quot;_-;\-* #,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8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6" fillId="0" borderId="5">
      <alignment horizontal="left" wrapText="1" indent="2"/>
    </xf>
  </cellStyleXfs>
  <cellXfs count="117">
    <xf numFmtId="0" fontId="0" fillId="0" borderId="0" xfId="0"/>
    <xf numFmtId="0" fontId="3" fillId="0" borderId="0" xfId="0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2" applyFont="1" applyFill="1" applyBorder="1" applyAlignment="1">
      <alignment vertical="top" wrapText="1"/>
    </xf>
    <xf numFmtId="0" fontId="6" fillId="0" borderId="0" xfId="2" applyFont="1" applyFill="1" applyBorder="1" applyAlignment="1">
      <alignment horizontal="center" vertical="top" wrapText="1"/>
    </xf>
    <xf numFmtId="49" fontId="6" fillId="0" borderId="0" xfId="2" applyNumberFormat="1" applyFont="1" applyFill="1" applyBorder="1" applyAlignment="1">
      <alignment vertical="top" wrapText="1"/>
    </xf>
    <xf numFmtId="0" fontId="6" fillId="0" borderId="0" xfId="2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center" vertical="top"/>
    </xf>
    <xf numFmtId="0" fontId="7" fillId="0" borderId="1" xfId="3" applyNumberFormat="1" applyFont="1" applyFill="1" applyBorder="1" applyAlignment="1">
      <alignment horizontal="center" vertical="top" wrapText="1"/>
    </xf>
    <xf numFmtId="49" fontId="7" fillId="0" borderId="1" xfId="3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top" wrapText="1"/>
    </xf>
    <xf numFmtId="0" fontId="8" fillId="0" borderId="0" xfId="2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7" fillId="0" borderId="1" xfId="4" applyNumberFormat="1" applyFont="1" applyFill="1" applyBorder="1" applyAlignment="1">
      <alignment horizontal="center" vertical="top" wrapText="1"/>
    </xf>
    <xf numFmtId="49" fontId="7" fillId="0" borderId="1" xfId="4" applyNumberFormat="1" applyFont="1" applyFill="1" applyBorder="1" applyAlignment="1">
      <alignment horizontal="center" vertical="top" wrapText="1"/>
    </xf>
    <xf numFmtId="0" fontId="7" fillId="2" borderId="1" xfId="4" applyNumberFormat="1" applyFont="1" applyFill="1" applyBorder="1" applyAlignment="1">
      <alignment horizontal="center" vertical="top" wrapText="1"/>
    </xf>
    <xf numFmtId="0" fontId="11" fillId="0" borderId="1" xfId="4" applyNumberFormat="1" applyFont="1" applyFill="1" applyBorder="1" applyAlignment="1">
      <alignment horizontal="center" vertical="top" wrapText="1"/>
    </xf>
    <xf numFmtId="0" fontId="11" fillId="0" borderId="1" xfId="4" applyNumberFormat="1" applyFont="1" applyFill="1" applyBorder="1" applyAlignment="1">
      <alignment horizontal="left" vertical="top" wrapText="1"/>
    </xf>
    <xf numFmtId="4" fontId="11" fillId="2" borderId="1" xfId="4" applyNumberFormat="1" applyFont="1" applyFill="1" applyBorder="1" applyAlignment="1">
      <alignment horizontal="right" vertical="top" wrapText="1"/>
    </xf>
    <xf numFmtId="4" fontId="7" fillId="2" borderId="1" xfId="4" applyNumberFormat="1" applyFont="1" applyFill="1" applyBorder="1" applyAlignment="1">
      <alignment horizontal="center" vertical="top" wrapText="1"/>
    </xf>
    <xf numFmtId="0" fontId="11" fillId="0" borderId="1" xfId="5" applyNumberFormat="1" applyFont="1" applyFill="1" applyBorder="1" applyAlignment="1">
      <alignment horizontal="justify" vertical="top" wrapText="1"/>
    </xf>
    <xf numFmtId="49" fontId="11" fillId="0" borderId="1" xfId="6" applyNumberFormat="1" applyFont="1" applyFill="1" applyBorder="1" applyAlignment="1">
      <alignment horizontal="center" vertical="top" wrapText="1"/>
    </xf>
    <xf numFmtId="49" fontId="11" fillId="0" borderId="1" xfId="7" applyNumberFormat="1" applyFont="1" applyFill="1" applyBorder="1" applyAlignment="1">
      <alignment vertical="top" wrapText="1"/>
    </xf>
    <xf numFmtId="4" fontId="11" fillId="2" borderId="1" xfId="2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vertical="top" wrapText="1"/>
    </xf>
    <xf numFmtId="0" fontId="7" fillId="0" borderId="1" xfId="2" applyFont="1" applyFill="1" applyBorder="1" applyAlignment="1">
      <alignment horizontal="justify" vertical="top" wrapText="1"/>
    </xf>
    <xf numFmtId="49" fontId="7" fillId="0" borderId="1" xfId="6" applyNumberFormat="1" applyFont="1" applyFill="1" applyBorder="1" applyAlignment="1">
      <alignment horizontal="center" vertical="top" wrapText="1"/>
    </xf>
    <xf numFmtId="49" fontId="7" fillId="0" borderId="1" xfId="7" applyNumberFormat="1" applyFont="1" applyFill="1" applyBorder="1" applyAlignment="1">
      <alignment vertical="top" wrapText="1"/>
    </xf>
    <xf numFmtId="49" fontId="7" fillId="0" borderId="1" xfId="7" applyNumberFormat="1" applyFont="1" applyFill="1" applyBorder="1" applyAlignment="1">
      <alignment horizontal="center" vertical="top" wrapText="1"/>
    </xf>
    <xf numFmtId="4" fontId="7" fillId="2" borderId="1" xfId="2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justify" vertical="top" wrapText="1"/>
    </xf>
    <xf numFmtId="49" fontId="11" fillId="0" borderId="1" xfId="4" applyNumberFormat="1" applyFont="1" applyFill="1" applyBorder="1" applyAlignment="1">
      <alignment horizontal="center" vertical="top" wrapText="1"/>
    </xf>
    <xf numFmtId="4" fontId="7" fillId="2" borderId="1" xfId="4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justify" vertical="top" wrapText="1"/>
    </xf>
    <xf numFmtId="4" fontId="7" fillId="0" borderId="1" xfId="4" applyNumberFormat="1" applyFont="1" applyFill="1" applyBorder="1" applyAlignment="1">
      <alignment horizontal="right" vertical="top" wrapText="1"/>
    </xf>
    <xf numFmtId="4" fontId="11" fillId="0" borderId="1" xfId="4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justify" vertical="top" wrapText="1"/>
    </xf>
    <xf numFmtId="0" fontId="8" fillId="0" borderId="2" xfId="2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7" fillId="0" borderId="1" xfId="5" applyNumberFormat="1" applyFont="1" applyFill="1" applyBorder="1" applyAlignment="1">
      <alignment horizontal="justify" vertical="top" wrapText="1"/>
    </xf>
    <xf numFmtId="49" fontId="7" fillId="0" borderId="1" xfId="2" applyNumberFormat="1" applyFont="1" applyFill="1" applyBorder="1" applyAlignment="1">
      <alignment vertical="top" wrapText="1"/>
    </xf>
    <xf numFmtId="4" fontId="7" fillId="0" borderId="1" xfId="2" applyNumberFormat="1" applyFont="1" applyFill="1" applyBorder="1" applyAlignment="1">
      <alignment horizontal="right" vertical="top" wrapText="1"/>
    </xf>
    <xf numFmtId="4" fontId="11" fillId="0" borderId="1" xfId="2" applyNumberFormat="1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horizontal="left" vertical="top" wrapText="1"/>
    </xf>
    <xf numFmtId="49" fontId="7" fillId="0" borderId="1" xfId="2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justify" vertical="top" wrapText="1"/>
    </xf>
    <xf numFmtId="4" fontId="11" fillId="2" borderId="1" xfId="7" applyNumberFormat="1" applyFont="1" applyFill="1" applyBorder="1" applyAlignment="1">
      <alignment horizontal="right" vertical="top" wrapText="1"/>
    </xf>
    <xf numFmtId="4" fontId="11" fillId="0" borderId="1" xfId="7" applyNumberFormat="1" applyFont="1" applyFill="1" applyBorder="1" applyAlignment="1">
      <alignment horizontal="right" vertical="top" wrapText="1"/>
    </xf>
    <xf numFmtId="0" fontId="11" fillId="0" borderId="1" xfId="2" applyFont="1" applyFill="1" applyBorder="1" applyAlignment="1">
      <alignment horizontal="justify" vertical="top" wrapText="1"/>
    </xf>
    <xf numFmtId="0" fontId="12" fillId="0" borderId="0" xfId="0" applyFont="1" applyFill="1" applyAlignment="1">
      <alignment vertical="top"/>
    </xf>
    <xf numFmtId="4" fontId="11" fillId="2" borderId="2" xfId="2" applyNumberFormat="1" applyFont="1" applyFill="1" applyBorder="1" applyAlignment="1">
      <alignment horizontal="right" vertical="top" wrapText="1"/>
    </xf>
    <xf numFmtId="4" fontId="11" fillId="2" borderId="0" xfId="2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vertical="top" wrapText="1"/>
    </xf>
    <xf numFmtId="0" fontId="7" fillId="0" borderId="1" xfId="2" applyFont="1" applyFill="1" applyBorder="1" applyAlignment="1">
      <alignment horizontal="center" vertical="top" wrapText="1"/>
    </xf>
    <xf numFmtId="4" fontId="11" fillId="0" borderId="1" xfId="2" applyNumberFormat="1" applyFont="1" applyFill="1" applyBorder="1" applyAlignment="1">
      <alignment vertical="top" wrapText="1"/>
    </xf>
    <xf numFmtId="49" fontId="8" fillId="0" borderId="1" xfId="2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4" fontId="10" fillId="2" borderId="1" xfId="0" applyNumberFormat="1" applyFont="1" applyFill="1" applyBorder="1" applyAlignment="1">
      <alignment vertical="top"/>
    </xf>
    <xf numFmtId="4" fontId="10" fillId="0" borderId="1" xfId="0" applyNumberFormat="1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49" fontId="10" fillId="0" borderId="0" xfId="0" applyNumberFormat="1" applyFont="1" applyFill="1" applyAlignment="1">
      <alignment vertical="top"/>
    </xf>
    <xf numFmtId="49" fontId="10" fillId="0" borderId="0" xfId="0" applyNumberFormat="1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4" fontId="10" fillId="2" borderId="0" xfId="0" applyNumberFormat="1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justify" vertical="top" wrapText="1"/>
    </xf>
    <xf numFmtId="49" fontId="9" fillId="0" borderId="1" xfId="2" applyNumberFormat="1" applyFont="1" applyFill="1" applyBorder="1" applyAlignment="1">
      <alignment horizontal="center" vertical="top"/>
    </xf>
    <xf numFmtId="4" fontId="11" fillId="2" borderId="1" xfId="2" applyNumberFormat="1" applyFont="1" applyFill="1" applyBorder="1" applyAlignment="1">
      <alignment vertical="top" wrapText="1"/>
    </xf>
    <xf numFmtId="0" fontId="7" fillId="0" borderId="1" xfId="5" applyNumberFormat="1" applyFont="1" applyFill="1" applyBorder="1" applyAlignment="1">
      <alignment horizontal="center" vertical="top" wrapText="1"/>
    </xf>
    <xf numFmtId="0" fontId="7" fillId="0" borderId="2" xfId="5" applyNumberFormat="1" applyFont="1" applyFill="1" applyBorder="1" applyAlignment="1">
      <alignment horizontal="justify" vertical="top" wrapText="1"/>
    </xf>
    <xf numFmtId="0" fontId="11" fillId="0" borderId="1" xfId="8" applyNumberFormat="1" applyFont="1" applyFill="1" applyBorder="1" applyAlignment="1">
      <alignment horizontal="justify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 applyAlignment="1">
      <alignment horizontal="right" vertical="center" wrapText="1"/>
    </xf>
    <xf numFmtId="4" fontId="11" fillId="0" borderId="1" xfId="2" applyNumberFormat="1" applyFont="1" applyFill="1" applyBorder="1" applyAlignment="1">
      <alignment horizontal="right" vertical="center" wrapText="1"/>
    </xf>
    <xf numFmtId="4" fontId="11" fillId="0" borderId="1" xfId="2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top" wrapText="1"/>
    </xf>
    <xf numFmtId="4" fontId="7" fillId="2" borderId="1" xfId="2" applyNumberFormat="1" applyFont="1" applyFill="1" applyBorder="1" applyAlignment="1">
      <alignment horizontal="right" vertical="center" wrapText="1"/>
    </xf>
    <xf numFmtId="4" fontId="7" fillId="0" borderId="1" xfId="2" applyNumberFormat="1" applyFont="1" applyFill="1" applyBorder="1" applyAlignment="1">
      <alignment horizontal="right" vertical="center" wrapText="1"/>
    </xf>
    <xf numFmtId="0" fontId="11" fillId="0" borderId="1" xfId="4" applyNumberFormat="1" applyFont="1" applyFill="1" applyBorder="1" applyAlignment="1">
      <alignment horizontal="justify" vertical="top" wrapText="1"/>
    </xf>
    <xf numFmtId="49" fontId="11" fillId="0" borderId="1" xfId="5" applyNumberFormat="1" applyFont="1" applyFill="1" applyBorder="1" applyAlignment="1">
      <alignment horizontal="center" vertical="top" wrapText="1"/>
    </xf>
    <xf numFmtId="49" fontId="11" fillId="0" borderId="1" xfId="6" applyNumberFormat="1" applyFont="1" applyFill="1" applyBorder="1" applyAlignment="1">
      <alignment vertical="top" wrapText="1"/>
    </xf>
    <xf numFmtId="49" fontId="11" fillId="0" borderId="1" xfId="3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4" fontId="9" fillId="2" borderId="1" xfId="2" applyNumberFormat="1" applyFont="1" applyFill="1" applyBorder="1" applyAlignment="1">
      <alignment vertical="top"/>
    </xf>
    <xf numFmtId="4" fontId="9" fillId="0" borderId="1" xfId="2" applyNumberFormat="1" applyFont="1" applyFill="1" applyBorder="1" applyAlignment="1">
      <alignment vertical="top"/>
    </xf>
    <xf numFmtId="49" fontId="7" fillId="0" borderId="1" xfId="1" applyNumberFormat="1" applyFont="1" applyFill="1" applyBorder="1" applyAlignment="1">
      <alignment horizontal="center" vertical="top" wrapText="1"/>
    </xf>
    <xf numFmtId="4" fontId="8" fillId="2" borderId="1" xfId="2" applyNumberFormat="1" applyFont="1" applyFill="1" applyBorder="1" applyAlignment="1">
      <alignment vertical="top"/>
    </xf>
    <xf numFmtId="4" fontId="8" fillId="0" borderId="1" xfId="2" applyNumberFormat="1" applyFont="1" applyFill="1" applyBorder="1" applyAlignment="1">
      <alignment vertical="top"/>
    </xf>
    <xf numFmtId="0" fontId="8" fillId="0" borderId="1" xfId="2" applyFont="1" applyFill="1" applyBorder="1" applyAlignment="1">
      <alignment vertical="top" wrapText="1"/>
    </xf>
    <xf numFmtId="0" fontId="8" fillId="0" borderId="2" xfId="2" applyFont="1" applyFill="1" applyBorder="1" applyAlignment="1">
      <alignment vertical="top" wrapText="1"/>
    </xf>
    <xf numFmtId="0" fontId="11" fillId="0" borderId="1" xfId="5" applyNumberFormat="1" applyFont="1" applyFill="1" applyBorder="1" applyAlignment="1">
      <alignment horizontal="center" vertical="top" wrapText="1"/>
    </xf>
    <xf numFmtId="4" fontId="11" fillId="0" borderId="2" xfId="2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vertical="top"/>
    </xf>
    <xf numFmtId="49" fontId="14" fillId="0" borderId="1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9" applyNumberFormat="1" applyFont="1" applyAlignment="1" applyProtection="1">
      <alignment vertical="top" wrapText="1"/>
    </xf>
    <xf numFmtId="0" fontId="10" fillId="2" borderId="1" xfId="0" applyFont="1" applyFill="1" applyBorder="1" applyAlignment="1">
      <alignment vertical="top"/>
    </xf>
    <xf numFmtId="0" fontId="15" fillId="0" borderId="0" xfId="0" applyFont="1" applyAlignment="1">
      <alignment wrapText="1"/>
    </xf>
    <xf numFmtId="49" fontId="10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1" fillId="0" borderId="1" xfId="2" applyFont="1" applyFill="1" applyBorder="1" applyAlignment="1">
      <alignment vertical="top" wrapText="1"/>
    </xf>
  </cellXfs>
  <cellStyles count="10">
    <cellStyle name="xl74" xfId="9"/>
    <cellStyle name="Денежный [0]" xfId="1" builtinId="7"/>
    <cellStyle name="Денежный [0] 2" xfId="4"/>
    <cellStyle name="Денежный 10" xfId="8"/>
    <cellStyle name="Денежный 2" xfId="5"/>
    <cellStyle name="Обычный" xfId="0" builtinId="0"/>
    <cellStyle name="Обычный 2" xfId="2"/>
    <cellStyle name="Процентный 2" xfId="3"/>
    <cellStyle name="Финансовый [0] 2" xfId="6"/>
    <cellStyle name="Финансовый 2" xfId="7"/>
  </cellStyles>
  <dxfs count="0"/>
  <tableStyles count="0" defaultTableStyle="TableStyleMedium2" defaultPivotStyle="PivotStyleMedium9"/>
  <colors>
    <mruColors>
      <color rgb="FFFFFFCC"/>
      <color rgb="FFFFCCCC"/>
      <color rgb="FFCCFFCC"/>
      <color rgb="FF99FFCC"/>
      <color rgb="FFFF9999"/>
      <color rgb="FFCCE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A1:U222"/>
  <sheetViews>
    <sheetView tabSelected="1" zoomScale="80" zoomScaleNormal="80" workbookViewId="0">
      <pane xSplit="6" ySplit="5" topLeftCell="I217" activePane="bottomRight" state="frozen"/>
      <selection pane="topRight" activeCell="Z1" sqref="Z1"/>
      <selection pane="bottomLeft" activeCell="A6" sqref="A6"/>
      <selection pane="bottomRight" activeCell="T225" sqref="T225"/>
    </sheetView>
  </sheetViews>
  <sheetFormatPr defaultRowHeight="12.75" x14ac:dyDescent="0.25"/>
  <cols>
    <col min="1" max="1" width="40.85546875" style="1" customWidth="1"/>
    <col min="2" max="2" width="8.7109375" style="1" customWidth="1"/>
    <col min="3" max="3" width="5.140625" style="8" customWidth="1"/>
    <col min="4" max="4" width="5.42578125" style="8" customWidth="1"/>
    <col min="5" max="5" width="13.7109375" style="1" customWidth="1"/>
    <col min="6" max="6" width="5.28515625" style="1" customWidth="1"/>
    <col min="7" max="8" width="17.85546875" style="1" hidden="1" customWidth="1"/>
    <col min="9" max="9" width="17.85546875" style="1" customWidth="1"/>
    <col min="10" max="12" width="17.85546875" style="1" hidden="1" customWidth="1"/>
    <col min="13" max="13" width="0" style="1" hidden="1" customWidth="1"/>
    <col min="14" max="114" width="9.140625" style="1"/>
    <col min="115" max="115" width="1.42578125" style="1" customWidth="1"/>
    <col min="116" max="116" width="59.5703125" style="1" customWidth="1"/>
    <col min="117" max="117" width="9.140625" style="1" customWidth="1"/>
    <col min="118" max="119" width="3.85546875" style="1" customWidth="1"/>
    <col min="120" max="120" width="10.5703125" style="1" customWidth="1"/>
    <col min="121" max="121" width="3.85546875" style="1" customWidth="1"/>
    <col min="122" max="124" width="14.42578125" style="1" customWidth="1"/>
    <col min="125" max="125" width="4.140625" style="1" customWidth="1"/>
    <col min="126" max="126" width="15" style="1" customWidth="1"/>
    <col min="127" max="128" width="9.140625" style="1" customWidth="1"/>
    <col min="129" max="129" width="11.5703125" style="1" customWidth="1"/>
    <col min="130" max="130" width="18.140625" style="1" customWidth="1"/>
    <col min="131" max="131" width="13.140625" style="1" customWidth="1"/>
    <col min="132" max="132" width="12.28515625" style="1" customWidth="1"/>
    <col min="133" max="370" width="9.140625" style="1"/>
    <col min="371" max="371" width="1.42578125" style="1" customWidth="1"/>
    <col min="372" max="372" width="59.5703125" style="1" customWidth="1"/>
    <col min="373" max="373" width="9.140625" style="1" customWidth="1"/>
    <col min="374" max="375" width="3.85546875" style="1" customWidth="1"/>
    <col min="376" max="376" width="10.5703125" style="1" customWidth="1"/>
    <col min="377" max="377" width="3.85546875" style="1" customWidth="1"/>
    <col min="378" max="380" width="14.42578125" style="1" customWidth="1"/>
    <col min="381" max="381" width="4.140625" style="1" customWidth="1"/>
    <col min="382" max="382" width="15" style="1" customWidth="1"/>
    <col min="383" max="384" width="9.140625" style="1" customWidth="1"/>
    <col min="385" max="385" width="11.5703125" style="1" customWidth="1"/>
    <col min="386" max="386" width="18.140625" style="1" customWidth="1"/>
    <col min="387" max="387" width="13.140625" style="1" customWidth="1"/>
    <col min="388" max="388" width="12.28515625" style="1" customWidth="1"/>
    <col min="389" max="626" width="9.140625" style="1"/>
    <col min="627" max="627" width="1.42578125" style="1" customWidth="1"/>
    <col min="628" max="628" width="59.5703125" style="1" customWidth="1"/>
    <col min="629" max="629" width="9.140625" style="1" customWidth="1"/>
    <col min="630" max="631" width="3.85546875" style="1" customWidth="1"/>
    <col min="632" max="632" width="10.5703125" style="1" customWidth="1"/>
    <col min="633" max="633" width="3.85546875" style="1" customWidth="1"/>
    <col min="634" max="636" width="14.42578125" style="1" customWidth="1"/>
    <col min="637" max="637" width="4.140625" style="1" customWidth="1"/>
    <col min="638" max="638" width="15" style="1" customWidth="1"/>
    <col min="639" max="640" width="9.140625" style="1" customWidth="1"/>
    <col min="641" max="641" width="11.5703125" style="1" customWidth="1"/>
    <col min="642" max="642" width="18.140625" style="1" customWidth="1"/>
    <col min="643" max="643" width="13.140625" style="1" customWidth="1"/>
    <col min="644" max="644" width="12.28515625" style="1" customWidth="1"/>
    <col min="645" max="882" width="9.140625" style="1"/>
    <col min="883" max="883" width="1.42578125" style="1" customWidth="1"/>
    <col min="884" max="884" width="59.5703125" style="1" customWidth="1"/>
    <col min="885" max="885" width="9.140625" style="1" customWidth="1"/>
    <col min="886" max="887" width="3.85546875" style="1" customWidth="1"/>
    <col min="888" max="888" width="10.5703125" style="1" customWidth="1"/>
    <col min="889" max="889" width="3.85546875" style="1" customWidth="1"/>
    <col min="890" max="892" width="14.42578125" style="1" customWidth="1"/>
    <col min="893" max="893" width="4.140625" style="1" customWidth="1"/>
    <col min="894" max="894" width="15" style="1" customWidth="1"/>
    <col min="895" max="896" width="9.140625" style="1" customWidth="1"/>
    <col min="897" max="897" width="11.5703125" style="1" customWidth="1"/>
    <col min="898" max="898" width="18.140625" style="1" customWidth="1"/>
    <col min="899" max="899" width="13.140625" style="1" customWidth="1"/>
    <col min="900" max="900" width="12.28515625" style="1" customWidth="1"/>
    <col min="901" max="1138" width="9.140625" style="1"/>
    <col min="1139" max="1139" width="1.42578125" style="1" customWidth="1"/>
    <col min="1140" max="1140" width="59.5703125" style="1" customWidth="1"/>
    <col min="1141" max="1141" width="9.140625" style="1" customWidth="1"/>
    <col min="1142" max="1143" width="3.85546875" style="1" customWidth="1"/>
    <col min="1144" max="1144" width="10.5703125" style="1" customWidth="1"/>
    <col min="1145" max="1145" width="3.85546875" style="1" customWidth="1"/>
    <col min="1146" max="1148" width="14.42578125" style="1" customWidth="1"/>
    <col min="1149" max="1149" width="4.140625" style="1" customWidth="1"/>
    <col min="1150" max="1150" width="15" style="1" customWidth="1"/>
    <col min="1151" max="1152" width="9.140625" style="1" customWidth="1"/>
    <col min="1153" max="1153" width="11.5703125" style="1" customWidth="1"/>
    <col min="1154" max="1154" width="18.140625" style="1" customWidth="1"/>
    <col min="1155" max="1155" width="13.140625" style="1" customWidth="1"/>
    <col min="1156" max="1156" width="12.28515625" style="1" customWidth="1"/>
    <col min="1157" max="1394" width="9.140625" style="1"/>
    <col min="1395" max="1395" width="1.42578125" style="1" customWidth="1"/>
    <col min="1396" max="1396" width="59.5703125" style="1" customWidth="1"/>
    <col min="1397" max="1397" width="9.140625" style="1" customWidth="1"/>
    <col min="1398" max="1399" width="3.85546875" style="1" customWidth="1"/>
    <col min="1400" max="1400" width="10.5703125" style="1" customWidth="1"/>
    <col min="1401" max="1401" width="3.85546875" style="1" customWidth="1"/>
    <col min="1402" max="1404" width="14.42578125" style="1" customWidth="1"/>
    <col min="1405" max="1405" width="4.140625" style="1" customWidth="1"/>
    <col min="1406" max="1406" width="15" style="1" customWidth="1"/>
    <col min="1407" max="1408" width="9.140625" style="1" customWidth="1"/>
    <col min="1409" max="1409" width="11.5703125" style="1" customWidth="1"/>
    <col min="1410" max="1410" width="18.140625" style="1" customWidth="1"/>
    <col min="1411" max="1411" width="13.140625" style="1" customWidth="1"/>
    <col min="1412" max="1412" width="12.28515625" style="1" customWidth="1"/>
    <col min="1413" max="1650" width="9.140625" style="1"/>
    <col min="1651" max="1651" width="1.42578125" style="1" customWidth="1"/>
    <col min="1652" max="1652" width="59.5703125" style="1" customWidth="1"/>
    <col min="1653" max="1653" width="9.140625" style="1" customWidth="1"/>
    <col min="1654" max="1655" width="3.85546875" style="1" customWidth="1"/>
    <col min="1656" max="1656" width="10.5703125" style="1" customWidth="1"/>
    <col min="1657" max="1657" width="3.85546875" style="1" customWidth="1"/>
    <col min="1658" max="1660" width="14.42578125" style="1" customWidth="1"/>
    <col min="1661" max="1661" width="4.140625" style="1" customWidth="1"/>
    <col min="1662" max="1662" width="15" style="1" customWidth="1"/>
    <col min="1663" max="1664" width="9.140625" style="1" customWidth="1"/>
    <col min="1665" max="1665" width="11.5703125" style="1" customWidth="1"/>
    <col min="1666" max="1666" width="18.140625" style="1" customWidth="1"/>
    <col min="1667" max="1667" width="13.140625" style="1" customWidth="1"/>
    <col min="1668" max="1668" width="12.28515625" style="1" customWidth="1"/>
    <col min="1669" max="1906" width="9.140625" style="1"/>
    <col min="1907" max="1907" width="1.42578125" style="1" customWidth="1"/>
    <col min="1908" max="1908" width="59.5703125" style="1" customWidth="1"/>
    <col min="1909" max="1909" width="9.140625" style="1" customWidth="1"/>
    <col min="1910" max="1911" width="3.85546875" style="1" customWidth="1"/>
    <col min="1912" max="1912" width="10.5703125" style="1" customWidth="1"/>
    <col min="1913" max="1913" width="3.85546875" style="1" customWidth="1"/>
    <col min="1914" max="1916" width="14.42578125" style="1" customWidth="1"/>
    <col min="1917" max="1917" width="4.140625" style="1" customWidth="1"/>
    <col min="1918" max="1918" width="15" style="1" customWidth="1"/>
    <col min="1919" max="1920" width="9.140625" style="1" customWidth="1"/>
    <col min="1921" max="1921" width="11.5703125" style="1" customWidth="1"/>
    <col min="1922" max="1922" width="18.140625" style="1" customWidth="1"/>
    <col min="1923" max="1923" width="13.140625" style="1" customWidth="1"/>
    <col min="1924" max="1924" width="12.28515625" style="1" customWidth="1"/>
    <col min="1925" max="2162" width="9.140625" style="1"/>
    <col min="2163" max="2163" width="1.42578125" style="1" customWidth="1"/>
    <col min="2164" max="2164" width="59.5703125" style="1" customWidth="1"/>
    <col min="2165" max="2165" width="9.140625" style="1" customWidth="1"/>
    <col min="2166" max="2167" width="3.85546875" style="1" customWidth="1"/>
    <col min="2168" max="2168" width="10.5703125" style="1" customWidth="1"/>
    <col min="2169" max="2169" width="3.85546875" style="1" customWidth="1"/>
    <col min="2170" max="2172" width="14.42578125" style="1" customWidth="1"/>
    <col min="2173" max="2173" width="4.140625" style="1" customWidth="1"/>
    <col min="2174" max="2174" width="15" style="1" customWidth="1"/>
    <col min="2175" max="2176" width="9.140625" style="1" customWidth="1"/>
    <col min="2177" max="2177" width="11.5703125" style="1" customWidth="1"/>
    <col min="2178" max="2178" width="18.140625" style="1" customWidth="1"/>
    <col min="2179" max="2179" width="13.140625" style="1" customWidth="1"/>
    <col min="2180" max="2180" width="12.28515625" style="1" customWidth="1"/>
    <col min="2181" max="2418" width="9.140625" style="1"/>
    <col min="2419" max="2419" width="1.42578125" style="1" customWidth="1"/>
    <col min="2420" max="2420" width="59.5703125" style="1" customWidth="1"/>
    <col min="2421" max="2421" width="9.140625" style="1" customWidth="1"/>
    <col min="2422" max="2423" width="3.85546875" style="1" customWidth="1"/>
    <col min="2424" max="2424" width="10.5703125" style="1" customWidth="1"/>
    <col min="2425" max="2425" width="3.85546875" style="1" customWidth="1"/>
    <col min="2426" max="2428" width="14.42578125" style="1" customWidth="1"/>
    <col min="2429" max="2429" width="4.140625" style="1" customWidth="1"/>
    <col min="2430" max="2430" width="15" style="1" customWidth="1"/>
    <col min="2431" max="2432" width="9.140625" style="1" customWidth="1"/>
    <col min="2433" max="2433" width="11.5703125" style="1" customWidth="1"/>
    <col min="2434" max="2434" width="18.140625" style="1" customWidth="1"/>
    <col min="2435" max="2435" width="13.140625" style="1" customWidth="1"/>
    <col min="2436" max="2436" width="12.28515625" style="1" customWidth="1"/>
    <col min="2437" max="2674" width="9.140625" style="1"/>
    <col min="2675" max="2675" width="1.42578125" style="1" customWidth="1"/>
    <col min="2676" max="2676" width="59.5703125" style="1" customWidth="1"/>
    <col min="2677" max="2677" width="9.140625" style="1" customWidth="1"/>
    <col min="2678" max="2679" width="3.85546875" style="1" customWidth="1"/>
    <col min="2680" max="2680" width="10.5703125" style="1" customWidth="1"/>
    <col min="2681" max="2681" width="3.85546875" style="1" customWidth="1"/>
    <col min="2682" max="2684" width="14.42578125" style="1" customWidth="1"/>
    <col min="2685" max="2685" width="4.140625" style="1" customWidth="1"/>
    <col min="2686" max="2686" width="15" style="1" customWidth="1"/>
    <col min="2687" max="2688" width="9.140625" style="1" customWidth="1"/>
    <col min="2689" max="2689" width="11.5703125" style="1" customWidth="1"/>
    <col min="2690" max="2690" width="18.140625" style="1" customWidth="1"/>
    <col min="2691" max="2691" width="13.140625" style="1" customWidth="1"/>
    <col min="2692" max="2692" width="12.28515625" style="1" customWidth="1"/>
    <col min="2693" max="2930" width="9.140625" style="1"/>
    <col min="2931" max="2931" width="1.42578125" style="1" customWidth="1"/>
    <col min="2932" max="2932" width="59.5703125" style="1" customWidth="1"/>
    <col min="2933" max="2933" width="9.140625" style="1" customWidth="1"/>
    <col min="2934" max="2935" width="3.85546875" style="1" customWidth="1"/>
    <col min="2936" max="2936" width="10.5703125" style="1" customWidth="1"/>
    <col min="2937" max="2937" width="3.85546875" style="1" customWidth="1"/>
    <col min="2938" max="2940" width="14.42578125" style="1" customWidth="1"/>
    <col min="2941" max="2941" width="4.140625" style="1" customWidth="1"/>
    <col min="2942" max="2942" width="15" style="1" customWidth="1"/>
    <col min="2943" max="2944" width="9.140625" style="1" customWidth="1"/>
    <col min="2945" max="2945" width="11.5703125" style="1" customWidth="1"/>
    <col min="2946" max="2946" width="18.140625" style="1" customWidth="1"/>
    <col min="2947" max="2947" width="13.140625" style="1" customWidth="1"/>
    <col min="2948" max="2948" width="12.28515625" style="1" customWidth="1"/>
    <col min="2949" max="3186" width="9.140625" style="1"/>
    <col min="3187" max="3187" width="1.42578125" style="1" customWidth="1"/>
    <col min="3188" max="3188" width="59.5703125" style="1" customWidth="1"/>
    <col min="3189" max="3189" width="9.140625" style="1" customWidth="1"/>
    <col min="3190" max="3191" width="3.85546875" style="1" customWidth="1"/>
    <col min="3192" max="3192" width="10.5703125" style="1" customWidth="1"/>
    <col min="3193" max="3193" width="3.85546875" style="1" customWidth="1"/>
    <col min="3194" max="3196" width="14.42578125" style="1" customWidth="1"/>
    <col min="3197" max="3197" width="4.140625" style="1" customWidth="1"/>
    <col min="3198" max="3198" width="15" style="1" customWidth="1"/>
    <col min="3199" max="3200" width="9.140625" style="1" customWidth="1"/>
    <col min="3201" max="3201" width="11.5703125" style="1" customWidth="1"/>
    <col min="3202" max="3202" width="18.140625" style="1" customWidth="1"/>
    <col min="3203" max="3203" width="13.140625" style="1" customWidth="1"/>
    <col min="3204" max="3204" width="12.28515625" style="1" customWidth="1"/>
    <col min="3205" max="3442" width="9.140625" style="1"/>
    <col min="3443" max="3443" width="1.42578125" style="1" customWidth="1"/>
    <col min="3444" max="3444" width="59.5703125" style="1" customWidth="1"/>
    <col min="3445" max="3445" width="9.140625" style="1" customWidth="1"/>
    <col min="3446" max="3447" width="3.85546875" style="1" customWidth="1"/>
    <col min="3448" max="3448" width="10.5703125" style="1" customWidth="1"/>
    <col min="3449" max="3449" width="3.85546875" style="1" customWidth="1"/>
    <col min="3450" max="3452" width="14.42578125" style="1" customWidth="1"/>
    <col min="3453" max="3453" width="4.140625" style="1" customWidth="1"/>
    <col min="3454" max="3454" width="15" style="1" customWidth="1"/>
    <col min="3455" max="3456" width="9.140625" style="1" customWidth="1"/>
    <col min="3457" max="3457" width="11.5703125" style="1" customWidth="1"/>
    <col min="3458" max="3458" width="18.140625" style="1" customWidth="1"/>
    <col min="3459" max="3459" width="13.140625" style="1" customWidth="1"/>
    <col min="3460" max="3460" width="12.28515625" style="1" customWidth="1"/>
    <col min="3461" max="3698" width="9.140625" style="1"/>
    <col min="3699" max="3699" width="1.42578125" style="1" customWidth="1"/>
    <col min="3700" max="3700" width="59.5703125" style="1" customWidth="1"/>
    <col min="3701" max="3701" width="9.140625" style="1" customWidth="1"/>
    <col min="3702" max="3703" width="3.85546875" style="1" customWidth="1"/>
    <col min="3704" max="3704" width="10.5703125" style="1" customWidth="1"/>
    <col min="3705" max="3705" width="3.85546875" style="1" customWidth="1"/>
    <col min="3706" max="3708" width="14.42578125" style="1" customWidth="1"/>
    <col min="3709" max="3709" width="4.140625" style="1" customWidth="1"/>
    <col min="3710" max="3710" width="15" style="1" customWidth="1"/>
    <col min="3711" max="3712" width="9.140625" style="1" customWidth="1"/>
    <col min="3713" max="3713" width="11.5703125" style="1" customWidth="1"/>
    <col min="3714" max="3714" width="18.140625" style="1" customWidth="1"/>
    <col min="3715" max="3715" width="13.140625" style="1" customWidth="1"/>
    <col min="3716" max="3716" width="12.28515625" style="1" customWidth="1"/>
    <col min="3717" max="3954" width="9.140625" style="1"/>
    <col min="3955" max="3955" width="1.42578125" style="1" customWidth="1"/>
    <col min="3956" max="3956" width="59.5703125" style="1" customWidth="1"/>
    <col min="3957" max="3957" width="9.140625" style="1" customWidth="1"/>
    <col min="3958" max="3959" width="3.85546875" style="1" customWidth="1"/>
    <col min="3960" max="3960" width="10.5703125" style="1" customWidth="1"/>
    <col min="3961" max="3961" width="3.85546875" style="1" customWidth="1"/>
    <col min="3962" max="3964" width="14.42578125" style="1" customWidth="1"/>
    <col min="3965" max="3965" width="4.140625" style="1" customWidth="1"/>
    <col min="3966" max="3966" width="15" style="1" customWidth="1"/>
    <col min="3967" max="3968" width="9.140625" style="1" customWidth="1"/>
    <col min="3969" max="3969" width="11.5703125" style="1" customWidth="1"/>
    <col min="3970" max="3970" width="18.140625" style="1" customWidth="1"/>
    <col min="3971" max="3971" width="13.140625" style="1" customWidth="1"/>
    <col min="3972" max="3972" width="12.28515625" style="1" customWidth="1"/>
    <col min="3973" max="4210" width="9.140625" style="1"/>
    <col min="4211" max="4211" width="1.42578125" style="1" customWidth="1"/>
    <col min="4212" max="4212" width="59.5703125" style="1" customWidth="1"/>
    <col min="4213" max="4213" width="9.140625" style="1" customWidth="1"/>
    <col min="4214" max="4215" width="3.85546875" style="1" customWidth="1"/>
    <col min="4216" max="4216" width="10.5703125" style="1" customWidth="1"/>
    <col min="4217" max="4217" width="3.85546875" style="1" customWidth="1"/>
    <col min="4218" max="4220" width="14.42578125" style="1" customWidth="1"/>
    <col min="4221" max="4221" width="4.140625" style="1" customWidth="1"/>
    <col min="4222" max="4222" width="15" style="1" customWidth="1"/>
    <col min="4223" max="4224" width="9.140625" style="1" customWidth="1"/>
    <col min="4225" max="4225" width="11.5703125" style="1" customWidth="1"/>
    <col min="4226" max="4226" width="18.140625" style="1" customWidth="1"/>
    <col min="4227" max="4227" width="13.140625" style="1" customWidth="1"/>
    <col min="4228" max="4228" width="12.28515625" style="1" customWidth="1"/>
    <col min="4229" max="4466" width="9.140625" style="1"/>
    <col min="4467" max="4467" width="1.42578125" style="1" customWidth="1"/>
    <col min="4468" max="4468" width="59.5703125" style="1" customWidth="1"/>
    <col min="4469" max="4469" width="9.140625" style="1" customWidth="1"/>
    <col min="4470" max="4471" width="3.85546875" style="1" customWidth="1"/>
    <col min="4472" max="4472" width="10.5703125" style="1" customWidth="1"/>
    <col min="4473" max="4473" width="3.85546875" style="1" customWidth="1"/>
    <col min="4474" max="4476" width="14.42578125" style="1" customWidth="1"/>
    <col min="4477" max="4477" width="4.140625" style="1" customWidth="1"/>
    <col min="4478" max="4478" width="15" style="1" customWidth="1"/>
    <col min="4479" max="4480" width="9.140625" style="1" customWidth="1"/>
    <col min="4481" max="4481" width="11.5703125" style="1" customWidth="1"/>
    <col min="4482" max="4482" width="18.140625" style="1" customWidth="1"/>
    <col min="4483" max="4483" width="13.140625" style="1" customWidth="1"/>
    <col min="4484" max="4484" width="12.28515625" style="1" customWidth="1"/>
    <col min="4485" max="4722" width="9.140625" style="1"/>
    <col min="4723" max="4723" width="1.42578125" style="1" customWidth="1"/>
    <col min="4724" max="4724" width="59.5703125" style="1" customWidth="1"/>
    <col min="4725" max="4725" width="9.140625" style="1" customWidth="1"/>
    <col min="4726" max="4727" width="3.85546875" style="1" customWidth="1"/>
    <col min="4728" max="4728" width="10.5703125" style="1" customWidth="1"/>
    <col min="4729" max="4729" width="3.85546875" style="1" customWidth="1"/>
    <col min="4730" max="4732" width="14.42578125" style="1" customWidth="1"/>
    <col min="4733" max="4733" width="4.140625" style="1" customWidth="1"/>
    <col min="4734" max="4734" width="15" style="1" customWidth="1"/>
    <col min="4735" max="4736" width="9.140625" style="1" customWidth="1"/>
    <col min="4737" max="4737" width="11.5703125" style="1" customWidth="1"/>
    <col min="4738" max="4738" width="18.140625" style="1" customWidth="1"/>
    <col min="4739" max="4739" width="13.140625" style="1" customWidth="1"/>
    <col min="4740" max="4740" width="12.28515625" style="1" customWidth="1"/>
    <col min="4741" max="4978" width="9.140625" style="1"/>
    <col min="4979" max="4979" width="1.42578125" style="1" customWidth="1"/>
    <col min="4980" max="4980" width="59.5703125" style="1" customWidth="1"/>
    <col min="4981" max="4981" width="9.140625" style="1" customWidth="1"/>
    <col min="4982" max="4983" width="3.85546875" style="1" customWidth="1"/>
    <col min="4984" max="4984" width="10.5703125" style="1" customWidth="1"/>
    <col min="4985" max="4985" width="3.85546875" style="1" customWidth="1"/>
    <col min="4986" max="4988" width="14.42578125" style="1" customWidth="1"/>
    <col min="4989" max="4989" width="4.140625" style="1" customWidth="1"/>
    <col min="4990" max="4990" width="15" style="1" customWidth="1"/>
    <col min="4991" max="4992" width="9.140625" style="1" customWidth="1"/>
    <col min="4993" max="4993" width="11.5703125" style="1" customWidth="1"/>
    <col min="4994" max="4994" width="18.140625" style="1" customWidth="1"/>
    <col min="4995" max="4995" width="13.140625" style="1" customWidth="1"/>
    <col min="4996" max="4996" width="12.28515625" style="1" customWidth="1"/>
    <col min="4997" max="5234" width="9.140625" style="1"/>
    <col min="5235" max="5235" width="1.42578125" style="1" customWidth="1"/>
    <col min="5236" max="5236" width="59.5703125" style="1" customWidth="1"/>
    <col min="5237" max="5237" width="9.140625" style="1" customWidth="1"/>
    <col min="5238" max="5239" width="3.85546875" style="1" customWidth="1"/>
    <col min="5240" max="5240" width="10.5703125" style="1" customWidth="1"/>
    <col min="5241" max="5241" width="3.85546875" style="1" customWidth="1"/>
    <col min="5242" max="5244" width="14.42578125" style="1" customWidth="1"/>
    <col min="5245" max="5245" width="4.140625" style="1" customWidth="1"/>
    <col min="5246" max="5246" width="15" style="1" customWidth="1"/>
    <col min="5247" max="5248" width="9.140625" style="1" customWidth="1"/>
    <col min="5249" max="5249" width="11.5703125" style="1" customWidth="1"/>
    <col min="5250" max="5250" width="18.140625" style="1" customWidth="1"/>
    <col min="5251" max="5251" width="13.140625" style="1" customWidth="1"/>
    <col min="5252" max="5252" width="12.28515625" style="1" customWidth="1"/>
    <col min="5253" max="5490" width="9.140625" style="1"/>
    <col min="5491" max="5491" width="1.42578125" style="1" customWidth="1"/>
    <col min="5492" max="5492" width="59.5703125" style="1" customWidth="1"/>
    <col min="5493" max="5493" width="9.140625" style="1" customWidth="1"/>
    <col min="5494" max="5495" width="3.85546875" style="1" customWidth="1"/>
    <col min="5496" max="5496" width="10.5703125" style="1" customWidth="1"/>
    <col min="5497" max="5497" width="3.85546875" style="1" customWidth="1"/>
    <col min="5498" max="5500" width="14.42578125" style="1" customWidth="1"/>
    <col min="5501" max="5501" width="4.140625" style="1" customWidth="1"/>
    <col min="5502" max="5502" width="15" style="1" customWidth="1"/>
    <col min="5503" max="5504" width="9.140625" style="1" customWidth="1"/>
    <col min="5505" max="5505" width="11.5703125" style="1" customWidth="1"/>
    <col min="5506" max="5506" width="18.140625" style="1" customWidth="1"/>
    <col min="5507" max="5507" width="13.140625" style="1" customWidth="1"/>
    <col min="5508" max="5508" width="12.28515625" style="1" customWidth="1"/>
    <col min="5509" max="5746" width="9.140625" style="1"/>
    <col min="5747" max="5747" width="1.42578125" style="1" customWidth="1"/>
    <col min="5748" max="5748" width="59.5703125" style="1" customWidth="1"/>
    <col min="5749" max="5749" width="9.140625" style="1" customWidth="1"/>
    <col min="5750" max="5751" width="3.85546875" style="1" customWidth="1"/>
    <col min="5752" max="5752" width="10.5703125" style="1" customWidth="1"/>
    <col min="5753" max="5753" width="3.85546875" style="1" customWidth="1"/>
    <col min="5754" max="5756" width="14.42578125" style="1" customWidth="1"/>
    <col min="5757" max="5757" width="4.140625" style="1" customWidth="1"/>
    <col min="5758" max="5758" width="15" style="1" customWidth="1"/>
    <col min="5759" max="5760" width="9.140625" style="1" customWidth="1"/>
    <col min="5761" max="5761" width="11.5703125" style="1" customWidth="1"/>
    <col min="5762" max="5762" width="18.140625" style="1" customWidth="1"/>
    <col min="5763" max="5763" width="13.140625" style="1" customWidth="1"/>
    <col min="5764" max="5764" width="12.28515625" style="1" customWidth="1"/>
    <col min="5765" max="6002" width="9.140625" style="1"/>
    <col min="6003" max="6003" width="1.42578125" style="1" customWidth="1"/>
    <col min="6004" max="6004" width="59.5703125" style="1" customWidth="1"/>
    <col min="6005" max="6005" width="9.140625" style="1" customWidth="1"/>
    <col min="6006" max="6007" width="3.85546875" style="1" customWidth="1"/>
    <col min="6008" max="6008" width="10.5703125" style="1" customWidth="1"/>
    <col min="6009" max="6009" width="3.85546875" style="1" customWidth="1"/>
    <col min="6010" max="6012" width="14.42578125" style="1" customWidth="1"/>
    <col min="6013" max="6013" width="4.140625" style="1" customWidth="1"/>
    <col min="6014" max="6014" width="15" style="1" customWidth="1"/>
    <col min="6015" max="6016" width="9.140625" style="1" customWidth="1"/>
    <col min="6017" max="6017" width="11.5703125" style="1" customWidth="1"/>
    <col min="6018" max="6018" width="18.140625" style="1" customWidth="1"/>
    <col min="6019" max="6019" width="13.140625" style="1" customWidth="1"/>
    <col min="6020" max="6020" width="12.28515625" style="1" customWidth="1"/>
    <col min="6021" max="6258" width="9.140625" style="1"/>
    <col min="6259" max="6259" width="1.42578125" style="1" customWidth="1"/>
    <col min="6260" max="6260" width="59.5703125" style="1" customWidth="1"/>
    <col min="6261" max="6261" width="9.140625" style="1" customWidth="1"/>
    <col min="6262" max="6263" width="3.85546875" style="1" customWidth="1"/>
    <col min="6264" max="6264" width="10.5703125" style="1" customWidth="1"/>
    <col min="6265" max="6265" width="3.85546875" style="1" customWidth="1"/>
    <col min="6266" max="6268" width="14.42578125" style="1" customWidth="1"/>
    <col min="6269" max="6269" width="4.140625" style="1" customWidth="1"/>
    <col min="6270" max="6270" width="15" style="1" customWidth="1"/>
    <col min="6271" max="6272" width="9.140625" style="1" customWidth="1"/>
    <col min="6273" max="6273" width="11.5703125" style="1" customWidth="1"/>
    <col min="6274" max="6274" width="18.140625" style="1" customWidth="1"/>
    <col min="6275" max="6275" width="13.140625" style="1" customWidth="1"/>
    <col min="6276" max="6276" width="12.28515625" style="1" customWidth="1"/>
    <col min="6277" max="6514" width="9.140625" style="1"/>
    <col min="6515" max="6515" width="1.42578125" style="1" customWidth="1"/>
    <col min="6516" max="6516" width="59.5703125" style="1" customWidth="1"/>
    <col min="6517" max="6517" width="9.140625" style="1" customWidth="1"/>
    <col min="6518" max="6519" width="3.85546875" style="1" customWidth="1"/>
    <col min="6520" max="6520" width="10.5703125" style="1" customWidth="1"/>
    <col min="6521" max="6521" width="3.85546875" style="1" customWidth="1"/>
    <col min="6522" max="6524" width="14.42578125" style="1" customWidth="1"/>
    <col min="6525" max="6525" width="4.140625" style="1" customWidth="1"/>
    <col min="6526" max="6526" width="15" style="1" customWidth="1"/>
    <col min="6527" max="6528" width="9.140625" style="1" customWidth="1"/>
    <col min="6529" max="6529" width="11.5703125" style="1" customWidth="1"/>
    <col min="6530" max="6530" width="18.140625" style="1" customWidth="1"/>
    <col min="6531" max="6531" width="13.140625" style="1" customWidth="1"/>
    <col min="6532" max="6532" width="12.28515625" style="1" customWidth="1"/>
    <col min="6533" max="6770" width="9.140625" style="1"/>
    <col min="6771" max="6771" width="1.42578125" style="1" customWidth="1"/>
    <col min="6772" max="6772" width="59.5703125" style="1" customWidth="1"/>
    <col min="6773" max="6773" width="9.140625" style="1" customWidth="1"/>
    <col min="6774" max="6775" width="3.85546875" style="1" customWidth="1"/>
    <col min="6776" max="6776" width="10.5703125" style="1" customWidth="1"/>
    <col min="6777" max="6777" width="3.85546875" style="1" customWidth="1"/>
    <col min="6778" max="6780" width="14.42578125" style="1" customWidth="1"/>
    <col min="6781" max="6781" width="4.140625" style="1" customWidth="1"/>
    <col min="6782" max="6782" width="15" style="1" customWidth="1"/>
    <col min="6783" max="6784" width="9.140625" style="1" customWidth="1"/>
    <col min="6785" max="6785" width="11.5703125" style="1" customWidth="1"/>
    <col min="6786" max="6786" width="18.140625" style="1" customWidth="1"/>
    <col min="6787" max="6787" width="13.140625" style="1" customWidth="1"/>
    <col min="6788" max="6788" width="12.28515625" style="1" customWidth="1"/>
    <col min="6789" max="7026" width="9.140625" style="1"/>
    <col min="7027" max="7027" width="1.42578125" style="1" customWidth="1"/>
    <col min="7028" max="7028" width="59.5703125" style="1" customWidth="1"/>
    <col min="7029" max="7029" width="9.140625" style="1" customWidth="1"/>
    <col min="7030" max="7031" width="3.85546875" style="1" customWidth="1"/>
    <col min="7032" max="7032" width="10.5703125" style="1" customWidth="1"/>
    <col min="7033" max="7033" width="3.85546875" style="1" customWidth="1"/>
    <col min="7034" max="7036" width="14.42578125" style="1" customWidth="1"/>
    <col min="7037" max="7037" width="4.140625" style="1" customWidth="1"/>
    <col min="7038" max="7038" width="15" style="1" customWidth="1"/>
    <col min="7039" max="7040" width="9.140625" style="1" customWidth="1"/>
    <col min="7041" max="7041" width="11.5703125" style="1" customWidth="1"/>
    <col min="7042" max="7042" width="18.140625" style="1" customWidth="1"/>
    <col min="7043" max="7043" width="13.140625" style="1" customWidth="1"/>
    <col min="7044" max="7044" width="12.28515625" style="1" customWidth="1"/>
    <col min="7045" max="7282" width="9.140625" style="1"/>
    <col min="7283" max="7283" width="1.42578125" style="1" customWidth="1"/>
    <col min="7284" max="7284" width="59.5703125" style="1" customWidth="1"/>
    <col min="7285" max="7285" width="9.140625" style="1" customWidth="1"/>
    <col min="7286" max="7287" width="3.85546875" style="1" customWidth="1"/>
    <col min="7288" max="7288" width="10.5703125" style="1" customWidth="1"/>
    <col min="7289" max="7289" width="3.85546875" style="1" customWidth="1"/>
    <col min="7290" max="7292" width="14.42578125" style="1" customWidth="1"/>
    <col min="7293" max="7293" width="4.140625" style="1" customWidth="1"/>
    <col min="7294" max="7294" width="15" style="1" customWidth="1"/>
    <col min="7295" max="7296" width="9.140625" style="1" customWidth="1"/>
    <col min="7297" max="7297" width="11.5703125" style="1" customWidth="1"/>
    <col min="7298" max="7298" width="18.140625" style="1" customWidth="1"/>
    <col min="7299" max="7299" width="13.140625" style="1" customWidth="1"/>
    <col min="7300" max="7300" width="12.28515625" style="1" customWidth="1"/>
    <col min="7301" max="7538" width="9.140625" style="1"/>
    <col min="7539" max="7539" width="1.42578125" style="1" customWidth="1"/>
    <col min="7540" max="7540" width="59.5703125" style="1" customWidth="1"/>
    <col min="7541" max="7541" width="9.140625" style="1" customWidth="1"/>
    <col min="7542" max="7543" width="3.85546875" style="1" customWidth="1"/>
    <col min="7544" max="7544" width="10.5703125" style="1" customWidth="1"/>
    <col min="7545" max="7545" width="3.85546875" style="1" customWidth="1"/>
    <col min="7546" max="7548" width="14.42578125" style="1" customWidth="1"/>
    <col min="7549" max="7549" width="4.140625" style="1" customWidth="1"/>
    <col min="7550" max="7550" width="15" style="1" customWidth="1"/>
    <col min="7551" max="7552" width="9.140625" style="1" customWidth="1"/>
    <col min="7553" max="7553" width="11.5703125" style="1" customWidth="1"/>
    <col min="7554" max="7554" width="18.140625" style="1" customWidth="1"/>
    <col min="7555" max="7555" width="13.140625" style="1" customWidth="1"/>
    <col min="7556" max="7556" width="12.28515625" style="1" customWidth="1"/>
    <col min="7557" max="7794" width="9.140625" style="1"/>
    <col min="7795" max="7795" width="1.42578125" style="1" customWidth="1"/>
    <col min="7796" max="7796" width="59.5703125" style="1" customWidth="1"/>
    <col min="7797" max="7797" width="9.140625" style="1" customWidth="1"/>
    <col min="7798" max="7799" width="3.85546875" style="1" customWidth="1"/>
    <col min="7800" max="7800" width="10.5703125" style="1" customWidth="1"/>
    <col min="7801" max="7801" width="3.85546875" style="1" customWidth="1"/>
    <col min="7802" max="7804" width="14.42578125" style="1" customWidth="1"/>
    <col min="7805" max="7805" width="4.140625" style="1" customWidth="1"/>
    <col min="7806" max="7806" width="15" style="1" customWidth="1"/>
    <col min="7807" max="7808" width="9.140625" style="1" customWidth="1"/>
    <col min="7809" max="7809" width="11.5703125" style="1" customWidth="1"/>
    <col min="7810" max="7810" width="18.140625" style="1" customWidth="1"/>
    <col min="7811" max="7811" width="13.140625" style="1" customWidth="1"/>
    <col min="7812" max="7812" width="12.28515625" style="1" customWidth="1"/>
    <col min="7813" max="8050" width="9.140625" style="1"/>
    <col min="8051" max="8051" width="1.42578125" style="1" customWidth="1"/>
    <col min="8052" max="8052" width="59.5703125" style="1" customWidth="1"/>
    <col min="8053" max="8053" width="9.140625" style="1" customWidth="1"/>
    <col min="8054" max="8055" width="3.85546875" style="1" customWidth="1"/>
    <col min="8056" max="8056" width="10.5703125" style="1" customWidth="1"/>
    <col min="8057" max="8057" width="3.85546875" style="1" customWidth="1"/>
    <col min="8058" max="8060" width="14.42578125" style="1" customWidth="1"/>
    <col min="8061" max="8061" width="4.140625" style="1" customWidth="1"/>
    <col min="8062" max="8062" width="15" style="1" customWidth="1"/>
    <col min="8063" max="8064" width="9.140625" style="1" customWidth="1"/>
    <col min="8065" max="8065" width="11.5703125" style="1" customWidth="1"/>
    <col min="8066" max="8066" width="18.140625" style="1" customWidth="1"/>
    <col min="8067" max="8067" width="13.140625" style="1" customWidth="1"/>
    <col min="8068" max="8068" width="12.28515625" style="1" customWidth="1"/>
    <col min="8069" max="8306" width="9.140625" style="1"/>
    <col min="8307" max="8307" width="1.42578125" style="1" customWidth="1"/>
    <col min="8308" max="8308" width="59.5703125" style="1" customWidth="1"/>
    <col min="8309" max="8309" width="9.140625" style="1" customWidth="1"/>
    <col min="8310" max="8311" width="3.85546875" style="1" customWidth="1"/>
    <col min="8312" max="8312" width="10.5703125" style="1" customWidth="1"/>
    <col min="8313" max="8313" width="3.85546875" style="1" customWidth="1"/>
    <col min="8314" max="8316" width="14.42578125" style="1" customWidth="1"/>
    <col min="8317" max="8317" width="4.140625" style="1" customWidth="1"/>
    <col min="8318" max="8318" width="15" style="1" customWidth="1"/>
    <col min="8319" max="8320" width="9.140625" style="1" customWidth="1"/>
    <col min="8321" max="8321" width="11.5703125" style="1" customWidth="1"/>
    <col min="8322" max="8322" width="18.140625" style="1" customWidth="1"/>
    <col min="8323" max="8323" width="13.140625" style="1" customWidth="1"/>
    <col min="8324" max="8324" width="12.28515625" style="1" customWidth="1"/>
    <col min="8325" max="8562" width="9.140625" style="1"/>
    <col min="8563" max="8563" width="1.42578125" style="1" customWidth="1"/>
    <col min="8564" max="8564" width="59.5703125" style="1" customWidth="1"/>
    <col min="8565" max="8565" width="9.140625" style="1" customWidth="1"/>
    <col min="8566" max="8567" width="3.85546875" style="1" customWidth="1"/>
    <col min="8568" max="8568" width="10.5703125" style="1" customWidth="1"/>
    <col min="8569" max="8569" width="3.85546875" style="1" customWidth="1"/>
    <col min="8570" max="8572" width="14.42578125" style="1" customWidth="1"/>
    <col min="8573" max="8573" width="4.140625" style="1" customWidth="1"/>
    <col min="8574" max="8574" width="15" style="1" customWidth="1"/>
    <col min="8575" max="8576" width="9.140625" style="1" customWidth="1"/>
    <col min="8577" max="8577" width="11.5703125" style="1" customWidth="1"/>
    <col min="8578" max="8578" width="18.140625" style="1" customWidth="1"/>
    <col min="8579" max="8579" width="13.140625" style="1" customWidth="1"/>
    <col min="8580" max="8580" width="12.28515625" style="1" customWidth="1"/>
    <col min="8581" max="8818" width="9.140625" style="1"/>
    <col min="8819" max="8819" width="1.42578125" style="1" customWidth="1"/>
    <col min="8820" max="8820" width="59.5703125" style="1" customWidth="1"/>
    <col min="8821" max="8821" width="9.140625" style="1" customWidth="1"/>
    <col min="8822" max="8823" width="3.85546875" style="1" customWidth="1"/>
    <col min="8824" max="8824" width="10.5703125" style="1" customWidth="1"/>
    <col min="8825" max="8825" width="3.85546875" style="1" customWidth="1"/>
    <col min="8826" max="8828" width="14.42578125" style="1" customWidth="1"/>
    <col min="8829" max="8829" width="4.140625" style="1" customWidth="1"/>
    <col min="8830" max="8830" width="15" style="1" customWidth="1"/>
    <col min="8831" max="8832" width="9.140625" style="1" customWidth="1"/>
    <col min="8833" max="8833" width="11.5703125" style="1" customWidth="1"/>
    <col min="8834" max="8834" width="18.140625" style="1" customWidth="1"/>
    <col min="8835" max="8835" width="13.140625" style="1" customWidth="1"/>
    <col min="8836" max="8836" width="12.28515625" style="1" customWidth="1"/>
    <col min="8837" max="9074" width="9.140625" style="1"/>
    <col min="9075" max="9075" width="1.42578125" style="1" customWidth="1"/>
    <col min="9076" max="9076" width="59.5703125" style="1" customWidth="1"/>
    <col min="9077" max="9077" width="9.140625" style="1" customWidth="1"/>
    <col min="9078" max="9079" width="3.85546875" style="1" customWidth="1"/>
    <col min="9080" max="9080" width="10.5703125" style="1" customWidth="1"/>
    <col min="9081" max="9081" width="3.85546875" style="1" customWidth="1"/>
    <col min="9082" max="9084" width="14.42578125" style="1" customWidth="1"/>
    <col min="9085" max="9085" width="4.140625" style="1" customWidth="1"/>
    <col min="9086" max="9086" width="15" style="1" customWidth="1"/>
    <col min="9087" max="9088" width="9.140625" style="1" customWidth="1"/>
    <col min="9089" max="9089" width="11.5703125" style="1" customWidth="1"/>
    <col min="9090" max="9090" width="18.140625" style="1" customWidth="1"/>
    <col min="9091" max="9091" width="13.140625" style="1" customWidth="1"/>
    <col min="9092" max="9092" width="12.28515625" style="1" customWidth="1"/>
    <col min="9093" max="9330" width="9.140625" style="1"/>
    <col min="9331" max="9331" width="1.42578125" style="1" customWidth="1"/>
    <col min="9332" max="9332" width="59.5703125" style="1" customWidth="1"/>
    <col min="9333" max="9333" width="9.140625" style="1" customWidth="1"/>
    <col min="9334" max="9335" width="3.85546875" style="1" customWidth="1"/>
    <col min="9336" max="9336" width="10.5703125" style="1" customWidth="1"/>
    <col min="9337" max="9337" width="3.85546875" style="1" customWidth="1"/>
    <col min="9338" max="9340" width="14.42578125" style="1" customWidth="1"/>
    <col min="9341" max="9341" width="4.140625" style="1" customWidth="1"/>
    <col min="9342" max="9342" width="15" style="1" customWidth="1"/>
    <col min="9343" max="9344" width="9.140625" style="1" customWidth="1"/>
    <col min="9345" max="9345" width="11.5703125" style="1" customWidth="1"/>
    <col min="9346" max="9346" width="18.140625" style="1" customWidth="1"/>
    <col min="9347" max="9347" width="13.140625" style="1" customWidth="1"/>
    <col min="9348" max="9348" width="12.28515625" style="1" customWidth="1"/>
    <col min="9349" max="9586" width="9.140625" style="1"/>
    <col min="9587" max="9587" width="1.42578125" style="1" customWidth="1"/>
    <col min="9588" max="9588" width="59.5703125" style="1" customWidth="1"/>
    <col min="9589" max="9589" width="9.140625" style="1" customWidth="1"/>
    <col min="9590" max="9591" width="3.85546875" style="1" customWidth="1"/>
    <col min="9592" max="9592" width="10.5703125" style="1" customWidth="1"/>
    <col min="9593" max="9593" width="3.85546875" style="1" customWidth="1"/>
    <col min="9594" max="9596" width="14.42578125" style="1" customWidth="1"/>
    <col min="9597" max="9597" width="4.140625" style="1" customWidth="1"/>
    <col min="9598" max="9598" width="15" style="1" customWidth="1"/>
    <col min="9599" max="9600" width="9.140625" style="1" customWidth="1"/>
    <col min="9601" max="9601" width="11.5703125" style="1" customWidth="1"/>
    <col min="9602" max="9602" width="18.140625" style="1" customWidth="1"/>
    <col min="9603" max="9603" width="13.140625" style="1" customWidth="1"/>
    <col min="9604" max="9604" width="12.28515625" style="1" customWidth="1"/>
    <col min="9605" max="9842" width="9.140625" style="1"/>
    <col min="9843" max="9843" width="1.42578125" style="1" customWidth="1"/>
    <col min="9844" max="9844" width="59.5703125" style="1" customWidth="1"/>
    <col min="9845" max="9845" width="9.140625" style="1" customWidth="1"/>
    <col min="9846" max="9847" width="3.85546875" style="1" customWidth="1"/>
    <col min="9848" max="9848" width="10.5703125" style="1" customWidth="1"/>
    <col min="9849" max="9849" width="3.85546875" style="1" customWidth="1"/>
    <col min="9850" max="9852" width="14.42578125" style="1" customWidth="1"/>
    <col min="9853" max="9853" width="4.140625" style="1" customWidth="1"/>
    <col min="9854" max="9854" width="15" style="1" customWidth="1"/>
    <col min="9855" max="9856" width="9.140625" style="1" customWidth="1"/>
    <col min="9857" max="9857" width="11.5703125" style="1" customWidth="1"/>
    <col min="9858" max="9858" width="18.140625" style="1" customWidth="1"/>
    <col min="9859" max="9859" width="13.140625" style="1" customWidth="1"/>
    <col min="9860" max="9860" width="12.28515625" style="1" customWidth="1"/>
    <col min="9861" max="10098" width="9.140625" style="1"/>
    <col min="10099" max="10099" width="1.42578125" style="1" customWidth="1"/>
    <col min="10100" max="10100" width="59.5703125" style="1" customWidth="1"/>
    <col min="10101" max="10101" width="9.140625" style="1" customWidth="1"/>
    <col min="10102" max="10103" width="3.85546875" style="1" customWidth="1"/>
    <col min="10104" max="10104" width="10.5703125" style="1" customWidth="1"/>
    <col min="10105" max="10105" width="3.85546875" style="1" customWidth="1"/>
    <col min="10106" max="10108" width="14.42578125" style="1" customWidth="1"/>
    <col min="10109" max="10109" width="4.140625" style="1" customWidth="1"/>
    <col min="10110" max="10110" width="15" style="1" customWidth="1"/>
    <col min="10111" max="10112" width="9.140625" style="1" customWidth="1"/>
    <col min="10113" max="10113" width="11.5703125" style="1" customWidth="1"/>
    <col min="10114" max="10114" width="18.140625" style="1" customWidth="1"/>
    <col min="10115" max="10115" width="13.140625" style="1" customWidth="1"/>
    <col min="10116" max="10116" width="12.28515625" style="1" customWidth="1"/>
    <col min="10117" max="10354" width="9.140625" style="1"/>
    <col min="10355" max="10355" width="1.42578125" style="1" customWidth="1"/>
    <col min="10356" max="10356" width="59.5703125" style="1" customWidth="1"/>
    <col min="10357" max="10357" width="9.140625" style="1" customWidth="1"/>
    <col min="10358" max="10359" width="3.85546875" style="1" customWidth="1"/>
    <col min="10360" max="10360" width="10.5703125" style="1" customWidth="1"/>
    <col min="10361" max="10361" width="3.85546875" style="1" customWidth="1"/>
    <col min="10362" max="10364" width="14.42578125" style="1" customWidth="1"/>
    <col min="10365" max="10365" width="4.140625" style="1" customWidth="1"/>
    <col min="10366" max="10366" width="15" style="1" customWidth="1"/>
    <col min="10367" max="10368" width="9.140625" style="1" customWidth="1"/>
    <col min="10369" max="10369" width="11.5703125" style="1" customWidth="1"/>
    <col min="10370" max="10370" width="18.140625" style="1" customWidth="1"/>
    <col min="10371" max="10371" width="13.140625" style="1" customWidth="1"/>
    <col min="10372" max="10372" width="12.28515625" style="1" customWidth="1"/>
    <col min="10373" max="10610" width="9.140625" style="1"/>
    <col min="10611" max="10611" width="1.42578125" style="1" customWidth="1"/>
    <col min="10612" max="10612" width="59.5703125" style="1" customWidth="1"/>
    <col min="10613" max="10613" width="9.140625" style="1" customWidth="1"/>
    <col min="10614" max="10615" width="3.85546875" style="1" customWidth="1"/>
    <col min="10616" max="10616" width="10.5703125" style="1" customWidth="1"/>
    <col min="10617" max="10617" width="3.85546875" style="1" customWidth="1"/>
    <col min="10618" max="10620" width="14.42578125" style="1" customWidth="1"/>
    <col min="10621" max="10621" width="4.140625" style="1" customWidth="1"/>
    <col min="10622" max="10622" width="15" style="1" customWidth="1"/>
    <col min="10623" max="10624" width="9.140625" style="1" customWidth="1"/>
    <col min="10625" max="10625" width="11.5703125" style="1" customWidth="1"/>
    <col min="10626" max="10626" width="18.140625" style="1" customWidth="1"/>
    <col min="10627" max="10627" width="13.140625" style="1" customWidth="1"/>
    <col min="10628" max="10628" width="12.28515625" style="1" customWidth="1"/>
    <col min="10629" max="10866" width="9.140625" style="1"/>
    <col min="10867" max="10867" width="1.42578125" style="1" customWidth="1"/>
    <col min="10868" max="10868" width="59.5703125" style="1" customWidth="1"/>
    <col min="10869" max="10869" width="9.140625" style="1" customWidth="1"/>
    <col min="10870" max="10871" width="3.85546875" style="1" customWidth="1"/>
    <col min="10872" max="10872" width="10.5703125" style="1" customWidth="1"/>
    <col min="10873" max="10873" width="3.85546875" style="1" customWidth="1"/>
    <col min="10874" max="10876" width="14.42578125" style="1" customWidth="1"/>
    <col min="10877" max="10877" width="4.140625" style="1" customWidth="1"/>
    <col min="10878" max="10878" width="15" style="1" customWidth="1"/>
    <col min="10879" max="10880" width="9.140625" style="1" customWidth="1"/>
    <col min="10881" max="10881" width="11.5703125" style="1" customWidth="1"/>
    <col min="10882" max="10882" width="18.140625" style="1" customWidth="1"/>
    <col min="10883" max="10883" width="13.140625" style="1" customWidth="1"/>
    <col min="10884" max="10884" width="12.28515625" style="1" customWidth="1"/>
    <col min="10885" max="11122" width="9.140625" style="1"/>
    <col min="11123" max="11123" width="1.42578125" style="1" customWidth="1"/>
    <col min="11124" max="11124" width="59.5703125" style="1" customWidth="1"/>
    <col min="11125" max="11125" width="9.140625" style="1" customWidth="1"/>
    <col min="11126" max="11127" width="3.85546875" style="1" customWidth="1"/>
    <col min="11128" max="11128" width="10.5703125" style="1" customWidth="1"/>
    <col min="11129" max="11129" width="3.85546875" style="1" customWidth="1"/>
    <col min="11130" max="11132" width="14.42578125" style="1" customWidth="1"/>
    <col min="11133" max="11133" width="4.140625" style="1" customWidth="1"/>
    <col min="11134" max="11134" width="15" style="1" customWidth="1"/>
    <col min="11135" max="11136" width="9.140625" style="1" customWidth="1"/>
    <col min="11137" max="11137" width="11.5703125" style="1" customWidth="1"/>
    <col min="11138" max="11138" width="18.140625" style="1" customWidth="1"/>
    <col min="11139" max="11139" width="13.140625" style="1" customWidth="1"/>
    <col min="11140" max="11140" width="12.28515625" style="1" customWidth="1"/>
    <col min="11141" max="11378" width="9.140625" style="1"/>
    <col min="11379" max="11379" width="1.42578125" style="1" customWidth="1"/>
    <col min="11380" max="11380" width="59.5703125" style="1" customWidth="1"/>
    <col min="11381" max="11381" width="9.140625" style="1" customWidth="1"/>
    <col min="11382" max="11383" width="3.85546875" style="1" customWidth="1"/>
    <col min="11384" max="11384" width="10.5703125" style="1" customWidth="1"/>
    <col min="11385" max="11385" width="3.85546875" style="1" customWidth="1"/>
    <col min="11386" max="11388" width="14.42578125" style="1" customWidth="1"/>
    <col min="11389" max="11389" width="4.140625" style="1" customWidth="1"/>
    <col min="11390" max="11390" width="15" style="1" customWidth="1"/>
    <col min="11391" max="11392" width="9.140625" style="1" customWidth="1"/>
    <col min="11393" max="11393" width="11.5703125" style="1" customWidth="1"/>
    <col min="11394" max="11394" width="18.140625" style="1" customWidth="1"/>
    <col min="11395" max="11395" width="13.140625" style="1" customWidth="1"/>
    <col min="11396" max="11396" width="12.28515625" style="1" customWidth="1"/>
    <col min="11397" max="11634" width="9.140625" style="1"/>
    <col min="11635" max="11635" width="1.42578125" style="1" customWidth="1"/>
    <col min="11636" max="11636" width="59.5703125" style="1" customWidth="1"/>
    <col min="11637" max="11637" width="9.140625" style="1" customWidth="1"/>
    <col min="11638" max="11639" width="3.85546875" style="1" customWidth="1"/>
    <col min="11640" max="11640" width="10.5703125" style="1" customWidth="1"/>
    <col min="11641" max="11641" width="3.85546875" style="1" customWidth="1"/>
    <col min="11642" max="11644" width="14.42578125" style="1" customWidth="1"/>
    <col min="11645" max="11645" width="4.140625" style="1" customWidth="1"/>
    <col min="11646" max="11646" width="15" style="1" customWidth="1"/>
    <col min="11647" max="11648" width="9.140625" style="1" customWidth="1"/>
    <col min="11649" max="11649" width="11.5703125" style="1" customWidth="1"/>
    <col min="11650" max="11650" width="18.140625" style="1" customWidth="1"/>
    <col min="11651" max="11651" width="13.140625" style="1" customWidth="1"/>
    <col min="11652" max="11652" width="12.28515625" style="1" customWidth="1"/>
    <col min="11653" max="11890" width="9.140625" style="1"/>
    <col min="11891" max="11891" width="1.42578125" style="1" customWidth="1"/>
    <col min="11892" max="11892" width="59.5703125" style="1" customWidth="1"/>
    <col min="11893" max="11893" width="9.140625" style="1" customWidth="1"/>
    <col min="11894" max="11895" width="3.85546875" style="1" customWidth="1"/>
    <col min="11896" max="11896" width="10.5703125" style="1" customWidth="1"/>
    <col min="11897" max="11897" width="3.85546875" style="1" customWidth="1"/>
    <col min="11898" max="11900" width="14.42578125" style="1" customWidth="1"/>
    <col min="11901" max="11901" width="4.140625" style="1" customWidth="1"/>
    <col min="11902" max="11902" width="15" style="1" customWidth="1"/>
    <col min="11903" max="11904" width="9.140625" style="1" customWidth="1"/>
    <col min="11905" max="11905" width="11.5703125" style="1" customWidth="1"/>
    <col min="11906" max="11906" width="18.140625" style="1" customWidth="1"/>
    <col min="11907" max="11907" width="13.140625" style="1" customWidth="1"/>
    <col min="11908" max="11908" width="12.28515625" style="1" customWidth="1"/>
    <col min="11909" max="12146" width="9.140625" style="1"/>
    <col min="12147" max="12147" width="1.42578125" style="1" customWidth="1"/>
    <col min="12148" max="12148" width="59.5703125" style="1" customWidth="1"/>
    <col min="12149" max="12149" width="9.140625" style="1" customWidth="1"/>
    <col min="12150" max="12151" width="3.85546875" style="1" customWidth="1"/>
    <col min="12152" max="12152" width="10.5703125" style="1" customWidth="1"/>
    <col min="12153" max="12153" width="3.85546875" style="1" customWidth="1"/>
    <col min="12154" max="12156" width="14.42578125" style="1" customWidth="1"/>
    <col min="12157" max="12157" width="4.140625" style="1" customWidth="1"/>
    <col min="12158" max="12158" width="15" style="1" customWidth="1"/>
    <col min="12159" max="12160" width="9.140625" style="1" customWidth="1"/>
    <col min="12161" max="12161" width="11.5703125" style="1" customWidth="1"/>
    <col min="12162" max="12162" width="18.140625" style="1" customWidth="1"/>
    <col min="12163" max="12163" width="13.140625" style="1" customWidth="1"/>
    <col min="12164" max="12164" width="12.28515625" style="1" customWidth="1"/>
    <col min="12165" max="12402" width="9.140625" style="1"/>
    <col min="12403" max="12403" width="1.42578125" style="1" customWidth="1"/>
    <col min="12404" max="12404" width="59.5703125" style="1" customWidth="1"/>
    <col min="12405" max="12405" width="9.140625" style="1" customWidth="1"/>
    <col min="12406" max="12407" width="3.85546875" style="1" customWidth="1"/>
    <col min="12408" max="12408" width="10.5703125" style="1" customWidth="1"/>
    <col min="12409" max="12409" width="3.85546875" style="1" customWidth="1"/>
    <col min="12410" max="12412" width="14.42578125" style="1" customWidth="1"/>
    <col min="12413" max="12413" width="4.140625" style="1" customWidth="1"/>
    <col min="12414" max="12414" width="15" style="1" customWidth="1"/>
    <col min="12415" max="12416" width="9.140625" style="1" customWidth="1"/>
    <col min="12417" max="12417" width="11.5703125" style="1" customWidth="1"/>
    <col min="12418" max="12418" width="18.140625" style="1" customWidth="1"/>
    <col min="12419" max="12419" width="13.140625" style="1" customWidth="1"/>
    <col min="12420" max="12420" width="12.28515625" style="1" customWidth="1"/>
    <col min="12421" max="12658" width="9.140625" style="1"/>
    <col min="12659" max="12659" width="1.42578125" style="1" customWidth="1"/>
    <col min="12660" max="12660" width="59.5703125" style="1" customWidth="1"/>
    <col min="12661" max="12661" width="9.140625" style="1" customWidth="1"/>
    <col min="12662" max="12663" width="3.85546875" style="1" customWidth="1"/>
    <col min="12664" max="12664" width="10.5703125" style="1" customWidth="1"/>
    <col min="12665" max="12665" width="3.85546875" style="1" customWidth="1"/>
    <col min="12666" max="12668" width="14.42578125" style="1" customWidth="1"/>
    <col min="12669" max="12669" width="4.140625" style="1" customWidth="1"/>
    <col min="12670" max="12670" width="15" style="1" customWidth="1"/>
    <col min="12671" max="12672" width="9.140625" style="1" customWidth="1"/>
    <col min="12673" max="12673" width="11.5703125" style="1" customWidth="1"/>
    <col min="12674" max="12674" width="18.140625" style="1" customWidth="1"/>
    <col min="12675" max="12675" width="13.140625" style="1" customWidth="1"/>
    <col min="12676" max="12676" width="12.28515625" style="1" customWidth="1"/>
    <col min="12677" max="12914" width="9.140625" style="1"/>
    <col min="12915" max="12915" width="1.42578125" style="1" customWidth="1"/>
    <col min="12916" max="12916" width="59.5703125" style="1" customWidth="1"/>
    <col min="12917" max="12917" width="9.140625" style="1" customWidth="1"/>
    <col min="12918" max="12919" width="3.85546875" style="1" customWidth="1"/>
    <col min="12920" max="12920" width="10.5703125" style="1" customWidth="1"/>
    <col min="12921" max="12921" width="3.85546875" style="1" customWidth="1"/>
    <col min="12922" max="12924" width="14.42578125" style="1" customWidth="1"/>
    <col min="12925" max="12925" width="4.140625" style="1" customWidth="1"/>
    <col min="12926" max="12926" width="15" style="1" customWidth="1"/>
    <col min="12927" max="12928" width="9.140625" style="1" customWidth="1"/>
    <col min="12929" max="12929" width="11.5703125" style="1" customWidth="1"/>
    <col min="12930" max="12930" width="18.140625" style="1" customWidth="1"/>
    <col min="12931" max="12931" width="13.140625" style="1" customWidth="1"/>
    <col min="12932" max="12932" width="12.28515625" style="1" customWidth="1"/>
    <col min="12933" max="13170" width="9.140625" style="1"/>
    <col min="13171" max="13171" width="1.42578125" style="1" customWidth="1"/>
    <col min="13172" max="13172" width="59.5703125" style="1" customWidth="1"/>
    <col min="13173" max="13173" width="9.140625" style="1" customWidth="1"/>
    <col min="13174" max="13175" width="3.85546875" style="1" customWidth="1"/>
    <col min="13176" max="13176" width="10.5703125" style="1" customWidth="1"/>
    <col min="13177" max="13177" width="3.85546875" style="1" customWidth="1"/>
    <col min="13178" max="13180" width="14.42578125" style="1" customWidth="1"/>
    <col min="13181" max="13181" width="4.140625" style="1" customWidth="1"/>
    <col min="13182" max="13182" width="15" style="1" customWidth="1"/>
    <col min="13183" max="13184" width="9.140625" style="1" customWidth="1"/>
    <col min="13185" max="13185" width="11.5703125" style="1" customWidth="1"/>
    <col min="13186" max="13186" width="18.140625" style="1" customWidth="1"/>
    <col min="13187" max="13187" width="13.140625" style="1" customWidth="1"/>
    <col min="13188" max="13188" width="12.28515625" style="1" customWidth="1"/>
    <col min="13189" max="13426" width="9.140625" style="1"/>
    <col min="13427" max="13427" width="1.42578125" style="1" customWidth="1"/>
    <col min="13428" max="13428" width="59.5703125" style="1" customWidth="1"/>
    <col min="13429" max="13429" width="9.140625" style="1" customWidth="1"/>
    <col min="13430" max="13431" width="3.85546875" style="1" customWidth="1"/>
    <col min="13432" max="13432" width="10.5703125" style="1" customWidth="1"/>
    <col min="13433" max="13433" width="3.85546875" style="1" customWidth="1"/>
    <col min="13434" max="13436" width="14.42578125" style="1" customWidth="1"/>
    <col min="13437" max="13437" width="4.140625" style="1" customWidth="1"/>
    <col min="13438" max="13438" width="15" style="1" customWidth="1"/>
    <col min="13439" max="13440" width="9.140625" style="1" customWidth="1"/>
    <col min="13441" max="13441" width="11.5703125" style="1" customWidth="1"/>
    <col min="13442" max="13442" width="18.140625" style="1" customWidth="1"/>
    <col min="13443" max="13443" width="13.140625" style="1" customWidth="1"/>
    <col min="13444" max="13444" width="12.28515625" style="1" customWidth="1"/>
    <col min="13445" max="13682" width="9.140625" style="1"/>
    <col min="13683" max="13683" width="1.42578125" style="1" customWidth="1"/>
    <col min="13684" max="13684" width="59.5703125" style="1" customWidth="1"/>
    <col min="13685" max="13685" width="9.140625" style="1" customWidth="1"/>
    <col min="13686" max="13687" width="3.85546875" style="1" customWidth="1"/>
    <col min="13688" max="13688" width="10.5703125" style="1" customWidth="1"/>
    <col min="13689" max="13689" width="3.85546875" style="1" customWidth="1"/>
    <col min="13690" max="13692" width="14.42578125" style="1" customWidth="1"/>
    <col min="13693" max="13693" width="4.140625" style="1" customWidth="1"/>
    <col min="13694" max="13694" width="15" style="1" customWidth="1"/>
    <col min="13695" max="13696" width="9.140625" style="1" customWidth="1"/>
    <col min="13697" max="13697" width="11.5703125" style="1" customWidth="1"/>
    <col min="13698" max="13698" width="18.140625" style="1" customWidth="1"/>
    <col min="13699" max="13699" width="13.140625" style="1" customWidth="1"/>
    <col min="13700" max="13700" width="12.28515625" style="1" customWidth="1"/>
    <col min="13701" max="13938" width="9.140625" style="1"/>
    <col min="13939" max="13939" width="1.42578125" style="1" customWidth="1"/>
    <col min="13940" max="13940" width="59.5703125" style="1" customWidth="1"/>
    <col min="13941" max="13941" width="9.140625" style="1" customWidth="1"/>
    <col min="13942" max="13943" width="3.85546875" style="1" customWidth="1"/>
    <col min="13944" max="13944" width="10.5703125" style="1" customWidth="1"/>
    <col min="13945" max="13945" width="3.85546875" style="1" customWidth="1"/>
    <col min="13946" max="13948" width="14.42578125" style="1" customWidth="1"/>
    <col min="13949" max="13949" width="4.140625" style="1" customWidth="1"/>
    <col min="13950" max="13950" width="15" style="1" customWidth="1"/>
    <col min="13951" max="13952" width="9.140625" style="1" customWidth="1"/>
    <col min="13953" max="13953" width="11.5703125" style="1" customWidth="1"/>
    <col min="13954" max="13954" width="18.140625" style="1" customWidth="1"/>
    <col min="13955" max="13955" width="13.140625" style="1" customWidth="1"/>
    <col min="13956" max="13956" width="12.28515625" style="1" customWidth="1"/>
    <col min="13957" max="14194" width="9.140625" style="1"/>
    <col min="14195" max="14195" width="1.42578125" style="1" customWidth="1"/>
    <col min="14196" max="14196" width="59.5703125" style="1" customWidth="1"/>
    <col min="14197" max="14197" width="9.140625" style="1" customWidth="1"/>
    <col min="14198" max="14199" width="3.85546875" style="1" customWidth="1"/>
    <col min="14200" max="14200" width="10.5703125" style="1" customWidth="1"/>
    <col min="14201" max="14201" width="3.85546875" style="1" customWidth="1"/>
    <col min="14202" max="14204" width="14.42578125" style="1" customWidth="1"/>
    <col min="14205" max="14205" width="4.140625" style="1" customWidth="1"/>
    <col min="14206" max="14206" width="15" style="1" customWidth="1"/>
    <col min="14207" max="14208" width="9.140625" style="1" customWidth="1"/>
    <col min="14209" max="14209" width="11.5703125" style="1" customWidth="1"/>
    <col min="14210" max="14210" width="18.140625" style="1" customWidth="1"/>
    <col min="14211" max="14211" width="13.140625" style="1" customWidth="1"/>
    <col min="14212" max="14212" width="12.28515625" style="1" customWidth="1"/>
    <col min="14213" max="14450" width="9.140625" style="1"/>
    <col min="14451" max="14451" width="1.42578125" style="1" customWidth="1"/>
    <col min="14452" max="14452" width="59.5703125" style="1" customWidth="1"/>
    <col min="14453" max="14453" width="9.140625" style="1" customWidth="1"/>
    <col min="14454" max="14455" width="3.85546875" style="1" customWidth="1"/>
    <col min="14456" max="14456" width="10.5703125" style="1" customWidth="1"/>
    <col min="14457" max="14457" width="3.85546875" style="1" customWidth="1"/>
    <col min="14458" max="14460" width="14.42578125" style="1" customWidth="1"/>
    <col min="14461" max="14461" width="4.140625" style="1" customWidth="1"/>
    <col min="14462" max="14462" width="15" style="1" customWidth="1"/>
    <col min="14463" max="14464" width="9.140625" style="1" customWidth="1"/>
    <col min="14465" max="14465" width="11.5703125" style="1" customWidth="1"/>
    <col min="14466" max="14466" width="18.140625" style="1" customWidth="1"/>
    <col min="14467" max="14467" width="13.140625" style="1" customWidth="1"/>
    <col min="14468" max="14468" width="12.28515625" style="1" customWidth="1"/>
    <col min="14469" max="14706" width="9.140625" style="1"/>
    <col min="14707" max="14707" width="1.42578125" style="1" customWidth="1"/>
    <col min="14708" max="14708" width="59.5703125" style="1" customWidth="1"/>
    <col min="14709" max="14709" width="9.140625" style="1" customWidth="1"/>
    <col min="14710" max="14711" width="3.85546875" style="1" customWidth="1"/>
    <col min="14712" max="14712" width="10.5703125" style="1" customWidth="1"/>
    <col min="14713" max="14713" width="3.85546875" style="1" customWidth="1"/>
    <col min="14714" max="14716" width="14.42578125" style="1" customWidth="1"/>
    <col min="14717" max="14717" width="4.140625" style="1" customWidth="1"/>
    <col min="14718" max="14718" width="15" style="1" customWidth="1"/>
    <col min="14719" max="14720" width="9.140625" style="1" customWidth="1"/>
    <col min="14721" max="14721" width="11.5703125" style="1" customWidth="1"/>
    <col min="14722" max="14722" width="18.140625" style="1" customWidth="1"/>
    <col min="14723" max="14723" width="13.140625" style="1" customWidth="1"/>
    <col min="14724" max="14724" width="12.28515625" style="1" customWidth="1"/>
    <col min="14725" max="14962" width="9.140625" style="1"/>
    <col min="14963" max="14963" width="1.42578125" style="1" customWidth="1"/>
    <col min="14964" max="14964" width="59.5703125" style="1" customWidth="1"/>
    <col min="14965" max="14965" width="9.140625" style="1" customWidth="1"/>
    <col min="14966" max="14967" width="3.85546875" style="1" customWidth="1"/>
    <col min="14968" max="14968" width="10.5703125" style="1" customWidth="1"/>
    <col min="14969" max="14969" width="3.85546875" style="1" customWidth="1"/>
    <col min="14970" max="14972" width="14.42578125" style="1" customWidth="1"/>
    <col min="14973" max="14973" width="4.140625" style="1" customWidth="1"/>
    <col min="14974" max="14974" width="15" style="1" customWidth="1"/>
    <col min="14975" max="14976" width="9.140625" style="1" customWidth="1"/>
    <col min="14977" max="14977" width="11.5703125" style="1" customWidth="1"/>
    <col min="14978" max="14978" width="18.140625" style="1" customWidth="1"/>
    <col min="14979" max="14979" width="13.140625" style="1" customWidth="1"/>
    <col min="14980" max="14980" width="12.28515625" style="1" customWidth="1"/>
    <col min="14981" max="15218" width="9.140625" style="1"/>
    <col min="15219" max="15219" width="1.42578125" style="1" customWidth="1"/>
    <col min="15220" max="15220" width="59.5703125" style="1" customWidth="1"/>
    <col min="15221" max="15221" width="9.140625" style="1" customWidth="1"/>
    <col min="15222" max="15223" width="3.85546875" style="1" customWidth="1"/>
    <col min="15224" max="15224" width="10.5703125" style="1" customWidth="1"/>
    <col min="15225" max="15225" width="3.85546875" style="1" customWidth="1"/>
    <col min="15226" max="15228" width="14.42578125" style="1" customWidth="1"/>
    <col min="15229" max="15229" width="4.140625" style="1" customWidth="1"/>
    <col min="15230" max="15230" width="15" style="1" customWidth="1"/>
    <col min="15231" max="15232" width="9.140625" style="1" customWidth="1"/>
    <col min="15233" max="15233" width="11.5703125" style="1" customWidth="1"/>
    <col min="15234" max="15234" width="18.140625" style="1" customWidth="1"/>
    <col min="15235" max="15235" width="13.140625" style="1" customWidth="1"/>
    <col min="15236" max="15236" width="12.28515625" style="1" customWidth="1"/>
    <col min="15237" max="15474" width="9.140625" style="1"/>
    <col min="15475" max="15475" width="1.42578125" style="1" customWidth="1"/>
    <col min="15476" max="15476" width="59.5703125" style="1" customWidth="1"/>
    <col min="15477" max="15477" width="9.140625" style="1" customWidth="1"/>
    <col min="15478" max="15479" width="3.85546875" style="1" customWidth="1"/>
    <col min="15480" max="15480" width="10.5703125" style="1" customWidth="1"/>
    <col min="15481" max="15481" width="3.85546875" style="1" customWidth="1"/>
    <col min="15482" max="15484" width="14.42578125" style="1" customWidth="1"/>
    <col min="15485" max="15485" width="4.140625" style="1" customWidth="1"/>
    <col min="15486" max="15486" width="15" style="1" customWidth="1"/>
    <col min="15487" max="15488" width="9.140625" style="1" customWidth="1"/>
    <col min="15489" max="15489" width="11.5703125" style="1" customWidth="1"/>
    <col min="15490" max="15490" width="18.140625" style="1" customWidth="1"/>
    <col min="15491" max="15491" width="13.140625" style="1" customWidth="1"/>
    <col min="15492" max="15492" width="12.28515625" style="1" customWidth="1"/>
    <col min="15493" max="15730" width="9.140625" style="1"/>
    <col min="15731" max="15731" width="1.42578125" style="1" customWidth="1"/>
    <col min="15732" max="15732" width="59.5703125" style="1" customWidth="1"/>
    <col min="15733" max="15733" width="9.140625" style="1" customWidth="1"/>
    <col min="15734" max="15735" width="3.85546875" style="1" customWidth="1"/>
    <col min="15736" max="15736" width="10.5703125" style="1" customWidth="1"/>
    <col min="15737" max="15737" width="3.85546875" style="1" customWidth="1"/>
    <col min="15738" max="15740" width="14.42578125" style="1" customWidth="1"/>
    <col min="15741" max="15741" width="4.140625" style="1" customWidth="1"/>
    <col min="15742" max="15742" width="15" style="1" customWidth="1"/>
    <col min="15743" max="15744" width="9.140625" style="1" customWidth="1"/>
    <col min="15745" max="15745" width="11.5703125" style="1" customWidth="1"/>
    <col min="15746" max="15746" width="18.140625" style="1" customWidth="1"/>
    <col min="15747" max="15747" width="13.140625" style="1" customWidth="1"/>
    <col min="15748" max="15748" width="12.28515625" style="1" customWidth="1"/>
    <col min="15749" max="15986" width="9.140625" style="1"/>
    <col min="15987" max="15987" width="1.42578125" style="1" customWidth="1"/>
    <col min="15988" max="15988" width="59.5703125" style="1" customWidth="1"/>
    <col min="15989" max="15989" width="9.140625" style="1" customWidth="1"/>
    <col min="15990" max="15991" width="3.85546875" style="1" customWidth="1"/>
    <col min="15992" max="15992" width="10.5703125" style="1" customWidth="1"/>
    <col min="15993" max="15993" width="3.85546875" style="1" customWidth="1"/>
    <col min="15994" max="15996" width="14.42578125" style="1" customWidth="1"/>
    <col min="15997" max="15997" width="4.140625" style="1" customWidth="1"/>
    <col min="15998" max="15998" width="15" style="1" customWidth="1"/>
    <col min="15999" max="16000" width="9.140625" style="1" customWidth="1"/>
    <col min="16001" max="16001" width="11.5703125" style="1" customWidth="1"/>
    <col min="16002" max="16002" width="18.140625" style="1" customWidth="1"/>
    <col min="16003" max="16003" width="13.140625" style="1" customWidth="1"/>
    <col min="16004" max="16004" width="12.28515625" style="1" customWidth="1"/>
    <col min="16005" max="16384" width="9.140625" style="1"/>
  </cols>
  <sheetData>
    <row r="1" spans="1:21" ht="21" customHeight="1" x14ac:dyDescent="0.25">
      <c r="C1" s="115" t="s">
        <v>0</v>
      </c>
      <c r="D1" s="115"/>
      <c r="E1" s="115"/>
      <c r="F1" s="115"/>
    </row>
    <row r="2" spans="1:21" ht="64.5" customHeight="1" x14ac:dyDescent="0.25">
      <c r="C2" s="114" t="s">
        <v>196</v>
      </c>
      <c r="D2" s="114"/>
      <c r="E2" s="114"/>
      <c r="F2" s="114"/>
      <c r="G2" s="113"/>
      <c r="H2" s="113"/>
      <c r="I2" s="113"/>
    </row>
    <row r="3" spans="1:21" s="3" customFormat="1" ht="29.25" customHeight="1" x14ac:dyDescent="0.25">
      <c r="A3" s="112" t="s">
        <v>197</v>
      </c>
      <c r="B3" s="112"/>
      <c r="C3" s="112"/>
      <c r="D3" s="112"/>
      <c r="E3" s="112"/>
      <c r="F3" s="112"/>
      <c r="G3" s="112"/>
      <c r="H3" s="113"/>
      <c r="I3" s="113"/>
      <c r="J3" s="2"/>
      <c r="K3" s="2"/>
      <c r="L3" s="2"/>
      <c r="M3" s="2"/>
      <c r="N3" s="2"/>
      <c r="O3" s="2"/>
    </row>
    <row r="4" spans="1:21" s="3" customFormat="1" ht="16.5" customHeight="1" x14ac:dyDescent="0.25">
      <c r="A4" s="4"/>
      <c r="B4" s="5"/>
      <c r="C4" s="6"/>
      <c r="D4" s="6"/>
      <c r="E4" s="6"/>
      <c r="F4" s="6"/>
      <c r="G4" s="7" t="s">
        <v>60</v>
      </c>
      <c r="H4" s="2"/>
      <c r="I4" s="2"/>
      <c r="J4" s="2"/>
      <c r="K4" s="2"/>
      <c r="L4" s="2"/>
      <c r="M4" s="2"/>
      <c r="N4" s="2"/>
      <c r="O4" s="2"/>
    </row>
    <row r="5" spans="1:21" s="15" customFormat="1" ht="73.5" customHeight="1" x14ac:dyDescent="0.25">
      <c r="A5" s="9" t="s">
        <v>15</v>
      </c>
      <c r="B5" s="9" t="s">
        <v>52</v>
      </c>
      <c r="C5" s="10" t="s">
        <v>1</v>
      </c>
      <c r="D5" s="10" t="s">
        <v>2</v>
      </c>
      <c r="E5" s="10" t="s">
        <v>16</v>
      </c>
      <c r="F5" s="10" t="s">
        <v>17</v>
      </c>
      <c r="G5" s="11" t="s">
        <v>174</v>
      </c>
      <c r="H5" s="11" t="s">
        <v>175</v>
      </c>
      <c r="I5" s="11" t="s">
        <v>198</v>
      </c>
      <c r="J5" s="11" t="s">
        <v>110</v>
      </c>
      <c r="K5" s="12" t="s">
        <v>111</v>
      </c>
      <c r="L5" s="12" t="s">
        <v>112</v>
      </c>
      <c r="M5" s="13"/>
      <c r="N5" s="14"/>
      <c r="O5" s="14"/>
      <c r="P5" s="14"/>
      <c r="Q5" s="14"/>
      <c r="R5" s="14"/>
      <c r="S5" s="14"/>
      <c r="T5" s="14"/>
      <c r="U5" s="14"/>
    </row>
    <row r="6" spans="1:21" s="15" customFormat="1" ht="15.75" customHeight="1" x14ac:dyDescent="0.25">
      <c r="A6" s="16" t="s">
        <v>61</v>
      </c>
      <c r="B6" s="16">
        <v>2</v>
      </c>
      <c r="C6" s="17">
        <v>3</v>
      </c>
      <c r="D6" s="17">
        <v>4</v>
      </c>
      <c r="E6" s="17">
        <v>5</v>
      </c>
      <c r="F6" s="17">
        <v>6</v>
      </c>
      <c r="G6" s="18">
        <v>7</v>
      </c>
      <c r="H6" s="18">
        <v>8</v>
      </c>
      <c r="I6" s="16">
        <v>9</v>
      </c>
      <c r="J6" s="16">
        <v>10</v>
      </c>
      <c r="K6" s="16">
        <v>7</v>
      </c>
      <c r="L6" s="16">
        <v>8</v>
      </c>
      <c r="M6" s="19"/>
      <c r="N6" s="14"/>
      <c r="O6" s="14"/>
      <c r="P6" s="14"/>
      <c r="Q6" s="14"/>
      <c r="R6" s="14"/>
      <c r="S6" s="14"/>
      <c r="T6" s="14"/>
      <c r="U6" s="14"/>
    </row>
    <row r="7" spans="1:21" s="15" customFormat="1" ht="21" customHeight="1" x14ac:dyDescent="0.25">
      <c r="A7" s="20" t="s">
        <v>18</v>
      </c>
      <c r="B7" s="16">
        <v>856</v>
      </c>
      <c r="C7" s="17"/>
      <c r="D7" s="17"/>
      <c r="E7" s="17"/>
      <c r="F7" s="17"/>
      <c r="G7" s="21">
        <f>G8+G56+G61+G68+G95+G194+G208+G217</f>
        <v>53964852.469999999</v>
      </c>
      <c r="H7" s="21">
        <f>H8+H56+H61+H68+H95+H194+H208+H217</f>
        <v>53964852.469999999</v>
      </c>
      <c r="I7" s="21">
        <f>I8+I56+I61+I68+I95+I194+I208+I217</f>
        <v>117375539.84</v>
      </c>
      <c r="J7" s="22">
        <f>I7/H7*100</f>
        <v>217.50367965010392</v>
      </c>
      <c r="K7" s="21">
        <v>20692187</v>
      </c>
      <c r="L7" s="21">
        <v>21135224</v>
      </c>
      <c r="M7" s="21"/>
      <c r="N7" s="14"/>
      <c r="O7" s="14"/>
      <c r="P7" s="14"/>
      <c r="Q7" s="14"/>
      <c r="R7" s="14"/>
      <c r="S7" s="14"/>
      <c r="T7" s="14"/>
      <c r="U7" s="14"/>
    </row>
    <row r="8" spans="1:21" s="15" customFormat="1" ht="16.5" customHeight="1" x14ac:dyDescent="0.25">
      <c r="A8" s="23" t="s">
        <v>19</v>
      </c>
      <c r="B8" s="16">
        <v>856</v>
      </c>
      <c r="C8" s="24" t="s">
        <v>3</v>
      </c>
      <c r="D8" s="25" t="s">
        <v>30</v>
      </c>
      <c r="E8" s="25" t="s">
        <v>30</v>
      </c>
      <c r="F8" s="25" t="s">
        <v>30</v>
      </c>
      <c r="G8" s="26">
        <f>G15+G9+G26+G22</f>
        <v>320158.82</v>
      </c>
      <c r="H8" s="26">
        <f>H15+H9+H26+H22</f>
        <v>320158.82</v>
      </c>
      <c r="I8" s="26">
        <f>I15+I9+I26+I22</f>
        <v>520687.51999999996</v>
      </c>
      <c r="J8" s="22">
        <f t="shared" ref="J8:J81" si="0">I8/H8*100</f>
        <v>162.63413264704062</v>
      </c>
      <c r="K8" s="26">
        <f>K15+K40</f>
        <v>112200</v>
      </c>
      <c r="L8" s="26">
        <f>L15+L40</f>
        <v>112200</v>
      </c>
      <c r="M8" s="26"/>
      <c r="N8" s="14"/>
      <c r="O8" s="14"/>
      <c r="P8" s="14"/>
      <c r="Q8" s="14"/>
      <c r="R8" s="14"/>
      <c r="S8" s="14"/>
      <c r="T8" s="14"/>
      <c r="U8" s="14"/>
    </row>
    <row r="9" spans="1:21" s="15" customFormat="1" ht="62.25" customHeight="1" x14ac:dyDescent="0.25">
      <c r="A9" s="27" t="s">
        <v>51</v>
      </c>
      <c r="B9" s="16">
        <v>856</v>
      </c>
      <c r="C9" s="24" t="s">
        <v>3</v>
      </c>
      <c r="D9" s="25" t="s">
        <v>7</v>
      </c>
      <c r="E9" s="25"/>
      <c r="F9" s="25"/>
      <c r="G9" s="26">
        <f t="shared" ref="G9:H11" si="1">G10</f>
        <v>14350</v>
      </c>
      <c r="H9" s="26">
        <f t="shared" si="1"/>
        <v>14350</v>
      </c>
      <c r="I9" s="26">
        <f>I10</f>
        <v>21200</v>
      </c>
      <c r="J9" s="22">
        <f t="shared" si="0"/>
        <v>147.73519163763066</v>
      </c>
      <c r="K9" s="26"/>
      <c r="L9" s="26"/>
      <c r="M9" s="26"/>
      <c r="N9" s="14"/>
      <c r="O9" s="14"/>
      <c r="P9" s="14"/>
      <c r="Q9" s="14"/>
      <c r="R9" s="14"/>
      <c r="S9" s="14"/>
      <c r="T9" s="14"/>
      <c r="U9" s="14"/>
    </row>
    <row r="10" spans="1:21" s="15" customFormat="1" ht="51.75" customHeight="1" x14ac:dyDescent="0.25">
      <c r="A10" s="28" t="s">
        <v>62</v>
      </c>
      <c r="B10" s="16">
        <v>856</v>
      </c>
      <c r="C10" s="29" t="s">
        <v>3</v>
      </c>
      <c r="D10" s="30" t="s">
        <v>7</v>
      </c>
      <c r="E10" s="31" t="s">
        <v>143</v>
      </c>
      <c r="F10" s="25"/>
      <c r="G10" s="32">
        <f t="shared" si="1"/>
        <v>14350</v>
      </c>
      <c r="H10" s="32">
        <f t="shared" si="1"/>
        <v>14350</v>
      </c>
      <c r="I10" s="32">
        <f>I11</f>
        <v>21200</v>
      </c>
      <c r="J10" s="22">
        <f t="shared" si="0"/>
        <v>147.73519163763066</v>
      </c>
      <c r="K10" s="26"/>
      <c r="L10" s="26"/>
      <c r="M10" s="26"/>
      <c r="N10" s="14"/>
      <c r="O10" s="14"/>
      <c r="P10" s="14"/>
      <c r="Q10" s="14"/>
      <c r="R10" s="14"/>
      <c r="S10" s="14"/>
      <c r="T10" s="14"/>
      <c r="U10" s="14"/>
    </row>
    <row r="11" spans="1:21" s="15" customFormat="1" ht="36.75" customHeight="1" x14ac:dyDescent="0.25">
      <c r="A11" s="33" t="s">
        <v>59</v>
      </c>
      <c r="B11" s="16">
        <v>856</v>
      </c>
      <c r="C11" s="29" t="s">
        <v>3</v>
      </c>
      <c r="D11" s="30" t="s">
        <v>7</v>
      </c>
      <c r="E11" s="31" t="s">
        <v>143</v>
      </c>
      <c r="F11" s="30" t="s">
        <v>20</v>
      </c>
      <c r="G11" s="32">
        <f t="shared" si="1"/>
        <v>14350</v>
      </c>
      <c r="H11" s="32">
        <f t="shared" si="1"/>
        <v>14350</v>
      </c>
      <c r="I11" s="32">
        <f>I12</f>
        <v>21200</v>
      </c>
      <c r="J11" s="22">
        <f t="shared" si="0"/>
        <v>147.73519163763066</v>
      </c>
      <c r="K11" s="26"/>
      <c r="L11" s="26"/>
      <c r="M11" s="26"/>
      <c r="N11" s="14"/>
      <c r="O11" s="14"/>
      <c r="P11" s="14"/>
      <c r="Q11" s="14"/>
      <c r="R11" s="14"/>
      <c r="S11" s="14"/>
      <c r="T11" s="14"/>
      <c r="U11" s="14"/>
    </row>
    <row r="12" spans="1:21" s="15" customFormat="1" ht="43.5" customHeight="1" x14ac:dyDescent="0.25">
      <c r="A12" s="33" t="s">
        <v>21</v>
      </c>
      <c r="B12" s="16">
        <v>856</v>
      </c>
      <c r="C12" s="29" t="s">
        <v>3</v>
      </c>
      <c r="D12" s="30" t="s">
        <v>7</v>
      </c>
      <c r="E12" s="31" t="s">
        <v>143</v>
      </c>
      <c r="F12" s="30" t="s">
        <v>22</v>
      </c>
      <c r="G12" s="32">
        <v>14350</v>
      </c>
      <c r="H12" s="32">
        <v>14350</v>
      </c>
      <c r="I12" s="32">
        <v>21200</v>
      </c>
      <c r="J12" s="22">
        <f t="shared" si="0"/>
        <v>147.73519163763066</v>
      </c>
      <c r="K12" s="26"/>
      <c r="L12" s="26"/>
      <c r="M12" s="26"/>
      <c r="N12" s="14"/>
      <c r="O12" s="14"/>
      <c r="P12" s="14"/>
      <c r="Q12" s="14"/>
      <c r="R12" s="14"/>
      <c r="S12" s="14"/>
      <c r="T12" s="14"/>
      <c r="U12" s="14"/>
    </row>
    <row r="13" spans="1:21" s="15" customFormat="1" ht="16.5" hidden="1" customHeight="1" x14ac:dyDescent="0.25">
      <c r="A13" s="23"/>
      <c r="B13" s="16"/>
      <c r="C13" s="24"/>
      <c r="D13" s="25"/>
      <c r="E13" s="25"/>
      <c r="F13" s="25"/>
      <c r="G13" s="26"/>
      <c r="H13" s="26"/>
      <c r="I13" s="26"/>
      <c r="J13" s="22" t="e">
        <f t="shared" si="0"/>
        <v>#DIV/0!</v>
      </c>
      <c r="K13" s="26"/>
      <c r="L13" s="26"/>
      <c r="M13" s="26"/>
      <c r="N13" s="14"/>
      <c r="O13" s="14"/>
      <c r="P13" s="14"/>
      <c r="Q13" s="14"/>
      <c r="R13" s="14"/>
      <c r="S13" s="14"/>
      <c r="T13" s="14"/>
      <c r="U13" s="14"/>
    </row>
    <row r="14" spans="1:21" s="15" customFormat="1" ht="16.5" hidden="1" customHeight="1" x14ac:dyDescent="0.25">
      <c r="A14" s="23"/>
      <c r="B14" s="16"/>
      <c r="C14" s="24"/>
      <c r="D14" s="25"/>
      <c r="E14" s="25"/>
      <c r="F14" s="25"/>
      <c r="G14" s="26"/>
      <c r="H14" s="26"/>
      <c r="I14" s="26"/>
      <c r="J14" s="22" t="e">
        <f t="shared" si="0"/>
        <v>#DIV/0!</v>
      </c>
      <c r="K14" s="26"/>
      <c r="L14" s="26"/>
      <c r="M14" s="26"/>
      <c r="N14" s="14"/>
      <c r="O14" s="14"/>
      <c r="P14" s="14"/>
      <c r="Q14" s="14"/>
      <c r="R14" s="14"/>
      <c r="S14" s="14"/>
      <c r="T14" s="14"/>
      <c r="U14" s="14"/>
    </row>
    <row r="15" spans="1:21" s="15" customFormat="1" ht="60.75" customHeight="1" x14ac:dyDescent="0.25">
      <c r="A15" s="34" t="s">
        <v>63</v>
      </c>
      <c r="B15" s="16">
        <v>856</v>
      </c>
      <c r="C15" s="35" t="s">
        <v>3</v>
      </c>
      <c r="D15" s="35" t="s">
        <v>14</v>
      </c>
      <c r="E15" s="35"/>
      <c r="F15" s="35"/>
      <c r="G15" s="36">
        <f>G16+G19</f>
        <v>5900</v>
      </c>
      <c r="H15" s="36">
        <f t="shared" ref="H15:M15" si="2">H16+H19</f>
        <v>5900</v>
      </c>
      <c r="I15" s="36">
        <f t="shared" si="2"/>
        <v>5900</v>
      </c>
      <c r="J15" s="22">
        <f t="shared" si="0"/>
        <v>100</v>
      </c>
      <c r="K15" s="36">
        <f t="shared" si="2"/>
        <v>5000</v>
      </c>
      <c r="L15" s="36">
        <f t="shared" si="2"/>
        <v>5000</v>
      </c>
      <c r="M15" s="36">
        <f t="shared" si="2"/>
        <v>0</v>
      </c>
      <c r="N15" s="14"/>
      <c r="O15" s="14"/>
      <c r="P15" s="14"/>
      <c r="Q15" s="14"/>
      <c r="R15" s="14"/>
      <c r="S15" s="14"/>
      <c r="T15" s="14"/>
      <c r="U15" s="14"/>
    </row>
    <row r="16" spans="1:21" s="15" customFormat="1" ht="74.25" customHeight="1" x14ac:dyDescent="0.25">
      <c r="A16" s="37" t="s">
        <v>64</v>
      </c>
      <c r="B16" s="16">
        <v>856</v>
      </c>
      <c r="C16" s="17" t="s">
        <v>3</v>
      </c>
      <c r="D16" s="17" t="s">
        <v>14</v>
      </c>
      <c r="E16" s="17" t="s">
        <v>144</v>
      </c>
      <c r="F16" s="17"/>
      <c r="G16" s="36">
        <f t="shared" ref="G16:I17" si="3">G17</f>
        <v>5000</v>
      </c>
      <c r="H16" s="36">
        <f t="shared" si="3"/>
        <v>5000</v>
      </c>
      <c r="I16" s="38">
        <f t="shared" si="3"/>
        <v>5000</v>
      </c>
      <c r="J16" s="22">
        <f t="shared" si="0"/>
        <v>100</v>
      </c>
      <c r="K16" s="38">
        <f>K17</f>
        <v>5000</v>
      </c>
      <c r="L16" s="38">
        <f>L17</f>
        <v>5000</v>
      </c>
      <c r="M16" s="39"/>
      <c r="N16" s="14"/>
      <c r="O16" s="14"/>
      <c r="P16" s="14"/>
      <c r="Q16" s="14"/>
      <c r="R16" s="14"/>
      <c r="S16" s="14"/>
      <c r="T16" s="14"/>
      <c r="U16" s="14"/>
    </row>
    <row r="17" spans="1:21" s="15" customFormat="1" ht="21.75" customHeight="1" x14ac:dyDescent="0.25">
      <c r="A17" s="40" t="s">
        <v>47</v>
      </c>
      <c r="B17" s="16">
        <v>856</v>
      </c>
      <c r="C17" s="17" t="s">
        <v>3</v>
      </c>
      <c r="D17" s="17" t="s">
        <v>14</v>
      </c>
      <c r="E17" s="17" t="s">
        <v>144</v>
      </c>
      <c r="F17" s="17">
        <v>500</v>
      </c>
      <c r="G17" s="36">
        <f t="shared" si="3"/>
        <v>5000</v>
      </c>
      <c r="H17" s="36">
        <f t="shared" si="3"/>
        <v>5000</v>
      </c>
      <c r="I17" s="38">
        <f t="shared" si="3"/>
        <v>5000</v>
      </c>
      <c r="J17" s="22">
        <f t="shared" si="0"/>
        <v>100</v>
      </c>
      <c r="K17" s="38">
        <f>K18</f>
        <v>5000</v>
      </c>
      <c r="L17" s="38">
        <f>L18</f>
        <v>5000</v>
      </c>
      <c r="M17" s="39"/>
      <c r="N17" s="14"/>
      <c r="O17" s="14"/>
      <c r="P17" s="14"/>
      <c r="Q17" s="14"/>
      <c r="R17" s="14"/>
      <c r="S17" s="14"/>
      <c r="T17" s="14"/>
      <c r="U17" s="14"/>
    </row>
    <row r="18" spans="1:21" s="15" customFormat="1" ht="21.75" customHeight="1" x14ac:dyDescent="0.25">
      <c r="A18" s="41" t="s">
        <v>49</v>
      </c>
      <c r="B18" s="16">
        <v>856</v>
      </c>
      <c r="C18" s="17" t="s">
        <v>3</v>
      </c>
      <c r="D18" s="17" t="s">
        <v>14</v>
      </c>
      <c r="E18" s="17" t="s">
        <v>144</v>
      </c>
      <c r="F18" s="17" t="s">
        <v>50</v>
      </c>
      <c r="G18" s="36">
        <v>5000</v>
      </c>
      <c r="H18" s="36">
        <v>5000</v>
      </c>
      <c r="I18" s="38">
        <v>5000</v>
      </c>
      <c r="J18" s="22">
        <f t="shared" si="0"/>
        <v>100</v>
      </c>
      <c r="K18" s="38">
        <v>5000</v>
      </c>
      <c r="L18" s="38">
        <v>5000</v>
      </c>
      <c r="M18" s="39"/>
      <c r="N18" s="14"/>
      <c r="O18" s="14"/>
      <c r="P18" s="14"/>
      <c r="Q18" s="14"/>
      <c r="R18" s="14"/>
      <c r="S18" s="14"/>
      <c r="T18" s="14"/>
      <c r="U18" s="14"/>
    </row>
    <row r="19" spans="1:21" s="15" customFormat="1" ht="86.25" customHeight="1" x14ac:dyDescent="0.25">
      <c r="A19" s="37" t="s">
        <v>65</v>
      </c>
      <c r="B19" s="16">
        <v>856</v>
      </c>
      <c r="C19" s="17" t="s">
        <v>3</v>
      </c>
      <c r="D19" s="17" t="s">
        <v>14</v>
      </c>
      <c r="E19" s="17" t="s">
        <v>145</v>
      </c>
      <c r="F19" s="17"/>
      <c r="G19" s="36">
        <f t="shared" ref="G19:I20" si="4">G20</f>
        <v>900</v>
      </c>
      <c r="H19" s="36">
        <f t="shared" si="4"/>
        <v>900</v>
      </c>
      <c r="I19" s="36">
        <f t="shared" si="4"/>
        <v>900</v>
      </c>
      <c r="J19" s="22">
        <f t="shared" si="0"/>
        <v>100</v>
      </c>
      <c r="K19" s="38"/>
      <c r="L19" s="38"/>
      <c r="M19" s="39"/>
      <c r="N19" s="14"/>
      <c r="O19" s="14"/>
      <c r="P19" s="14"/>
      <c r="Q19" s="14"/>
      <c r="R19" s="14"/>
      <c r="S19" s="14"/>
      <c r="T19" s="14"/>
      <c r="U19" s="14"/>
    </row>
    <row r="20" spans="1:21" s="15" customFormat="1" ht="21.75" customHeight="1" x14ac:dyDescent="0.25">
      <c r="A20" s="40" t="s">
        <v>47</v>
      </c>
      <c r="B20" s="16">
        <v>856</v>
      </c>
      <c r="C20" s="17" t="s">
        <v>3</v>
      </c>
      <c r="D20" s="17" t="s">
        <v>14</v>
      </c>
      <c r="E20" s="17" t="s">
        <v>145</v>
      </c>
      <c r="F20" s="17">
        <v>500</v>
      </c>
      <c r="G20" s="36">
        <f t="shared" si="4"/>
        <v>900</v>
      </c>
      <c r="H20" s="36">
        <f t="shared" si="4"/>
        <v>900</v>
      </c>
      <c r="I20" s="36">
        <f t="shared" si="4"/>
        <v>900</v>
      </c>
      <c r="J20" s="22">
        <f t="shared" si="0"/>
        <v>100</v>
      </c>
      <c r="K20" s="38"/>
      <c r="L20" s="38"/>
      <c r="M20" s="39"/>
      <c r="N20" s="14"/>
      <c r="O20" s="14"/>
      <c r="P20" s="14"/>
      <c r="Q20" s="14"/>
      <c r="R20" s="14"/>
      <c r="S20" s="14"/>
      <c r="T20" s="14"/>
      <c r="U20" s="14"/>
    </row>
    <row r="21" spans="1:21" s="15" customFormat="1" ht="21.75" customHeight="1" x14ac:dyDescent="0.25">
      <c r="A21" s="41" t="s">
        <v>49</v>
      </c>
      <c r="B21" s="16">
        <v>856</v>
      </c>
      <c r="C21" s="17" t="s">
        <v>3</v>
      </c>
      <c r="D21" s="17" t="s">
        <v>14</v>
      </c>
      <c r="E21" s="17" t="s">
        <v>145</v>
      </c>
      <c r="F21" s="17" t="s">
        <v>50</v>
      </c>
      <c r="G21" s="36">
        <v>900</v>
      </c>
      <c r="H21" s="36">
        <v>900</v>
      </c>
      <c r="I21" s="38">
        <v>900</v>
      </c>
      <c r="J21" s="22">
        <f t="shared" si="0"/>
        <v>100</v>
      </c>
      <c r="K21" s="38"/>
      <c r="L21" s="38"/>
      <c r="M21" s="39"/>
      <c r="N21" s="14"/>
      <c r="O21" s="14"/>
      <c r="P21" s="14"/>
      <c r="Q21" s="14"/>
      <c r="R21" s="14"/>
      <c r="S21" s="14"/>
      <c r="T21" s="14"/>
      <c r="U21" s="14"/>
    </row>
    <row r="22" spans="1:21" s="15" customFormat="1" ht="32.25" customHeight="1" x14ac:dyDescent="0.25">
      <c r="A22" s="42" t="s">
        <v>113</v>
      </c>
      <c r="B22" s="43">
        <v>856</v>
      </c>
      <c r="C22" s="44" t="s">
        <v>3</v>
      </c>
      <c r="D22" s="44" t="s">
        <v>114</v>
      </c>
      <c r="E22" s="44"/>
      <c r="F22" s="44"/>
      <c r="G22" s="36">
        <f t="shared" ref="G22:I24" si="5">G23</f>
        <v>90207.82</v>
      </c>
      <c r="H22" s="36">
        <f t="shared" si="5"/>
        <v>90207.82</v>
      </c>
      <c r="I22" s="36">
        <f t="shared" si="5"/>
        <v>10801.1</v>
      </c>
      <c r="J22" s="22">
        <f t="shared" si="0"/>
        <v>11.973573909667698</v>
      </c>
      <c r="K22" s="38"/>
      <c r="L22" s="38"/>
      <c r="M22" s="39"/>
      <c r="N22" s="14"/>
      <c r="O22" s="14"/>
      <c r="P22" s="14"/>
      <c r="Q22" s="14"/>
      <c r="R22" s="14"/>
      <c r="S22" s="14"/>
      <c r="T22" s="14"/>
      <c r="U22" s="14"/>
    </row>
    <row r="23" spans="1:21" s="15" customFormat="1" ht="30" customHeight="1" x14ac:dyDescent="0.25">
      <c r="A23" s="33" t="s">
        <v>115</v>
      </c>
      <c r="B23" s="45">
        <v>856</v>
      </c>
      <c r="C23" s="46" t="s">
        <v>3</v>
      </c>
      <c r="D23" s="46" t="s">
        <v>114</v>
      </c>
      <c r="E23" s="46" t="s">
        <v>116</v>
      </c>
      <c r="F23" s="46"/>
      <c r="G23" s="36">
        <f t="shared" si="5"/>
        <v>90207.82</v>
      </c>
      <c r="H23" s="36">
        <f t="shared" si="5"/>
        <v>90207.82</v>
      </c>
      <c r="I23" s="36">
        <f t="shared" si="5"/>
        <v>10801.1</v>
      </c>
      <c r="J23" s="22">
        <f t="shared" si="0"/>
        <v>11.973573909667698</v>
      </c>
      <c r="K23" s="38"/>
      <c r="L23" s="38"/>
      <c r="M23" s="39"/>
      <c r="N23" s="14"/>
      <c r="O23" s="14"/>
      <c r="P23" s="14"/>
      <c r="Q23" s="14"/>
      <c r="R23" s="14"/>
      <c r="S23" s="14"/>
      <c r="T23" s="14"/>
      <c r="U23" s="14"/>
    </row>
    <row r="24" spans="1:21" s="15" customFormat="1" ht="21.75" customHeight="1" x14ac:dyDescent="0.25">
      <c r="A24" s="33" t="s">
        <v>23</v>
      </c>
      <c r="B24" s="45">
        <v>856</v>
      </c>
      <c r="C24" s="46" t="s">
        <v>3</v>
      </c>
      <c r="D24" s="46" t="s">
        <v>114</v>
      </c>
      <c r="E24" s="46" t="s">
        <v>116</v>
      </c>
      <c r="F24" s="46" t="s">
        <v>24</v>
      </c>
      <c r="G24" s="36">
        <f t="shared" si="5"/>
        <v>90207.82</v>
      </c>
      <c r="H24" s="36">
        <f t="shared" si="5"/>
        <v>90207.82</v>
      </c>
      <c r="I24" s="36">
        <f t="shared" si="5"/>
        <v>10801.1</v>
      </c>
      <c r="J24" s="22">
        <f t="shared" si="0"/>
        <v>11.973573909667698</v>
      </c>
      <c r="K24" s="38"/>
      <c r="L24" s="38"/>
      <c r="M24" s="39"/>
      <c r="N24" s="14"/>
      <c r="O24" s="14"/>
      <c r="P24" s="14"/>
      <c r="Q24" s="14"/>
      <c r="R24" s="14"/>
      <c r="S24" s="14"/>
      <c r="T24" s="14"/>
      <c r="U24" s="14"/>
    </row>
    <row r="25" spans="1:21" s="15" customFormat="1" ht="21.75" customHeight="1" x14ac:dyDescent="0.25">
      <c r="A25" s="33" t="s">
        <v>117</v>
      </c>
      <c r="B25" s="45">
        <v>856</v>
      </c>
      <c r="C25" s="46" t="s">
        <v>3</v>
      </c>
      <c r="D25" s="46" t="s">
        <v>114</v>
      </c>
      <c r="E25" s="46" t="s">
        <v>116</v>
      </c>
      <c r="F25" s="46" t="s">
        <v>118</v>
      </c>
      <c r="G25" s="36">
        <v>90207.82</v>
      </c>
      <c r="H25" s="36">
        <v>90207.82</v>
      </c>
      <c r="I25" s="38">
        <v>10801.1</v>
      </c>
      <c r="J25" s="22">
        <f t="shared" si="0"/>
        <v>11.973573909667698</v>
      </c>
      <c r="K25" s="38"/>
      <c r="L25" s="38"/>
      <c r="M25" s="39"/>
      <c r="N25" s="14"/>
      <c r="O25" s="14"/>
      <c r="P25" s="14"/>
      <c r="Q25" s="14"/>
      <c r="R25" s="14"/>
      <c r="S25" s="14"/>
      <c r="T25" s="14"/>
      <c r="U25" s="14"/>
    </row>
    <row r="26" spans="1:21" s="15" customFormat="1" ht="21.75" customHeight="1" x14ac:dyDescent="0.25">
      <c r="A26" s="23" t="s">
        <v>25</v>
      </c>
      <c r="B26" s="16">
        <v>856</v>
      </c>
      <c r="C26" s="24" t="s">
        <v>3</v>
      </c>
      <c r="D26" s="24" t="s">
        <v>5</v>
      </c>
      <c r="E26" s="17"/>
      <c r="F26" s="17"/>
      <c r="G26" s="21">
        <f>G27+G30+G35+G41+G44+G47+G50+G53</f>
        <v>209701</v>
      </c>
      <c r="H26" s="21">
        <f>H27+H30+H35+H41+H44+H47+H50+H53</f>
        <v>209701</v>
      </c>
      <c r="I26" s="21">
        <f>I27+I30+I35+I41+I44+I47+I50+I53</f>
        <v>482786.42</v>
      </c>
      <c r="J26" s="22">
        <f t="shared" si="0"/>
        <v>230.22609334242566</v>
      </c>
      <c r="K26" s="39">
        <v>107200</v>
      </c>
      <c r="L26" s="39">
        <v>107200</v>
      </c>
      <c r="M26" s="39"/>
      <c r="N26" s="14"/>
      <c r="O26" s="14"/>
      <c r="P26" s="14"/>
      <c r="Q26" s="14"/>
      <c r="R26" s="14"/>
      <c r="S26" s="14"/>
      <c r="T26" s="14"/>
      <c r="U26" s="14"/>
    </row>
    <row r="27" spans="1:21" s="15" customFormat="1" ht="107.25" customHeight="1" x14ac:dyDescent="0.25">
      <c r="A27" s="47" t="s">
        <v>176</v>
      </c>
      <c r="B27" s="16">
        <v>856</v>
      </c>
      <c r="C27" s="17" t="s">
        <v>3</v>
      </c>
      <c r="D27" s="17" t="s">
        <v>5</v>
      </c>
      <c r="E27" s="17" t="s">
        <v>146</v>
      </c>
      <c r="F27" s="48" t="s">
        <v>30</v>
      </c>
      <c r="G27" s="36">
        <v>200</v>
      </c>
      <c r="H27" s="36">
        <v>200</v>
      </c>
      <c r="I27" s="38">
        <v>0</v>
      </c>
      <c r="J27" s="22">
        <f t="shared" si="0"/>
        <v>0</v>
      </c>
      <c r="K27" s="39"/>
      <c r="L27" s="39"/>
      <c r="M27" s="39"/>
      <c r="N27" s="14"/>
      <c r="O27" s="14"/>
      <c r="P27" s="14"/>
      <c r="Q27" s="14"/>
      <c r="R27" s="14"/>
      <c r="S27" s="14"/>
      <c r="T27" s="14"/>
      <c r="U27" s="14"/>
    </row>
    <row r="28" spans="1:21" s="15" customFormat="1" ht="17.25" customHeight="1" x14ac:dyDescent="0.25">
      <c r="A28" s="40" t="s">
        <v>47</v>
      </c>
      <c r="B28" s="16">
        <v>856</v>
      </c>
      <c r="C28" s="46" t="s">
        <v>3</v>
      </c>
      <c r="D28" s="46" t="s">
        <v>5</v>
      </c>
      <c r="E28" s="17" t="s">
        <v>146</v>
      </c>
      <c r="F28" s="46" t="s">
        <v>48</v>
      </c>
      <c r="G28" s="36">
        <v>200</v>
      </c>
      <c r="H28" s="36">
        <v>200</v>
      </c>
      <c r="I28" s="38">
        <v>0</v>
      </c>
      <c r="J28" s="22">
        <f t="shared" si="0"/>
        <v>0</v>
      </c>
      <c r="K28" s="39"/>
      <c r="L28" s="39"/>
      <c r="M28" s="39"/>
      <c r="N28" s="14"/>
      <c r="O28" s="14"/>
      <c r="P28" s="14"/>
      <c r="Q28" s="14"/>
      <c r="R28" s="14"/>
      <c r="S28" s="14"/>
      <c r="T28" s="14"/>
      <c r="U28" s="14"/>
    </row>
    <row r="29" spans="1:21" s="15" customFormat="1" ht="19.5" customHeight="1" x14ac:dyDescent="0.25">
      <c r="A29" s="41" t="s">
        <v>49</v>
      </c>
      <c r="B29" s="16">
        <v>856</v>
      </c>
      <c r="C29" s="46" t="s">
        <v>3</v>
      </c>
      <c r="D29" s="46" t="s">
        <v>5</v>
      </c>
      <c r="E29" s="17" t="s">
        <v>146</v>
      </c>
      <c r="F29" s="46" t="s">
        <v>50</v>
      </c>
      <c r="G29" s="36">
        <v>200</v>
      </c>
      <c r="H29" s="36">
        <v>200</v>
      </c>
      <c r="I29" s="38">
        <v>0</v>
      </c>
      <c r="J29" s="22">
        <f t="shared" si="0"/>
        <v>0</v>
      </c>
      <c r="K29" s="39"/>
      <c r="L29" s="39"/>
      <c r="M29" s="39"/>
      <c r="N29" s="14"/>
      <c r="O29" s="14"/>
      <c r="P29" s="14"/>
      <c r="Q29" s="14"/>
      <c r="R29" s="14"/>
      <c r="S29" s="14"/>
      <c r="T29" s="14"/>
      <c r="U29" s="14"/>
    </row>
    <row r="30" spans="1:21" s="15" customFormat="1" ht="43.5" customHeight="1" x14ac:dyDescent="0.25">
      <c r="A30" s="28" t="s">
        <v>10</v>
      </c>
      <c r="B30" s="16">
        <v>856</v>
      </c>
      <c r="C30" s="17" t="s">
        <v>3</v>
      </c>
      <c r="D30" s="17" t="s">
        <v>5</v>
      </c>
      <c r="E30" s="17" t="s">
        <v>147</v>
      </c>
      <c r="F30" s="51" t="s">
        <v>30</v>
      </c>
      <c r="G30" s="36">
        <f t="shared" ref="G30:I31" si="6">G31</f>
        <v>111600</v>
      </c>
      <c r="H30" s="36">
        <f t="shared" si="6"/>
        <v>111600</v>
      </c>
      <c r="I30" s="36">
        <f t="shared" si="6"/>
        <v>147600</v>
      </c>
      <c r="J30" s="22">
        <f t="shared" si="0"/>
        <v>132.25806451612902</v>
      </c>
      <c r="K30" s="39"/>
      <c r="L30" s="39"/>
      <c r="M30" s="39"/>
      <c r="N30" s="14"/>
      <c r="O30" s="14"/>
      <c r="P30" s="14"/>
      <c r="Q30" s="14"/>
      <c r="R30" s="14"/>
      <c r="S30" s="14"/>
      <c r="T30" s="14"/>
      <c r="U30" s="14"/>
    </row>
    <row r="31" spans="1:21" s="15" customFormat="1" ht="33.75" customHeight="1" x14ac:dyDescent="0.25">
      <c r="A31" s="49" t="s">
        <v>66</v>
      </c>
      <c r="B31" s="16">
        <v>856</v>
      </c>
      <c r="C31" s="17" t="s">
        <v>3</v>
      </c>
      <c r="D31" s="17" t="s">
        <v>5</v>
      </c>
      <c r="E31" s="17" t="s">
        <v>147</v>
      </c>
      <c r="F31" s="17" t="s">
        <v>20</v>
      </c>
      <c r="G31" s="36">
        <f t="shared" si="6"/>
        <v>111600</v>
      </c>
      <c r="H31" s="36">
        <f t="shared" si="6"/>
        <v>111600</v>
      </c>
      <c r="I31" s="36">
        <f t="shared" si="6"/>
        <v>147600</v>
      </c>
      <c r="J31" s="22">
        <f t="shared" si="0"/>
        <v>132.25806451612902</v>
      </c>
      <c r="K31" s="39"/>
      <c r="L31" s="39"/>
      <c r="M31" s="39"/>
      <c r="N31" s="14"/>
      <c r="O31" s="14"/>
      <c r="P31" s="14"/>
      <c r="Q31" s="14"/>
      <c r="R31" s="14"/>
      <c r="S31" s="14"/>
      <c r="T31" s="14"/>
      <c r="U31" s="14"/>
    </row>
    <row r="32" spans="1:21" s="15" customFormat="1" ht="33.75" customHeight="1" x14ac:dyDescent="0.25">
      <c r="A32" s="28" t="s">
        <v>67</v>
      </c>
      <c r="B32" s="16">
        <v>856</v>
      </c>
      <c r="C32" s="17" t="s">
        <v>3</v>
      </c>
      <c r="D32" s="17" t="s">
        <v>5</v>
      </c>
      <c r="E32" s="17" t="s">
        <v>147</v>
      </c>
      <c r="F32" s="17" t="s">
        <v>22</v>
      </c>
      <c r="G32" s="36">
        <v>111600</v>
      </c>
      <c r="H32" s="36">
        <v>111600</v>
      </c>
      <c r="I32" s="38">
        <v>147600</v>
      </c>
      <c r="J32" s="22">
        <f t="shared" si="0"/>
        <v>132.25806451612902</v>
      </c>
      <c r="K32" s="39"/>
      <c r="L32" s="39"/>
      <c r="M32" s="39"/>
      <c r="N32" s="14"/>
      <c r="O32" s="14"/>
      <c r="P32" s="14"/>
      <c r="Q32" s="14"/>
      <c r="R32" s="14"/>
      <c r="S32" s="14"/>
      <c r="T32" s="14"/>
      <c r="U32" s="14"/>
    </row>
    <row r="33" spans="1:21" s="15" customFormat="1" ht="15.75" hidden="1" customHeight="1" x14ac:dyDescent="0.25">
      <c r="A33" s="23"/>
      <c r="B33" s="16"/>
      <c r="C33" s="24"/>
      <c r="D33" s="24"/>
      <c r="E33" s="17"/>
      <c r="F33" s="17"/>
      <c r="G33" s="21"/>
      <c r="H33" s="21"/>
      <c r="I33" s="39"/>
      <c r="J33" s="22" t="e">
        <f t="shared" si="0"/>
        <v>#DIV/0!</v>
      </c>
      <c r="K33" s="39"/>
      <c r="L33" s="39"/>
      <c r="M33" s="39"/>
      <c r="N33" s="14"/>
      <c r="O33" s="14"/>
      <c r="P33" s="14"/>
      <c r="Q33" s="14"/>
      <c r="R33" s="14"/>
      <c r="S33" s="14"/>
      <c r="T33" s="14"/>
      <c r="U33" s="14"/>
    </row>
    <row r="34" spans="1:21" s="15" customFormat="1" ht="15.75" hidden="1" customHeight="1" x14ac:dyDescent="0.25">
      <c r="A34" s="23"/>
      <c r="B34" s="16"/>
      <c r="C34" s="24"/>
      <c r="D34" s="24"/>
      <c r="E34" s="17"/>
      <c r="F34" s="17"/>
      <c r="G34" s="21"/>
      <c r="H34" s="21"/>
      <c r="I34" s="39"/>
      <c r="J34" s="22" t="e">
        <f t="shared" si="0"/>
        <v>#DIV/0!</v>
      </c>
      <c r="K34" s="39"/>
      <c r="L34" s="39"/>
      <c r="M34" s="39"/>
      <c r="N34" s="14"/>
      <c r="O34" s="14"/>
      <c r="P34" s="14"/>
      <c r="Q34" s="14"/>
      <c r="R34" s="14"/>
      <c r="S34" s="14"/>
      <c r="T34" s="14"/>
      <c r="U34" s="14"/>
    </row>
    <row r="35" spans="1:21" s="15" customFormat="1" ht="45.75" customHeight="1" x14ac:dyDescent="0.25">
      <c r="A35" s="28" t="s">
        <v>68</v>
      </c>
      <c r="B35" s="16">
        <v>856</v>
      </c>
      <c r="C35" s="17" t="s">
        <v>3</v>
      </c>
      <c r="D35" s="17" t="s">
        <v>5</v>
      </c>
      <c r="E35" s="17" t="s">
        <v>143</v>
      </c>
      <c r="F35" s="17"/>
      <c r="G35" s="32">
        <f t="shared" ref="G35:I36" si="7">G36</f>
        <v>84501</v>
      </c>
      <c r="H35" s="32">
        <f t="shared" si="7"/>
        <v>84501</v>
      </c>
      <c r="I35" s="32">
        <f>I36+I38</f>
        <v>321786.42</v>
      </c>
      <c r="J35" s="22">
        <f t="shared" si="0"/>
        <v>380.80782475947029</v>
      </c>
      <c r="K35" s="52">
        <v>0</v>
      </c>
      <c r="L35" s="52">
        <v>0</v>
      </c>
      <c r="M35" s="53"/>
    </row>
    <row r="36" spans="1:21" s="15" customFormat="1" ht="31.5" customHeight="1" x14ac:dyDescent="0.25">
      <c r="A36" s="28" t="s">
        <v>66</v>
      </c>
      <c r="B36" s="16">
        <v>856</v>
      </c>
      <c r="C36" s="17" t="s">
        <v>3</v>
      </c>
      <c r="D36" s="17" t="s">
        <v>5</v>
      </c>
      <c r="E36" s="17" t="s">
        <v>143</v>
      </c>
      <c r="F36" s="17" t="s">
        <v>20</v>
      </c>
      <c r="G36" s="32">
        <f t="shared" si="7"/>
        <v>84501</v>
      </c>
      <c r="H36" s="32">
        <f t="shared" si="7"/>
        <v>84501</v>
      </c>
      <c r="I36" s="52">
        <f>I37</f>
        <v>105792.42</v>
      </c>
      <c r="J36" s="22">
        <f t="shared" si="0"/>
        <v>125.19664856037207</v>
      </c>
      <c r="K36" s="52">
        <v>0</v>
      </c>
      <c r="L36" s="52">
        <v>0</v>
      </c>
      <c r="M36" s="53"/>
    </row>
    <row r="37" spans="1:21" s="15" customFormat="1" ht="44.25" customHeight="1" x14ac:dyDescent="0.25">
      <c r="A37" s="28" t="s">
        <v>21</v>
      </c>
      <c r="B37" s="16">
        <v>856</v>
      </c>
      <c r="C37" s="17" t="s">
        <v>3</v>
      </c>
      <c r="D37" s="17" t="s">
        <v>5</v>
      </c>
      <c r="E37" s="17" t="s">
        <v>143</v>
      </c>
      <c r="F37" s="17" t="s">
        <v>22</v>
      </c>
      <c r="G37" s="32">
        <v>84501</v>
      </c>
      <c r="H37" s="32">
        <v>84501</v>
      </c>
      <c r="I37" s="52">
        <v>105792.42</v>
      </c>
      <c r="J37" s="22">
        <f t="shared" si="0"/>
        <v>125.19664856037207</v>
      </c>
      <c r="K37" s="52">
        <v>0</v>
      </c>
      <c r="L37" s="52">
        <v>0</v>
      </c>
      <c r="M37" s="53"/>
    </row>
    <row r="38" spans="1:21" s="15" customFormat="1" ht="60" hidden="1" customHeight="1" x14ac:dyDescent="0.25">
      <c r="A38" s="41"/>
      <c r="B38" s="16"/>
      <c r="C38" s="17"/>
      <c r="D38" s="17"/>
      <c r="E38" s="17"/>
      <c r="F38" s="17"/>
      <c r="G38" s="36"/>
      <c r="H38" s="36"/>
      <c r="I38" s="36">
        <f>I39</f>
        <v>215994</v>
      </c>
      <c r="J38" s="22" t="e">
        <f t="shared" si="0"/>
        <v>#DIV/0!</v>
      </c>
      <c r="K38" s="38"/>
      <c r="L38" s="38"/>
      <c r="M38" s="39"/>
      <c r="N38" s="14"/>
      <c r="O38" s="14"/>
      <c r="P38" s="14"/>
      <c r="Q38" s="14"/>
      <c r="R38" s="14"/>
      <c r="S38" s="14"/>
      <c r="T38" s="14"/>
      <c r="U38" s="14"/>
    </row>
    <row r="39" spans="1:21" s="15" customFormat="1" ht="60" hidden="1" customHeight="1" x14ac:dyDescent="0.25">
      <c r="A39" s="41"/>
      <c r="B39" s="16"/>
      <c r="C39" s="17"/>
      <c r="D39" s="17"/>
      <c r="E39" s="17"/>
      <c r="F39" s="17"/>
      <c r="G39" s="36"/>
      <c r="H39" s="36"/>
      <c r="I39" s="38">
        <v>215994</v>
      </c>
      <c r="J39" s="22" t="e">
        <f t="shared" si="0"/>
        <v>#DIV/0!</v>
      </c>
      <c r="K39" s="38"/>
      <c r="L39" s="38"/>
      <c r="M39" s="39"/>
      <c r="N39" s="14"/>
      <c r="O39" s="14"/>
      <c r="P39" s="14"/>
      <c r="Q39" s="14"/>
      <c r="R39" s="14"/>
      <c r="S39" s="14"/>
      <c r="T39" s="14"/>
      <c r="U39" s="14"/>
    </row>
    <row r="40" spans="1:21" s="15" customFormat="1" ht="60" hidden="1" customHeight="1" x14ac:dyDescent="0.25">
      <c r="A40" s="23" t="s">
        <v>25</v>
      </c>
      <c r="B40" s="16">
        <v>856</v>
      </c>
      <c r="C40" s="24" t="s">
        <v>3</v>
      </c>
      <c r="D40" s="24" t="s">
        <v>5</v>
      </c>
      <c r="E40" s="25" t="s">
        <v>30</v>
      </c>
      <c r="F40" s="25" t="s">
        <v>30</v>
      </c>
      <c r="G40" s="36"/>
      <c r="H40" s="36"/>
      <c r="I40" s="36"/>
      <c r="J40" s="22" t="e">
        <f t="shared" si="0"/>
        <v>#DIV/0!</v>
      </c>
      <c r="K40" s="36">
        <f>K41+K45+K47+K35</f>
        <v>107200</v>
      </c>
      <c r="L40" s="36">
        <f>L41+L45+L47+L35</f>
        <v>107200</v>
      </c>
      <c r="M40" s="21"/>
      <c r="N40" s="14"/>
      <c r="O40" s="14"/>
      <c r="P40" s="14"/>
      <c r="Q40" s="14"/>
      <c r="R40" s="14"/>
      <c r="S40" s="14"/>
      <c r="T40" s="14"/>
      <c r="U40" s="14"/>
    </row>
    <row r="41" spans="1:21" s="15" customFormat="1" ht="24" customHeight="1" x14ac:dyDescent="0.25">
      <c r="A41" s="33" t="s">
        <v>69</v>
      </c>
      <c r="B41" s="16">
        <v>856</v>
      </c>
      <c r="C41" s="17" t="s">
        <v>3</v>
      </c>
      <c r="D41" s="17" t="s">
        <v>5</v>
      </c>
      <c r="E41" s="17" t="s">
        <v>148</v>
      </c>
      <c r="F41" s="17"/>
      <c r="G41" s="32">
        <f t="shared" ref="G41:I42" si="8">G42</f>
        <v>11000</v>
      </c>
      <c r="H41" s="32">
        <f t="shared" si="8"/>
        <v>11000</v>
      </c>
      <c r="I41" s="32">
        <f t="shared" si="8"/>
        <v>11000</v>
      </c>
      <c r="J41" s="22">
        <f t="shared" si="0"/>
        <v>100</v>
      </c>
      <c r="K41" s="52">
        <f>K42</f>
        <v>7000</v>
      </c>
      <c r="L41" s="52">
        <f>L42</f>
        <v>7000</v>
      </c>
      <c r="M41" s="53"/>
    </row>
    <row r="42" spans="1:21" s="15" customFormat="1" ht="15.75" customHeight="1" x14ac:dyDescent="0.25">
      <c r="A42" s="33" t="s">
        <v>23</v>
      </c>
      <c r="B42" s="16">
        <v>856</v>
      </c>
      <c r="C42" s="17" t="s">
        <v>3</v>
      </c>
      <c r="D42" s="17" t="s">
        <v>5</v>
      </c>
      <c r="E42" s="17" t="s">
        <v>148</v>
      </c>
      <c r="F42" s="17" t="s">
        <v>24</v>
      </c>
      <c r="G42" s="32">
        <f t="shared" si="8"/>
        <v>11000</v>
      </c>
      <c r="H42" s="32">
        <f t="shared" si="8"/>
        <v>11000</v>
      </c>
      <c r="I42" s="32">
        <f t="shared" si="8"/>
        <v>11000</v>
      </c>
      <c r="J42" s="22">
        <f t="shared" si="0"/>
        <v>100</v>
      </c>
      <c r="K42" s="52">
        <f>K43</f>
        <v>7000</v>
      </c>
      <c r="L42" s="52">
        <f>L43</f>
        <v>7000</v>
      </c>
      <c r="M42" s="53"/>
    </row>
    <row r="43" spans="1:21" s="15" customFormat="1" ht="15.75" customHeight="1" x14ac:dyDescent="0.25">
      <c r="A43" s="54" t="s">
        <v>54</v>
      </c>
      <c r="B43" s="16">
        <v>856</v>
      </c>
      <c r="C43" s="17" t="s">
        <v>3</v>
      </c>
      <c r="D43" s="17" t="s">
        <v>5</v>
      </c>
      <c r="E43" s="17" t="s">
        <v>148</v>
      </c>
      <c r="F43" s="17" t="s">
        <v>55</v>
      </c>
      <c r="G43" s="32">
        <v>11000</v>
      </c>
      <c r="H43" s="32">
        <v>11000</v>
      </c>
      <c r="I43" s="52">
        <v>11000</v>
      </c>
      <c r="J43" s="22">
        <f t="shared" si="0"/>
        <v>100</v>
      </c>
      <c r="K43" s="52">
        <v>7000</v>
      </c>
      <c r="L43" s="52">
        <v>7000</v>
      </c>
      <c r="M43" s="53"/>
    </row>
    <row r="44" spans="1:21" s="15" customFormat="1" ht="60" customHeight="1" x14ac:dyDescent="0.25">
      <c r="A44" s="107" t="s">
        <v>167</v>
      </c>
      <c r="B44" s="16">
        <v>856</v>
      </c>
      <c r="C44" s="17" t="s">
        <v>3</v>
      </c>
      <c r="D44" s="17" t="s">
        <v>5</v>
      </c>
      <c r="E44" s="17" t="s">
        <v>168</v>
      </c>
      <c r="F44" s="48" t="s">
        <v>30</v>
      </c>
      <c r="G44" s="32">
        <f t="shared" ref="G44:I45" si="9">G45</f>
        <v>600</v>
      </c>
      <c r="H44" s="32">
        <f t="shared" si="9"/>
        <v>600</v>
      </c>
      <c r="I44" s="52">
        <f t="shared" si="9"/>
        <v>600</v>
      </c>
      <c r="J44" s="22">
        <f t="shared" si="0"/>
        <v>100</v>
      </c>
      <c r="K44" s="52">
        <f>K45</f>
        <v>200</v>
      </c>
      <c r="L44" s="52">
        <f>L45</f>
        <v>200</v>
      </c>
      <c r="M44" s="53"/>
    </row>
    <row r="45" spans="1:21" s="15" customFormat="1" ht="14.25" customHeight="1" x14ac:dyDescent="0.25">
      <c r="A45" s="33" t="s">
        <v>47</v>
      </c>
      <c r="B45" s="16">
        <v>856</v>
      </c>
      <c r="C45" s="46" t="s">
        <v>3</v>
      </c>
      <c r="D45" s="46" t="s">
        <v>5</v>
      </c>
      <c r="E45" s="17" t="s">
        <v>168</v>
      </c>
      <c r="F45" s="46" t="s">
        <v>48</v>
      </c>
      <c r="G45" s="32">
        <f t="shared" si="9"/>
        <v>600</v>
      </c>
      <c r="H45" s="32">
        <f t="shared" si="9"/>
        <v>600</v>
      </c>
      <c r="I45" s="52">
        <f t="shared" si="9"/>
        <v>600</v>
      </c>
      <c r="J45" s="22">
        <f t="shared" si="0"/>
        <v>100</v>
      </c>
      <c r="K45" s="52">
        <f>K46</f>
        <v>200</v>
      </c>
      <c r="L45" s="52">
        <f>L46</f>
        <v>200</v>
      </c>
      <c r="M45" s="53"/>
    </row>
    <row r="46" spans="1:21" s="15" customFormat="1" ht="18" customHeight="1" x14ac:dyDescent="0.25">
      <c r="A46" s="33" t="s">
        <v>49</v>
      </c>
      <c r="B46" s="16">
        <v>856</v>
      </c>
      <c r="C46" s="46" t="s">
        <v>3</v>
      </c>
      <c r="D46" s="46" t="s">
        <v>5</v>
      </c>
      <c r="E46" s="17" t="s">
        <v>168</v>
      </c>
      <c r="F46" s="46" t="s">
        <v>50</v>
      </c>
      <c r="G46" s="32">
        <v>600</v>
      </c>
      <c r="H46" s="32">
        <v>600</v>
      </c>
      <c r="I46" s="52">
        <v>600</v>
      </c>
      <c r="J46" s="22">
        <f t="shared" si="0"/>
        <v>100</v>
      </c>
      <c r="K46" s="52">
        <v>200</v>
      </c>
      <c r="L46" s="52">
        <v>200</v>
      </c>
      <c r="M46" s="53"/>
    </row>
    <row r="47" spans="1:21" s="15" customFormat="1" ht="60" customHeight="1" x14ac:dyDescent="0.25">
      <c r="A47" s="107" t="s">
        <v>169</v>
      </c>
      <c r="B47" s="16">
        <v>856</v>
      </c>
      <c r="C47" s="17" t="s">
        <v>3</v>
      </c>
      <c r="D47" s="17" t="s">
        <v>5</v>
      </c>
      <c r="E47" s="17" t="s">
        <v>170</v>
      </c>
      <c r="F47" s="51" t="s">
        <v>30</v>
      </c>
      <c r="G47" s="36">
        <f t="shared" ref="G47:I48" si="10">G48</f>
        <v>600</v>
      </c>
      <c r="H47" s="36">
        <f t="shared" si="10"/>
        <v>600</v>
      </c>
      <c r="I47" s="38">
        <f t="shared" si="10"/>
        <v>600</v>
      </c>
      <c r="J47" s="22">
        <f t="shared" si="0"/>
        <v>100</v>
      </c>
      <c r="K47" s="38">
        <f>K48</f>
        <v>100000</v>
      </c>
      <c r="L47" s="38">
        <f>L48</f>
        <v>100000</v>
      </c>
      <c r="M47" s="39"/>
      <c r="N47" s="14"/>
      <c r="O47" s="14"/>
      <c r="P47" s="14"/>
      <c r="Q47" s="14"/>
      <c r="R47" s="14"/>
      <c r="S47" s="14"/>
      <c r="T47" s="14"/>
      <c r="U47" s="14"/>
    </row>
    <row r="48" spans="1:21" s="15" customFormat="1" ht="16.5" customHeight="1" x14ac:dyDescent="0.25">
      <c r="A48" s="33" t="s">
        <v>47</v>
      </c>
      <c r="B48" s="16">
        <v>856</v>
      </c>
      <c r="C48" s="17" t="s">
        <v>3</v>
      </c>
      <c r="D48" s="17" t="s">
        <v>5</v>
      </c>
      <c r="E48" s="17" t="s">
        <v>170</v>
      </c>
      <c r="F48" s="17" t="s">
        <v>48</v>
      </c>
      <c r="G48" s="36">
        <f t="shared" si="10"/>
        <v>600</v>
      </c>
      <c r="H48" s="36">
        <f t="shared" si="10"/>
        <v>600</v>
      </c>
      <c r="I48" s="38">
        <f t="shared" si="10"/>
        <v>600</v>
      </c>
      <c r="J48" s="22">
        <f t="shared" si="0"/>
        <v>100</v>
      </c>
      <c r="K48" s="38">
        <f>K49</f>
        <v>100000</v>
      </c>
      <c r="L48" s="38">
        <f>L49</f>
        <v>100000</v>
      </c>
      <c r="M48" s="39"/>
    </row>
    <row r="49" spans="1:13" s="15" customFormat="1" ht="17.25" customHeight="1" x14ac:dyDescent="0.25">
      <c r="A49" s="33" t="s">
        <v>49</v>
      </c>
      <c r="B49" s="16">
        <v>856</v>
      </c>
      <c r="C49" s="17" t="s">
        <v>3</v>
      </c>
      <c r="D49" s="17" t="s">
        <v>5</v>
      </c>
      <c r="E49" s="17" t="s">
        <v>170</v>
      </c>
      <c r="F49" s="17" t="s">
        <v>50</v>
      </c>
      <c r="G49" s="32">
        <v>600</v>
      </c>
      <c r="H49" s="32">
        <v>600</v>
      </c>
      <c r="I49" s="52">
        <v>600</v>
      </c>
      <c r="J49" s="22">
        <f t="shared" si="0"/>
        <v>100</v>
      </c>
      <c r="K49" s="52">
        <v>100000</v>
      </c>
      <c r="L49" s="52">
        <v>100000</v>
      </c>
      <c r="M49" s="53"/>
    </row>
    <row r="50" spans="1:13" s="15" customFormat="1" ht="60" customHeight="1" x14ac:dyDescent="0.25">
      <c r="A50" s="107" t="s">
        <v>177</v>
      </c>
      <c r="B50" s="16">
        <v>856</v>
      </c>
      <c r="C50" s="17" t="s">
        <v>3</v>
      </c>
      <c r="D50" s="17" t="s">
        <v>5</v>
      </c>
      <c r="E50" s="17" t="s">
        <v>171</v>
      </c>
      <c r="F50" s="17"/>
      <c r="G50" s="32">
        <f t="shared" ref="G50:I51" si="11">G51</f>
        <v>600</v>
      </c>
      <c r="H50" s="32">
        <f t="shared" si="11"/>
        <v>600</v>
      </c>
      <c r="I50" s="52">
        <f t="shared" si="11"/>
        <v>600</v>
      </c>
      <c r="J50" s="22">
        <f t="shared" si="0"/>
        <v>100</v>
      </c>
      <c r="K50" s="36">
        <v>0</v>
      </c>
      <c r="L50" s="36">
        <v>0</v>
      </c>
      <c r="M50" s="53"/>
    </row>
    <row r="51" spans="1:13" s="15" customFormat="1" ht="20.25" customHeight="1" x14ac:dyDescent="0.25">
      <c r="A51" s="33" t="s">
        <v>47</v>
      </c>
      <c r="B51" s="16">
        <v>856</v>
      </c>
      <c r="C51" s="17" t="s">
        <v>3</v>
      </c>
      <c r="D51" s="17" t="s">
        <v>5</v>
      </c>
      <c r="E51" s="17" t="s">
        <v>171</v>
      </c>
      <c r="F51" s="17" t="s">
        <v>48</v>
      </c>
      <c r="G51" s="32">
        <f t="shared" si="11"/>
        <v>600</v>
      </c>
      <c r="H51" s="32">
        <f t="shared" si="11"/>
        <v>600</v>
      </c>
      <c r="I51" s="52">
        <f t="shared" si="11"/>
        <v>600</v>
      </c>
      <c r="J51" s="22">
        <f t="shared" si="0"/>
        <v>100</v>
      </c>
      <c r="K51" s="36">
        <v>0</v>
      </c>
      <c r="L51" s="36">
        <v>0</v>
      </c>
      <c r="M51" s="53" t="s">
        <v>119</v>
      </c>
    </row>
    <row r="52" spans="1:13" s="15" customFormat="1" ht="21" customHeight="1" x14ac:dyDescent="0.25">
      <c r="A52" s="33" t="s">
        <v>49</v>
      </c>
      <c r="B52" s="16">
        <v>856</v>
      </c>
      <c r="C52" s="17" t="s">
        <v>3</v>
      </c>
      <c r="D52" s="17" t="s">
        <v>5</v>
      </c>
      <c r="E52" s="17" t="s">
        <v>171</v>
      </c>
      <c r="F52" s="17" t="s">
        <v>50</v>
      </c>
      <c r="G52" s="32">
        <v>600</v>
      </c>
      <c r="H52" s="32">
        <v>600</v>
      </c>
      <c r="I52" s="52">
        <v>600</v>
      </c>
      <c r="J52" s="22">
        <f t="shared" si="0"/>
        <v>100</v>
      </c>
      <c r="K52" s="36">
        <v>0</v>
      </c>
      <c r="L52" s="36">
        <v>0</v>
      </c>
      <c r="M52" s="53"/>
    </row>
    <row r="53" spans="1:13" s="15" customFormat="1" ht="59.25" customHeight="1" x14ac:dyDescent="0.25">
      <c r="A53" s="107" t="s">
        <v>172</v>
      </c>
      <c r="B53" s="16">
        <v>856</v>
      </c>
      <c r="C53" s="17" t="s">
        <v>3</v>
      </c>
      <c r="D53" s="17" t="s">
        <v>5</v>
      </c>
      <c r="E53" s="17" t="s">
        <v>173</v>
      </c>
      <c r="F53" s="17"/>
      <c r="G53" s="32">
        <f t="shared" ref="G53:I54" si="12">G54</f>
        <v>600</v>
      </c>
      <c r="H53" s="32">
        <f t="shared" si="12"/>
        <v>600</v>
      </c>
      <c r="I53" s="52">
        <f t="shared" si="12"/>
        <v>600</v>
      </c>
      <c r="J53" s="22">
        <f t="shared" si="0"/>
        <v>100</v>
      </c>
      <c r="K53" s="36"/>
      <c r="L53" s="36"/>
      <c r="M53" s="53"/>
    </row>
    <row r="54" spans="1:13" s="15" customFormat="1" ht="20.25" customHeight="1" x14ac:dyDescent="0.25">
      <c r="A54" s="33" t="s">
        <v>47</v>
      </c>
      <c r="B54" s="16">
        <v>856</v>
      </c>
      <c r="C54" s="17" t="s">
        <v>3</v>
      </c>
      <c r="D54" s="17" t="s">
        <v>5</v>
      </c>
      <c r="E54" s="17" t="s">
        <v>173</v>
      </c>
      <c r="F54" s="17" t="s">
        <v>48</v>
      </c>
      <c r="G54" s="32">
        <f t="shared" si="12"/>
        <v>600</v>
      </c>
      <c r="H54" s="32">
        <f t="shared" si="12"/>
        <v>600</v>
      </c>
      <c r="I54" s="52">
        <f t="shared" si="12"/>
        <v>600</v>
      </c>
      <c r="J54" s="22">
        <f t="shared" si="0"/>
        <v>100</v>
      </c>
      <c r="K54" s="36"/>
      <c r="L54" s="36"/>
      <c r="M54" s="53"/>
    </row>
    <row r="55" spans="1:13" s="15" customFormat="1" ht="21" customHeight="1" x14ac:dyDescent="0.25">
      <c r="A55" s="33" t="s">
        <v>49</v>
      </c>
      <c r="B55" s="16">
        <v>856</v>
      </c>
      <c r="C55" s="17" t="s">
        <v>3</v>
      </c>
      <c r="D55" s="17" t="s">
        <v>5</v>
      </c>
      <c r="E55" s="17" t="s">
        <v>173</v>
      </c>
      <c r="F55" s="17" t="s">
        <v>50</v>
      </c>
      <c r="G55" s="32">
        <v>600</v>
      </c>
      <c r="H55" s="32">
        <v>600</v>
      </c>
      <c r="I55" s="52">
        <v>600</v>
      </c>
      <c r="J55" s="22">
        <f t="shared" si="0"/>
        <v>100</v>
      </c>
      <c r="K55" s="36"/>
      <c r="L55" s="36"/>
      <c r="M55" s="53"/>
    </row>
    <row r="56" spans="1:13" s="15" customFormat="1" ht="20.25" customHeight="1" x14ac:dyDescent="0.25">
      <c r="A56" s="23" t="s">
        <v>28</v>
      </c>
      <c r="B56" s="16">
        <v>856</v>
      </c>
      <c r="C56" s="24" t="s">
        <v>11</v>
      </c>
      <c r="D56" s="25" t="s">
        <v>30</v>
      </c>
      <c r="E56" s="25" t="s">
        <v>30</v>
      </c>
      <c r="F56" s="25" t="s">
        <v>30</v>
      </c>
      <c r="G56" s="26">
        <f t="shared" ref="G56:I59" si="13">G57</f>
        <v>690892</v>
      </c>
      <c r="H56" s="26">
        <f t="shared" si="13"/>
        <v>690892</v>
      </c>
      <c r="I56" s="53">
        <f t="shared" si="13"/>
        <v>820756</v>
      </c>
      <c r="J56" s="22">
        <f t="shared" si="0"/>
        <v>118.79657023094782</v>
      </c>
      <c r="K56" s="53">
        <f>K57</f>
        <v>485087</v>
      </c>
      <c r="L56" s="21">
        <v>0</v>
      </c>
      <c r="M56" s="53"/>
    </row>
    <row r="57" spans="1:13" s="15" customFormat="1" ht="18.75" customHeight="1" x14ac:dyDescent="0.25">
      <c r="A57" s="23" t="s">
        <v>29</v>
      </c>
      <c r="B57" s="16">
        <v>856</v>
      </c>
      <c r="C57" s="24" t="s">
        <v>11</v>
      </c>
      <c r="D57" s="24" t="s">
        <v>7</v>
      </c>
      <c r="E57" s="25" t="s">
        <v>30</v>
      </c>
      <c r="F57" s="25" t="s">
        <v>30</v>
      </c>
      <c r="G57" s="32">
        <f t="shared" si="13"/>
        <v>690892</v>
      </c>
      <c r="H57" s="32">
        <f t="shared" si="13"/>
        <v>690892</v>
      </c>
      <c r="I57" s="52">
        <f t="shared" si="13"/>
        <v>820756</v>
      </c>
      <c r="J57" s="22">
        <f t="shared" si="0"/>
        <v>118.79657023094782</v>
      </c>
      <c r="K57" s="53">
        <f>K58</f>
        <v>485087</v>
      </c>
      <c r="L57" s="21">
        <v>0</v>
      </c>
      <c r="M57" s="53"/>
    </row>
    <row r="58" spans="1:13" s="15" customFormat="1" ht="48" customHeight="1" x14ac:dyDescent="0.25">
      <c r="A58" s="28" t="s">
        <v>178</v>
      </c>
      <c r="B58" s="16">
        <v>856</v>
      </c>
      <c r="C58" s="17" t="s">
        <v>11</v>
      </c>
      <c r="D58" s="17" t="s">
        <v>7</v>
      </c>
      <c r="E58" s="55" t="s">
        <v>149</v>
      </c>
      <c r="F58" s="51" t="s">
        <v>30</v>
      </c>
      <c r="G58" s="32">
        <f t="shared" si="13"/>
        <v>690892</v>
      </c>
      <c r="H58" s="32">
        <f t="shared" si="13"/>
        <v>690892</v>
      </c>
      <c r="I58" s="52">
        <f t="shared" si="13"/>
        <v>820756</v>
      </c>
      <c r="J58" s="22">
        <f t="shared" si="0"/>
        <v>118.79657023094782</v>
      </c>
      <c r="K58" s="52">
        <f>K59</f>
        <v>485087</v>
      </c>
      <c r="L58" s="21">
        <v>0</v>
      </c>
      <c r="M58" s="53"/>
    </row>
    <row r="59" spans="1:13" s="15" customFormat="1" ht="15.75" customHeight="1" x14ac:dyDescent="0.25">
      <c r="A59" s="56" t="s">
        <v>47</v>
      </c>
      <c r="B59" s="16">
        <v>856</v>
      </c>
      <c r="C59" s="17" t="s">
        <v>11</v>
      </c>
      <c r="D59" s="17" t="s">
        <v>7</v>
      </c>
      <c r="E59" s="55" t="s">
        <v>149</v>
      </c>
      <c r="F59" s="17" t="s">
        <v>48</v>
      </c>
      <c r="G59" s="32">
        <f t="shared" si="13"/>
        <v>690892</v>
      </c>
      <c r="H59" s="32">
        <f t="shared" si="13"/>
        <v>690892</v>
      </c>
      <c r="I59" s="32">
        <f t="shared" si="13"/>
        <v>820756</v>
      </c>
      <c r="J59" s="22">
        <f t="shared" si="0"/>
        <v>118.79657023094782</v>
      </c>
      <c r="K59" s="52">
        <f>K60</f>
        <v>485087</v>
      </c>
      <c r="L59" s="21">
        <v>0</v>
      </c>
      <c r="M59" s="53"/>
    </row>
    <row r="60" spans="1:13" s="15" customFormat="1" ht="18" customHeight="1" x14ac:dyDescent="0.25">
      <c r="A60" s="41" t="s">
        <v>49</v>
      </c>
      <c r="B60" s="16">
        <v>856</v>
      </c>
      <c r="C60" s="17" t="s">
        <v>11</v>
      </c>
      <c r="D60" s="17" t="s">
        <v>7</v>
      </c>
      <c r="E60" s="55" t="s">
        <v>149</v>
      </c>
      <c r="F60" s="17" t="s">
        <v>50</v>
      </c>
      <c r="G60" s="32">
        <v>690892</v>
      </c>
      <c r="H60" s="32">
        <v>690892</v>
      </c>
      <c r="I60" s="52">
        <v>820756</v>
      </c>
      <c r="J60" s="22">
        <f t="shared" si="0"/>
        <v>118.79657023094782</v>
      </c>
      <c r="K60" s="52">
        <v>485087</v>
      </c>
      <c r="L60" s="21">
        <v>0</v>
      </c>
      <c r="M60" s="53"/>
    </row>
    <row r="61" spans="1:13" s="15" customFormat="1" ht="30" customHeight="1" x14ac:dyDescent="0.25">
      <c r="A61" s="23" t="s">
        <v>31</v>
      </c>
      <c r="B61" s="16">
        <v>856</v>
      </c>
      <c r="C61" s="24" t="s">
        <v>7</v>
      </c>
      <c r="D61" s="25" t="s">
        <v>30</v>
      </c>
      <c r="E61" s="25" t="s">
        <v>30</v>
      </c>
      <c r="F61" s="25" t="s">
        <v>30</v>
      </c>
      <c r="G61" s="57">
        <f t="shared" ref="G61:I62" si="14">G62</f>
        <v>20694.349999999999</v>
      </c>
      <c r="H61" s="57">
        <f t="shared" si="14"/>
        <v>20694.349999999999</v>
      </c>
      <c r="I61" s="58">
        <f t="shared" si="14"/>
        <v>30000</v>
      </c>
      <c r="J61" s="22">
        <f t="shared" si="0"/>
        <v>144.96710454785969</v>
      </c>
      <c r="K61" s="58">
        <f>K62</f>
        <v>20000</v>
      </c>
      <c r="L61" s="21">
        <v>0</v>
      </c>
      <c r="M61" s="58"/>
    </row>
    <row r="62" spans="1:13" s="15" customFormat="1" ht="17.25" customHeight="1" x14ac:dyDescent="0.25">
      <c r="A62" s="23" t="s">
        <v>70</v>
      </c>
      <c r="B62" s="16">
        <v>856</v>
      </c>
      <c r="C62" s="29" t="s">
        <v>7</v>
      </c>
      <c r="D62" s="29" t="s">
        <v>13</v>
      </c>
      <c r="E62" s="25" t="s">
        <v>30</v>
      </c>
      <c r="F62" s="51"/>
      <c r="G62" s="32">
        <f t="shared" si="14"/>
        <v>20694.349999999999</v>
      </c>
      <c r="H62" s="32">
        <f t="shared" si="14"/>
        <v>20694.349999999999</v>
      </c>
      <c r="I62" s="52">
        <f t="shared" si="14"/>
        <v>30000</v>
      </c>
      <c r="J62" s="22">
        <f t="shared" si="0"/>
        <v>144.96710454785969</v>
      </c>
      <c r="K62" s="53">
        <f>K63</f>
        <v>20000</v>
      </c>
      <c r="L62" s="21">
        <v>0</v>
      </c>
      <c r="M62" s="53"/>
    </row>
    <row r="63" spans="1:13" s="15" customFormat="1" ht="18" customHeight="1" x14ac:dyDescent="0.25">
      <c r="A63" s="28" t="s">
        <v>71</v>
      </c>
      <c r="B63" s="16">
        <v>856</v>
      </c>
      <c r="C63" s="17" t="s">
        <v>7</v>
      </c>
      <c r="D63" s="17" t="s">
        <v>13</v>
      </c>
      <c r="E63" s="17" t="s">
        <v>150</v>
      </c>
      <c r="F63" s="51"/>
      <c r="G63" s="32">
        <f>G64+G66</f>
        <v>20694.349999999999</v>
      </c>
      <c r="H63" s="32">
        <f>H64+H66</f>
        <v>20694.349999999999</v>
      </c>
      <c r="I63" s="52">
        <f>I64</f>
        <v>30000</v>
      </c>
      <c r="J63" s="22">
        <f t="shared" si="0"/>
        <v>144.96710454785969</v>
      </c>
      <c r="K63" s="52">
        <f>K64+K66</f>
        <v>20000</v>
      </c>
      <c r="L63" s="21">
        <v>0</v>
      </c>
      <c r="M63" s="53"/>
    </row>
    <row r="64" spans="1:13" s="15" customFormat="1" ht="30" customHeight="1" x14ac:dyDescent="0.25">
      <c r="A64" s="49" t="s">
        <v>66</v>
      </c>
      <c r="B64" s="16">
        <v>856</v>
      </c>
      <c r="C64" s="17" t="s">
        <v>7</v>
      </c>
      <c r="D64" s="17" t="s">
        <v>13</v>
      </c>
      <c r="E64" s="17" t="s">
        <v>150</v>
      </c>
      <c r="F64" s="17" t="s">
        <v>20</v>
      </c>
      <c r="G64" s="32">
        <f>G65</f>
        <v>20694.349999999999</v>
      </c>
      <c r="H64" s="32">
        <f>H65</f>
        <v>20694.349999999999</v>
      </c>
      <c r="I64" s="52">
        <f>I65</f>
        <v>30000</v>
      </c>
      <c r="J64" s="22">
        <f t="shared" si="0"/>
        <v>144.96710454785969</v>
      </c>
      <c r="K64" s="52">
        <f>K65</f>
        <v>20000</v>
      </c>
      <c r="L64" s="21">
        <v>0</v>
      </c>
      <c r="M64" s="53"/>
    </row>
    <row r="65" spans="1:13" s="15" customFormat="1" ht="43.5" customHeight="1" x14ac:dyDescent="0.25">
      <c r="A65" s="50" t="s">
        <v>21</v>
      </c>
      <c r="B65" s="16">
        <v>856</v>
      </c>
      <c r="C65" s="17" t="s">
        <v>7</v>
      </c>
      <c r="D65" s="17" t="s">
        <v>13</v>
      </c>
      <c r="E65" s="17" t="s">
        <v>150</v>
      </c>
      <c r="F65" s="17" t="s">
        <v>22</v>
      </c>
      <c r="G65" s="32">
        <v>20694.349999999999</v>
      </c>
      <c r="H65" s="32">
        <v>20694.349999999999</v>
      </c>
      <c r="I65" s="52">
        <v>30000</v>
      </c>
      <c r="J65" s="22">
        <f t="shared" si="0"/>
        <v>144.96710454785969</v>
      </c>
      <c r="K65" s="52">
        <v>20000</v>
      </c>
      <c r="L65" s="21">
        <v>0</v>
      </c>
      <c r="M65" s="53"/>
    </row>
    <row r="66" spans="1:13" s="15" customFormat="1" ht="43.5" hidden="1" customHeight="1" x14ac:dyDescent="0.25">
      <c r="A66" s="28" t="s">
        <v>26</v>
      </c>
      <c r="B66" s="16">
        <v>856</v>
      </c>
      <c r="C66" s="17" t="s">
        <v>7</v>
      </c>
      <c r="D66" s="17" t="s">
        <v>13</v>
      </c>
      <c r="E66" s="17" t="s">
        <v>72</v>
      </c>
      <c r="F66" s="17" t="s">
        <v>27</v>
      </c>
      <c r="G66" s="36"/>
      <c r="H66" s="36"/>
      <c r="I66" s="38">
        <v>0</v>
      </c>
      <c r="J66" s="22" t="e">
        <f t="shared" si="0"/>
        <v>#DIV/0!</v>
      </c>
      <c r="K66" s="38">
        <f>K67</f>
        <v>0</v>
      </c>
      <c r="L66" s="21">
        <v>0</v>
      </c>
      <c r="M66" s="53"/>
    </row>
    <row r="67" spans="1:13" s="15" customFormat="1" ht="16.5" hidden="1" customHeight="1" x14ac:dyDescent="0.25">
      <c r="A67" s="28" t="s">
        <v>73</v>
      </c>
      <c r="B67" s="16">
        <v>856</v>
      </c>
      <c r="C67" s="17" t="s">
        <v>7</v>
      </c>
      <c r="D67" s="17" t="s">
        <v>13</v>
      </c>
      <c r="E67" s="17" t="s">
        <v>72</v>
      </c>
      <c r="F67" s="17" t="s">
        <v>56</v>
      </c>
      <c r="G67" s="32"/>
      <c r="H67" s="32"/>
      <c r="I67" s="52">
        <v>0</v>
      </c>
      <c r="J67" s="22" t="e">
        <f t="shared" si="0"/>
        <v>#DIV/0!</v>
      </c>
      <c r="K67" s="52">
        <v>0</v>
      </c>
      <c r="L67" s="21">
        <v>0</v>
      </c>
      <c r="M67" s="53"/>
    </row>
    <row r="68" spans="1:13" s="60" customFormat="1" ht="17.25" customHeight="1" x14ac:dyDescent="0.25">
      <c r="A68" s="59" t="s">
        <v>32</v>
      </c>
      <c r="B68" s="16">
        <v>856</v>
      </c>
      <c r="C68" s="35" t="s">
        <v>4</v>
      </c>
      <c r="D68" s="35"/>
      <c r="E68" s="35"/>
      <c r="F68" s="35"/>
      <c r="G68" s="26">
        <f>G70+G78+G91</f>
        <v>15658876.83</v>
      </c>
      <c r="H68" s="26">
        <f>H70+H78+H91</f>
        <v>15658876.83</v>
      </c>
      <c r="I68" s="26">
        <f>I70+I78+I91</f>
        <v>45549789.920000002</v>
      </c>
      <c r="J68" s="22">
        <f t="shared" si="0"/>
        <v>290.88797628661086</v>
      </c>
      <c r="K68" s="26">
        <f>K70+K78</f>
        <v>4201940</v>
      </c>
      <c r="L68" s="26">
        <f>L70+L78</f>
        <v>4422940</v>
      </c>
      <c r="M68" s="26"/>
    </row>
    <row r="69" spans="1:13" s="60" customFormat="1" ht="18" customHeight="1" x14ac:dyDescent="0.25">
      <c r="A69" s="59" t="s">
        <v>74</v>
      </c>
      <c r="B69" s="16">
        <v>856</v>
      </c>
      <c r="C69" s="35" t="s">
        <v>4</v>
      </c>
      <c r="D69" s="35" t="s">
        <v>14</v>
      </c>
      <c r="E69" s="35"/>
      <c r="F69" s="35"/>
      <c r="G69" s="26">
        <f t="shared" ref="G69:I71" si="15">G70</f>
        <v>41760</v>
      </c>
      <c r="H69" s="26">
        <f t="shared" si="15"/>
        <v>41760</v>
      </c>
      <c r="I69" s="26">
        <f t="shared" si="15"/>
        <v>211856</v>
      </c>
      <c r="J69" s="22">
        <f t="shared" si="0"/>
        <v>507.31800766283521</v>
      </c>
      <c r="K69" s="26">
        <f>K70</f>
        <v>27840</v>
      </c>
      <c r="L69" s="26">
        <f>L70</f>
        <v>27840</v>
      </c>
      <c r="M69" s="26"/>
    </row>
    <row r="70" spans="1:13" s="15" customFormat="1" ht="44.25" customHeight="1" x14ac:dyDescent="0.25">
      <c r="A70" s="28" t="s">
        <v>75</v>
      </c>
      <c r="B70" s="16">
        <v>856</v>
      </c>
      <c r="C70" s="17" t="s">
        <v>4</v>
      </c>
      <c r="D70" s="17" t="s">
        <v>14</v>
      </c>
      <c r="E70" s="17" t="s">
        <v>151</v>
      </c>
      <c r="F70" s="17"/>
      <c r="G70" s="32">
        <f t="shared" si="15"/>
        <v>41760</v>
      </c>
      <c r="H70" s="32">
        <f t="shared" si="15"/>
        <v>41760</v>
      </c>
      <c r="I70" s="32">
        <f t="shared" si="15"/>
        <v>211856</v>
      </c>
      <c r="J70" s="22">
        <f t="shared" si="0"/>
        <v>507.31800766283521</v>
      </c>
      <c r="K70" s="52">
        <v>27840</v>
      </c>
      <c r="L70" s="52">
        <v>27840</v>
      </c>
      <c r="M70" s="53"/>
    </row>
    <row r="71" spans="1:13" s="15" customFormat="1" ht="30.75" customHeight="1" x14ac:dyDescent="0.25">
      <c r="A71" s="49" t="s">
        <v>66</v>
      </c>
      <c r="B71" s="16">
        <v>856</v>
      </c>
      <c r="C71" s="17" t="s">
        <v>4</v>
      </c>
      <c r="D71" s="17" t="s">
        <v>14</v>
      </c>
      <c r="E71" s="17" t="s">
        <v>151</v>
      </c>
      <c r="F71" s="17" t="s">
        <v>20</v>
      </c>
      <c r="G71" s="32">
        <f t="shared" si="15"/>
        <v>41760</v>
      </c>
      <c r="H71" s="32">
        <f t="shared" si="15"/>
        <v>41760</v>
      </c>
      <c r="I71" s="32">
        <f t="shared" si="15"/>
        <v>211856</v>
      </c>
      <c r="J71" s="22">
        <f t="shared" si="0"/>
        <v>507.31800766283521</v>
      </c>
      <c r="K71" s="52">
        <f>K72</f>
        <v>27840</v>
      </c>
      <c r="L71" s="52">
        <f>L72</f>
        <v>27840</v>
      </c>
      <c r="M71" s="53"/>
    </row>
    <row r="72" spans="1:13" s="15" customFormat="1" ht="40.5" customHeight="1" x14ac:dyDescent="0.25">
      <c r="A72" s="50" t="s">
        <v>21</v>
      </c>
      <c r="B72" s="16">
        <v>856</v>
      </c>
      <c r="C72" s="17" t="s">
        <v>4</v>
      </c>
      <c r="D72" s="17" t="s">
        <v>14</v>
      </c>
      <c r="E72" s="17" t="s">
        <v>151</v>
      </c>
      <c r="F72" s="17" t="s">
        <v>22</v>
      </c>
      <c r="G72" s="32">
        <v>41760</v>
      </c>
      <c r="H72" s="32">
        <v>41760</v>
      </c>
      <c r="I72" s="32">
        <v>211856</v>
      </c>
      <c r="J72" s="22">
        <f t="shared" si="0"/>
        <v>507.31800766283521</v>
      </c>
      <c r="K72" s="52">
        <v>27840</v>
      </c>
      <c r="L72" s="52">
        <v>27840</v>
      </c>
      <c r="M72" s="53"/>
    </row>
    <row r="73" spans="1:13" s="15" customFormat="1" ht="17.25" hidden="1" customHeight="1" x14ac:dyDescent="0.25">
      <c r="A73" s="59" t="s">
        <v>32</v>
      </c>
      <c r="B73" s="16">
        <v>856</v>
      </c>
      <c r="C73" s="35" t="s">
        <v>4</v>
      </c>
      <c r="D73" s="35"/>
      <c r="E73" s="17"/>
      <c r="F73" s="17"/>
      <c r="G73" s="32"/>
      <c r="H73" s="32"/>
      <c r="I73" s="32">
        <f>I74</f>
        <v>0</v>
      </c>
      <c r="J73" s="22" t="e">
        <f t="shared" si="0"/>
        <v>#DIV/0!</v>
      </c>
      <c r="K73" s="36">
        <f>K74</f>
        <v>0</v>
      </c>
      <c r="L73" s="36">
        <f>L74</f>
        <v>0</v>
      </c>
      <c r="M73" s="53"/>
    </row>
    <row r="74" spans="1:13" s="15" customFormat="1" ht="15" hidden="1" customHeight="1" x14ac:dyDescent="0.25">
      <c r="A74" s="23" t="s">
        <v>53</v>
      </c>
      <c r="B74" s="16">
        <v>856</v>
      </c>
      <c r="C74" s="35" t="s">
        <v>4</v>
      </c>
      <c r="D74" s="35" t="s">
        <v>9</v>
      </c>
      <c r="E74" s="17"/>
      <c r="F74" s="17"/>
      <c r="G74" s="32"/>
      <c r="H74" s="32"/>
      <c r="I74" s="32"/>
      <c r="J74" s="22" t="e">
        <f t="shared" si="0"/>
        <v>#DIV/0!</v>
      </c>
      <c r="K74" s="52">
        <v>0</v>
      </c>
      <c r="L74" s="52">
        <v>0</v>
      </c>
      <c r="M74" s="53"/>
    </row>
    <row r="75" spans="1:13" s="15" customFormat="1" ht="23.25" hidden="1" customHeight="1" x14ac:dyDescent="0.25">
      <c r="A75" s="50"/>
      <c r="B75" s="16">
        <v>856</v>
      </c>
      <c r="C75" s="17" t="s">
        <v>4</v>
      </c>
      <c r="D75" s="17" t="s">
        <v>9</v>
      </c>
      <c r="E75" s="17"/>
      <c r="F75" s="17" t="s">
        <v>20</v>
      </c>
      <c r="G75" s="32"/>
      <c r="H75" s="32"/>
      <c r="I75" s="32"/>
      <c r="J75" s="22" t="e">
        <f t="shared" si="0"/>
        <v>#DIV/0!</v>
      </c>
      <c r="K75" s="52">
        <v>0</v>
      </c>
      <c r="L75" s="52">
        <v>0</v>
      </c>
      <c r="M75" s="53"/>
    </row>
    <row r="76" spans="1:13" s="15" customFormat="1" ht="60" hidden="1" customHeight="1" x14ac:dyDescent="0.25">
      <c r="A76" s="50"/>
      <c r="B76" s="16">
        <v>856</v>
      </c>
      <c r="C76" s="17" t="s">
        <v>4</v>
      </c>
      <c r="D76" s="17" t="s">
        <v>9</v>
      </c>
      <c r="E76" s="17"/>
      <c r="F76" s="17"/>
      <c r="G76" s="32"/>
      <c r="H76" s="32"/>
      <c r="I76" s="32"/>
      <c r="J76" s="22" t="e">
        <f t="shared" si="0"/>
        <v>#DIV/0!</v>
      </c>
      <c r="K76" s="52">
        <v>0</v>
      </c>
      <c r="L76" s="52">
        <v>0</v>
      </c>
      <c r="M76" s="53"/>
    </row>
    <row r="77" spans="1:13" s="15" customFormat="1" ht="60" hidden="1" customHeight="1" x14ac:dyDescent="0.25">
      <c r="A77" s="23" t="s">
        <v>32</v>
      </c>
      <c r="B77" s="16">
        <v>856</v>
      </c>
      <c r="C77" s="24" t="s">
        <v>4</v>
      </c>
      <c r="D77" s="25" t="s">
        <v>30</v>
      </c>
      <c r="E77" s="25" t="s">
        <v>30</v>
      </c>
      <c r="F77" s="25" t="s">
        <v>30</v>
      </c>
      <c r="G77" s="26"/>
      <c r="H77" s="26"/>
      <c r="I77" s="26">
        <f>I78</f>
        <v>45337933.920000002</v>
      </c>
      <c r="J77" s="22" t="e">
        <f t="shared" si="0"/>
        <v>#DIV/0!</v>
      </c>
      <c r="K77" s="26">
        <f>K78</f>
        <v>4174100</v>
      </c>
      <c r="L77" s="26">
        <f>L78</f>
        <v>4395100</v>
      </c>
      <c r="M77" s="26"/>
    </row>
    <row r="78" spans="1:13" s="15" customFormat="1" ht="17.25" customHeight="1" x14ac:dyDescent="0.25">
      <c r="A78" s="23" t="s">
        <v>34</v>
      </c>
      <c r="B78" s="16">
        <v>856</v>
      </c>
      <c r="C78" s="24" t="s">
        <v>4</v>
      </c>
      <c r="D78" s="24" t="s">
        <v>8</v>
      </c>
      <c r="E78" s="35"/>
      <c r="F78" s="35"/>
      <c r="G78" s="21">
        <f>G82+G79+G88+G86</f>
        <v>15587116.83</v>
      </c>
      <c r="H78" s="21">
        <f>H82+H79+H88+H86</f>
        <v>15587116.83</v>
      </c>
      <c r="I78" s="21">
        <f>I82+I79+I88+I86</f>
        <v>45337933.920000002</v>
      </c>
      <c r="J78" s="22">
        <f t="shared" si="0"/>
        <v>290.86799319255505</v>
      </c>
      <c r="K78" s="21">
        <f>K82</f>
        <v>4174100</v>
      </c>
      <c r="L78" s="21">
        <f>L82</f>
        <v>4395100</v>
      </c>
      <c r="M78" s="21"/>
    </row>
    <row r="79" spans="1:13" s="15" customFormat="1" ht="46.5" hidden="1" customHeight="1" x14ac:dyDescent="0.25">
      <c r="A79" s="50" t="s">
        <v>76</v>
      </c>
      <c r="B79" s="16">
        <v>856</v>
      </c>
      <c r="C79" s="29" t="s">
        <v>4</v>
      </c>
      <c r="D79" s="29" t="s">
        <v>8</v>
      </c>
      <c r="E79" s="17" t="s">
        <v>77</v>
      </c>
      <c r="F79" s="17"/>
      <c r="G79" s="36"/>
      <c r="H79" s="36"/>
      <c r="I79" s="36">
        <v>0</v>
      </c>
      <c r="J79" s="22" t="e">
        <f t="shared" si="0"/>
        <v>#DIV/0!</v>
      </c>
      <c r="K79" s="21"/>
      <c r="L79" s="21"/>
      <c r="M79" s="21"/>
    </row>
    <row r="80" spans="1:13" s="15" customFormat="1" ht="31.5" hidden="1" customHeight="1" x14ac:dyDescent="0.25">
      <c r="A80" s="50" t="s">
        <v>78</v>
      </c>
      <c r="B80" s="16">
        <v>856</v>
      </c>
      <c r="C80" s="29" t="s">
        <v>4</v>
      </c>
      <c r="D80" s="29" t="s">
        <v>8</v>
      </c>
      <c r="E80" s="17" t="s">
        <v>77</v>
      </c>
      <c r="F80" s="17" t="s">
        <v>20</v>
      </c>
      <c r="G80" s="36"/>
      <c r="H80" s="36"/>
      <c r="I80" s="36">
        <v>0</v>
      </c>
      <c r="J80" s="22" t="e">
        <f t="shared" si="0"/>
        <v>#DIV/0!</v>
      </c>
      <c r="K80" s="21"/>
      <c r="L80" s="21"/>
      <c r="M80" s="21"/>
    </row>
    <row r="81" spans="1:14" s="15" customFormat="1" ht="47.25" hidden="1" customHeight="1" x14ac:dyDescent="0.25">
      <c r="A81" s="50" t="s">
        <v>21</v>
      </c>
      <c r="B81" s="16">
        <v>856</v>
      </c>
      <c r="C81" s="29" t="s">
        <v>4</v>
      </c>
      <c r="D81" s="29" t="s">
        <v>8</v>
      </c>
      <c r="E81" s="17" t="s">
        <v>77</v>
      </c>
      <c r="F81" s="17" t="s">
        <v>22</v>
      </c>
      <c r="G81" s="36"/>
      <c r="H81" s="36"/>
      <c r="I81" s="36">
        <v>0</v>
      </c>
      <c r="J81" s="22" t="e">
        <f t="shared" si="0"/>
        <v>#DIV/0!</v>
      </c>
      <c r="K81" s="21"/>
      <c r="L81" s="21"/>
      <c r="M81" s="21"/>
    </row>
    <row r="82" spans="1:14" s="15" customFormat="1" ht="43.5" customHeight="1" x14ac:dyDescent="0.25">
      <c r="A82" s="28" t="s">
        <v>79</v>
      </c>
      <c r="B82" s="16">
        <v>856</v>
      </c>
      <c r="C82" s="29" t="s">
        <v>4</v>
      </c>
      <c r="D82" s="29" t="s">
        <v>8</v>
      </c>
      <c r="E82" s="17" t="s">
        <v>199</v>
      </c>
      <c r="F82" s="17"/>
      <c r="G82" s="32">
        <f t="shared" ref="G82:I83" si="16">G83</f>
        <v>6333651</v>
      </c>
      <c r="H82" s="32">
        <f t="shared" si="16"/>
        <v>6333651</v>
      </c>
      <c r="I82" s="52">
        <f t="shared" si="16"/>
        <v>6023886.2400000002</v>
      </c>
      <c r="J82" s="22">
        <f t="shared" ref="J82:J169" si="17">I82/H82*100</f>
        <v>95.109222784772967</v>
      </c>
      <c r="K82" s="52">
        <f>K83</f>
        <v>4174100</v>
      </c>
      <c r="L82" s="52">
        <f>L83</f>
        <v>4395100</v>
      </c>
      <c r="M82" s="53"/>
    </row>
    <row r="83" spans="1:14" s="15" customFormat="1" ht="30" customHeight="1" x14ac:dyDescent="0.25">
      <c r="A83" s="49" t="s">
        <v>66</v>
      </c>
      <c r="B83" s="16">
        <v>856</v>
      </c>
      <c r="C83" s="17" t="s">
        <v>4</v>
      </c>
      <c r="D83" s="17" t="s">
        <v>8</v>
      </c>
      <c r="E83" s="17" t="s">
        <v>199</v>
      </c>
      <c r="F83" s="17" t="s">
        <v>20</v>
      </c>
      <c r="G83" s="32">
        <f t="shared" si="16"/>
        <v>6333651</v>
      </c>
      <c r="H83" s="32">
        <f t="shared" si="16"/>
        <v>6333651</v>
      </c>
      <c r="I83" s="52">
        <f t="shared" si="16"/>
        <v>6023886.2400000002</v>
      </c>
      <c r="J83" s="22">
        <f t="shared" si="17"/>
        <v>95.109222784772967</v>
      </c>
      <c r="K83" s="52">
        <f>K84</f>
        <v>4174100</v>
      </c>
      <c r="L83" s="52">
        <f>L84</f>
        <v>4395100</v>
      </c>
      <c r="M83" s="53"/>
    </row>
    <row r="84" spans="1:14" s="15" customFormat="1" ht="47.25" customHeight="1" x14ac:dyDescent="0.25">
      <c r="A84" s="50" t="s">
        <v>21</v>
      </c>
      <c r="B84" s="16">
        <v>856</v>
      </c>
      <c r="C84" s="17" t="s">
        <v>4</v>
      </c>
      <c r="D84" s="17" t="s">
        <v>8</v>
      </c>
      <c r="E84" s="17" t="s">
        <v>199</v>
      </c>
      <c r="F84" s="17" t="s">
        <v>22</v>
      </c>
      <c r="G84" s="32">
        <v>6333651</v>
      </c>
      <c r="H84" s="32">
        <v>6333651</v>
      </c>
      <c r="I84" s="52">
        <v>6023886.2400000002</v>
      </c>
      <c r="J84" s="22">
        <f t="shared" si="17"/>
        <v>95.109222784772967</v>
      </c>
      <c r="K84" s="52">
        <v>4174100</v>
      </c>
      <c r="L84" s="52">
        <v>4395100</v>
      </c>
      <c r="M84" s="53"/>
    </row>
    <row r="85" spans="1:14" s="15" customFormat="1" ht="47.25" hidden="1" customHeight="1" x14ac:dyDescent="0.25">
      <c r="A85" s="108" t="s">
        <v>179</v>
      </c>
      <c r="B85" s="16">
        <v>856</v>
      </c>
      <c r="C85" s="17" t="s">
        <v>4</v>
      </c>
      <c r="D85" s="17" t="s">
        <v>8</v>
      </c>
      <c r="E85" s="17" t="s">
        <v>152</v>
      </c>
      <c r="F85" s="17"/>
      <c r="G85" s="32">
        <f t="shared" ref="G85:I86" si="18">G86</f>
        <v>35000</v>
      </c>
      <c r="H85" s="32">
        <f t="shared" si="18"/>
        <v>35000</v>
      </c>
      <c r="I85" s="32">
        <f t="shared" si="18"/>
        <v>0</v>
      </c>
      <c r="J85" s="22">
        <f t="shared" si="17"/>
        <v>0</v>
      </c>
      <c r="K85" s="52"/>
      <c r="L85" s="52"/>
      <c r="M85" s="53"/>
    </row>
    <row r="86" spans="1:14" s="15" customFormat="1" ht="22.5" hidden="1" customHeight="1" x14ac:dyDescent="0.25">
      <c r="A86" s="108" t="s">
        <v>180</v>
      </c>
      <c r="B86" s="16">
        <v>856</v>
      </c>
      <c r="C86" s="17" t="s">
        <v>4</v>
      </c>
      <c r="D86" s="17" t="s">
        <v>8</v>
      </c>
      <c r="E86" s="17" t="s">
        <v>152</v>
      </c>
      <c r="F86" s="17" t="s">
        <v>24</v>
      </c>
      <c r="G86" s="32">
        <f t="shared" si="18"/>
        <v>35000</v>
      </c>
      <c r="H86" s="32">
        <f t="shared" si="18"/>
        <v>35000</v>
      </c>
      <c r="I86" s="32">
        <f t="shared" si="18"/>
        <v>0</v>
      </c>
      <c r="J86" s="22">
        <f t="shared" si="17"/>
        <v>0</v>
      </c>
      <c r="K86" s="52"/>
      <c r="L86" s="52"/>
      <c r="M86" s="53"/>
    </row>
    <row r="87" spans="1:14" s="15" customFormat="1" ht="34.5" hidden="1" customHeight="1" x14ac:dyDescent="0.25">
      <c r="A87" s="108" t="s">
        <v>181</v>
      </c>
      <c r="B87" s="16">
        <v>856</v>
      </c>
      <c r="C87" s="17" t="s">
        <v>4</v>
      </c>
      <c r="D87" s="17" t="s">
        <v>8</v>
      </c>
      <c r="E87" s="17" t="s">
        <v>152</v>
      </c>
      <c r="F87" s="17" t="s">
        <v>182</v>
      </c>
      <c r="G87" s="32">
        <v>35000</v>
      </c>
      <c r="H87" s="32">
        <v>35000</v>
      </c>
      <c r="I87" s="52"/>
      <c r="J87" s="22">
        <f t="shared" si="17"/>
        <v>0</v>
      </c>
      <c r="K87" s="52"/>
      <c r="L87" s="52"/>
      <c r="M87" s="53"/>
    </row>
    <row r="88" spans="1:14" s="15" customFormat="1" ht="48.75" customHeight="1" x14ac:dyDescent="0.25">
      <c r="A88" s="50" t="s">
        <v>76</v>
      </c>
      <c r="B88" s="16">
        <v>856</v>
      </c>
      <c r="C88" s="17" t="s">
        <v>4</v>
      </c>
      <c r="D88" s="17" t="s">
        <v>8</v>
      </c>
      <c r="E88" s="17" t="s">
        <v>200</v>
      </c>
      <c r="F88" s="17"/>
      <c r="G88" s="32">
        <f t="shared" ref="G88:I89" si="19">G89</f>
        <v>9218465.8300000001</v>
      </c>
      <c r="H88" s="32">
        <f t="shared" si="19"/>
        <v>9218465.8300000001</v>
      </c>
      <c r="I88" s="52">
        <f t="shared" si="19"/>
        <v>39314047.68</v>
      </c>
      <c r="J88" s="22">
        <f t="shared" si="17"/>
        <v>426.47061240991763</v>
      </c>
      <c r="K88" s="52">
        <v>0</v>
      </c>
      <c r="L88" s="52">
        <v>0</v>
      </c>
      <c r="M88" s="53"/>
    </row>
    <row r="89" spans="1:14" s="15" customFormat="1" ht="36.75" customHeight="1" x14ac:dyDescent="0.25">
      <c r="A89" s="50" t="s">
        <v>78</v>
      </c>
      <c r="B89" s="16">
        <v>856</v>
      </c>
      <c r="C89" s="17" t="s">
        <v>4</v>
      </c>
      <c r="D89" s="17" t="s">
        <v>8</v>
      </c>
      <c r="E89" s="17" t="s">
        <v>200</v>
      </c>
      <c r="F89" s="17" t="s">
        <v>20</v>
      </c>
      <c r="G89" s="32">
        <f t="shared" si="19"/>
        <v>9218465.8300000001</v>
      </c>
      <c r="H89" s="32">
        <f t="shared" si="19"/>
        <v>9218465.8300000001</v>
      </c>
      <c r="I89" s="52">
        <f t="shared" si="19"/>
        <v>39314047.68</v>
      </c>
      <c r="J89" s="22">
        <f t="shared" si="17"/>
        <v>426.47061240991763</v>
      </c>
      <c r="K89" s="52">
        <v>0</v>
      </c>
      <c r="L89" s="52">
        <v>0</v>
      </c>
      <c r="M89" s="53"/>
    </row>
    <row r="90" spans="1:14" s="15" customFormat="1" ht="45.75" customHeight="1" x14ac:dyDescent="0.25">
      <c r="A90" s="50" t="s">
        <v>21</v>
      </c>
      <c r="B90" s="16">
        <v>856</v>
      </c>
      <c r="C90" s="17" t="s">
        <v>4</v>
      </c>
      <c r="D90" s="17" t="s">
        <v>8</v>
      </c>
      <c r="E90" s="17" t="s">
        <v>200</v>
      </c>
      <c r="F90" s="17" t="s">
        <v>22</v>
      </c>
      <c r="G90" s="32">
        <v>9218465.8300000001</v>
      </c>
      <c r="H90" s="32">
        <v>9218465.8300000001</v>
      </c>
      <c r="I90" s="52">
        <v>39314047.68</v>
      </c>
      <c r="J90" s="22">
        <f t="shared" si="17"/>
        <v>426.47061240991763</v>
      </c>
      <c r="K90" s="52">
        <v>0</v>
      </c>
      <c r="L90" s="52">
        <v>0</v>
      </c>
      <c r="M90" s="53"/>
    </row>
    <row r="91" spans="1:14" s="15" customFormat="1" ht="33" hidden="1" customHeight="1" x14ac:dyDescent="0.25">
      <c r="A91" s="23" t="s">
        <v>134</v>
      </c>
      <c r="B91" s="101">
        <v>856</v>
      </c>
      <c r="C91" s="24" t="s">
        <v>4</v>
      </c>
      <c r="D91" s="24" t="s">
        <v>135</v>
      </c>
      <c r="E91" s="25" t="s">
        <v>30</v>
      </c>
      <c r="F91" s="25" t="s">
        <v>30</v>
      </c>
      <c r="G91" s="32">
        <f t="shared" ref="G91:I93" si="20">G92</f>
        <v>30000</v>
      </c>
      <c r="H91" s="32">
        <f t="shared" si="20"/>
        <v>30000</v>
      </c>
      <c r="I91" s="52">
        <f t="shared" si="20"/>
        <v>0</v>
      </c>
      <c r="J91" s="22">
        <f t="shared" si="17"/>
        <v>0</v>
      </c>
      <c r="K91" s="52"/>
      <c r="L91" s="52"/>
      <c r="M91" s="102"/>
    </row>
    <row r="92" spans="1:14" s="15" customFormat="1" ht="31.5" hidden="1" customHeight="1" x14ac:dyDescent="0.25">
      <c r="A92" s="49" t="s">
        <v>183</v>
      </c>
      <c r="B92" s="64">
        <v>856</v>
      </c>
      <c r="C92" s="16" t="s">
        <v>4</v>
      </c>
      <c r="D92" s="16" t="s">
        <v>135</v>
      </c>
      <c r="E92" s="17" t="s">
        <v>184</v>
      </c>
      <c r="F92" s="103" t="s">
        <v>30</v>
      </c>
      <c r="G92" s="32">
        <f t="shared" si="20"/>
        <v>30000</v>
      </c>
      <c r="H92" s="32">
        <f t="shared" si="20"/>
        <v>30000</v>
      </c>
      <c r="I92" s="52">
        <f t="shared" si="20"/>
        <v>0</v>
      </c>
      <c r="J92" s="22">
        <f t="shared" si="17"/>
        <v>0</v>
      </c>
      <c r="K92" s="52"/>
      <c r="L92" s="52"/>
      <c r="M92" s="102"/>
    </row>
    <row r="93" spans="1:14" s="15" customFormat="1" ht="31.5" hidden="1" customHeight="1" x14ac:dyDescent="0.25">
      <c r="A93" s="49" t="s">
        <v>66</v>
      </c>
      <c r="B93" s="64">
        <v>856</v>
      </c>
      <c r="C93" s="16" t="s">
        <v>4</v>
      </c>
      <c r="D93" s="16" t="s">
        <v>135</v>
      </c>
      <c r="E93" s="17" t="s">
        <v>184</v>
      </c>
      <c r="F93" s="16" t="s">
        <v>20</v>
      </c>
      <c r="G93" s="32">
        <f t="shared" si="20"/>
        <v>30000</v>
      </c>
      <c r="H93" s="32">
        <f t="shared" si="20"/>
        <v>30000</v>
      </c>
      <c r="I93" s="52">
        <f t="shared" si="20"/>
        <v>0</v>
      </c>
      <c r="J93" s="22">
        <f t="shared" si="17"/>
        <v>0</v>
      </c>
      <c r="K93" s="52"/>
      <c r="L93" s="52"/>
      <c r="M93" s="102"/>
    </row>
    <row r="94" spans="1:14" s="15" customFormat="1" ht="45.75" hidden="1" customHeight="1" x14ac:dyDescent="0.25">
      <c r="A94" s="50" t="s">
        <v>21</v>
      </c>
      <c r="B94" s="64">
        <v>856</v>
      </c>
      <c r="C94" s="16" t="s">
        <v>4</v>
      </c>
      <c r="D94" s="16" t="s">
        <v>135</v>
      </c>
      <c r="E94" s="17" t="s">
        <v>184</v>
      </c>
      <c r="F94" s="16" t="s">
        <v>22</v>
      </c>
      <c r="G94" s="32">
        <v>30000</v>
      </c>
      <c r="H94" s="32">
        <v>30000</v>
      </c>
      <c r="I94" s="52"/>
      <c r="J94" s="22">
        <f t="shared" si="17"/>
        <v>0</v>
      </c>
      <c r="K94" s="52"/>
      <c r="L94" s="52"/>
      <c r="M94" s="102"/>
    </row>
    <row r="95" spans="1:14" s="15" customFormat="1" ht="18.75" customHeight="1" x14ac:dyDescent="0.25">
      <c r="A95" s="23" t="s">
        <v>35</v>
      </c>
      <c r="B95" s="16">
        <v>856</v>
      </c>
      <c r="C95" s="24" t="s">
        <v>6</v>
      </c>
      <c r="D95" s="25" t="s">
        <v>30</v>
      </c>
      <c r="E95" s="25" t="s">
        <v>30</v>
      </c>
      <c r="F95" s="25" t="s">
        <v>30</v>
      </c>
      <c r="G95" s="26">
        <f>G96+G109+G159</f>
        <v>31360099.949999999</v>
      </c>
      <c r="H95" s="26">
        <f>H96+H109+H159</f>
        <v>31360099.949999999</v>
      </c>
      <c r="I95" s="26">
        <f>I96+I109+I159</f>
        <v>63966641.320000008</v>
      </c>
      <c r="J95" s="22">
        <f t="shared" si="17"/>
        <v>203.97460920720061</v>
      </c>
      <c r="K95" s="26">
        <f>K96+K109+K159</f>
        <v>13699241</v>
      </c>
      <c r="L95" s="26">
        <f>L96+L109+L159</f>
        <v>13409549</v>
      </c>
      <c r="M95" s="61">
        <f>M96+M109+M159</f>
        <v>0</v>
      </c>
      <c r="N95" s="62"/>
    </row>
    <row r="96" spans="1:14" s="15" customFormat="1" ht="18.75" customHeight="1" x14ac:dyDescent="0.25">
      <c r="A96" s="23" t="s">
        <v>36</v>
      </c>
      <c r="B96" s="16">
        <v>856</v>
      </c>
      <c r="C96" s="24" t="s">
        <v>6</v>
      </c>
      <c r="D96" s="24" t="s">
        <v>3</v>
      </c>
      <c r="E96" s="25" t="s">
        <v>30</v>
      </c>
      <c r="F96" s="25" t="s">
        <v>30</v>
      </c>
      <c r="G96" s="26">
        <f>G103+G106+G97</f>
        <v>183066.51</v>
      </c>
      <c r="H96" s="26">
        <f>H103+H106+H97</f>
        <v>183066.51</v>
      </c>
      <c r="I96" s="26">
        <f>I103+I106+I97</f>
        <v>260082.27000000002</v>
      </c>
      <c r="J96" s="22">
        <f t="shared" si="17"/>
        <v>142.06982478663085</v>
      </c>
      <c r="K96" s="53">
        <v>102083</v>
      </c>
      <c r="L96" s="53">
        <v>102083</v>
      </c>
      <c r="M96" s="53"/>
    </row>
    <row r="97" spans="1:13" s="15" customFormat="1" ht="18.75" customHeight="1" x14ac:dyDescent="0.25">
      <c r="A97" s="63" t="s">
        <v>137</v>
      </c>
      <c r="B97" s="16">
        <v>856</v>
      </c>
      <c r="C97" s="29" t="s">
        <v>6</v>
      </c>
      <c r="D97" s="29" t="s">
        <v>3</v>
      </c>
      <c r="E97" s="30" t="s">
        <v>153</v>
      </c>
      <c r="F97" s="25"/>
      <c r="G97" s="32">
        <f>G98+G100</f>
        <v>21238.6</v>
      </c>
      <c r="H97" s="32">
        <f>H98+H100</f>
        <v>21238.6</v>
      </c>
      <c r="I97" s="32">
        <f>I98+I100</f>
        <v>88324.99</v>
      </c>
      <c r="J97" s="22">
        <f t="shared" si="17"/>
        <v>415.87011384931213</v>
      </c>
      <c r="K97" s="53"/>
      <c r="L97" s="53"/>
      <c r="M97" s="53"/>
    </row>
    <row r="98" spans="1:13" s="15" customFormat="1" ht="18.75" customHeight="1" x14ac:dyDescent="0.25">
      <c r="A98" s="33" t="s">
        <v>59</v>
      </c>
      <c r="B98" s="16">
        <v>856</v>
      </c>
      <c r="C98" s="29" t="s">
        <v>6</v>
      </c>
      <c r="D98" s="29" t="s">
        <v>3</v>
      </c>
      <c r="E98" s="30" t="s">
        <v>153</v>
      </c>
      <c r="F98" s="30" t="s">
        <v>20</v>
      </c>
      <c r="G98" s="32">
        <f>G99</f>
        <v>20928.96</v>
      </c>
      <c r="H98" s="32">
        <f>H99</f>
        <v>20928.96</v>
      </c>
      <c r="I98" s="32">
        <f>I99</f>
        <v>88324.99</v>
      </c>
      <c r="J98" s="22">
        <f t="shared" si="17"/>
        <v>422.02283343271716</v>
      </c>
      <c r="K98" s="53"/>
      <c r="L98" s="53"/>
      <c r="M98" s="53"/>
    </row>
    <row r="99" spans="1:13" s="15" customFormat="1" ht="18.75" customHeight="1" x14ac:dyDescent="0.25">
      <c r="A99" s="33" t="s">
        <v>21</v>
      </c>
      <c r="B99" s="16">
        <v>856</v>
      </c>
      <c r="C99" s="29" t="s">
        <v>6</v>
      </c>
      <c r="D99" s="29" t="s">
        <v>3</v>
      </c>
      <c r="E99" s="30" t="s">
        <v>153</v>
      </c>
      <c r="F99" s="30" t="s">
        <v>22</v>
      </c>
      <c r="G99" s="32">
        <v>20928.96</v>
      </c>
      <c r="H99" s="32">
        <v>20928.96</v>
      </c>
      <c r="I99" s="32">
        <v>88324.99</v>
      </c>
      <c r="J99" s="22">
        <f t="shared" si="17"/>
        <v>422.02283343271716</v>
      </c>
      <c r="K99" s="53"/>
      <c r="L99" s="53"/>
      <c r="M99" s="53"/>
    </row>
    <row r="100" spans="1:13" s="15" customFormat="1" ht="18.75" hidden="1" customHeight="1" x14ac:dyDescent="0.25">
      <c r="A100" s="63" t="s">
        <v>137</v>
      </c>
      <c r="B100" s="16">
        <v>856</v>
      </c>
      <c r="C100" s="29" t="s">
        <v>6</v>
      </c>
      <c r="D100" s="29" t="s">
        <v>3</v>
      </c>
      <c r="E100" s="30" t="s">
        <v>153</v>
      </c>
      <c r="F100" s="30"/>
      <c r="G100" s="32">
        <f t="shared" ref="G100:I101" si="21">G101</f>
        <v>309.64</v>
      </c>
      <c r="H100" s="32">
        <f t="shared" si="21"/>
        <v>309.64</v>
      </c>
      <c r="I100" s="32">
        <f t="shared" si="21"/>
        <v>0</v>
      </c>
      <c r="J100" s="22">
        <f t="shared" si="17"/>
        <v>0</v>
      </c>
      <c r="K100" s="53"/>
      <c r="L100" s="53"/>
      <c r="M100" s="53"/>
    </row>
    <row r="101" spans="1:13" s="15" customFormat="1" ht="18.75" hidden="1" customHeight="1" x14ac:dyDescent="0.25">
      <c r="A101" s="108" t="s">
        <v>180</v>
      </c>
      <c r="B101" s="16">
        <v>856</v>
      </c>
      <c r="C101" s="29" t="s">
        <v>6</v>
      </c>
      <c r="D101" s="29" t="s">
        <v>3</v>
      </c>
      <c r="E101" s="30" t="s">
        <v>153</v>
      </c>
      <c r="F101" s="30" t="s">
        <v>24</v>
      </c>
      <c r="G101" s="32">
        <f t="shared" si="21"/>
        <v>309.64</v>
      </c>
      <c r="H101" s="32">
        <f t="shared" si="21"/>
        <v>309.64</v>
      </c>
      <c r="I101" s="32">
        <f t="shared" si="21"/>
        <v>0</v>
      </c>
      <c r="J101" s="22">
        <f t="shared" si="17"/>
        <v>0</v>
      </c>
      <c r="K101" s="53"/>
      <c r="L101" s="53"/>
      <c r="M101" s="53"/>
    </row>
    <row r="102" spans="1:13" s="15" customFormat="1" ht="18.75" hidden="1" customHeight="1" x14ac:dyDescent="0.25">
      <c r="A102" s="108" t="s">
        <v>181</v>
      </c>
      <c r="B102" s="16">
        <v>856</v>
      </c>
      <c r="C102" s="29" t="s">
        <v>6</v>
      </c>
      <c r="D102" s="29" t="s">
        <v>3</v>
      </c>
      <c r="E102" s="30" t="s">
        <v>153</v>
      </c>
      <c r="F102" s="30" t="s">
        <v>182</v>
      </c>
      <c r="G102" s="32">
        <v>309.64</v>
      </c>
      <c r="H102" s="32">
        <v>309.64</v>
      </c>
      <c r="I102" s="32"/>
      <c r="J102" s="22">
        <f t="shared" si="17"/>
        <v>0</v>
      </c>
      <c r="K102" s="53"/>
      <c r="L102" s="53"/>
      <c r="M102" s="53"/>
    </row>
    <row r="103" spans="1:13" s="15" customFormat="1" ht="76.5" customHeight="1" x14ac:dyDescent="0.25">
      <c r="A103" s="28" t="s">
        <v>80</v>
      </c>
      <c r="B103" s="16">
        <v>856</v>
      </c>
      <c r="C103" s="17" t="s">
        <v>6</v>
      </c>
      <c r="D103" s="17" t="s">
        <v>3</v>
      </c>
      <c r="E103" s="17" t="s">
        <v>154</v>
      </c>
      <c r="F103" s="17"/>
      <c r="G103" s="32">
        <f t="shared" ref="G103:I104" si="22">G104</f>
        <v>161827.91</v>
      </c>
      <c r="H103" s="32">
        <f t="shared" si="22"/>
        <v>161827.91</v>
      </c>
      <c r="I103" s="52">
        <f t="shared" si="22"/>
        <v>171757.28</v>
      </c>
      <c r="J103" s="22">
        <f t="shared" si="17"/>
        <v>106.13575865868872</v>
      </c>
      <c r="K103" s="52">
        <f>K104</f>
        <v>102083</v>
      </c>
      <c r="L103" s="52">
        <f>L104</f>
        <v>102083</v>
      </c>
      <c r="M103" s="53"/>
    </row>
    <row r="104" spans="1:13" s="15" customFormat="1" ht="39.75" customHeight="1" x14ac:dyDescent="0.25">
      <c r="A104" s="49" t="s">
        <v>66</v>
      </c>
      <c r="B104" s="16">
        <v>856</v>
      </c>
      <c r="C104" s="17" t="s">
        <v>6</v>
      </c>
      <c r="D104" s="17" t="s">
        <v>3</v>
      </c>
      <c r="E104" s="17" t="s">
        <v>154</v>
      </c>
      <c r="F104" s="17" t="s">
        <v>20</v>
      </c>
      <c r="G104" s="32">
        <f t="shared" si="22"/>
        <v>161827.91</v>
      </c>
      <c r="H104" s="32">
        <f t="shared" si="22"/>
        <v>161827.91</v>
      </c>
      <c r="I104" s="52">
        <f t="shared" si="22"/>
        <v>171757.28</v>
      </c>
      <c r="J104" s="22">
        <f t="shared" si="17"/>
        <v>106.13575865868872</v>
      </c>
      <c r="K104" s="52">
        <f>K105</f>
        <v>102083</v>
      </c>
      <c r="L104" s="52">
        <f>L105</f>
        <v>102083</v>
      </c>
      <c r="M104" s="53"/>
    </row>
    <row r="105" spans="1:13" s="15" customFormat="1" ht="45.75" customHeight="1" x14ac:dyDescent="0.25">
      <c r="A105" s="50" t="s">
        <v>21</v>
      </c>
      <c r="B105" s="16">
        <v>856</v>
      </c>
      <c r="C105" s="17" t="s">
        <v>6</v>
      </c>
      <c r="D105" s="17" t="s">
        <v>3</v>
      </c>
      <c r="E105" s="17" t="s">
        <v>154</v>
      </c>
      <c r="F105" s="17" t="s">
        <v>22</v>
      </c>
      <c r="G105" s="32">
        <v>161827.91</v>
      </c>
      <c r="H105" s="32">
        <v>161827.91</v>
      </c>
      <c r="I105" s="52">
        <v>171757.28</v>
      </c>
      <c r="J105" s="22">
        <f t="shared" si="17"/>
        <v>106.13575865868872</v>
      </c>
      <c r="K105" s="52">
        <v>102083</v>
      </c>
      <c r="L105" s="52">
        <v>102083</v>
      </c>
      <c r="M105" s="53"/>
    </row>
    <row r="106" spans="1:13" s="15" customFormat="1" ht="33" hidden="1" customHeight="1" x14ac:dyDescent="0.25">
      <c r="A106" s="63" t="s">
        <v>120</v>
      </c>
      <c r="B106" s="64">
        <v>856</v>
      </c>
      <c r="C106" s="17" t="s">
        <v>6</v>
      </c>
      <c r="D106" s="17" t="s">
        <v>3</v>
      </c>
      <c r="E106" s="17" t="s">
        <v>185</v>
      </c>
      <c r="F106" s="17"/>
      <c r="G106" s="32">
        <f t="shared" ref="G106:I107" si="23">G107</f>
        <v>0</v>
      </c>
      <c r="H106" s="32">
        <f t="shared" si="23"/>
        <v>0</v>
      </c>
      <c r="I106" s="52">
        <f t="shared" si="23"/>
        <v>0</v>
      </c>
      <c r="J106" s="22" t="e">
        <f t="shared" si="17"/>
        <v>#DIV/0!</v>
      </c>
      <c r="K106" s="52"/>
      <c r="L106" s="52"/>
      <c r="M106" s="53"/>
    </row>
    <row r="107" spans="1:13" s="15" customFormat="1" ht="33.75" hidden="1" customHeight="1" x14ac:dyDescent="0.25">
      <c r="A107" s="49" t="s">
        <v>121</v>
      </c>
      <c r="B107" s="64">
        <v>856</v>
      </c>
      <c r="C107" s="17" t="s">
        <v>6</v>
      </c>
      <c r="D107" s="17" t="s">
        <v>3</v>
      </c>
      <c r="E107" s="17" t="s">
        <v>185</v>
      </c>
      <c r="F107" s="17" t="s">
        <v>20</v>
      </c>
      <c r="G107" s="32">
        <f t="shared" si="23"/>
        <v>0</v>
      </c>
      <c r="H107" s="32">
        <f t="shared" si="23"/>
        <v>0</v>
      </c>
      <c r="I107" s="52">
        <f t="shared" si="23"/>
        <v>0</v>
      </c>
      <c r="J107" s="22" t="e">
        <f t="shared" si="17"/>
        <v>#DIV/0!</v>
      </c>
      <c r="K107" s="52"/>
      <c r="L107" s="52"/>
      <c r="M107" s="53"/>
    </row>
    <row r="108" spans="1:13" s="15" customFormat="1" ht="45.75" hidden="1" customHeight="1" x14ac:dyDescent="0.25">
      <c r="A108" s="50" t="s">
        <v>21</v>
      </c>
      <c r="B108" s="64">
        <v>856</v>
      </c>
      <c r="C108" s="17" t="s">
        <v>6</v>
      </c>
      <c r="D108" s="17" t="s">
        <v>3</v>
      </c>
      <c r="E108" s="17" t="s">
        <v>185</v>
      </c>
      <c r="F108" s="17" t="s">
        <v>22</v>
      </c>
      <c r="G108" s="32"/>
      <c r="H108" s="32"/>
      <c r="I108" s="52">
        <v>0</v>
      </c>
      <c r="J108" s="22" t="e">
        <f t="shared" si="17"/>
        <v>#DIV/0!</v>
      </c>
      <c r="K108" s="52"/>
      <c r="L108" s="52"/>
      <c r="M108" s="53"/>
    </row>
    <row r="109" spans="1:13" s="15" customFormat="1" ht="17.25" customHeight="1" x14ac:dyDescent="0.25">
      <c r="A109" s="23" t="s">
        <v>37</v>
      </c>
      <c r="B109" s="16">
        <v>856</v>
      </c>
      <c r="C109" s="24" t="s">
        <v>6</v>
      </c>
      <c r="D109" s="24" t="s">
        <v>11</v>
      </c>
      <c r="E109" s="25" t="s">
        <v>30</v>
      </c>
      <c r="F109" s="17"/>
      <c r="G109" s="26">
        <f>G126+G132+G143+G146+G153+G129+G150</f>
        <v>11984172.85</v>
      </c>
      <c r="H109" s="26">
        <f>H126+H132+H143+H146+H153+H129+H150</f>
        <v>11984172.85</v>
      </c>
      <c r="I109" s="26">
        <f>I126+I132+I143+I146+I153+I129+I150+I110+I156</f>
        <v>42728940.950000003</v>
      </c>
      <c r="J109" s="22">
        <f t="shared" si="17"/>
        <v>356.54476520672017</v>
      </c>
      <c r="K109" s="53">
        <f>K110+K121+K159</f>
        <v>6798579</v>
      </c>
      <c r="L109" s="53">
        <f>L110+L121+L159</f>
        <v>6653733</v>
      </c>
      <c r="M109" s="53"/>
    </row>
    <row r="110" spans="1:13" s="15" customFormat="1" ht="18" customHeight="1" x14ac:dyDescent="0.25">
      <c r="A110" s="28" t="s">
        <v>81</v>
      </c>
      <c r="B110" s="16">
        <v>856</v>
      </c>
      <c r="C110" s="17" t="s">
        <v>6</v>
      </c>
      <c r="D110" s="17" t="s">
        <v>11</v>
      </c>
      <c r="E110" s="17" t="s">
        <v>82</v>
      </c>
      <c r="F110" s="17"/>
      <c r="G110" s="32">
        <f>G111</f>
        <v>0</v>
      </c>
      <c r="H110" s="32"/>
      <c r="I110" s="52">
        <f t="shared" ref="I110:I111" si="24">I111</f>
        <v>9283020.4700000007</v>
      </c>
      <c r="J110" s="22" t="e">
        <f t="shared" si="17"/>
        <v>#DIV/0!</v>
      </c>
      <c r="K110" s="36">
        <v>0</v>
      </c>
      <c r="L110" s="36">
        <v>0</v>
      </c>
      <c r="M110" s="65" t="s">
        <v>122</v>
      </c>
    </row>
    <row r="111" spans="1:13" s="15" customFormat="1" ht="42.75" customHeight="1" x14ac:dyDescent="0.25">
      <c r="A111" s="33" t="s">
        <v>59</v>
      </c>
      <c r="B111" s="16">
        <v>856</v>
      </c>
      <c r="C111" s="17" t="s">
        <v>6</v>
      </c>
      <c r="D111" s="17" t="s">
        <v>11</v>
      </c>
      <c r="E111" s="17" t="s">
        <v>82</v>
      </c>
      <c r="F111" s="17" t="s">
        <v>20</v>
      </c>
      <c r="G111" s="32">
        <f>G112</f>
        <v>0</v>
      </c>
      <c r="H111" s="32"/>
      <c r="I111" s="52">
        <f t="shared" si="24"/>
        <v>9283020.4700000007</v>
      </c>
      <c r="J111" s="22" t="e">
        <f t="shared" si="17"/>
        <v>#DIV/0!</v>
      </c>
      <c r="K111" s="36">
        <v>0</v>
      </c>
      <c r="L111" s="36">
        <v>0</v>
      </c>
      <c r="M111" s="65"/>
    </row>
    <row r="112" spans="1:13" s="15" customFormat="1" ht="43.5" customHeight="1" x14ac:dyDescent="0.25">
      <c r="A112" s="33" t="s">
        <v>21</v>
      </c>
      <c r="B112" s="16">
        <v>856</v>
      </c>
      <c r="C112" s="17" t="s">
        <v>6</v>
      </c>
      <c r="D112" s="17" t="s">
        <v>11</v>
      </c>
      <c r="E112" s="17" t="s">
        <v>82</v>
      </c>
      <c r="F112" s="17" t="s">
        <v>22</v>
      </c>
      <c r="G112" s="32"/>
      <c r="H112" s="32"/>
      <c r="I112" s="52">
        <v>9283020.4700000007</v>
      </c>
      <c r="J112" s="22" t="e">
        <f t="shared" si="17"/>
        <v>#DIV/0!</v>
      </c>
      <c r="K112" s="36">
        <v>0</v>
      </c>
      <c r="L112" s="36">
        <v>0</v>
      </c>
      <c r="M112" s="65"/>
    </row>
    <row r="113" spans="1:13" s="15" customFormat="1" ht="60" hidden="1" customHeight="1" x14ac:dyDescent="0.25">
      <c r="A113" s="33" t="s">
        <v>83</v>
      </c>
      <c r="B113" s="16">
        <v>856</v>
      </c>
      <c r="C113" s="17" t="s">
        <v>6</v>
      </c>
      <c r="D113" s="17" t="s">
        <v>11</v>
      </c>
      <c r="E113" s="17" t="s">
        <v>84</v>
      </c>
      <c r="F113" s="17"/>
      <c r="G113" s="32"/>
      <c r="H113" s="32"/>
      <c r="I113" s="52"/>
      <c r="J113" s="22" t="e">
        <f t="shared" si="17"/>
        <v>#DIV/0!</v>
      </c>
      <c r="K113" s="36">
        <v>0</v>
      </c>
      <c r="L113" s="36">
        <v>0</v>
      </c>
      <c r="M113" s="65"/>
    </row>
    <row r="114" spans="1:13" s="15" customFormat="1" ht="60" hidden="1" customHeight="1" x14ac:dyDescent="0.25">
      <c r="A114" s="28" t="s">
        <v>66</v>
      </c>
      <c r="B114" s="16">
        <v>856</v>
      </c>
      <c r="C114" s="17" t="s">
        <v>6</v>
      </c>
      <c r="D114" s="17" t="s">
        <v>11</v>
      </c>
      <c r="E114" s="17" t="s">
        <v>84</v>
      </c>
      <c r="F114" s="17" t="s">
        <v>20</v>
      </c>
      <c r="G114" s="32"/>
      <c r="H114" s="32"/>
      <c r="I114" s="52"/>
      <c r="J114" s="22" t="e">
        <f t="shared" si="17"/>
        <v>#DIV/0!</v>
      </c>
      <c r="K114" s="36">
        <v>0</v>
      </c>
      <c r="L114" s="36">
        <v>0</v>
      </c>
      <c r="M114" s="65"/>
    </row>
    <row r="115" spans="1:13" s="15" customFormat="1" ht="60" hidden="1" customHeight="1" x14ac:dyDescent="0.25">
      <c r="A115" s="50" t="s">
        <v>21</v>
      </c>
      <c r="B115" s="16">
        <v>856</v>
      </c>
      <c r="C115" s="17" t="s">
        <v>6</v>
      </c>
      <c r="D115" s="17" t="s">
        <v>11</v>
      </c>
      <c r="E115" s="17" t="s">
        <v>84</v>
      </c>
      <c r="F115" s="17" t="s">
        <v>22</v>
      </c>
      <c r="G115" s="32"/>
      <c r="H115" s="32"/>
      <c r="I115" s="52"/>
      <c r="J115" s="22" t="e">
        <f t="shared" si="17"/>
        <v>#DIV/0!</v>
      </c>
      <c r="K115" s="36">
        <v>0</v>
      </c>
      <c r="L115" s="36">
        <v>0</v>
      </c>
      <c r="M115" s="65"/>
    </row>
    <row r="116" spans="1:13" s="15" customFormat="1" ht="14.25" hidden="1" customHeight="1" x14ac:dyDescent="0.25">
      <c r="A116" s="28" t="s">
        <v>85</v>
      </c>
      <c r="B116" s="16">
        <v>856</v>
      </c>
      <c r="C116" s="17" t="s">
        <v>6</v>
      </c>
      <c r="D116" s="17" t="s">
        <v>11</v>
      </c>
      <c r="E116" s="17" t="s">
        <v>86</v>
      </c>
      <c r="F116" s="17"/>
      <c r="G116" s="32"/>
      <c r="H116" s="32"/>
      <c r="I116" s="52"/>
      <c r="J116" s="22" t="e">
        <f t="shared" si="17"/>
        <v>#DIV/0!</v>
      </c>
      <c r="K116" s="52">
        <f>K117</f>
        <v>0</v>
      </c>
      <c r="L116" s="52">
        <f>L117</f>
        <v>0</v>
      </c>
      <c r="M116" s="65"/>
    </row>
    <row r="117" spans="1:13" s="15" customFormat="1" ht="27.75" hidden="1" customHeight="1" x14ac:dyDescent="0.25">
      <c r="A117" s="49" t="s">
        <v>66</v>
      </c>
      <c r="B117" s="16">
        <v>856</v>
      </c>
      <c r="C117" s="17" t="s">
        <v>6</v>
      </c>
      <c r="D117" s="17" t="s">
        <v>11</v>
      </c>
      <c r="E117" s="17" t="s">
        <v>86</v>
      </c>
      <c r="F117" s="17" t="s">
        <v>20</v>
      </c>
      <c r="G117" s="32"/>
      <c r="H117" s="32"/>
      <c r="I117" s="52"/>
      <c r="J117" s="22" t="e">
        <f t="shared" si="17"/>
        <v>#DIV/0!</v>
      </c>
      <c r="K117" s="52">
        <f>K118</f>
        <v>0</v>
      </c>
      <c r="L117" s="52">
        <f>L118</f>
        <v>0</v>
      </c>
      <c r="M117" s="65"/>
    </row>
    <row r="118" spans="1:13" s="15" customFormat="1" ht="27" hidden="1" customHeight="1" x14ac:dyDescent="0.25">
      <c r="A118" s="50" t="s">
        <v>21</v>
      </c>
      <c r="B118" s="16">
        <v>856</v>
      </c>
      <c r="C118" s="17" t="s">
        <v>6</v>
      </c>
      <c r="D118" s="17" t="s">
        <v>11</v>
      </c>
      <c r="E118" s="17" t="s">
        <v>86</v>
      </c>
      <c r="F118" s="17" t="s">
        <v>22</v>
      </c>
      <c r="G118" s="32"/>
      <c r="H118" s="32"/>
      <c r="I118" s="52"/>
      <c r="J118" s="22" t="e">
        <f t="shared" si="17"/>
        <v>#DIV/0!</v>
      </c>
      <c r="K118" s="52">
        <v>0</v>
      </c>
      <c r="L118" s="52">
        <v>0</v>
      </c>
      <c r="M118" s="65" t="s">
        <v>123</v>
      </c>
    </row>
    <row r="119" spans="1:13" s="15" customFormat="1" ht="60" hidden="1" customHeight="1" x14ac:dyDescent="0.25">
      <c r="A119" s="50"/>
      <c r="B119" s="16"/>
      <c r="C119" s="17"/>
      <c r="D119" s="17"/>
      <c r="E119" s="17"/>
      <c r="F119" s="17"/>
      <c r="G119" s="32"/>
      <c r="H119" s="32"/>
      <c r="I119" s="52"/>
      <c r="J119" s="22" t="e">
        <f t="shared" si="17"/>
        <v>#DIV/0!</v>
      </c>
      <c r="K119" s="36"/>
      <c r="L119" s="36"/>
      <c r="M119" s="65"/>
    </row>
    <row r="120" spans="1:13" s="15" customFormat="1" ht="27.75" hidden="1" customHeight="1" x14ac:dyDescent="0.25">
      <c r="A120" s="33" t="s">
        <v>87</v>
      </c>
      <c r="B120" s="16">
        <v>856</v>
      </c>
      <c r="C120" s="17" t="s">
        <v>6</v>
      </c>
      <c r="D120" s="17" t="s">
        <v>11</v>
      </c>
      <c r="E120" s="17" t="s">
        <v>88</v>
      </c>
      <c r="F120" s="17"/>
      <c r="G120" s="32"/>
      <c r="H120" s="32"/>
      <c r="I120" s="52"/>
      <c r="J120" s="22" t="e">
        <f t="shared" si="17"/>
        <v>#DIV/0!</v>
      </c>
      <c r="K120" s="36">
        <v>0</v>
      </c>
      <c r="L120" s="36">
        <v>0</v>
      </c>
      <c r="M120" s="65" t="s">
        <v>124</v>
      </c>
    </row>
    <row r="121" spans="1:13" s="15" customFormat="1" ht="28.5" hidden="1" customHeight="1" x14ac:dyDescent="0.25">
      <c r="A121" s="28" t="s">
        <v>66</v>
      </c>
      <c r="B121" s="16">
        <v>856</v>
      </c>
      <c r="C121" s="17" t="s">
        <v>6</v>
      </c>
      <c r="D121" s="17" t="s">
        <v>11</v>
      </c>
      <c r="E121" s="17" t="s">
        <v>88</v>
      </c>
      <c r="F121" s="17" t="s">
        <v>20</v>
      </c>
      <c r="G121" s="32"/>
      <c r="H121" s="32"/>
      <c r="I121" s="52"/>
      <c r="J121" s="22" t="e">
        <f t="shared" si="17"/>
        <v>#DIV/0!</v>
      </c>
      <c r="K121" s="36">
        <v>0</v>
      </c>
      <c r="L121" s="36">
        <v>0</v>
      </c>
      <c r="M121" s="65"/>
    </row>
    <row r="122" spans="1:13" s="15" customFormat="1" ht="34.5" hidden="1" customHeight="1" x14ac:dyDescent="0.25">
      <c r="A122" s="50" t="s">
        <v>21</v>
      </c>
      <c r="B122" s="16">
        <v>856</v>
      </c>
      <c r="C122" s="17" t="s">
        <v>6</v>
      </c>
      <c r="D122" s="17" t="s">
        <v>11</v>
      </c>
      <c r="E122" s="17" t="s">
        <v>88</v>
      </c>
      <c r="F122" s="17" t="s">
        <v>22</v>
      </c>
      <c r="G122" s="32"/>
      <c r="H122" s="32"/>
      <c r="I122" s="52"/>
      <c r="J122" s="22" t="e">
        <f t="shared" si="17"/>
        <v>#DIV/0!</v>
      </c>
      <c r="K122" s="36">
        <v>0</v>
      </c>
      <c r="L122" s="36">
        <v>0</v>
      </c>
      <c r="M122" s="65"/>
    </row>
    <row r="123" spans="1:13" s="15" customFormat="1" ht="24.75" hidden="1" customHeight="1" x14ac:dyDescent="0.25">
      <c r="A123" s="33" t="s">
        <v>89</v>
      </c>
      <c r="B123" s="16">
        <v>856</v>
      </c>
      <c r="C123" s="17" t="s">
        <v>6</v>
      </c>
      <c r="D123" s="17" t="s">
        <v>11</v>
      </c>
      <c r="E123" s="17" t="s">
        <v>90</v>
      </c>
      <c r="F123" s="17"/>
      <c r="G123" s="32"/>
      <c r="H123" s="32"/>
      <c r="I123" s="52"/>
      <c r="J123" s="22" t="e">
        <f t="shared" si="17"/>
        <v>#DIV/0!</v>
      </c>
      <c r="K123" s="36">
        <v>0</v>
      </c>
      <c r="L123" s="36">
        <v>0</v>
      </c>
      <c r="M123" s="65" t="s">
        <v>125</v>
      </c>
    </row>
    <row r="124" spans="1:13" s="15" customFormat="1" ht="26.25" hidden="1" customHeight="1" x14ac:dyDescent="0.25">
      <c r="A124" s="28" t="s">
        <v>66</v>
      </c>
      <c r="B124" s="16">
        <v>856</v>
      </c>
      <c r="C124" s="17" t="s">
        <v>6</v>
      </c>
      <c r="D124" s="17" t="s">
        <v>11</v>
      </c>
      <c r="E124" s="17" t="s">
        <v>90</v>
      </c>
      <c r="F124" s="17" t="s">
        <v>20</v>
      </c>
      <c r="G124" s="32"/>
      <c r="H124" s="32"/>
      <c r="I124" s="52"/>
      <c r="J124" s="22" t="e">
        <f t="shared" si="17"/>
        <v>#DIV/0!</v>
      </c>
      <c r="K124" s="36">
        <v>0</v>
      </c>
      <c r="L124" s="36">
        <v>0</v>
      </c>
      <c r="M124" s="65"/>
    </row>
    <row r="125" spans="1:13" s="15" customFormat="1" ht="36.75" hidden="1" customHeight="1" x14ac:dyDescent="0.25">
      <c r="A125" s="50" t="s">
        <v>21</v>
      </c>
      <c r="B125" s="16">
        <v>856</v>
      </c>
      <c r="C125" s="17" t="s">
        <v>6</v>
      </c>
      <c r="D125" s="17" t="s">
        <v>11</v>
      </c>
      <c r="E125" s="17" t="s">
        <v>90</v>
      </c>
      <c r="F125" s="17" t="s">
        <v>22</v>
      </c>
      <c r="G125" s="32"/>
      <c r="H125" s="32"/>
      <c r="I125" s="52"/>
      <c r="J125" s="22" t="e">
        <f t="shared" si="17"/>
        <v>#DIV/0!</v>
      </c>
      <c r="K125" s="36">
        <v>0</v>
      </c>
      <c r="L125" s="36">
        <v>0</v>
      </c>
      <c r="M125" s="65"/>
    </row>
    <row r="126" spans="1:13" s="15" customFormat="1" ht="32.25" customHeight="1" x14ac:dyDescent="0.25">
      <c r="A126" s="56" t="s">
        <v>91</v>
      </c>
      <c r="B126" s="16">
        <v>856</v>
      </c>
      <c r="C126" s="17" t="s">
        <v>6</v>
      </c>
      <c r="D126" s="17" t="s">
        <v>11</v>
      </c>
      <c r="E126" s="66" t="s">
        <v>155</v>
      </c>
      <c r="F126" s="17"/>
      <c r="G126" s="32">
        <f t="shared" ref="G126:I127" si="25">G127</f>
        <v>0</v>
      </c>
      <c r="H126" s="32">
        <f t="shared" si="25"/>
        <v>0</v>
      </c>
      <c r="I126" s="32">
        <f t="shared" si="25"/>
        <v>427225.99</v>
      </c>
      <c r="J126" s="22" t="e">
        <f t="shared" si="17"/>
        <v>#DIV/0!</v>
      </c>
      <c r="K126" s="52">
        <f>K127</f>
        <v>2449479</v>
      </c>
      <c r="L126" s="52">
        <f>L127</f>
        <v>4298925</v>
      </c>
      <c r="M126" s="65"/>
    </row>
    <row r="127" spans="1:13" s="15" customFormat="1" ht="48.75" customHeight="1" x14ac:dyDescent="0.25">
      <c r="A127" s="67" t="s">
        <v>92</v>
      </c>
      <c r="B127" s="16">
        <v>856</v>
      </c>
      <c r="C127" s="17" t="s">
        <v>6</v>
      </c>
      <c r="D127" s="17" t="s">
        <v>11</v>
      </c>
      <c r="E127" s="66" t="s">
        <v>155</v>
      </c>
      <c r="F127" s="17" t="s">
        <v>27</v>
      </c>
      <c r="G127" s="32">
        <f t="shared" si="25"/>
        <v>0</v>
      </c>
      <c r="H127" s="32">
        <f t="shared" si="25"/>
        <v>0</v>
      </c>
      <c r="I127" s="32">
        <f t="shared" si="25"/>
        <v>427225.99</v>
      </c>
      <c r="J127" s="22" t="e">
        <f t="shared" si="17"/>
        <v>#DIV/0!</v>
      </c>
      <c r="K127" s="52">
        <f>K128</f>
        <v>2449479</v>
      </c>
      <c r="L127" s="52">
        <f>L128</f>
        <v>4298925</v>
      </c>
      <c r="M127" s="65" t="s">
        <v>126</v>
      </c>
    </row>
    <row r="128" spans="1:13" s="15" customFormat="1" ht="16.5" customHeight="1" x14ac:dyDescent="0.25">
      <c r="A128" s="28" t="s">
        <v>73</v>
      </c>
      <c r="B128" s="16">
        <v>856</v>
      </c>
      <c r="C128" s="17" t="s">
        <v>6</v>
      </c>
      <c r="D128" s="17" t="s">
        <v>11</v>
      </c>
      <c r="E128" s="66" t="s">
        <v>155</v>
      </c>
      <c r="F128" s="17" t="s">
        <v>56</v>
      </c>
      <c r="G128" s="32"/>
      <c r="H128" s="32"/>
      <c r="I128" s="52">
        <v>427225.99</v>
      </c>
      <c r="J128" s="22" t="e">
        <f t="shared" si="17"/>
        <v>#DIV/0!</v>
      </c>
      <c r="K128" s="52">
        <v>2449479</v>
      </c>
      <c r="L128" s="52">
        <v>4298925</v>
      </c>
      <c r="M128" s="65"/>
    </row>
    <row r="129" spans="1:13" s="15" customFormat="1" ht="17.25" customHeight="1" x14ac:dyDescent="0.25">
      <c r="A129" s="63" t="s">
        <v>127</v>
      </c>
      <c r="B129" s="64">
        <v>856</v>
      </c>
      <c r="C129" s="17" t="s">
        <v>6</v>
      </c>
      <c r="D129" s="17" t="s">
        <v>11</v>
      </c>
      <c r="E129" s="66" t="s">
        <v>156</v>
      </c>
      <c r="F129" s="17"/>
      <c r="G129" s="32">
        <f t="shared" ref="G129:I130" si="26">G130</f>
        <v>512827.56</v>
      </c>
      <c r="H129" s="32">
        <f t="shared" si="26"/>
        <v>512827.56</v>
      </c>
      <c r="I129" s="52">
        <f t="shared" si="26"/>
        <v>913865.21</v>
      </c>
      <c r="J129" s="22">
        <f t="shared" si="17"/>
        <v>178.20126710818741</v>
      </c>
      <c r="K129" s="52"/>
      <c r="L129" s="52"/>
      <c r="M129" s="65"/>
    </row>
    <row r="130" spans="1:13" s="15" customFormat="1" ht="31.5" customHeight="1" x14ac:dyDescent="0.25">
      <c r="A130" s="49" t="s">
        <v>121</v>
      </c>
      <c r="B130" s="64">
        <v>856</v>
      </c>
      <c r="C130" s="17" t="s">
        <v>6</v>
      </c>
      <c r="D130" s="17" t="s">
        <v>11</v>
      </c>
      <c r="E130" s="66" t="s">
        <v>156</v>
      </c>
      <c r="F130" s="17" t="s">
        <v>20</v>
      </c>
      <c r="G130" s="32">
        <f t="shared" si="26"/>
        <v>512827.56</v>
      </c>
      <c r="H130" s="32">
        <f t="shared" si="26"/>
        <v>512827.56</v>
      </c>
      <c r="I130" s="52">
        <f t="shared" si="26"/>
        <v>913865.21</v>
      </c>
      <c r="J130" s="22">
        <f t="shared" si="17"/>
        <v>178.20126710818741</v>
      </c>
      <c r="K130" s="52"/>
      <c r="L130" s="52"/>
      <c r="M130" s="65"/>
    </row>
    <row r="131" spans="1:13" s="15" customFormat="1" ht="44.25" customHeight="1" x14ac:dyDescent="0.25">
      <c r="A131" s="50" t="s">
        <v>21</v>
      </c>
      <c r="B131" s="64">
        <v>856</v>
      </c>
      <c r="C131" s="17" t="s">
        <v>6</v>
      </c>
      <c r="D131" s="17" t="s">
        <v>11</v>
      </c>
      <c r="E131" s="66" t="s">
        <v>156</v>
      </c>
      <c r="F131" s="17" t="s">
        <v>22</v>
      </c>
      <c r="G131" s="32">
        <f>464827.56+48000</f>
        <v>512827.56</v>
      </c>
      <c r="H131" s="32">
        <f>464827.56+48000</f>
        <v>512827.56</v>
      </c>
      <c r="I131" s="52">
        <f>177306.72+736558.49</f>
        <v>913865.21</v>
      </c>
      <c r="J131" s="22">
        <f t="shared" si="17"/>
        <v>178.20126710818741</v>
      </c>
      <c r="K131" s="52"/>
      <c r="L131" s="52"/>
      <c r="M131" s="65"/>
    </row>
    <row r="132" spans="1:13" s="15" customFormat="1" ht="16.5" customHeight="1" x14ac:dyDescent="0.25">
      <c r="A132" s="28" t="s">
        <v>81</v>
      </c>
      <c r="B132" s="16">
        <v>856</v>
      </c>
      <c r="C132" s="17" t="s">
        <v>6</v>
      </c>
      <c r="D132" s="17" t="s">
        <v>11</v>
      </c>
      <c r="E132" s="17" t="s">
        <v>157</v>
      </c>
      <c r="F132" s="17"/>
      <c r="G132" s="32">
        <f t="shared" ref="G132:I133" si="27">G133</f>
        <v>567741.85</v>
      </c>
      <c r="H132" s="32">
        <f t="shared" si="27"/>
        <v>567741.85</v>
      </c>
      <c r="I132" s="52">
        <f t="shared" si="27"/>
        <v>671993.42</v>
      </c>
      <c r="J132" s="22">
        <f t="shared" si="17"/>
        <v>118.36249520798934</v>
      </c>
      <c r="K132" s="52"/>
      <c r="L132" s="52"/>
      <c r="M132" s="65"/>
    </row>
    <row r="133" spans="1:13" s="15" customFormat="1" ht="32.25" customHeight="1" x14ac:dyDescent="0.25">
      <c r="A133" s="33" t="s">
        <v>59</v>
      </c>
      <c r="B133" s="16">
        <v>856</v>
      </c>
      <c r="C133" s="17" t="s">
        <v>6</v>
      </c>
      <c r="D133" s="17" t="s">
        <v>11</v>
      </c>
      <c r="E133" s="17" t="s">
        <v>157</v>
      </c>
      <c r="F133" s="17" t="s">
        <v>20</v>
      </c>
      <c r="G133" s="32">
        <f t="shared" si="27"/>
        <v>567741.85</v>
      </c>
      <c r="H133" s="32">
        <f t="shared" si="27"/>
        <v>567741.85</v>
      </c>
      <c r="I133" s="52">
        <f t="shared" si="27"/>
        <v>671993.42</v>
      </c>
      <c r="J133" s="22">
        <f t="shared" si="17"/>
        <v>118.36249520798934</v>
      </c>
      <c r="K133" s="52"/>
      <c r="L133" s="52"/>
      <c r="M133" s="65"/>
    </row>
    <row r="134" spans="1:13" s="15" customFormat="1" ht="42" customHeight="1" x14ac:dyDescent="0.25">
      <c r="A134" s="33" t="s">
        <v>21</v>
      </c>
      <c r="B134" s="16">
        <v>856</v>
      </c>
      <c r="C134" s="17" t="s">
        <v>6</v>
      </c>
      <c r="D134" s="17" t="s">
        <v>11</v>
      </c>
      <c r="E134" s="17" t="s">
        <v>157</v>
      </c>
      <c r="F134" s="17" t="s">
        <v>22</v>
      </c>
      <c r="G134" s="32">
        <f>200985.69+366756.16</f>
        <v>567741.85</v>
      </c>
      <c r="H134" s="32">
        <f>200985.69+366756.16</f>
        <v>567741.85</v>
      </c>
      <c r="I134" s="32">
        <v>671993.42</v>
      </c>
      <c r="J134" s="22">
        <f t="shared" si="17"/>
        <v>118.36249520798934</v>
      </c>
      <c r="K134" s="52"/>
      <c r="L134" s="52"/>
      <c r="M134" s="65"/>
    </row>
    <row r="135" spans="1:13" s="15" customFormat="1" ht="16.5" hidden="1" customHeight="1" x14ac:dyDescent="0.25">
      <c r="A135" s="28"/>
      <c r="B135" s="16"/>
      <c r="C135" s="17"/>
      <c r="D135" s="17"/>
      <c r="E135" s="66"/>
      <c r="F135" s="17"/>
      <c r="G135" s="32"/>
      <c r="H135" s="32"/>
      <c r="I135" s="52"/>
      <c r="J135" s="22" t="e">
        <f t="shared" si="17"/>
        <v>#DIV/0!</v>
      </c>
      <c r="K135" s="52"/>
      <c r="L135" s="52"/>
      <c r="M135" s="65"/>
    </row>
    <row r="136" spans="1:13" s="15" customFormat="1" ht="16.5" hidden="1" customHeight="1" x14ac:dyDescent="0.25">
      <c r="A136" s="28"/>
      <c r="B136" s="16"/>
      <c r="C136" s="17"/>
      <c r="D136" s="17"/>
      <c r="E136" s="66"/>
      <c r="F136" s="17"/>
      <c r="G136" s="32"/>
      <c r="H136" s="32"/>
      <c r="I136" s="52"/>
      <c r="J136" s="22" t="e">
        <f t="shared" si="17"/>
        <v>#DIV/0!</v>
      </c>
      <c r="K136" s="52"/>
      <c r="L136" s="52"/>
      <c r="M136" s="65"/>
    </row>
    <row r="137" spans="1:13" s="15" customFormat="1" ht="60" hidden="1" customHeight="1" x14ac:dyDescent="0.25">
      <c r="A137" s="56" t="s">
        <v>93</v>
      </c>
      <c r="B137" s="16">
        <v>856</v>
      </c>
      <c r="C137" s="17" t="s">
        <v>6</v>
      </c>
      <c r="D137" s="17" t="s">
        <v>11</v>
      </c>
      <c r="E137" s="66" t="s">
        <v>94</v>
      </c>
      <c r="F137" s="17"/>
      <c r="G137" s="32">
        <v>0</v>
      </c>
      <c r="H137" s="32"/>
      <c r="I137" s="52"/>
      <c r="J137" s="22" t="e">
        <f t="shared" si="17"/>
        <v>#DIV/0!</v>
      </c>
      <c r="K137" s="52">
        <v>0</v>
      </c>
      <c r="L137" s="52">
        <v>0</v>
      </c>
      <c r="M137" s="65"/>
    </row>
    <row r="138" spans="1:13" s="15" customFormat="1" ht="60" hidden="1" customHeight="1" x14ac:dyDescent="0.25">
      <c r="A138" s="28" t="s">
        <v>26</v>
      </c>
      <c r="B138" s="16">
        <v>856</v>
      </c>
      <c r="C138" s="17" t="s">
        <v>6</v>
      </c>
      <c r="D138" s="17" t="s">
        <v>11</v>
      </c>
      <c r="E138" s="66" t="s">
        <v>94</v>
      </c>
      <c r="F138" s="17" t="s">
        <v>27</v>
      </c>
      <c r="G138" s="32">
        <v>0</v>
      </c>
      <c r="H138" s="32"/>
      <c r="I138" s="52"/>
      <c r="J138" s="22" t="e">
        <f t="shared" si="17"/>
        <v>#DIV/0!</v>
      </c>
      <c r="K138" s="52">
        <v>0</v>
      </c>
      <c r="L138" s="52">
        <v>0</v>
      </c>
      <c r="M138" s="65"/>
    </row>
    <row r="139" spans="1:13" s="15" customFormat="1" ht="60" hidden="1" customHeight="1" x14ac:dyDescent="0.25">
      <c r="A139" s="28" t="s">
        <v>73</v>
      </c>
      <c r="B139" s="16">
        <v>856</v>
      </c>
      <c r="C139" s="17" t="s">
        <v>6</v>
      </c>
      <c r="D139" s="17" t="s">
        <v>11</v>
      </c>
      <c r="E139" s="66" t="s">
        <v>94</v>
      </c>
      <c r="F139" s="17" t="s">
        <v>56</v>
      </c>
      <c r="G139" s="32">
        <v>0</v>
      </c>
      <c r="H139" s="32"/>
      <c r="I139" s="52"/>
      <c r="J139" s="22" t="e">
        <f t="shared" si="17"/>
        <v>#DIV/0!</v>
      </c>
      <c r="K139" s="52">
        <v>0</v>
      </c>
      <c r="L139" s="52">
        <v>0</v>
      </c>
      <c r="M139" s="65"/>
    </row>
    <row r="140" spans="1:13" s="15" customFormat="1" ht="60" hidden="1" customHeight="1" x14ac:dyDescent="0.25">
      <c r="A140" s="28" t="s">
        <v>128</v>
      </c>
      <c r="B140" s="16">
        <v>856</v>
      </c>
      <c r="C140" s="17" t="s">
        <v>6</v>
      </c>
      <c r="D140" s="17" t="s">
        <v>11</v>
      </c>
      <c r="E140" s="66" t="s">
        <v>95</v>
      </c>
      <c r="F140" s="17"/>
      <c r="G140" s="32">
        <v>0</v>
      </c>
      <c r="H140" s="32"/>
      <c r="I140" s="52"/>
      <c r="J140" s="22" t="e">
        <f t="shared" si="17"/>
        <v>#DIV/0!</v>
      </c>
      <c r="K140" s="52">
        <v>0</v>
      </c>
      <c r="L140" s="52">
        <v>0</v>
      </c>
      <c r="M140" s="65"/>
    </row>
    <row r="141" spans="1:13" s="15" customFormat="1" ht="60" hidden="1" customHeight="1" x14ac:dyDescent="0.25">
      <c r="A141" s="28" t="s">
        <v>26</v>
      </c>
      <c r="B141" s="16">
        <v>856</v>
      </c>
      <c r="C141" s="17" t="s">
        <v>6</v>
      </c>
      <c r="D141" s="17" t="s">
        <v>11</v>
      </c>
      <c r="E141" s="66" t="s">
        <v>95</v>
      </c>
      <c r="F141" s="17" t="s">
        <v>27</v>
      </c>
      <c r="G141" s="32">
        <v>0</v>
      </c>
      <c r="H141" s="32"/>
      <c r="I141" s="52"/>
      <c r="J141" s="22" t="e">
        <f t="shared" si="17"/>
        <v>#DIV/0!</v>
      </c>
      <c r="K141" s="52">
        <v>0</v>
      </c>
      <c r="L141" s="52">
        <v>0</v>
      </c>
      <c r="M141" s="65"/>
    </row>
    <row r="142" spans="1:13" s="15" customFormat="1" ht="60" hidden="1" customHeight="1" x14ac:dyDescent="0.25">
      <c r="A142" s="28" t="s">
        <v>73</v>
      </c>
      <c r="B142" s="16">
        <v>856</v>
      </c>
      <c r="C142" s="17" t="s">
        <v>6</v>
      </c>
      <c r="D142" s="17" t="s">
        <v>11</v>
      </c>
      <c r="E142" s="66" t="s">
        <v>95</v>
      </c>
      <c r="F142" s="17" t="s">
        <v>56</v>
      </c>
      <c r="G142" s="32">
        <v>0</v>
      </c>
      <c r="H142" s="32"/>
      <c r="I142" s="52"/>
      <c r="J142" s="22" t="e">
        <f t="shared" si="17"/>
        <v>#DIV/0!</v>
      </c>
      <c r="K142" s="52">
        <v>0</v>
      </c>
      <c r="L142" s="52">
        <v>0</v>
      </c>
      <c r="M142" s="65"/>
    </row>
    <row r="143" spans="1:13" s="15" customFormat="1" ht="30" customHeight="1" x14ac:dyDescent="0.25">
      <c r="A143" s="28" t="s">
        <v>96</v>
      </c>
      <c r="B143" s="16">
        <v>856</v>
      </c>
      <c r="C143" s="17" t="s">
        <v>6</v>
      </c>
      <c r="D143" s="17" t="s">
        <v>11</v>
      </c>
      <c r="E143" s="17" t="s">
        <v>158</v>
      </c>
      <c r="F143" s="17"/>
      <c r="G143" s="32">
        <f t="shared" ref="G143:I144" si="28">G144</f>
        <v>0</v>
      </c>
      <c r="H143" s="32">
        <f t="shared" si="28"/>
        <v>0</v>
      </c>
      <c r="I143" s="32">
        <f t="shared" si="28"/>
        <v>1100000</v>
      </c>
      <c r="J143" s="22" t="e">
        <f t="shared" si="17"/>
        <v>#DIV/0!</v>
      </c>
      <c r="K143" s="52">
        <v>850000</v>
      </c>
      <c r="L143" s="52">
        <v>850000</v>
      </c>
      <c r="M143" s="65"/>
    </row>
    <row r="144" spans="1:13" s="15" customFormat="1" ht="46.5" customHeight="1" x14ac:dyDescent="0.25">
      <c r="A144" s="33" t="s">
        <v>59</v>
      </c>
      <c r="B144" s="16">
        <v>856</v>
      </c>
      <c r="C144" s="17" t="s">
        <v>6</v>
      </c>
      <c r="D144" s="17" t="s">
        <v>11</v>
      </c>
      <c r="E144" s="17" t="s">
        <v>158</v>
      </c>
      <c r="F144" s="17" t="s">
        <v>20</v>
      </c>
      <c r="G144" s="32">
        <f t="shared" si="28"/>
        <v>0</v>
      </c>
      <c r="H144" s="32">
        <f t="shared" si="28"/>
        <v>0</v>
      </c>
      <c r="I144" s="32">
        <f t="shared" si="28"/>
        <v>1100000</v>
      </c>
      <c r="J144" s="22" t="e">
        <f t="shared" si="17"/>
        <v>#DIV/0!</v>
      </c>
      <c r="K144" s="52">
        <v>850000</v>
      </c>
      <c r="L144" s="52">
        <v>850000</v>
      </c>
      <c r="M144" s="65"/>
    </row>
    <row r="145" spans="1:13" s="15" customFormat="1" ht="50.25" customHeight="1" x14ac:dyDescent="0.25">
      <c r="A145" s="33" t="s">
        <v>21</v>
      </c>
      <c r="B145" s="16">
        <v>856</v>
      </c>
      <c r="C145" s="17" t="s">
        <v>6</v>
      </c>
      <c r="D145" s="17" t="s">
        <v>11</v>
      </c>
      <c r="E145" s="17" t="s">
        <v>158</v>
      </c>
      <c r="F145" s="17" t="s">
        <v>22</v>
      </c>
      <c r="G145" s="32">
        <v>0</v>
      </c>
      <c r="H145" s="32">
        <v>0</v>
      </c>
      <c r="I145" s="52">
        <v>1100000</v>
      </c>
      <c r="J145" s="22" t="e">
        <f t="shared" si="17"/>
        <v>#DIV/0!</v>
      </c>
      <c r="K145" s="52">
        <v>850000</v>
      </c>
      <c r="L145" s="52">
        <v>850000</v>
      </c>
      <c r="M145" s="65"/>
    </row>
    <row r="146" spans="1:13" s="15" customFormat="1" ht="15" hidden="1" x14ac:dyDescent="0.25">
      <c r="A146" s="28" t="s">
        <v>85</v>
      </c>
      <c r="B146" s="16">
        <v>856</v>
      </c>
      <c r="C146" s="17" t="s">
        <v>6</v>
      </c>
      <c r="D146" s="17" t="s">
        <v>11</v>
      </c>
      <c r="E146" s="17" t="s">
        <v>138</v>
      </c>
      <c r="F146" s="17"/>
      <c r="G146" s="32">
        <f t="shared" ref="G146:I147" si="29">G147</f>
        <v>2573653.2799999998</v>
      </c>
      <c r="H146" s="32">
        <f t="shared" si="29"/>
        <v>2573653.2799999998</v>
      </c>
      <c r="I146" s="32">
        <f t="shared" si="29"/>
        <v>0</v>
      </c>
      <c r="J146" s="22">
        <f t="shared" si="17"/>
        <v>0</v>
      </c>
    </row>
    <row r="147" spans="1:13" s="15" customFormat="1" ht="36" hidden="1" customHeight="1" x14ac:dyDescent="0.25">
      <c r="A147" s="49" t="s">
        <v>66</v>
      </c>
      <c r="B147" s="16">
        <v>856</v>
      </c>
      <c r="C147" s="17" t="s">
        <v>6</v>
      </c>
      <c r="D147" s="17" t="s">
        <v>11</v>
      </c>
      <c r="E147" s="17" t="s">
        <v>138</v>
      </c>
      <c r="F147" s="17" t="s">
        <v>20</v>
      </c>
      <c r="G147" s="32">
        <f t="shared" si="29"/>
        <v>2573653.2799999998</v>
      </c>
      <c r="H147" s="32">
        <f t="shared" si="29"/>
        <v>2573653.2799999998</v>
      </c>
      <c r="I147" s="32">
        <f t="shared" si="29"/>
        <v>0</v>
      </c>
      <c r="J147" s="22">
        <f t="shared" si="17"/>
        <v>0</v>
      </c>
    </row>
    <row r="148" spans="1:13" s="15" customFormat="1" ht="45" hidden="1" x14ac:dyDescent="0.25">
      <c r="A148" s="50" t="s">
        <v>21</v>
      </c>
      <c r="B148" s="16">
        <v>856</v>
      </c>
      <c r="C148" s="17" t="s">
        <v>6</v>
      </c>
      <c r="D148" s="17" t="s">
        <v>11</v>
      </c>
      <c r="E148" s="17" t="s">
        <v>138</v>
      </c>
      <c r="F148" s="17" t="s">
        <v>22</v>
      </c>
      <c r="G148" s="32">
        <v>2573653.2799999998</v>
      </c>
      <c r="H148" s="32">
        <v>2573653.2799999998</v>
      </c>
      <c r="I148" s="69"/>
      <c r="J148" s="22">
        <f t="shared" si="17"/>
        <v>0</v>
      </c>
    </row>
    <row r="149" spans="1:13" s="15" customFormat="1" ht="15" hidden="1" x14ac:dyDescent="0.25">
      <c r="B149" s="70"/>
      <c r="C149" s="71"/>
      <c r="D149" s="71"/>
      <c r="E149" s="71"/>
      <c r="F149" s="72"/>
      <c r="G149" s="73"/>
      <c r="H149" s="74"/>
      <c r="J149" s="22" t="e">
        <f t="shared" si="17"/>
        <v>#DIV/0!</v>
      </c>
    </row>
    <row r="150" spans="1:13" s="15" customFormat="1" ht="64.5" hidden="1" customHeight="1" x14ac:dyDescent="0.25">
      <c r="A150" s="63" t="s">
        <v>186</v>
      </c>
      <c r="B150" s="64">
        <v>856</v>
      </c>
      <c r="C150" s="75" t="s">
        <v>6</v>
      </c>
      <c r="D150" s="75" t="s">
        <v>11</v>
      </c>
      <c r="E150" s="75" t="s">
        <v>187</v>
      </c>
      <c r="F150" s="46"/>
      <c r="G150" s="68">
        <f t="shared" ref="G150:I151" si="30">G151</f>
        <v>7318929.0499999998</v>
      </c>
      <c r="H150" s="68">
        <f t="shared" si="30"/>
        <v>7318929.0499999998</v>
      </c>
      <c r="I150" s="69">
        <f t="shared" si="30"/>
        <v>0</v>
      </c>
      <c r="J150" s="22">
        <f t="shared" si="17"/>
        <v>0</v>
      </c>
    </row>
    <row r="151" spans="1:13" s="15" customFormat="1" ht="15" hidden="1" x14ac:dyDescent="0.25">
      <c r="A151" s="28" t="s">
        <v>23</v>
      </c>
      <c r="B151" s="64">
        <v>856</v>
      </c>
      <c r="C151" s="75" t="s">
        <v>6</v>
      </c>
      <c r="D151" s="75" t="s">
        <v>11</v>
      </c>
      <c r="E151" s="75" t="s">
        <v>187</v>
      </c>
      <c r="F151" s="46" t="s">
        <v>24</v>
      </c>
      <c r="G151" s="68">
        <f t="shared" si="30"/>
        <v>7318929.0499999998</v>
      </c>
      <c r="H151" s="68">
        <f t="shared" si="30"/>
        <v>7318929.0499999998</v>
      </c>
      <c r="I151" s="69">
        <f t="shared" si="30"/>
        <v>0</v>
      </c>
      <c r="J151" s="22">
        <f t="shared" si="17"/>
        <v>0</v>
      </c>
    </row>
    <row r="152" spans="1:13" s="15" customFormat="1" ht="90" hidden="1" x14ac:dyDescent="0.25">
      <c r="A152" s="28" t="s">
        <v>97</v>
      </c>
      <c r="B152" s="64">
        <v>856</v>
      </c>
      <c r="C152" s="75" t="s">
        <v>6</v>
      </c>
      <c r="D152" s="75" t="s">
        <v>11</v>
      </c>
      <c r="E152" s="75" t="s">
        <v>187</v>
      </c>
      <c r="F152" s="46" t="s">
        <v>33</v>
      </c>
      <c r="G152" s="68">
        <v>7318929.0499999998</v>
      </c>
      <c r="H152" s="68">
        <v>7318929.0499999998</v>
      </c>
      <c r="I152" s="69"/>
      <c r="J152" s="22">
        <f t="shared" si="17"/>
        <v>0</v>
      </c>
    </row>
    <row r="153" spans="1:13" s="15" customFormat="1" ht="19.5" customHeight="1" x14ac:dyDescent="0.25">
      <c r="A153" s="33" t="s">
        <v>81</v>
      </c>
      <c r="B153" s="16">
        <v>856</v>
      </c>
      <c r="C153" s="17" t="s">
        <v>6</v>
      </c>
      <c r="D153" s="17" t="s">
        <v>11</v>
      </c>
      <c r="E153" s="17" t="s">
        <v>188</v>
      </c>
      <c r="F153" s="17"/>
      <c r="G153" s="32">
        <f t="shared" ref="G153:I154" si="31">G154</f>
        <v>1011021.11</v>
      </c>
      <c r="H153" s="32">
        <f t="shared" si="31"/>
        <v>1011021.11</v>
      </c>
      <c r="I153" s="32">
        <f t="shared" si="31"/>
        <v>7964637.6299999999</v>
      </c>
      <c r="J153" s="22">
        <f t="shared" si="17"/>
        <v>787.7815360353851</v>
      </c>
    </row>
    <row r="154" spans="1:13" s="15" customFormat="1" ht="28.5" customHeight="1" x14ac:dyDescent="0.25">
      <c r="A154" s="28" t="s">
        <v>66</v>
      </c>
      <c r="B154" s="16">
        <v>856</v>
      </c>
      <c r="C154" s="17" t="s">
        <v>6</v>
      </c>
      <c r="D154" s="17" t="s">
        <v>11</v>
      </c>
      <c r="E154" s="17" t="s">
        <v>188</v>
      </c>
      <c r="F154" s="17" t="s">
        <v>20</v>
      </c>
      <c r="G154" s="32">
        <f t="shared" si="31"/>
        <v>1011021.11</v>
      </c>
      <c r="H154" s="32">
        <f t="shared" si="31"/>
        <v>1011021.11</v>
      </c>
      <c r="I154" s="32">
        <f t="shared" si="31"/>
        <v>7964637.6299999999</v>
      </c>
      <c r="J154" s="22">
        <f t="shared" si="17"/>
        <v>787.7815360353851</v>
      </c>
    </row>
    <row r="155" spans="1:13" s="15" customFormat="1" ht="45" x14ac:dyDescent="0.25">
      <c r="A155" s="50" t="s">
        <v>21</v>
      </c>
      <c r="B155" s="16">
        <v>856</v>
      </c>
      <c r="C155" s="17" t="s">
        <v>6</v>
      </c>
      <c r="D155" s="17" t="s">
        <v>11</v>
      </c>
      <c r="E155" s="17" t="s">
        <v>188</v>
      </c>
      <c r="F155" s="17" t="s">
        <v>22</v>
      </c>
      <c r="G155" s="32">
        <v>1011021.11</v>
      </c>
      <c r="H155" s="68">
        <v>1011021.11</v>
      </c>
      <c r="I155" s="69">
        <v>7964637.6299999999</v>
      </c>
      <c r="J155" s="22">
        <f t="shared" si="17"/>
        <v>787.7815360353851</v>
      </c>
    </row>
    <row r="156" spans="1:13" s="15" customFormat="1" ht="45" x14ac:dyDescent="0.25">
      <c r="A156" s="50" t="s">
        <v>87</v>
      </c>
      <c r="B156" s="16">
        <v>856</v>
      </c>
      <c r="C156" s="17" t="s">
        <v>6</v>
      </c>
      <c r="D156" s="17" t="s">
        <v>11</v>
      </c>
      <c r="E156" s="17" t="s">
        <v>201</v>
      </c>
      <c r="F156" s="17"/>
      <c r="G156" s="32"/>
      <c r="H156" s="68"/>
      <c r="I156" s="69">
        <f t="shared" ref="I156:I157" si="32">I157</f>
        <v>22368198.23</v>
      </c>
      <c r="J156" s="22"/>
    </row>
    <row r="157" spans="1:13" s="15" customFormat="1" ht="48.75" customHeight="1" x14ac:dyDescent="0.25">
      <c r="A157" s="28" t="s">
        <v>66</v>
      </c>
      <c r="B157" s="16">
        <v>856</v>
      </c>
      <c r="C157" s="17" t="s">
        <v>6</v>
      </c>
      <c r="D157" s="17" t="s">
        <v>11</v>
      </c>
      <c r="E157" s="17" t="s">
        <v>201</v>
      </c>
      <c r="F157" s="17" t="s">
        <v>20</v>
      </c>
      <c r="G157" s="32"/>
      <c r="H157" s="68"/>
      <c r="I157" s="69">
        <f t="shared" si="32"/>
        <v>22368198.23</v>
      </c>
      <c r="J157" s="22"/>
    </row>
    <row r="158" spans="1:13" s="15" customFormat="1" ht="45" x14ac:dyDescent="0.25">
      <c r="A158" s="50" t="s">
        <v>21</v>
      </c>
      <c r="B158" s="16">
        <v>856</v>
      </c>
      <c r="C158" s="17" t="s">
        <v>6</v>
      </c>
      <c r="D158" s="17" t="s">
        <v>11</v>
      </c>
      <c r="E158" s="17" t="s">
        <v>201</v>
      </c>
      <c r="F158" s="105" t="s">
        <v>22</v>
      </c>
      <c r="G158" s="109"/>
      <c r="H158" s="109"/>
      <c r="I158" s="69">
        <v>22368198.23</v>
      </c>
      <c r="J158" s="22" t="e">
        <f t="shared" si="17"/>
        <v>#DIV/0!</v>
      </c>
    </row>
    <row r="159" spans="1:13" s="15" customFormat="1" ht="16.5" customHeight="1" x14ac:dyDescent="0.25">
      <c r="A159" s="76" t="s">
        <v>98</v>
      </c>
      <c r="B159" s="16">
        <v>856</v>
      </c>
      <c r="C159" s="77" t="s">
        <v>6</v>
      </c>
      <c r="D159" s="77" t="s">
        <v>7</v>
      </c>
      <c r="E159" s="77"/>
      <c r="F159" s="77"/>
      <c r="G159" s="26">
        <f>G163+G166+G169+G172+G160+G184+G188+G175+G178+G181+G191</f>
        <v>19192860.59</v>
      </c>
      <c r="H159" s="26">
        <f>H163+H166+H169+H172+H160+H184+H188+H175+H178+H181+H191</f>
        <v>19192860.59</v>
      </c>
      <c r="I159" s="26">
        <f>I163+I166+I169+I172+I160+I184+I188+I175+I178+I181+I191</f>
        <v>20977618.099999998</v>
      </c>
      <c r="J159" s="22">
        <f t="shared" si="17"/>
        <v>109.29906983709299</v>
      </c>
      <c r="K159" s="26">
        <f>K160+K163+K166+K169+K172</f>
        <v>6798579</v>
      </c>
      <c r="L159" s="26">
        <f>L160+L163+L166+L169+L172</f>
        <v>6653733</v>
      </c>
      <c r="M159" s="78"/>
    </row>
    <row r="160" spans="1:13" s="15" customFormat="1" ht="48" hidden="1" customHeight="1" x14ac:dyDescent="0.25">
      <c r="A160" s="56" t="s">
        <v>189</v>
      </c>
      <c r="B160" s="16">
        <v>856</v>
      </c>
      <c r="C160" s="77" t="s">
        <v>6</v>
      </c>
      <c r="D160" s="77" t="s">
        <v>7</v>
      </c>
      <c r="E160" s="66" t="s">
        <v>190</v>
      </c>
      <c r="F160" s="77"/>
      <c r="G160" s="32"/>
      <c r="H160" s="32"/>
      <c r="I160" s="32"/>
      <c r="J160" s="22" t="e">
        <f t="shared" si="17"/>
        <v>#DIV/0!</v>
      </c>
      <c r="K160" s="36">
        <v>0</v>
      </c>
      <c r="L160" s="36">
        <v>0</v>
      </c>
      <c r="M160" s="78"/>
    </row>
    <row r="161" spans="1:13" s="15" customFormat="1" ht="27" hidden="1" customHeight="1" x14ac:dyDescent="0.25">
      <c r="A161" s="28" t="s">
        <v>66</v>
      </c>
      <c r="B161" s="16">
        <v>856</v>
      </c>
      <c r="C161" s="77" t="s">
        <v>6</v>
      </c>
      <c r="D161" s="77" t="s">
        <v>7</v>
      </c>
      <c r="E161" s="66" t="s">
        <v>190</v>
      </c>
      <c r="F161" s="66" t="s">
        <v>20</v>
      </c>
      <c r="G161" s="32"/>
      <c r="H161" s="32"/>
      <c r="I161" s="32"/>
      <c r="J161" s="22" t="e">
        <f t="shared" si="17"/>
        <v>#DIV/0!</v>
      </c>
      <c r="K161" s="36">
        <v>0</v>
      </c>
      <c r="L161" s="36">
        <v>0</v>
      </c>
      <c r="M161" s="78"/>
    </row>
    <row r="162" spans="1:13" s="15" customFormat="1" ht="26.25" hidden="1" customHeight="1" x14ac:dyDescent="0.25">
      <c r="A162" s="56" t="s">
        <v>21</v>
      </c>
      <c r="B162" s="16">
        <v>856</v>
      </c>
      <c r="C162" s="77" t="s">
        <v>6</v>
      </c>
      <c r="D162" s="77" t="s">
        <v>7</v>
      </c>
      <c r="E162" s="66" t="s">
        <v>190</v>
      </c>
      <c r="F162" s="66" t="s">
        <v>22</v>
      </c>
      <c r="G162" s="32"/>
      <c r="H162" s="32"/>
      <c r="I162" s="32"/>
      <c r="J162" s="22" t="e">
        <f t="shared" si="17"/>
        <v>#DIV/0!</v>
      </c>
      <c r="K162" s="36">
        <v>0</v>
      </c>
      <c r="L162" s="36">
        <v>0</v>
      </c>
      <c r="M162" s="78"/>
    </row>
    <row r="163" spans="1:13" s="15" customFormat="1" ht="18" customHeight="1" x14ac:dyDescent="0.25">
      <c r="A163" s="56" t="s">
        <v>99</v>
      </c>
      <c r="B163" s="16">
        <v>856</v>
      </c>
      <c r="C163" s="66" t="s">
        <v>6</v>
      </c>
      <c r="D163" s="66" t="s">
        <v>7</v>
      </c>
      <c r="E163" s="66" t="s">
        <v>159</v>
      </c>
      <c r="F163" s="66" t="s">
        <v>22</v>
      </c>
      <c r="G163" s="32">
        <f t="shared" ref="G163:I164" si="33">G164</f>
        <v>5002419.41</v>
      </c>
      <c r="H163" s="32">
        <f t="shared" si="33"/>
        <v>5002419.41</v>
      </c>
      <c r="I163" s="32">
        <f t="shared" si="33"/>
        <v>5626960.4299999997</v>
      </c>
      <c r="J163" s="22">
        <f t="shared" si="17"/>
        <v>112.48477924005175</v>
      </c>
      <c r="K163" s="52">
        <f>K164</f>
        <v>3370000</v>
      </c>
      <c r="L163" s="52">
        <f>L165</f>
        <v>3370000</v>
      </c>
      <c r="M163" s="65"/>
    </row>
    <row r="164" spans="1:13" s="15" customFormat="1" ht="31.5" customHeight="1" x14ac:dyDescent="0.25">
      <c r="A164" s="49" t="s">
        <v>66</v>
      </c>
      <c r="B164" s="16">
        <v>856</v>
      </c>
      <c r="C164" s="66" t="s">
        <v>6</v>
      </c>
      <c r="D164" s="66" t="s">
        <v>7</v>
      </c>
      <c r="E164" s="66" t="s">
        <v>159</v>
      </c>
      <c r="F164" s="66" t="s">
        <v>20</v>
      </c>
      <c r="G164" s="32">
        <f t="shared" si="33"/>
        <v>5002419.41</v>
      </c>
      <c r="H164" s="32">
        <f t="shared" si="33"/>
        <v>5002419.41</v>
      </c>
      <c r="I164" s="32">
        <f t="shared" si="33"/>
        <v>5626960.4299999997</v>
      </c>
      <c r="J164" s="22">
        <f t="shared" si="17"/>
        <v>112.48477924005175</v>
      </c>
      <c r="K164" s="52">
        <f>K165</f>
        <v>3370000</v>
      </c>
      <c r="L164" s="52">
        <f>L165</f>
        <v>3370000</v>
      </c>
      <c r="M164" s="65"/>
    </row>
    <row r="165" spans="1:13" s="15" customFormat="1" ht="45.75" customHeight="1" x14ac:dyDescent="0.25">
      <c r="A165" s="50" t="s">
        <v>21</v>
      </c>
      <c r="B165" s="16">
        <v>856</v>
      </c>
      <c r="C165" s="66" t="s">
        <v>6</v>
      </c>
      <c r="D165" s="66" t="s">
        <v>7</v>
      </c>
      <c r="E165" s="66" t="s">
        <v>159</v>
      </c>
      <c r="F165" s="66" t="s">
        <v>22</v>
      </c>
      <c r="G165" s="32">
        <f>959494.44+4042924.97</f>
        <v>5002419.41</v>
      </c>
      <c r="H165" s="32">
        <f>959494.44+4042924.97</f>
        <v>5002419.41</v>
      </c>
      <c r="I165" s="52">
        <v>5626960.4299999997</v>
      </c>
      <c r="J165" s="22">
        <f t="shared" si="17"/>
        <v>112.48477924005175</v>
      </c>
      <c r="K165" s="52">
        <v>3370000</v>
      </c>
      <c r="L165" s="52">
        <v>3370000</v>
      </c>
      <c r="M165" s="65" t="s">
        <v>129</v>
      </c>
    </row>
    <row r="166" spans="1:13" s="15" customFormat="1" ht="21" customHeight="1" x14ac:dyDescent="0.25">
      <c r="A166" s="56" t="s">
        <v>100</v>
      </c>
      <c r="B166" s="16">
        <v>856</v>
      </c>
      <c r="C166" s="66" t="s">
        <v>6</v>
      </c>
      <c r="D166" s="66" t="s">
        <v>7</v>
      </c>
      <c r="E166" s="66" t="s">
        <v>160</v>
      </c>
      <c r="F166" s="66"/>
      <c r="G166" s="32">
        <f t="shared" ref="G166:I167" si="34">G167</f>
        <v>1352671.6</v>
      </c>
      <c r="H166" s="32">
        <f t="shared" si="34"/>
        <v>1352671.6</v>
      </c>
      <c r="I166" s="32">
        <f t="shared" si="34"/>
        <v>1500000</v>
      </c>
      <c r="J166" s="22">
        <f t="shared" si="17"/>
        <v>110.89166062183902</v>
      </c>
      <c r="K166" s="52">
        <f>K167</f>
        <v>400000</v>
      </c>
      <c r="L166" s="52">
        <f>L167</f>
        <v>400000</v>
      </c>
      <c r="M166" s="65"/>
    </row>
    <row r="167" spans="1:13" s="15" customFormat="1" ht="31.5" customHeight="1" x14ac:dyDescent="0.25">
      <c r="A167" s="49" t="s">
        <v>66</v>
      </c>
      <c r="B167" s="16">
        <v>856</v>
      </c>
      <c r="C167" s="66" t="s">
        <v>6</v>
      </c>
      <c r="D167" s="66" t="s">
        <v>7</v>
      </c>
      <c r="E167" s="66" t="s">
        <v>160</v>
      </c>
      <c r="F167" s="66" t="s">
        <v>20</v>
      </c>
      <c r="G167" s="32">
        <f t="shared" si="34"/>
        <v>1352671.6</v>
      </c>
      <c r="H167" s="32">
        <f t="shared" si="34"/>
        <v>1352671.6</v>
      </c>
      <c r="I167" s="32">
        <f t="shared" si="34"/>
        <v>1500000</v>
      </c>
      <c r="J167" s="22">
        <f t="shared" si="17"/>
        <v>110.89166062183902</v>
      </c>
      <c r="K167" s="52">
        <f>K168</f>
        <v>400000</v>
      </c>
      <c r="L167" s="52">
        <v>400000</v>
      </c>
      <c r="M167" s="65"/>
    </row>
    <row r="168" spans="1:13" s="15" customFormat="1" ht="45" x14ac:dyDescent="0.25">
      <c r="A168" s="50" t="s">
        <v>21</v>
      </c>
      <c r="B168" s="16">
        <v>856</v>
      </c>
      <c r="C168" s="66" t="s">
        <v>6</v>
      </c>
      <c r="D168" s="66" t="s">
        <v>7</v>
      </c>
      <c r="E168" s="66" t="s">
        <v>160</v>
      </c>
      <c r="F168" s="66" t="s">
        <v>22</v>
      </c>
      <c r="G168" s="32">
        <v>1352671.6</v>
      </c>
      <c r="H168" s="32">
        <v>1352671.6</v>
      </c>
      <c r="I168" s="52">
        <v>1500000</v>
      </c>
      <c r="J168" s="22">
        <f t="shared" si="17"/>
        <v>110.89166062183902</v>
      </c>
      <c r="K168" s="52">
        <v>400000</v>
      </c>
      <c r="L168" s="52">
        <v>400000</v>
      </c>
      <c r="M168" s="65"/>
    </row>
    <row r="169" spans="1:13" s="15" customFormat="1" ht="28.5" customHeight="1" x14ac:dyDescent="0.25">
      <c r="A169" s="56" t="s">
        <v>101</v>
      </c>
      <c r="B169" s="16">
        <v>856</v>
      </c>
      <c r="C169" s="66" t="s">
        <v>6</v>
      </c>
      <c r="D169" s="66" t="s">
        <v>7</v>
      </c>
      <c r="E169" s="66" t="s">
        <v>161</v>
      </c>
      <c r="F169" s="66"/>
      <c r="G169" s="32">
        <f t="shared" ref="G169:I170" si="35">G170</f>
        <v>970655</v>
      </c>
      <c r="H169" s="32">
        <f t="shared" si="35"/>
        <v>970655</v>
      </c>
      <c r="I169" s="32">
        <f t="shared" si="35"/>
        <v>919085.75</v>
      </c>
      <c r="J169" s="22">
        <f t="shared" si="17"/>
        <v>94.687170003760343</v>
      </c>
      <c r="K169" s="52">
        <f>K170</f>
        <v>300000</v>
      </c>
      <c r="L169" s="52">
        <v>300000</v>
      </c>
      <c r="M169" s="65"/>
    </row>
    <row r="170" spans="1:13" s="15" customFormat="1" ht="29.25" customHeight="1" x14ac:dyDescent="0.25">
      <c r="A170" s="49" t="s">
        <v>66</v>
      </c>
      <c r="B170" s="16">
        <v>856</v>
      </c>
      <c r="C170" s="66" t="s">
        <v>6</v>
      </c>
      <c r="D170" s="66" t="s">
        <v>7</v>
      </c>
      <c r="E170" s="66" t="s">
        <v>161</v>
      </c>
      <c r="F170" s="66" t="s">
        <v>20</v>
      </c>
      <c r="G170" s="32">
        <f t="shared" si="35"/>
        <v>970655</v>
      </c>
      <c r="H170" s="32">
        <f t="shared" si="35"/>
        <v>970655</v>
      </c>
      <c r="I170" s="32">
        <f t="shared" si="35"/>
        <v>919085.75</v>
      </c>
      <c r="J170" s="22">
        <f t="shared" ref="J170:J222" si="36">I170/H170*100</f>
        <v>94.687170003760343</v>
      </c>
      <c r="K170" s="52">
        <f>K171</f>
        <v>300000</v>
      </c>
      <c r="L170" s="52">
        <f>L171</f>
        <v>300000</v>
      </c>
      <c r="M170" s="65"/>
    </row>
    <row r="171" spans="1:13" s="15" customFormat="1" ht="46.5" customHeight="1" x14ac:dyDescent="0.25">
      <c r="A171" s="50" t="s">
        <v>21</v>
      </c>
      <c r="B171" s="16">
        <v>856</v>
      </c>
      <c r="C171" s="66" t="s">
        <v>6</v>
      </c>
      <c r="D171" s="66" t="s">
        <v>7</v>
      </c>
      <c r="E171" s="66" t="s">
        <v>161</v>
      </c>
      <c r="F171" s="66" t="s">
        <v>22</v>
      </c>
      <c r="G171" s="32">
        <v>970655</v>
      </c>
      <c r="H171" s="32">
        <v>970655</v>
      </c>
      <c r="I171" s="52">
        <v>919085.75</v>
      </c>
      <c r="J171" s="22">
        <f t="shared" si="36"/>
        <v>94.687170003760343</v>
      </c>
      <c r="K171" s="52">
        <v>300000</v>
      </c>
      <c r="L171" s="52">
        <v>300000</v>
      </c>
      <c r="M171" s="65"/>
    </row>
    <row r="172" spans="1:13" s="15" customFormat="1" ht="18.75" customHeight="1" x14ac:dyDescent="0.25">
      <c r="A172" s="56" t="s">
        <v>102</v>
      </c>
      <c r="B172" s="16">
        <v>856</v>
      </c>
      <c r="C172" s="66" t="s">
        <v>6</v>
      </c>
      <c r="D172" s="66" t="s">
        <v>7</v>
      </c>
      <c r="E172" s="66" t="s">
        <v>162</v>
      </c>
      <c r="F172" s="66"/>
      <c r="G172" s="32">
        <f t="shared" ref="G172:I173" si="37">G173</f>
        <v>6437205.6699999999</v>
      </c>
      <c r="H172" s="32">
        <f t="shared" si="37"/>
        <v>6437205.6699999999</v>
      </c>
      <c r="I172" s="32">
        <f t="shared" si="37"/>
        <v>6458030.3600000003</v>
      </c>
      <c r="J172" s="22">
        <f t="shared" si="36"/>
        <v>100.32350512112814</v>
      </c>
      <c r="K172" s="32">
        <f>K173</f>
        <v>2728579</v>
      </c>
      <c r="L172" s="32">
        <f>L173</f>
        <v>2583733</v>
      </c>
      <c r="M172" s="78"/>
    </row>
    <row r="173" spans="1:13" s="15" customFormat="1" ht="33" customHeight="1" x14ac:dyDescent="0.25">
      <c r="A173" s="49" t="s">
        <v>66</v>
      </c>
      <c r="B173" s="16">
        <v>856</v>
      </c>
      <c r="C173" s="66" t="s">
        <v>6</v>
      </c>
      <c r="D173" s="66" t="s">
        <v>7</v>
      </c>
      <c r="E173" s="66" t="s">
        <v>162</v>
      </c>
      <c r="F173" s="66" t="s">
        <v>20</v>
      </c>
      <c r="G173" s="32">
        <f t="shared" si="37"/>
        <v>6437205.6699999999</v>
      </c>
      <c r="H173" s="32">
        <f t="shared" si="37"/>
        <v>6437205.6699999999</v>
      </c>
      <c r="I173" s="32">
        <f t="shared" si="37"/>
        <v>6458030.3600000003</v>
      </c>
      <c r="J173" s="22">
        <f t="shared" si="36"/>
        <v>100.32350512112814</v>
      </c>
      <c r="K173" s="52">
        <f>K174</f>
        <v>2728579</v>
      </c>
      <c r="L173" s="52">
        <f>L174</f>
        <v>2583733</v>
      </c>
      <c r="M173" s="65"/>
    </row>
    <row r="174" spans="1:13" s="15" customFormat="1" ht="42.75" customHeight="1" x14ac:dyDescent="0.25">
      <c r="A174" s="50" t="s">
        <v>21</v>
      </c>
      <c r="B174" s="16">
        <v>856</v>
      </c>
      <c r="C174" s="66" t="s">
        <v>6</v>
      </c>
      <c r="D174" s="66" t="s">
        <v>7</v>
      </c>
      <c r="E174" s="66" t="s">
        <v>162</v>
      </c>
      <c r="F174" s="17" t="s">
        <v>22</v>
      </c>
      <c r="G174" s="32">
        <v>6437205.6699999999</v>
      </c>
      <c r="H174" s="32">
        <v>6437205.6699999999</v>
      </c>
      <c r="I174" s="52">
        <v>6458030.3600000003</v>
      </c>
      <c r="J174" s="22">
        <f t="shared" si="36"/>
        <v>100.32350512112814</v>
      </c>
      <c r="K174" s="52">
        <v>2728579</v>
      </c>
      <c r="L174" s="52">
        <v>2583733</v>
      </c>
      <c r="M174" s="65"/>
    </row>
    <row r="175" spans="1:13" s="15" customFormat="1" ht="35.25" hidden="1" customHeight="1" x14ac:dyDescent="0.25">
      <c r="A175" s="33" t="s">
        <v>83</v>
      </c>
      <c r="B175" s="79">
        <v>856</v>
      </c>
      <c r="C175" s="17" t="s">
        <v>6</v>
      </c>
      <c r="D175" s="17" t="s">
        <v>7</v>
      </c>
      <c r="E175" s="17" t="s">
        <v>191</v>
      </c>
      <c r="F175" s="17"/>
      <c r="G175" s="32">
        <f t="shared" ref="G175:I176" si="38">G176</f>
        <v>0</v>
      </c>
      <c r="H175" s="32">
        <f t="shared" si="38"/>
        <v>0</v>
      </c>
      <c r="I175" s="32">
        <f t="shared" si="38"/>
        <v>0</v>
      </c>
      <c r="J175" s="22" t="e">
        <f t="shared" si="36"/>
        <v>#DIV/0!</v>
      </c>
      <c r="K175" s="52"/>
      <c r="L175" s="52"/>
      <c r="M175" s="65"/>
    </row>
    <row r="176" spans="1:13" s="15" customFormat="1" ht="35.25" hidden="1" customHeight="1" x14ac:dyDescent="0.25">
      <c r="A176" s="28" t="s">
        <v>66</v>
      </c>
      <c r="B176" s="79">
        <v>856</v>
      </c>
      <c r="C176" s="17" t="s">
        <v>6</v>
      </c>
      <c r="D176" s="17" t="s">
        <v>7</v>
      </c>
      <c r="E176" s="17" t="s">
        <v>191</v>
      </c>
      <c r="F176" s="17" t="s">
        <v>20</v>
      </c>
      <c r="G176" s="32">
        <f t="shared" si="38"/>
        <v>0</v>
      </c>
      <c r="H176" s="32">
        <f t="shared" si="38"/>
        <v>0</v>
      </c>
      <c r="I176" s="32">
        <f t="shared" si="38"/>
        <v>0</v>
      </c>
      <c r="J176" s="22" t="e">
        <f t="shared" si="36"/>
        <v>#DIV/0!</v>
      </c>
      <c r="K176" s="52"/>
      <c r="L176" s="52"/>
      <c r="M176" s="65"/>
    </row>
    <row r="177" spans="1:13" s="15" customFormat="1" ht="42.75" hidden="1" customHeight="1" x14ac:dyDescent="0.25">
      <c r="A177" s="50" t="s">
        <v>21</v>
      </c>
      <c r="B177" s="79">
        <v>856</v>
      </c>
      <c r="C177" s="17" t="s">
        <v>6</v>
      </c>
      <c r="D177" s="17" t="s">
        <v>7</v>
      </c>
      <c r="E177" s="17" t="s">
        <v>191</v>
      </c>
      <c r="F177" s="17" t="s">
        <v>22</v>
      </c>
      <c r="G177" s="32">
        <v>0</v>
      </c>
      <c r="H177" s="32">
        <v>0</v>
      </c>
      <c r="I177" s="52">
        <v>0</v>
      </c>
      <c r="J177" s="22" t="e">
        <f t="shared" si="36"/>
        <v>#DIV/0!</v>
      </c>
      <c r="K177" s="52"/>
      <c r="L177" s="52"/>
      <c r="M177" s="65"/>
    </row>
    <row r="178" spans="1:13" s="15" customFormat="1" ht="30" hidden="1" customHeight="1" x14ac:dyDescent="0.25">
      <c r="A178" s="80" t="s">
        <v>130</v>
      </c>
      <c r="B178" s="79">
        <v>856</v>
      </c>
      <c r="C178" s="17" t="s">
        <v>6</v>
      </c>
      <c r="D178" s="17" t="s">
        <v>7</v>
      </c>
      <c r="E178" s="17" t="s">
        <v>131</v>
      </c>
      <c r="F178" s="17"/>
      <c r="G178" s="32">
        <f t="shared" ref="G178:I179" si="39">G179</f>
        <v>0</v>
      </c>
      <c r="H178" s="32">
        <f t="shared" si="39"/>
        <v>0</v>
      </c>
      <c r="I178" s="32">
        <f t="shared" si="39"/>
        <v>0</v>
      </c>
      <c r="J178" s="22" t="e">
        <f t="shared" si="36"/>
        <v>#DIV/0!</v>
      </c>
      <c r="K178" s="52"/>
      <c r="L178" s="52"/>
      <c r="M178" s="65"/>
    </row>
    <row r="179" spans="1:13" s="15" customFormat="1" ht="21" hidden="1" customHeight="1" x14ac:dyDescent="0.25">
      <c r="A179" s="28" t="s">
        <v>23</v>
      </c>
      <c r="B179" s="79">
        <v>856</v>
      </c>
      <c r="C179" s="17" t="s">
        <v>6</v>
      </c>
      <c r="D179" s="17" t="s">
        <v>7</v>
      </c>
      <c r="E179" s="17" t="s">
        <v>131</v>
      </c>
      <c r="F179" s="17" t="s">
        <v>24</v>
      </c>
      <c r="G179" s="32">
        <f t="shared" si="39"/>
        <v>0</v>
      </c>
      <c r="H179" s="32">
        <f t="shared" si="39"/>
        <v>0</v>
      </c>
      <c r="I179" s="32">
        <f t="shared" si="39"/>
        <v>0</v>
      </c>
      <c r="J179" s="22" t="e">
        <f t="shared" si="36"/>
        <v>#DIV/0!</v>
      </c>
      <c r="K179" s="52"/>
      <c r="L179" s="52"/>
      <c r="M179" s="65"/>
    </row>
    <row r="180" spans="1:13" s="15" customFormat="1" ht="42.75" hidden="1" customHeight="1" x14ac:dyDescent="0.25">
      <c r="A180" s="28" t="s">
        <v>97</v>
      </c>
      <c r="B180" s="79">
        <v>856</v>
      </c>
      <c r="C180" s="17" t="s">
        <v>6</v>
      </c>
      <c r="D180" s="17" t="s">
        <v>7</v>
      </c>
      <c r="E180" s="17" t="s">
        <v>131</v>
      </c>
      <c r="F180" s="17" t="s">
        <v>33</v>
      </c>
      <c r="G180" s="32"/>
      <c r="H180" s="32"/>
      <c r="I180" s="52">
        <v>0</v>
      </c>
      <c r="J180" s="22" t="e">
        <f t="shared" si="36"/>
        <v>#DIV/0!</v>
      </c>
      <c r="K180" s="52"/>
      <c r="L180" s="52"/>
      <c r="M180" s="65"/>
    </row>
    <row r="181" spans="1:13" s="15" customFormat="1" ht="33.75" hidden="1" customHeight="1" x14ac:dyDescent="0.25">
      <c r="A181" s="33" t="s">
        <v>132</v>
      </c>
      <c r="B181" s="64">
        <v>856</v>
      </c>
      <c r="C181" s="46" t="s">
        <v>6</v>
      </c>
      <c r="D181" s="46" t="s">
        <v>7</v>
      </c>
      <c r="E181" s="75" t="s">
        <v>192</v>
      </c>
      <c r="F181" s="46"/>
      <c r="G181" s="32">
        <f t="shared" ref="G181:I182" si="40">G182</f>
        <v>0</v>
      </c>
      <c r="H181" s="32">
        <f t="shared" si="40"/>
        <v>0</v>
      </c>
      <c r="I181" s="32">
        <f t="shared" si="40"/>
        <v>0</v>
      </c>
      <c r="J181" s="22" t="e">
        <f t="shared" si="36"/>
        <v>#DIV/0!</v>
      </c>
      <c r="K181" s="52"/>
      <c r="L181" s="52"/>
      <c r="M181" s="65"/>
    </row>
    <row r="182" spans="1:13" s="15" customFormat="1" ht="42.75" hidden="1" customHeight="1" x14ac:dyDescent="0.25">
      <c r="A182" s="49" t="s">
        <v>66</v>
      </c>
      <c r="B182" s="64">
        <v>856</v>
      </c>
      <c r="C182" s="46" t="s">
        <v>6</v>
      </c>
      <c r="D182" s="46" t="s">
        <v>7</v>
      </c>
      <c r="E182" s="75" t="s">
        <v>192</v>
      </c>
      <c r="F182" s="46" t="s">
        <v>20</v>
      </c>
      <c r="G182" s="32">
        <f t="shared" si="40"/>
        <v>0</v>
      </c>
      <c r="H182" s="32">
        <f t="shared" si="40"/>
        <v>0</v>
      </c>
      <c r="I182" s="32">
        <f t="shared" si="40"/>
        <v>0</v>
      </c>
      <c r="J182" s="22" t="e">
        <f t="shared" si="36"/>
        <v>#DIV/0!</v>
      </c>
      <c r="K182" s="52"/>
      <c r="L182" s="52"/>
      <c r="M182" s="65"/>
    </row>
    <row r="183" spans="1:13" s="15" customFormat="1" ht="42.75" hidden="1" customHeight="1" x14ac:dyDescent="0.25">
      <c r="A183" s="56" t="s">
        <v>21</v>
      </c>
      <c r="B183" s="64">
        <v>856</v>
      </c>
      <c r="C183" s="46" t="s">
        <v>6</v>
      </c>
      <c r="D183" s="46" t="s">
        <v>7</v>
      </c>
      <c r="E183" s="75" t="s">
        <v>192</v>
      </c>
      <c r="F183" s="46" t="s">
        <v>22</v>
      </c>
      <c r="G183" s="32">
        <v>0</v>
      </c>
      <c r="H183" s="32">
        <v>0</v>
      </c>
      <c r="I183" s="52">
        <v>0</v>
      </c>
      <c r="J183" s="22" t="e">
        <f t="shared" si="36"/>
        <v>#DIV/0!</v>
      </c>
      <c r="K183" s="52"/>
      <c r="L183" s="52"/>
      <c r="M183" s="65"/>
    </row>
    <row r="184" spans="1:13" s="15" customFormat="1" ht="75" customHeight="1" x14ac:dyDescent="0.25">
      <c r="A184" s="56" t="s">
        <v>103</v>
      </c>
      <c r="B184" s="16">
        <v>856</v>
      </c>
      <c r="C184" s="66" t="s">
        <v>6</v>
      </c>
      <c r="D184" s="66" t="s">
        <v>7</v>
      </c>
      <c r="E184" s="66" t="s">
        <v>163</v>
      </c>
      <c r="F184" s="77"/>
      <c r="G184" s="32">
        <f t="shared" ref="G184:I185" si="41">G185</f>
        <v>2929908.91</v>
      </c>
      <c r="H184" s="32">
        <f t="shared" si="41"/>
        <v>2929908.91</v>
      </c>
      <c r="I184" s="52">
        <f t="shared" si="41"/>
        <v>4498541.5599999996</v>
      </c>
      <c r="J184" s="22">
        <f t="shared" si="36"/>
        <v>153.53861495987599</v>
      </c>
      <c r="K184" s="52"/>
      <c r="L184" s="52"/>
      <c r="M184" s="65"/>
    </row>
    <row r="185" spans="1:13" s="15" customFormat="1" ht="31.5" customHeight="1" x14ac:dyDescent="0.25">
      <c r="A185" s="49" t="s">
        <v>66</v>
      </c>
      <c r="B185" s="16">
        <v>856</v>
      </c>
      <c r="C185" s="66" t="s">
        <v>6</v>
      </c>
      <c r="D185" s="66" t="s">
        <v>7</v>
      </c>
      <c r="E185" s="66" t="s">
        <v>163</v>
      </c>
      <c r="F185" s="66" t="s">
        <v>20</v>
      </c>
      <c r="G185" s="32">
        <f t="shared" si="41"/>
        <v>2929908.91</v>
      </c>
      <c r="H185" s="32">
        <f t="shared" si="41"/>
        <v>2929908.91</v>
      </c>
      <c r="I185" s="52">
        <f t="shared" si="41"/>
        <v>4498541.5599999996</v>
      </c>
      <c r="J185" s="22">
        <f t="shared" si="36"/>
        <v>153.53861495987599</v>
      </c>
      <c r="K185" s="52"/>
      <c r="L185" s="52"/>
      <c r="M185" s="65"/>
    </row>
    <row r="186" spans="1:13" s="15" customFormat="1" ht="42.75" customHeight="1" x14ac:dyDescent="0.25">
      <c r="A186" s="56" t="s">
        <v>21</v>
      </c>
      <c r="B186" s="16">
        <v>856</v>
      </c>
      <c r="C186" s="66" t="s">
        <v>6</v>
      </c>
      <c r="D186" s="66" t="s">
        <v>7</v>
      </c>
      <c r="E186" s="66" t="s">
        <v>163</v>
      </c>
      <c r="F186" s="66" t="s">
        <v>22</v>
      </c>
      <c r="G186" s="32">
        <v>2929908.91</v>
      </c>
      <c r="H186" s="32">
        <v>2929908.91</v>
      </c>
      <c r="I186" s="52">
        <v>4498541.5599999996</v>
      </c>
      <c r="J186" s="22">
        <f t="shared" si="36"/>
        <v>153.53861495987599</v>
      </c>
      <c r="K186" s="52"/>
      <c r="L186" s="52"/>
      <c r="M186" s="65"/>
    </row>
    <row r="187" spans="1:13" s="15" customFormat="1" ht="31.5" hidden="1" customHeight="1" x14ac:dyDescent="0.25">
      <c r="A187" s="110" t="s">
        <v>139</v>
      </c>
      <c r="B187" s="64">
        <v>856</v>
      </c>
      <c r="C187" s="106" t="s">
        <v>6</v>
      </c>
      <c r="D187" s="106" t="s">
        <v>6</v>
      </c>
      <c r="E187" s="46"/>
      <c r="F187" s="46"/>
      <c r="G187" s="32">
        <f>G188</f>
        <v>0</v>
      </c>
      <c r="H187" s="32">
        <f>H188</f>
        <v>0</v>
      </c>
      <c r="I187" s="52">
        <f>I188</f>
        <v>0</v>
      </c>
      <c r="J187" s="22" t="e">
        <f t="shared" si="36"/>
        <v>#DIV/0!</v>
      </c>
      <c r="K187" s="52"/>
      <c r="L187" s="52"/>
      <c r="M187" s="65"/>
    </row>
    <row r="188" spans="1:13" s="15" customFormat="1" ht="59.25" hidden="1" customHeight="1" x14ac:dyDescent="0.25">
      <c r="A188" s="63" t="s">
        <v>140</v>
      </c>
      <c r="B188" s="64">
        <v>856</v>
      </c>
      <c r="C188" s="46" t="s">
        <v>6</v>
      </c>
      <c r="D188" s="46" t="s">
        <v>6</v>
      </c>
      <c r="E188" s="46" t="s">
        <v>141</v>
      </c>
      <c r="F188" s="46"/>
      <c r="G188" s="32">
        <f>G189</f>
        <v>0</v>
      </c>
      <c r="H188" s="32">
        <f>H189</f>
        <v>0</v>
      </c>
      <c r="I188" s="52">
        <v>0</v>
      </c>
      <c r="J188" s="22" t="e">
        <f t="shared" si="36"/>
        <v>#DIV/0!</v>
      </c>
      <c r="K188" s="52"/>
      <c r="L188" s="52"/>
      <c r="M188" s="65"/>
    </row>
    <row r="189" spans="1:13" s="15" customFormat="1" ht="33.75" hidden="1" customHeight="1" x14ac:dyDescent="0.25">
      <c r="A189" s="33" t="s">
        <v>26</v>
      </c>
      <c r="B189" s="64">
        <v>856</v>
      </c>
      <c r="C189" s="46" t="s">
        <v>6</v>
      </c>
      <c r="D189" s="46" t="s">
        <v>6</v>
      </c>
      <c r="E189" s="46" t="s">
        <v>141</v>
      </c>
      <c r="F189" s="46" t="s">
        <v>27</v>
      </c>
      <c r="G189" s="32">
        <f>G190</f>
        <v>0</v>
      </c>
      <c r="H189" s="32">
        <f>H190</f>
        <v>0</v>
      </c>
      <c r="I189" s="52">
        <v>0</v>
      </c>
      <c r="J189" s="22" t="e">
        <f t="shared" si="36"/>
        <v>#DIV/0!</v>
      </c>
      <c r="K189" s="52"/>
      <c r="L189" s="52"/>
      <c r="M189" s="65"/>
    </row>
    <row r="190" spans="1:13" s="15" customFormat="1" ht="19.5" hidden="1" customHeight="1" x14ac:dyDescent="0.25">
      <c r="A190" s="33" t="s">
        <v>142</v>
      </c>
      <c r="B190" s="64">
        <v>856</v>
      </c>
      <c r="C190" s="46" t="s">
        <v>6</v>
      </c>
      <c r="D190" s="46" t="s">
        <v>6</v>
      </c>
      <c r="E190" s="46" t="s">
        <v>141</v>
      </c>
      <c r="F190" s="46" t="s">
        <v>56</v>
      </c>
      <c r="G190" s="32"/>
      <c r="H190" s="32"/>
      <c r="I190" s="52">
        <v>0</v>
      </c>
      <c r="J190" s="22" t="e">
        <f t="shared" si="36"/>
        <v>#DIV/0!</v>
      </c>
      <c r="K190" s="52"/>
      <c r="L190" s="52"/>
      <c r="M190" s="65"/>
    </row>
    <row r="191" spans="1:13" s="15" customFormat="1" ht="64.5" customHeight="1" x14ac:dyDescent="0.25">
      <c r="A191" s="56" t="s">
        <v>193</v>
      </c>
      <c r="B191" s="64">
        <v>856</v>
      </c>
      <c r="C191" s="46" t="s">
        <v>6</v>
      </c>
      <c r="D191" s="46" t="s">
        <v>7</v>
      </c>
      <c r="E191" s="46" t="s">
        <v>192</v>
      </c>
      <c r="F191" s="46"/>
      <c r="G191" s="32">
        <f t="shared" ref="G191:I192" si="42">G192</f>
        <v>2500000</v>
      </c>
      <c r="H191" s="32">
        <f t="shared" si="42"/>
        <v>2500000</v>
      </c>
      <c r="I191" s="52">
        <f t="shared" si="42"/>
        <v>1975000</v>
      </c>
      <c r="J191" s="22">
        <f t="shared" si="36"/>
        <v>79</v>
      </c>
      <c r="K191" s="52"/>
      <c r="L191" s="52"/>
      <c r="M191" s="65"/>
    </row>
    <row r="192" spans="1:13" s="15" customFormat="1" ht="32.25" customHeight="1" x14ac:dyDescent="0.25">
      <c r="A192" s="49" t="s">
        <v>66</v>
      </c>
      <c r="B192" s="64">
        <v>856</v>
      </c>
      <c r="C192" s="46" t="s">
        <v>6</v>
      </c>
      <c r="D192" s="46" t="s">
        <v>7</v>
      </c>
      <c r="E192" s="46" t="s">
        <v>192</v>
      </c>
      <c r="F192" s="46" t="s">
        <v>20</v>
      </c>
      <c r="G192" s="32">
        <f t="shared" si="42"/>
        <v>2500000</v>
      </c>
      <c r="H192" s="32">
        <f t="shared" si="42"/>
        <v>2500000</v>
      </c>
      <c r="I192" s="52">
        <f t="shared" si="42"/>
        <v>1975000</v>
      </c>
      <c r="J192" s="22">
        <f t="shared" si="36"/>
        <v>79</v>
      </c>
      <c r="K192" s="52"/>
      <c r="L192" s="52"/>
      <c r="M192" s="65"/>
    </row>
    <row r="193" spans="1:13" s="15" customFormat="1" ht="30" customHeight="1" x14ac:dyDescent="0.25">
      <c r="A193" s="56" t="s">
        <v>21</v>
      </c>
      <c r="B193" s="64">
        <v>856</v>
      </c>
      <c r="C193" s="46" t="s">
        <v>6</v>
      </c>
      <c r="D193" s="46" t="s">
        <v>7</v>
      </c>
      <c r="E193" s="46" t="s">
        <v>192</v>
      </c>
      <c r="F193" s="46" t="s">
        <v>22</v>
      </c>
      <c r="G193" s="32">
        <v>2500000</v>
      </c>
      <c r="H193" s="32">
        <v>2500000</v>
      </c>
      <c r="I193" s="52">
        <v>1975000</v>
      </c>
      <c r="J193" s="22">
        <f t="shared" si="36"/>
        <v>79</v>
      </c>
      <c r="K193" s="52"/>
      <c r="L193" s="52"/>
      <c r="M193" s="65"/>
    </row>
    <row r="194" spans="1:13" s="15" customFormat="1" ht="16.5" customHeight="1" x14ac:dyDescent="0.25">
      <c r="A194" s="23" t="s">
        <v>38</v>
      </c>
      <c r="B194" s="16">
        <v>856</v>
      </c>
      <c r="C194" s="24" t="s">
        <v>9</v>
      </c>
      <c r="D194" s="25"/>
      <c r="E194" s="25" t="s">
        <v>30</v>
      </c>
      <c r="F194" s="17"/>
      <c r="G194" s="26">
        <f>G195</f>
        <v>5644108.04</v>
      </c>
      <c r="H194" s="26">
        <f>H195</f>
        <v>5644108.04</v>
      </c>
      <c r="I194" s="26">
        <f>I195</f>
        <v>6201913.8799999999</v>
      </c>
      <c r="J194" s="22">
        <f t="shared" si="36"/>
        <v>109.8829759467184</v>
      </c>
      <c r="K194" s="53">
        <f>K195</f>
        <v>5300000</v>
      </c>
      <c r="L194" s="53">
        <f>L195</f>
        <v>3800000</v>
      </c>
      <c r="M194" s="65"/>
    </row>
    <row r="195" spans="1:13" s="15" customFormat="1" ht="18" customHeight="1" x14ac:dyDescent="0.25">
      <c r="A195" s="81" t="s">
        <v>39</v>
      </c>
      <c r="B195" s="16">
        <v>856</v>
      </c>
      <c r="C195" s="82" t="s">
        <v>9</v>
      </c>
      <c r="D195" s="82" t="s">
        <v>3</v>
      </c>
      <c r="E195" s="25" t="s">
        <v>30</v>
      </c>
      <c r="F195" s="51"/>
      <c r="G195" s="83">
        <f>G205+G199+G202+G196</f>
        <v>5644108.04</v>
      </c>
      <c r="H195" s="83">
        <f>H205+H199+H202+H196</f>
        <v>5644108.04</v>
      </c>
      <c r="I195" s="83">
        <f>I205+I199+I202+I196</f>
        <v>6201913.8799999999</v>
      </c>
      <c r="J195" s="22">
        <f t="shared" si="36"/>
        <v>109.8829759467184</v>
      </c>
      <c r="K195" s="84">
        <v>5300000</v>
      </c>
      <c r="L195" s="84">
        <v>3800000</v>
      </c>
      <c r="M195" s="85"/>
    </row>
    <row r="196" spans="1:13" s="15" customFormat="1" ht="30.75" customHeight="1" x14ac:dyDescent="0.25">
      <c r="A196" s="86" t="s">
        <v>133</v>
      </c>
      <c r="B196" s="104">
        <v>856</v>
      </c>
      <c r="C196" s="111" t="s">
        <v>9</v>
      </c>
      <c r="D196" s="111" t="s">
        <v>3</v>
      </c>
      <c r="E196" s="105" t="s">
        <v>194</v>
      </c>
      <c r="F196" s="105"/>
      <c r="G196" s="69">
        <f t="shared" ref="G196:I197" si="43">G197</f>
        <v>269108.03999999998</v>
      </c>
      <c r="H196" s="69">
        <f t="shared" si="43"/>
        <v>269108.03999999998</v>
      </c>
      <c r="I196" s="69">
        <f t="shared" si="43"/>
        <v>601913.88</v>
      </c>
      <c r="J196" s="22">
        <f t="shared" si="36"/>
        <v>223.66997284807991</v>
      </c>
      <c r="K196" s="84"/>
      <c r="L196" s="84"/>
      <c r="M196" s="85"/>
    </row>
    <row r="197" spans="1:13" s="15" customFormat="1" ht="30" customHeight="1" x14ac:dyDescent="0.25">
      <c r="A197" s="33" t="s">
        <v>59</v>
      </c>
      <c r="B197" s="104">
        <v>856</v>
      </c>
      <c r="C197" s="111" t="s">
        <v>9</v>
      </c>
      <c r="D197" s="111" t="s">
        <v>3</v>
      </c>
      <c r="E197" s="105" t="s">
        <v>194</v>
      </c>
      <c r="F197" s="105" t="s">
        <v>20</v>
      </c>
      <c r="G197" s="69">
        <f t="shared" si="43"/>
        <v>269108.03999999998</v>
      </c>
      <c r="H197" s="69">
        <f t="shared" si="43"/>
        <v>269108.03999999998</v>
      </c>
      <c r="I197" s="69">
        <f t="shared" si="43"/>
        <v>601913.88</v>
      </c>
      <c r="J197" s="22">
        <f t="shared" si="36"/>
        <v>223.66997284807991</v>
      </c>
      <c r="K197" s="84"/>
      <c r="L197" s="84"/>
      <c r="M197" s="85"/>
    </row>
    <row r="198" spans="1:13" s="15" customFormat="1" ht="31.5" customHeight="1" x14ac:dyDescent="0.25">
      <c r="A198" s="33" t="s">
        <v>21</v>
      </c>
      <c r="B198" s="104">
        <v>856</v>
      </c>
      <c r="C198" s="111" t="s">
        <v>9</v>
      </c>
      <c r="D198" s="111" t="s">
        <v>3</v>
      </c>
      <c r="E198" s="105" t="s">
        <v>194</v>
      </c>
      <c r="F198" s="105" t="s">
        <v>22</v>
      </c>
      <c r="G198" s="69">
        <v>269108.03999999998</v>
      </c>
      <c r="H198" s="69">
        <v>269108.03999999998</v>
      </c>
      <c r="I198" s="69">
        <v>601913.88</v>
      </c>
      <c r="J198" s="22">
        <f t="shared" si="36"/>
        <v>223.66997284807991</v>
      </c>
      <c r="K198" s="84"/>
      <c r="L198" s="84"/>
      <c r="M198" s="85"/>
    </row>
    <row r="199" spans="1:13" s="15" customFormat="1" ht="90" customHeight="1" x14ac:dyDescent="0.25">
      <c r="A199" s="63" t="s">
        <v>104</v>
      </c>
      <c r="B199" s="16">
        <v>856</v>
      </c>
      <c r="C199" s="66" t="s">
        <v>9</v>
      </c>
      <c r="D199" s="17" t="s">
        <v>3</v>
      </c>
      <c r="E199" s="17" t="s">
        <v>164</v>
      </c>
      <c r="F199" s="66"/>
      <c r="G199" s="32">
        <f t="shared" ref="G199:I200" si="44">G200</f>
        <v>5375000</v>
      </c>
      <c r="H199" s="32">
        <f t="shared" si="44"/>
        <v>5375000</v>
      </c>
      <c r="I199" s="52">
        <f t="shared" si="44"/>
        <v>5600000</v>
      </c>
      <c r="J199" s="22">
        <f t="shared" si="36"/>
        <v>104.18604651162791</v>
      </c>
      <c r="K199" s="52">
        <f>K200</f>
        <v>5300000</v>
      </c>
      <c r="L199" s="52">
        <f>L200</f>
        <v>3800000</v>
      </c>
      <c r="M199" s="65"/>
    </row>
    <row r="200" spans="1:13" s="15" customFormat="1" ht="16.5" customHeight="1" x14ac:dyDescent="0.25">
      <c r="A200" s="56" t="s">
        <v>47</v>
      </c>
      <c r="B200" s="16">
        <v>856</v>
      </c>
      <c r="C200" s="66" t="s">
        <v>9</v>
      </c>
      <c r="D200" s="17" t="s">
        <v>3</v>
      </c>
      <c r="E200" s="17" t="s">
        <v>164</v>
      </c>
      <c r="F200" s="66" t="s">
        <v>48</v>
      </c>
      <c r="G200" s="32">
        <f t="shared" si="44"/>
        <v>5375000</v>
      </c>
      <c r="H200" s="32">
        <f t="shared" si="44"/>
        <v>5375000</v>
      </c>
      <c r="I200" s="52">
        <f t="shared" si="44"/>
        <v>5600000</v>
      </c>
      <c r="J200" s="22">
        <f t="shared" si="36"/>
        <v>104.18604651162791</v>
      </c>
      <c r="K200" s="52">
        <v>5300000</v>
      </c>
      <c r="L200" s="52">
        <v>3800000</v>
      </c>
      <c r="M200" s="65"/>
    </row>
    <row r="201" spans="1:13" s="15" customFormat="1" ht="16.5" customHeight="1" x14ac:dyDescent="0.25">
      <c r="A201" s="41" t="s">
        <v>49</v>
      </c>
      <c r="B201" s="16">
        <v>856</v>
      </c>
      <c r="C201" s="66" t="s">
        <v>9</v>
      </c>
      <c r="D201" s="17" t="s">
        <v>3</v>
      </c>
      <c r="E201" s="17" t="s">
        <v>164</v>
      </c>
      <c r="F201" s="66" t="s">
        <v>50</v>
      </c>
      <c r="G201" s="32">
        <v>5375000</v>
      </c>
      <c r="H201" s="32">
        <v>5375000</v>
      </c>
      <c r="I201" s="52">
        <v>5600000</v>
      </c>
      <c r="J201" s="22">
        <f t="shared" si="36"/>
        <v>104.18604651162791</v>
      </c>
      <c r="K201" s="52">
        <v>5300000</v>
      </c>
      <c r="L201" s="52">
        <v>3800000</v>
      </c>
      <c r="M201" s="65"/>
    </row>
    <row r="202" spans="1:13" s="15" customFormat="1" ht="16.5" hidden="1" customHeight="1" x14ac:dyDescent="0.25">
      <c r="A202" s="63" t="s">
        <v>136</v>
      </c>
      <c r="B202" s="64">
        <v>856</v>
      </c>
      <c r="C202" s="16" t="s">
        <v>9</v>
      </c>
      <c r="D202" s="16" t="s">
        <v>3</v>
      </c>
      <c r="E202" s="46" t="s">
        <v>195</v>
      </c>
      <c r="F202" s="46"/>
      <c r="G202" s="32">
        <f t="shared" ref="G202:I203" si="45">G203</f>
        <v>0</v>
      </c>
      <c r="H202" s="32">
        <f t="shared" si="45"/>
        <v>0</v>
      </c>
      <c r="I202" s="52">
        <f t="shared" si="45"/>
        <v>0</v>
      </c>
      <c r="J202" s="22" t="e">
        <f t="shared" si="36"/>
        <v>#DIV/0!</v>
      </c>
      <c r="K202" s="52"/>
      <c r="L202" s="52"/>
      <c r="M202" s="65"/>
    </row>
    <row r="203" spans="1:13" s="15" customFormat="1" ht="31.5" hidden="1" customHeight="1" x14ac:dyDescent="0.25">
      <c r="A203" s="49" t="s">
        <v>66</v>
      </c>
      <c r="B203" s="64">
        <v>856</v>
      </c>
      <c r="C203" s="16" t="s">
        <v>9</v>
      </c>
      <c r="D203" s="16" t="s">
        <v>3</v>
      </c>
      <c r="E203" s="46" t="s">
        <v>195</v>
      </c>
      <c r="F203" s="46" t="s">
        <v>20</v>
      </c>
      <c r="G203" s="32">
        <f t="shared" si="45"/>
        <v>0</v>
      </c>
      <c r="H203" s="32">
        <f t="shared" si="45"/>
        <v>0</v>
      </c>
      <c r="I203" s="52">
        <f t="shared" si="45"/>
        <v>0</v>
      </c>
      <c r="J203" s="22" t="e">
        <f t="shared" si="36"/>
        <v>#DIV/0!</v>
      </c>
      <c r="K203" s="52"/>
      <c r="L203" s="52"/>
      <c r="M203" s="65"/>
    </row>
    <row r="204" spans="1:13" s="15" customFormat="1" ht="33" hidden="1" customHeight="1" x14ac:dyDescent="0.25">
      <c r="A204" s="56" t="s">
        <v>21</v>
      </c>
      <c r="B204" s="64">
        <v>856</v>
      </c>
      <c r="C204" s="16" t="s">
        <v>9</v>
      </c>
      <c r="D204" s="16" t="s">
        <v>3</v>
      </c>
      <c r="E204" s="46" t="s">
        <v>195</v>
      </c>
      <c r="F204" s="46" t="s">
        <v>22</v>
      </c>
      <c r="G204" s="32"/>
      <c r="H204" s="32"/>
      <c r="I204" s="52">
        <v>0</v>
      </c>
      <c r="J204" s="22" t="e">
        <f t="shared" si="36"/>
        <v>#DIV/0!</v>
      </c>
      <c r="K204" s="52"/>
      <c r="L204" s="52"/>
      <c r="M204" s="65"/>
    </row>
    <row r="205" spans="1:13" s="15" customFormat="1" ht="16.5" hidden="1" customHeight="1" x14ac:dyDescent="0.25">
      <c r="A205" s="86" t="s">
        <v>133</v>
      </c>
      <c r="B205" s="64">
        <v>856</v>
      </c>
      <c r="C205" s="46" t="s">
        <v>9</v>
      </c>
      <c r="D205" s="46" t="s">
        <v>3</v>
      </c>
      <c r="E205" s="46" t="s">
        <v>194</v>
      </c>
      <c r="F205" s="46"/>
      <c r="G205" s="87">
        <f t="shared" ref="G205:I206" si="46">G206</f>
        <v>0</v>
      </c>
      <c r="H205" s="87">
        <f t="shared" si="46"/>
        <v>0</v>
      </c>
      <c r="I205" s="87">
        <f t="shared" si="46"/>
        <v>0</v>
      </c>
      <c r="J205" s="22" t="e">
        <f>I205/H205*100</f>
        <v>#DIV/0!</v>
      </c>
      <c r="K205" s="52"/>
      <c r="L205" s="52"/>
      <c r="M205" s="65"/>
    </row>
    <row r="206" spans="1:13" s="15" customFormat="1" ht="16.5" hidden="1" customHeight="1" x14ac:dyDescent="0.25">
      <c r="A206" s="33" t="s">
        <v>59</v>
      </c>
      <c r="B206" s="64">
        <v>856</v>
      </c>
      <c r="C206" s="46" t="s">
        <v>9</v>
      </c>
      <c r="D206" s="46" t="s">
        <v>3</v>
      </c>
      <c r="E206" s="46" t="s">
        <v>194</v>
      </c>
      <c r="F206" s="46" t="s">
        <v>20</v>
      </c>
      <c r="G206" s="87">
        <f t="shared" si="46"/>
        <v>0</v>
      </c>
      <c r="H206" s="87">
        <f t="shared" si="46"/>
        <v>0</v>
      </c>
      <c r="I206" s="87">
        <f t="shared" si="46"/>
        <v>0</v>
      </c>
      <c r="J206" s="22" t="e">
        <f>I206/H206*100</f>
        <v>#DIV/0!</v>
      </c>
      <c r="K206" s="52"/>
      <c r="L206" s="52"/>
      <c r="M206" s="65"/>
    </row>
    <row r="207" spans="1:13" s="15" customFormat="1" ht="16.5" hidden="1" customHeight="1" x14ac:dyDescent="0.25">
      <c r="A207" s="33" t="s">
        <v>21</v>
      </c>
      <c r="B207" s="64">
        <v>856</v>
      </c>
      <c r="C207" s="46" t="s">
        <v>9</v>
      </c>
      <c r="D207" s="46" t="s">
        <v>3</v>
      </c>
      <c r="E207" s="46" t="s">
        <v>194</v>
      </c>
      <c r="F207" s="46" t="s">
        <v>22</v>
      </c>
      <c r="G207" s="87"/>
      <c r="H207" s="87"/>
      <c r="I207" s="88">
        <v>0</v>
      </c>
      <c r="J207" s="22" t="e">
        <f>I207/H207*100</f>
        <v>#DIV/0!</v>
      </c>
      <c r="K207" s="52"/>
      <c r="L207" s="52"/>
      <c r="M207" s="65"/>
    </row>
    <row r="208" spans="1:13" s="15" customFormat="1" ht="16.5" customHeight="1" x14ac:dyDescent="0.25">
      <c r="A208" s="23" t="s">
        <v>40</v>
      </c>
      <c r="B208" s="16">
        <v>856</v>
      </c>
      <c r="C208" s="24" t="s">
        <v>13</v>
      </c>
      <c r="D208" s="25" t="s">
        <v>30</v>
      </c>
      <c r="E208" s="25" t="s">
        <v>30</v>
      </c>
      <c r="F208" s="25" t="s">
        <v>30</v>
      </c>
      <c r="G208" s="26">
        <f>G209+G213</f>
        <v>107131.23</v>
      </c>
      <c r="H208" s="26">
        <f>H209+H213</f>
        <v>107131.23</v>
      </c>
      <c r="I208" s="26">
        <f>I209+I213</f>
        <v>109391.85</v>
      </c>
      <c r="J208" s="22">
        <f t="shared" si="36"/>
        <v>102.1101409925005</v>
      </c>
      <c r="K208" s="53">
        <f>K209</f>
        <v>122819</v>
      </c>
      <c r="L208" s="53">
        <f>L209</f>
        <v>122819</v>
      </c>
      <c r="M208" s="78"/>
    </row>
    <row r="209" spans="1:13" s="15" customFormat="1" ht="17.25" customHeight="1" x14ac:dyDescent="0.25">
      <c r="A209" s="89" t="s">
        <v>41</v>
      </c>
      <c r="B209" s="16">
        <v>856</v>
      </c>
      <c r="C209" s="90" t="s">
        <v>13</v>
      </c>
      <c r="D209" s="90" t="s">
        <v>3</v>
      </c>
      <c r="E209" s="91" t="s">
        <v>30</v>
      </c>
      <c r="F209" s="17"/>
      <c r="G209" s="26">
        <f t="shared" ref="G209:I211" si="47">G210</f>
        <v>107131.23</v>
      </c>
      <c r="H209" s="26">
        <f t="shared" si="47"/>
        <v>107131.23</v>
      </c>
      <c r="I209" s="53">
        <f t="shared" si="47"/>
        <v>109391.85</v>
      </c>
      <c r="J209" s="22">
        <f t="shared" si="36"/>
        <v>102.1101409925005</v>
      </c>
      <c r="K209" s="53">
        <f>K210</f>
        <v>122819</v>
      </c>
      <c r="L209" s="53">
        <f>L210</f>
        <v>122819</v>
      </c>
      <c r="M209" s="65"/>
    </row>
    <row r="210" spans="1:13" s="15" customFormat="1" ht="32.25" customHeight="1" x14ac:dyDescent="0.25">
      <c r="A210" s="56" t="s">
        <v>105</v>
      </c>
      <c r="B210" s="16">
        <v>856</v>
      </c>
      <c r="C210" s="10" t="s">
        <v>13</v>
      </c>
      <c r="D210" s="10" t="s">
        <v>3</v>
      </c>
      <c r="E210" s="10" t="s">
        <v>165</v>
      </c>
      <c r="F210" s="17"/>
      <c r="G210" s="32">
        <f t="shared" si="47"/>
        <v>107131.23</v>
      </c>
      <c r="H210" s="32">
        <f t="shared" si="47"/>
        <v>107131.23</v>
      </c>
      <c r="I210" s="52">
        <f t="shared" si="47"/>
        <v>109391.85</v>
      </c>
      <c r="J210" s="22">
        <f t="shared" si="36"/>
        <v>102.1101409925005</v>
      </c>
      <c r="K210" s="52">
        <v>122819</v>
      </c>
      <c r="L210" s="52">
        <v>122819</v>
      </c>
      <c r="M210" s="65"/>
    </row>
    <row r="211" spans="1:13" s="15" customFormat="1" ht="32.25" customHeight="1" x14ac:dyDescent="0.25">
      <c r="A211" s="56" t="s">
        <v>42</v>
      </c>
      <c r="B211" s="16">
        <v>856</v>
      </c>
      <c r="C211" s="10" t="s">
        <v>13</v>
      </c>
      <c r="D211" s="10" t="s">
        <v>3</v>
      </c>
      <c r="E211" s="10" t="s">
        <v>165</v>
      </c>
      <c r="F211" s="17" t="s">
        <v>43</v>
      </c>
      <c r="G211" s="32">
        <f t="shared" si="47"/>
        <v>107131.23</v>
      </c>
      <c r="H211" s="32">
        <f t="shared" si="47"/>
        <v>107131.23</v>
      </c>
      <c r="I211" s="52">
        <f t="shared" si="47"/>
        <v>109391.85</v>
      </c>
      <c r="J211" s="22">
        <f t="shared" si="36"/>
        <v>102.1101409925005</v>
      </c>
      <c r="K211" s="52">
        <f>K212</f>
        <v>122819</v>
      </c>
      <c r="L211" s="52">
        <f>L212</f>
        <v>122819</v>
      </c>
      <c r="M211" s="65"/>
    </row>
    <row r="212" spans="1:13" s="15" customFormat="1" ht="32.25" customHeight="1" x14ac:dyDescent="0.25">
      <c r="A212" s="56" t="s">
        <v>58</v>
      </c>
      <c r="B212" s="16">
        <v>856</v>
      </c>
      <c r="C212" s="10" t="s">
        <v>13</v>
      </c>
      <c r="D212" s="10" t="s">
        <v>3</v>
      </c>
      <c r="E212" s="10" t="s">
        <v>165</v>
      </c>
      <c r="F212" s="17" t="s">
        <v>57</v>
      </c>
      <c r="G212" s="32">
        <v>107131.23</v>
      </c>
      <c r="H212" s="32">
        <v>107131.23</v>
      </c>
      <c r="I212" s="52">
        <v>109391.85</v>
      </c>
      <c r="J212" s="22">
        <f t="shared" si="36"/>
        <v>102.1101409925005</v>
      </c>
      <c r="K212" s="52">
        <v>122819</v>
      </c>
      <c r="L212" s="52">
        <v>122819</v>
      </c>
      <c r="M212" s="65"/>
    </row>
    <row r="213" spans="1:13" s="60" customFormat="1" ht="14.25" hidden="1" customHeight="1" x14ac:dyDescent="0.25">
      <c r="A213" s="76" t="s">
        <v>44</v>
      </c>
      <c r="B213" s="16">
        <v>856</v>
      </c>
      <c r="C213" s="92">
        <v>10</v>
      </c>
      <c r="D213" s="92" t="s">
        <v>7</v>
      </c>
      <c r="E213" s="92"/>
      <c r="F213" s="35"/>
      <c r="G213" s="32">
        <f t="shared" ref="G213:H215" si="48">G214</f>
        <v>0</v>
      </c>
      <c r="H213" s="32">
        <f t="shared" si="48"/>
        <v>0</v>
      </c>
      <c r="I213" s="52">
        <v>0</v>
      </c>
      <c r="J213" s="22" t="e">
        <f t="shared" si="36"/>
        <v>#DIV/0!</v>
      </c>
      <c r="K213" s="52"/>
      <c r="L213" s="52"/>
      <c r="M213" s="65"/>
    </row>
    <row r="214" spans="1:13" s="15" customFormat="1" ht="33" hidden="1" customHeight="1" x14ac:dyDescent="0.25">
      <c r="A214" s="56" t="s">
        <v>106</v>
      </c>
      <c r="B214" s="16">
        <v>856</v>
      </c>
      <c r="C214" s="10" t="s">
        <v>13</v>
      </c>
      <c r="D214" s="10" t="s">
        <v>7</v>
      </c>
      <c r="E214" s="10" t="s">
        <v>107</v>
      </c>
      <c r="F214" s="17"/>
      <c r="G214" s="32">
        <f t="shared" si="48"/>
        <v>0</v>
      </c>
      <c r="H214" s="32">
        <f t="shared" si="48"/>
        <v>0</v>
      </c>
      <c r="I214" s="52">
        <v>0</v>
      </c>
      <c r="J214" s="22" t="e">
        <f t="shared" si="36"/>
        <v>#DIV/0!</v>
      </c>
      <c r="K214" s="52"/>
      <c r="L214" s="52"/>
      <c r="M214" s="65"/>
    </row>
    <row r="215" spans="1:13" s="15" customFormat="1" ht="44.25" hidden="1" customHeight="1" x14ac:dyDescent="0.25">
      <c r="A215" s="67" t="s">
        <v>92</v>
      </c>
      <c r="B215" s="16">
        <v>856</v>
      </c>
      <c r="C215" s="10" t="s">
        <v>13</v>
      </c>
      <c r="D215" s="10" t="s">
        <v>7</v>
      </c>
      <c r="E215" s="10" t="s">
        <v>107</v>
      </c>
      <c r="F215" s="17" t="s">
        <v>27</v>
      </c>
      <c r="G215" s="32">
        <f t="shared" si="48"/>
        <v>0</v>
      </c>
      <c r="H215" s="32">
        <f t="shared" si="48"/>
        <v>0</v>
      </c>
      <c r="I215" s="52">
        <v>0</v>
      </c>
      <c r="J215" s="22" t="e">
        <f t="shared" si="36"/>
        <v>#DIV/0!</v>
      </c>
      <c r="K215" s="52"/>
      <c r="L215" s="52"/>
      <c r="M215" s="65"/>
    </row>
    <row r="216" spans="1:13" s="15" customFormat="1" ht="17.25" hidden="1" customHeight="1" x14ac:dyDescent="0.25">
      <c r="A216" s="28" t="s">
        <v>73</v>
      </c>
      <c r="B216" s="16">
        <v>856</v>
      </c>
      <c r="C216" s="10" t="s">
        <v>13</v>
      </c>
      <c r="D216" s="10" t="s">
        <v>7</v>
      </c>
      <c r="E216" s="10" t="s">
        <v>107</v>
      </c>
      <c r="F216" s="17" t="s">
        <v>56</v>
      </c>
      <c r="G216" s="32"/>
      <c r="H216" s="32"/>
      <c r="I216" s="52">
        <v>0</v>
      </c>
      <c r="J216" s="22" t="e">
        <f t="shared" si="36"/>
        <v>#DIV/0!</v>
      </c>
      <c r="K216" s="52"/>
      <c r="L216" s="52"/>
      <c r="M216" s="65"/>
    </row>
    <row r="217" spans="1:13" s="15" customFormat="1" ht="15" x14ac:dyDescent="0.25">
      <c r="A217" s="89" t="s">
        <v>45</v>
      </c>
      <c r="B217" s="16">
        <v>856</v>
      </c>
      <c r="C217" s="35" t="s">
        <v>12</v>
      </c>
      <c r="D217" s="17"/>
      <c r="E217" s="17"/>
      <c r="F217" s="17"/>
      <c r="G217" s="26">
        <f t="shared" ref="G217:I220" si="49">G218</f>
        <v>162891.25</v>
      </c>
      <c r="H217" s="26">
        <f t="shared" si="49"/>
        <v>162891.25</v>
      </c>
      <c r="I217" s="53">
        <f t="shared" si="49"/>
        <v>176359.35</v>
      </c>
      <c r="J217" s="22">
        <f t="shared" si="36"/>
        <v>108.26815436679379</v>
      </c>
      <c r="K217" s="53">
        <f t="shared" ref="K217:L220" si="50">K218</f>
        <v>250000</v>
      </c>
      <c r="L217" s="53">
        <f t="shared" si="50"/>
        <v>250000</v>
      </c>
      <c r="M217" s="65"/>
    </row>
    <row r="218" spans="1:13" s="60" customFormat="1" ht="15" x14ac:dyDescent="0.25">
      <c r="A218" s="93" t="s">
        <v>46</v>
      </c>
      <c r="B218" s="16">
        <v>856</v>
      </c>
      <c r="C218" s="77" t="s">
        <v>12</v>
      </c>
      <c r="D218" s="77" t="s">
        <v>11</v>
      </c>
      <c r="E218" s="77"/>
      <c r="F218" s="77"/>
      <c r="G218" s="94">
        <f t="shared" si="49"/>
        <v>162891.25</v>
      </c>
      <c r="H218" s="94">
        <f t="shared" si="49"/>
        <v>162891.25</v>
      </c>
      <c r="I218" s="95">
        <f t="shared" si="49"/>
        <v>176359.35</v>
      </c>
      <c r="J218" s="22">
        <f t="shared" si="36"/>
        <v>108.26815436679379</v>
      </c>
      <c r="K218" s="95">
        <f t="shared" si="50"/>
        <v>250000</v>
      </c>
      <c r="L218" s="95">
        <f t="shared" si="50"/>
        <v>250000</v>
      </c>
      <c r="M218" s="95"/>
    </row>
    <row r="219" spans="1:13" s="15" customFormat="1" ht="133.5" customHeight="1" x14ac:dyDescent="0.25">
      <c r="A219" s="49" t="s">
        <v>108</v>
      </c>
      <c r="B219" s="16">
        <v>856</v>
      </c>
      <c r="C219" s="66" t="s">
        <v>12</v>
      </c>
      <c r="D219" s="66" t="s">
        <v>11</v>
      </c>
      <c r="E219" s="96" t="s">
        <v>166</v>
      </c>
      <c r="F219" s="66"/>
      <c r="G219" s="97">
        <f t="shared" si="49"/>
        <v>162891.25</v>
      </c>
      <c r="H219" s="97">
        <f t="shared" si="49"/>
        <v>162891.25</v>
      </c>
      <c r="I219" s="98">
        <f t="shared" si="49"/>
        <v>176359.35</v>
      </c>
      <c r="J219" s="22">
        <f t="shared" si="36"/>
        <v>108.26815436679379</v>
      </c>
      <c r="K219" s="98">
        <f t="shared" si="50"/>
        <v>250000</v>
      </c>
      <c r="L219" s="98">
        <f t="shared" si="50"/>
        <v>250000</v>
      </c>
      <c r="M219" s="95"/>
    </row>
    <row r="220" spans="1:13" s="15" customFormat="1" ht="21" customHeight="1" x14ac:dyDescent="0.25">
      <c r="A220" s="99" t="s">
        <v>47</v>
      </c>
      <c r="B220" s="16">
        <v>856</v>
      </c>
      <c r="C220" s="66" t="s">
        <v>12</v>
      </c>
      <c r="D220" s="66" t="s">
        <v>11</v>
      </c>
      <c r="E220" s="96" t="s">
        <v>166</v>
      </c>
      <c r="F220" s="66" t="s">
        <v>48</v>
      </c>
      <c r="G220" s="97">
        <f t="shared" si="49"/>
        <v>162891.25</v>
      </c>
      <c r="H220" s="97">
        <f t="shared" si="49"/>
        <v>162891.25</v>
      </c>
      <c r="I220" s="98">
        <f t="shared" si="49"/>
        <v>176359.35</v>
      </c>
      <c r="J220" s="22">
        <f t="shared" si="36"/>
        <v>108.26815436679379</v>
      </c>
      <c r="K220" s="98">
        <f t="shared" si="50"/>
        <v>250000</v>
      </c>
      <c r="L220" s="98">
        <f t="shared" si="50"/>
        <v>250000</v>
      </c>
      <c r="M220" s="95"/>
    </row>
    <row r="221" spans="1:13" s="15" customFormat="1" ht="21" customHeight="1" x14ac:dyDescent="0.25">
      <c r="A221" s="100" t="s">
        <v>49</v>
      </c>
      <c r="B221" s="16">
        <v>856</v>
      </c>
      <c r="C221" s="66" t="s">
        <v>12</v>
      </c>
      <c r="D221" s="66" t="s">
        <v>11</v>
      </c>
      <c r="E221" s="96" t="s">
        <v>166</v>
      </c>
      <c r="F221" s="66" t="s">
        <v>50</v>
      </c>
      <c r="G221" s="97">
        <v>162891.25</v>
      </c>
      <c r="H221" s="97">
        <v>162891.25</v>
      </c>
      <c r="I221" s="98">
        <v>176359.35</v>
      </c>
      <c r="J221" s="22">
        <f t="shared" si="36"/>
        <v>108.26815436679379</v>
      </c>
      <c r="K221" s="98">
        <v>250000</v>
      </c>
      <c r="L221" s="98">
        <v>250000</v>
      </c>
      <c r="M221" s="95"/>
    </row>
    <row r="222" spans="1:13" s="15" customFormat="1" ht="21" customHeight="1" x14ac:dyDescent="0.25">
      <c r="A222" s="116" t="s">
        <v>109</v>
      </c>
      <c r="B222" s="116"/>
      <c r="C222" s="116"/>
      <c r="D222" s="116"/>
      <c r="E222" s="116"/>
      <c r="F222" s="116"/>
      <c r="G222" s="26">
        <f>G7</f>
        <v>53964852.469999999</v>
      </c>
      <c r="H222" s="26">
        <f>H7</f>
        <v>53964852.469999999</v>
      </c>
      <c r="I222" s="26">
        <f>I7</f>
        <v>117375539.84</v>
      </c>
      <c r="J222" s="22">
        <f t="shared" si="36"/>
        <v>217.50367965010392</v>
      </c>
      <c r="K222" s="26">
        <f>K7</f>
        <v>20692187</v>
      </c>
      <c r="L222" s="26">
        <f>L7</f>
        <v>21135224</v>
      </c>
      <c r="M222" s="78"/>
    </row>
  </sheetData>
  <mergeCells count="4">
    <mergeCell ref="A3:I3"/>
    <mergeCell ref="C2:I2"/>
    <mergeCell ref="C1:F1"/>
    <mergeCell ref="A222:F222"/>
  </mergeCells>
  <pageMargins left="0.70866141732283472" right="0.47244094488188981" top="0.19685039370078741" bottom="0.19685039370078741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2.Вед</vt:lpstr>
      <vt:lpstr>'2.Вед'!Заголовки_для_печати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2026-05-18T12:52:26Z</dcterms:modified>
</cp:coreProperties>
</file>