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45" windowWidth="17955" windowHeight="11040"/>
  </bookViews>
  <sheets>
    <sheet name="5.ПС " sheetId="2" r:id="rId1"/>
    <sheet name="5.ПС (2)" sheetId="3" state="hidden" r:id="rId2"/>
  </sheets>
  <externalReferences>
    <externalReference r:id="rId3"/>
    <externalReference r:id="rId4"/>
  </externalReferences>
  <definedNames>
    <definedName name="_xlnm.Print_Titles" localSheetId="0">'5.ПС '!$3:$3</definedName>
    <definedName name="_xlnm.Print_Titles" localSheetId="1">'5.ПС (2)'!$6:$6</definedName>
  </definedNames>
  <calcPr calcId="145621" refMode="R1C1"/>
</workbook>
</file>

<file path=xl/calcChain.xml><?xml version="1.0" encoding="utf-8"?>
<calcChain xmlns="http://schemas.openxmlformats.org/spreadsheetml/2006/main">
  <c r="M8" i="3" l="1"/>
  <c r="N8" i="3"/>
  <c r="M9" i="3"/>
  <c r="N9" i="3"/>
  <c r="M10" i="3"/>
  <c r="N10" i="3"/>
  <c r="M11" i="3"/>
  <c r="N11" i="3"/>
  <c r="M12" i="3"/>
  <c r="N12" i="3"/>
  <c r="M13" i="3"/>
  <c r="N13" i="3"/>
  <c r="M14" i="3"/>
  <c r="N14" i="3"/>
  <c r="M15" i="3"/>
  <c r="N15" i="3"/>
  <c r="M16" i="3"/>
  <c r="N16" i="3"/>
  <c r="M17" i="3"/>
  <c r="N17" i="3"/>
  <c r="M18" i="3"/>
  <c r="N18" i="3"/>
  <c r="M19" i="3"/>
  <c r="N19" i="3"/>
  <c r="M20" i="3"/>
  <c r="N20" i="3"/>
  <c r="M21" i="3"/>
  <c r="N21" i="3"/>
  <c r="M22" i="3"/>
  <c r="N22" i="3"/>
  <c r="M23" i="3"/>
  <c r="N23" i="3"/>
  <c r="M24" i="3"/>
  <c r="N24" i="3"/>
  <c r="M25" i="3"/>
  <c r="N25" i="3"/>
  <c r="M26" i="3"/>
  <c r="N26" i="3"/>
  <c r="M27" i="3"/>
  <c r="N27" i="3"/>
  <c r="M28" i="3"/>
  <c r="N28" i="3"/>
  <c r="M29" i="3"/>
  <c r="N29" i="3"/>
  <c r="M30" i="3"/>
  <c r="N30" i="3"/>
  <c r="M31" i="3"/>
  <c r="N31" i="3"/>
  <c r="M32" i="3"/>
  <c r="N32" i="3"/>
  <c r="M33" i="3"/>
  <c r="N33" i="3"/>
  <c r="M34" i="3"/>
  <c r="N34" i="3"/>
  <c r="M35" i="3"/>
  <c r="N35" i="3"/>
  <c r="M36" i="3"/>
  <c r="N36" i="3"/>
  <c r="M37" i="3"/>
  <c r="N37" i="3"/>
  <c r="M38" i="3"/>
  <c r="N38" i="3"/>
  <c r="M39" i="3"/>
  <c r="N39" i="3"/>
  <c r="M40" i="3"/>
  <c r="N40" i="3"/>
  <c r="M41" i="3"/>
  <c r="N41" i="3"/>
  <c r="M42" i="3"/>
  <c r="N42" i="3"/>
  <c r="M43" i="3"/>
  <c r="N43" i="3"/>
  <c r="M44" i="3"/>
  <c r="N44" i="3"/>
  <c r="M45" i="3"/>
  <c r="N45" i="3"/>
  <c r="M46" i="3"/>
  <c r="N46" i="3"/>
  <c r="M47" i="3"/>
  <c r="N47" i="3"/>
  <c r="M48" i="3"/>
  <c r="N48" i="3"/>
  <c r="M49" i="3"/>
  <c r="N49" i="3"/>
  <c r="M50" i="3"/>
  <c r="N50" i="3"/>
  <c r="M51" i="3"/>
  <c r="N51" i="3"/>
  <c r="M52" i="3"/>
  <c r="N52" i="3"/>
  <c r="M53" i="3"/>
  <c r="N53" i="3"/>
  <c r="M54" i="3"/>
  <c r="N54" i="3"/>
  <c r="M55" i="3"/>
  <c r="N55" i="3"/>
  <c r="M56" i="3"/>
  <c r="N56" i="3"/>
  <c r="M57" i="3"/>
  <c r="N57" i="3"/>
  <c r="M58" i="3"/>
  <c r="N58" i="3"/>
  <c r="M59" i="3"/>
  <c r="N59" i="3"/>
  <c r="M60" i="3"/>
  <c r="N60" i="3"/>
  <c r="M61" i="3"/>
  <c r="N61" i="3"/>
  <c r="M62" i="3"/>
  <c r="N62" i="3"/>
  <c r="M63" i="3"/>
  <c r="N63" i="3"/>
  <c r="M64" i="3"/>
  <c r="N64" i="3"/>
  <c r="M65" i="3"/>
  <c r="N65" i="3"/>
  <c r="M66" i="3"/>
  <c r="N66" i="3"/>
  <c r="M67" i="3"/>
  <c r="N67" i="3"/>
  <c r="M68" i="3"/>
  <c r="N68" i="3"/>
  <c r="M69" i="3"/>
  <c r="N69" i="3"/>
  <c r="M70" i="3"/>
  <c r="N70" i="3"/>
  <c r="M71" i="3"/>
  <c r="N71" i="3"/>
  <c r="M72" i="3"/>
  <c r="N72" i="3"/>
  <c r="M73" i="3"/>
  <c r="N73" i="3"/>
  <c r="M74" i="3"/>
  <c r="N74" i="3"/>
  <c r="M75" i="3"/>
  <c r="N75" i="3"/>
  <c r="M76" i="3"/>
  <c r="N76" i="3"/>
  <c r="M77" i="3"/>
  <c r="N77" i="3"/>
  <c r="M78" i="3"/>
  <c r="N78" i="3"/>
  <c r="M79" i="3"/>
  <c r="N79" i="3"/>
  <c r="M80" i="3"/>
  <c r="N80" i="3"/>
  <c r="M81" i="3"/>
  <c r="N81" i="3"/>
  <c r="M82" i="3"/>
  <c r="N82" i="3"/>
  <c r="M83" i="3"/>
  <c r="N83" i="3"/>
  <c r="M84" i="3"/>
  <c r="N84" i="3"/>
  <c r="M85" i="3"/>
  <c r="N85" i="3"/>
  <c r="M86" i="3"/>
  <c r="N86" i="3"/>
  <c r="M87" i="3"/>
  <c r="N87" i="3"/>
  <c r="M88" i="3"/>
  <c r="N88" i="3"/>
  <c r="M89" i="3"/>
  <c r="N89" i="3"/>
  <c r="M90" i="3"/>
  <c r="N90" i="3"/>
  <c r="M91" i="3"/>
  <c r="N91" i="3"/>
  <c r="M92" i="3"/>
  <c r="N92" i="3"/>
  <c r="M93" i="3"/>
  <c r="N93" i="3"/>
  <c r="M94" i="3"/>
  <c r="N94" i="3"/>
  <c r="M95" i="3"/>
  <c r="N95" i="3"/>
  <c r="M96" i="3"/>
  <c r="N96" i="3"/>
  <c r="M97" i="3"/>
  <c r="N97" i="3"/>
  <c r="M98" i="3"/>
  <c r="N98" i="3"/>
  <c r="M99" i="3"/>
  <c r="N99" i="3"/>
  <c r="M100" i="3"/>
  <c r="N100" i="3"/>
  <c r="M101" i="3"/>
  <c r="N101" i="3"/>
  <c r="M102" i="3"/>
  <c r="N102" i="3"/>
  <c r="M103" i="3"/>
  <c r="N103" i="3"/>
  <c r="M104" i="3"/>
  <c r="N104" i="3"/>
  <c r="M105" i="3"/>
  <c r="N105" i="3"/>
  <c r="M106" i="3"/>
  <c r="N106" i="3"/>
  <c r="M107" i="3"/>
  <c r="N107" i="3"/>
  <c r="M108" i="3"/>
  <c r="N108" i="3"/>
  <c r="M109" i="3"/>
  <c r="N109" i="3"/>
  <c r="M110" i="3"/>
  <c r="N110" i="3"/>
  <c r="M111" i="3"/>
  <c r="N111" i="3"/>
  <c r="M112" i="3"/>
  <c r="N112" i="3"/>
  <c r="M113" i="3"/>
  <c r="N113" i="3"/>
  <c r="M114" i="3"/>
  <c r="N114" i="3"/>
  <c r="M115" i="3"/>
  <c r="N115" i="3"/>
  <c r="M116" i="3"/>
  <c r="N116" i="3"/>
  <c r="M117" i="3"/>
  <c r="N117" i="3"/>
  <c r="M118" i="3"/>
  <c r="N118" i="3"/>
  <c r="M119" i="3"/>
  <c r="N119" i="3"/>
  <c r="M120" i="3"/>
  <c r="N120" i="3"/>
  <c r="M121" i="3"/>
  <c r="N121" i="3"/>
  <c r="M122" i="3"/>
  <c r="N122" i="3"/>
  <c r="M123" i="3"/>
  <c r="N123" i="3"/>
  <c r="M124" i="3"/>
  <c r="N124" i="3"/>
  <c r="M125" i="3"/>
  <c r="N125" i="3"/>
  <c r="M126" i="3"/>
  <c r="N126" i="3"/>
  <c r="M127" i="3"/>
  <c r="N127" i="3"/>
  <c r="M128" i="3"/>
  <c r="N128" i="3"/>
  <c r="M129" i="3"/>
  <c r="N129" i="3"/>
  <c r="M130" i="3"/>
  <c r="N130" i="3"/>
  <c r="M131" i="3"/>
  <c r="N131" i="3"/>
  <c r="M132" i="3"/>
  <c r="N132" i="3"/>
  <c r="M133" i="3"/>
  <c r="N133" i="3"/>
  <c r="M134" i="3"/>
  <c r="N134" i="3"/>
  <c r="M135" i="3"/>
  <c r="N135" i="3"/>
  <c r="M136" i="3"/>
  <c r="N136" i="3"/>
  <c r="M137" i="3"/>
  <c r="N137" i="3"/>
  <c r="M138" i="3"/>
  <c r="N138" i="3"/>
  <c r="M139" i="3"/>
  <c r="N139" i="3"/>
  <c r="M140" i="3"/>
  <c r="N140" i="3"/>
  <c r="M141" i="3"/>
  <c r="N141" i="3"/>
  <c r="M142" i="3"/>
  <c r="N142" i="3"/>
  <c r="M143" i="3"/>
  <c r="N143" i="3"/>
  <c r="M144" i="3"/>
  <c r="N144" i="3"/>
  <c r="M145" i="3"/>
  <c r="N145" i="3"/>
  <c r="M146" i="3"/>
  <c r="N146" i="3"/>
  <c r="M147" i="3"/>
  <c r="N147" i="3"/>
  <c r="M148" i="3"/>
  <c r="N148" i="3"/>
  <c r="M149" i="3"/>
  <c r="N149" i="3"/>
  <c r="M150" i="3"/>
  <c r="N150" i="3"/>
  <c r="M151" i="3"/>
  <c r="N151" i="3"/>
  <c r="M152" i="3"/>
  <c r="N152" i="3"/>
  <c r="M153" i="3"/>
  <c r="N153" i="3"/>
  <c r="M154" i="3"/>
  <c r="N154" i="3"/>
  <c r="M155" i="3"/>
  <c r="N155" i="3"/>
  <c r="M156" i="3"/>
  <c r="N156" i="3"/>
  <c r="M157" i="3"/>
  <c r="N157" i="3"/>
  <c r="M158" i="3"/>
  <c r="N158" i="3"/>
  <c r="M159" i="3"/>
  <c r="N159" i="3"/>
  <c r="M160" i="3"/>
  <c r="N160" i="3"/>
  <c r="M161" i="3"/>
  <c r="N161" i="3"/>
  <c r="M162" i="3"/>
  <c r="N162" i="3"/>
  <c r="M163" i="3"/>
  <c r="N163" i="3"/>
  <c r="M164" i="3"/>
  <c r="N164" i="3"/>
  <c r="M165" i="3"/>
  <c r="N165" i="3"/>
  <c r="M166" i="3"/>
  <c r="N166" i="3"/>
  <c r="M167" i="3"/>
  <c r="N167" i="3"/>
  <c r="M168" i="3"/>
  <c r="N168" i="3"/>
  <c r="M169" i="3"/>
  <c r="N169" i="3"/>
  <c r="M170" i="3"/>
  <c r="N170" i="3"/>
  <c r="M171" i="3"/>
  <c r="N171" i="3"/>
  <c r="M172" i="3"/>
  <c r="N172" i="3"/>
  <c r="M173" i="3"/>
  <c r="N173" i="3"/>
  <c r="M174" i="3"/>
  <c r="N174" i="3"/>
  <c r="M175" i="3"/>
  <c r="N175" i="3"/>
  <c r="M176" i="3"/>
  <c r="N176" i="3"/>
  <c r="M177" i="3"/>
  <c r="N177" i="3"/>
  <c r="M178" i="3"/>
  <c r="N178" i="3"/>
  <c r="M179" i="3"/>
  <c r="N179" i="3"/>
  <c r="M180" i="3"/>
  <c r="N180" i="3"/>
  <c r="M181" i="3"/>
  <c r="N181" i="3"/>
  <c r="M182" i="3"/>
  <c r="N182" i="3"/>
  <c r="M183" i="3"/>
  <c r="N183" i="3"/>
  <c r="M184" i="3"/>
  <c r="N184" i="3"/>
  <c r="M185" i="3"/>
  <c r="N185" i="3"/>
  <c r="M186" i="3"/>
  <c r="N186" i="3"/>
  <c r="M187" i="3"/>
  <c r="N187" i="3"/>
  <c r="M188" i="3"/>
  <c r="N188" i="3"/>
  <c r="M189" i="3"/>
  <c r="N189" i="3"/>
  <c r="M190" i="3"/>
  <c r="N190" i="3"/>
  <c r="M191" i="3"/>
  <c r="N191" i="3"/>
  <c r="M192" i="3"/>
  <c r="N192" i="3"/>
  <c r="M193" i="3"/>
  <c r="N193" i="3"/>
  <c r="M194" i="3"/>
  <c r="N194" i="3"/>
  <c r="M195" i="3"/>
  <c r="N195" i="3"/>
  <c r="M196" i="3"/>
  <c r="N196" i="3"/>
  <c r="M197" i="3"/>
  <c r="N197" i="3"/>
  <c r="M198" i="3"/>
  <c r="N198" i="3"/>
  <c r="M199" i="3"/>
  <c r="N199" i="3"/>
  <c r="M200" i="3"/>
  <c r="N200" i="3"/>
  <c r="M201" i="3"/>
  <c r="N201" i="3"/>
  <c r="M202" i="3"/>
  <c r="N202" i="3"/>
  <c r="M203" i="3"/>
  <c r="N203" i="3"/>
  <c r="M204" i="3"/>
  <c r="N204" i="3"/>
  <c r="M205" i="3"/>
  <c r="N205" i="3"/>
  <c r="M206" i="3"/>
  <c r="N206" i="3"/>
  <c r="M207" i="3"/>
  <c r="N207" i="3"/>
  <c r="M208" i="3"/>
  <c r="N208" i="3"/>
  <c r="M209" i="3"/>
  <c r="N209" i="3"/>
  <c r="M210" i="3"/>
  <c r="N210" i="3"/>
  <c r="M211" i="3"/>
  <c r="N211" i="3"/>
  <c r="M212" i="3"/>
  <c r="N212" i="3"/>
  <c r="M213" i="3"/>
  <c r="N213" i="3"/>
  <c r="M214" i="3"/>
  <c r="N214" i="3"/>
  <c r="M215" i="3"/>
  <c r="N215" i="3"/>
  <c r="M216" i="3"/>
  <c r="N216" i="3"/>
  <c r="M217" i="3"/>
  <c r="N217" i="3"/>
  <c r="M218" i="3"/>
  <c r="N218" i="3"/>
  <c r="M219" i="3"/>
  <c r="N219" i="3"/>
  <c r="M220" i="3"/>
  <c r="N220" i="3"/>
  <c r="M221" i="3"/>
  <c r="N221" i="3"/>
  <c r="M222" i="3"/>
  <c r="N222" i="3"/>
  <c r="M223" i="3"/>
  <c r="N223" i="3"/>
  <c r="M224" i="3"/>
  <c r="N224" i="3"/>
  <c r="M225" i="3"/>
  <c r="N225" i="3"/>
  <c r="M226" i="3"/>
  <c r="N226" i="3"/>
  <c r="M227" i="3"/>
  <c r="N227" i="3"/>
  <c r="M228" i="3"/>
  <c r="N228" i="3"/>
  <c r="M229" i="3"/>
  <c r="N229" i="3"/>
  <c r="M230" i="3"/>
  <c r="N230" i="3"/>
  <c r="M231" i="3"/>
  <c r="N231" i="3"/>
  <c r="M232" i="3"/>
  <c r="N232" i="3"/>
  <c r="M233" i="3"/>
  <c r="N233" i="3"/>
  <c r="M234" i="3"/>
  <c r="N234" i="3"/>
  <c r="M235" i="3"/>
  <c r="N235" i="3"/>
  <c r="M236" i="3"/>
  <c r="N236" i="3"/>
  <c r="M237" i="3"/>
  <c r="N237" i="3"/>
  <c r="M238" i="3"/>
  <c r="N238" i="3"/>
  <c r="M239" i="3"/>
  <c r="N239" i="3"/>
  <c r="M240" i="3"/>
  <c r="N240" i="3"/>
  <c r="M241" i="3"/>
  <c r="N241" i="3"/>
  <c r="M242" i="3"/>
  <c r="N242" i="3"/>
  <c r="M243" i="3"/>
  <c r="N243" i="3"/>
  <c r="M244" i="3"/>
  <c r="N244" i="3"/>
  <c r="M245" i="3"/>
  <c r="N245" i="3"/>
  <c r="M246" i="3"/>
  <c r="N246" i="3"/>
  <c r="M247" i="3"/>
  <c r="N247" i="3"/>
  <c r="M248" i="3"/>
  <c r="N248" i="3"/>
  <c r="M249" i="3"/>
  <c r="N249" i="3"/>
  <c r="M250" i="3"/>
  <c r="N250" i="3"/>
  <c r="M251" i="3"/>
  <c r="N251" i="3"/>
  <c r="M252" i="3"/>
  <c r="N252" i="3"/>
  <c r="M253" i="3"/>
  <c r="N253" i="3"/>
  <c r="M254" i="3"/>
  <c r="N254" i="3"/>
  <c r="M255" i="3"/>
  <c r="N255" i="3"/>
  <c r="M256" i="3"/>
  <c r="N256" i="3"/>
  <c r="M257" i="3"/>
  <c r="N257" i="3"/>
  <c r="M258" i="3"/>
  <c r="N258" i="3"/>
  <c r="M259" i="3"/>
  <c r="N259" i="3"/>
  <c r="M260" i="3"/>
  <c r="N260" i="3"/>
  <c r="M261" i="3"/>
  <c r="N261" i="3"/>
  <c r="M262" i="3"/>
  <c r="N262" i="3"/>
  <c r="M263" i="3"/>
  <c r="N263" i="3"/>
  <c r="M264" i="3"/>
  <c r="N264" i="3"/>
  <c r="M265" i="3"/>
  <c r="N265" i="3"/>
  <c r="M266" i="3"/>
  <c r="N266" i="3"/>
  <c r="M267" i="3"/>
  <c r="N267" i="3"/>
  <c r="M268" i="3"/>
  <c r="N268" i="3"/>
  <c r="M269" i="3"/>
  <c r="N269" i="3"/>
  <c r="M270" i="3"/>
  <c r="N270" i="3"/>
  <c r="M271" i="3"/>
  <c r="N271" i="3"/>
  <c r="M272" i="3"/>
  <c r="N272" i="3"/>
  <c r="M273" i="3"/>
  <c r="N273" i="3"/>
  <c r="M274" i="3"/>
  <c r="N274" i="3"/>
  <c r="M275" i="3"/>
  <c r="N275" i="3"/>
  <c r="M276" i="3"/>
  <c r="N276" i="3"/>
  <c r="M277" i="3"/>
  <c r="N277" i="3"/>
  <c r="M278" i="3"/>
  <c r="N278" i="3"/>
  <c r="M279" i="3"/>
  <c r="N279" i="3"/>
  <c r="M280" i="3"/>
  <c r="N280" i="3"/>
  <c r="M281" i="3"/>
  <c r="N281" i="3"/>
  <c r="M282" i="3"/>
  <c r="N282" i="3"/>
  <c r="M283" i="3"/>
  <c r="N283" i="3"/>
  <c r="M284" i="3"/>
  <c r="N284" i="3"/>
  <c r="M285" i="3"/>
  <c r="N285" i="3"/>
  <c r="M286" i="3"/>
  <c r="N286" i="3"/>
  <c r="M287" i="3"/>
  <c r="N287" i="3"/>
  <c r="M288" i="3"/>
  <c r="N288" i="3"/>
  <c r="M289" i="3"/>
  <c r="N289" i="3"/>
  <c r="M290" i="3"/>
  <c r="N290" i="3"/>
  <c r="M291" i="3"/>
  <c r="N291" i="3"/>
  <c r="M292" i="3"/>
  <c r="N292" i="3"/>
  <c r="M293" i="3"/>
  <c r="N293" i="3"/>
  <c r="M294" i="3"/>
  <c r="N294" i="3"/>
  <c r="M295" i="3"/>
  <c r="N295" i="3"/>
  <c r="M296" i="3"/>
  <c r="N296" i="3"/>
  <c r="M297" i="3"/>
  <c r="N297" i="3"/>
  <c r="M298" i="3"/>
  <c r="N298" i="3"/>
  <c r="M299" i="3"/>
  <c r="N299" i="3"/>
  <c r="M300" i="3"/>
  <c r="N300" i="3"/>
  <c r="M301" i="3"/>
  <c r="N301" i="3"/>
  <c r="M302" i="3"/>
  <c r="N302" i="3"/>
  <c r="M303" i="3"/>
  <c r="N303" i="3"/>
  <c r="M304" i="3"/>
  <c r="N304" i="3"/>
  <c r="M305" i="3"/>
  <c r="N305" i="3"/>
  <c r="M306" i="3"/>
  <c r="N306" i="3"/>
  <c r="M307" i="3"/>
  <c r="N307" i="3"/>
  <c r="M308" i="3"/>
  <c r="N308" i="3"/>
  <c r="M309" i="3"/>
  <c r="N309" i="3"/>
  <c r="M310" i="3"/>
  <c r="N310" i="3"/>
  <c r="M311" i="3"/>
  <c r="N311" i="3"/>
  <c r="M312" i="3"/>
  <c r="N312" i="3"/>
  <c r="M313" i="3"/>
  <c r="N313" i="3"/>
  <c r="M314" i="3"/>
  <c r="N314" i="3"/>
  <c r="M315" i="3"/>
  <c r="N315" i="3"/>
  <c r="M316" i="3"/>
  <c r="N316" i="3"/>
  <c r="M317" i="3"/>
  <c r="N317" i="3"/>
  <c r="M318" i="3"/>
  <c r="N318" i="3"/>
  <c r="M319" i="3"/>
  <c r="N319" i="3"/>
  <c r="M320" i="3"/>
  <c r="N320" i="3"/>
  <c r="M321" i="3"/>
  <c r="N321" i="3"/>
  <c r="M322" i="3"/>
  <c r="N322" i="3"/>
  <c r="M323" i="3"/>
  <c r="N323" i="3"/>
  <c r="M324" i="3"/>
  <c r="N324" i="3"/>
  <c r="M325" i="3"/>
  <c r="N325" i="3"/>
  <c r="M326" i="3"/>
  <c r="N326" i="3"/>
  <c r="M327" i="3"/>
  <c r="N327" i="3"/>
  <c r="M328" i="3"/>
  <c r="N328" i="3"/>
  <c r="M329" i="3"/>
  <c r="N329" i="3"/>
  <c r="M330" i="3"/>
  <c r="N330" i="3"/>
  <c r="M331" i="3"/>
  <c r="N331" i="3"/>
  <c r="M332" i="3"/>
  <c r="N332" i="3"/>
  <c r="M333" i="3"/>
  <c r="N333" i="3"/>
  <c r="M334" i="3"/>
  <c r="N334" i="3"/>
  <c r="M335" i="3"/>
  <c r="N335" i="3"/>
  <c r="M336" i="3"/>
  <c r="N336" i="3"/>
  <c r="M337" i="3"/>
  <c r="N337" i="3"/>
  <c r="M338" i="3"/>
  <c r="N338" i="3"/>
  <c r="M339" i="3"/>
  <c r="N339" i="3"/>
  <c r="M340" i="3"/>
  <c r="N340" i="3"/>
  <c r="M341" i="3"/>
  <c r="N341" i="3"/>
  <c r="M342" i="3"/>
  <c r="N342" i="3"/>
  <c r="M343" i="3"/>
  <c r="N343" i="3"/>
  <c r="M344" i="3"/>
  <c r="N344" i="3"/>
  <c r="M345" i="3"/>
  <c r="N345" i="3"/>
  <c r="M346" i="3"/>
  <c r="N346" i="3"/>
  <c r="M347" i="3"/>
  <c r="N347" i="3"/>
  <c r="M348" i="3"/>
  <c r="N348" i="3"/>
  <c r="M349" i="3"/>
  <c r="N349" i="3"/>
  <c r="M350" i="3"/>
  <c r="N350" i="3"/>
  <c r="M351" i="3"/>
  <c r="N351" i="3"/>
  <c r="M352" i="3"/>
  <c r="N352" i="3"/>
  <c r="M353" i="3"/>
  <c r="N353" i="3"/>
  <c r="M354" i="3"/>
  <c r="N354" i="3"/>
  <c r="M355" i="3"/>
  <c r="N355" i="3"/>
  <c r="M356" i="3"/>
  <c r="N356" i="3"/>
  <c r="M357" i="3"/>
  <c r="N357" i="3"/>
  <c r="M358" i="3"/>
  <c r="N358" i="3"/>
  <c r="M359" i="3"/>
  <c r="N359" i="3"/>
  <c r="M360" i="3"/>
  <c r="N360" i="3"/>
  <c r="M361" i="3"/>
  <c r="N361" i="3"/>
  <c r="M362" i="3"/>
  <c r="N362" i="3"/>
  <c r="M363" i="3"/>
  <c r="N363" i="3"/>
  <c r="M364" i="3"/>
  <c r="N364" i="3"/>
  <c r="M365" i="3"/>
  <c r="N365" i="3"/>
  <c r="M366" i="3"/>
  <c r="N366" i="3"/>
  <c r="M367" i="3"/>
  <c r="N367" i="3"/>
  <c r="M368" i="3"/>
  <c r="N368" i="3"/>
  <c r="M369" i="3"/>
  <c r="N369" i="3"/>
  <c r="M370" i="3"/>
  <c r="N370" i="3"/>
  <c r="M371" i="3"/>
  <c r="N371" i="3"/>
  <c r="M372" i="3"/>
  <c r="N372" i="3"/>
  <c r="M373" i="3"/>
  <c r="N373" i="3"/>
  <c r="M374" i="3"/>
  <c r="N374" i="3"/>
  <c r="M375" i="3"/>
  <c r="N375" i="3"/>
  <c r="M376" i="3"/>
  <c r="N376" i="3"/>
  <c r="M377" i="3"/>
  <c r="N377" i="3"/>
  <c r="M378" i="3"/>
  <c r="N378" i="3"/>
  <c r="M379" i="3"/>
  <c r="N379" i="3"/>
  <c r="M380" i="3"/>
  <c r="N380" i="3"/>
  <c r="M381" i="3"/>
  <c r="N381" i="3"/>
  <c r="M382" i="3"/>
  <c r="N382" i="3"/>
  <c r="M383" i="3"/>
  <c r="N383" i="3"/>
  <c r="M384" i="3"/>
  <c r="N384" i="3"/>
  <c r="M385" i="3"/>
  <c r="N385" i="3"/>
  <c r="M386" i="3"/>
  <c r="N386" i="3"/>
  <c r="M387" i="3"/>
  <c r="N387" i="3"/>
  <c r="M388" i="3"/>
  <c r="N388" i="3"/>
  <c r="M389" i="3"/>
  <c r="N389" i="3"/>
  <c r="M390" i="3"/>
  <c r="N390" i="3"/>
  <c r="M391" i="3"/>
  <c r="N391" i="3"/>
  <c r="M392" i="3"/>
  <c r="N392" i="3"/>
  <c r="M393" i="3"/>
  <c r="N393" i="3"/>
  <c r="M394" i="3"/>
  <c r="N394" i="3"/>
  <c r="M395" i="3"/>
  <c r="N395" i="3"/>
  <c r="M396" i="3"/>
  <c r="N396" i="3"/>
  <c r="M397" i="3"/>
  <c r="N397" i="3"/>
  <c r="M398" i="3"/>
  <c r="N398" i="3"/>
  <c r="M399" i="3"/>
  <c r="N399" i="3"/>
  <c r="M400" i="3"/>
  <c r="N400" i="3"/>
  <c r="M401" i="3"/>
  <c r="N401" i="3"/>
  <c r="M402" i="3"/>
  <c r="N402" i="3"/>
  <c r="M403" i="3"/>
  <c r="N403" i="3"/>
  <c r="M404" i="3"/>
  <c r="N404" i="3"/>
  <c r="M405" i="3"/>
  <c r="N405" i="3"/>
  <c r="M406" i="3"/>
  <c r="N406" i="3"/>
  <c r="M407" i="3"/>
  <c r="N407" i="3"/>
  <c r="M408" i="3"/>
  <c r="N408" i="3"/>
  <c r="M409" i="3"/>
  <c r="N409" i="3"/>
  <c r="M410" i="3"/>
  <c r="N410" i="3"/>
  <c r="M411" i="3"/>
  <c r="N411" i="3"/>
  <c r="M412" i="3"/>
  <c r="N412" i="3"/>
  <c r="M413" i="3"/>
  <c r="N413" i="3"/>
  <c r="M414" i="3"/>
  <c r="N414" i="3"/>
  <c r="M415" i="3"/>
  <c r="N415" i="3"/>
  <c r="M416" i="3"/>
  <c r="N416" i="3"/>
  <c r="M417" i="3"/>
  <c r="N417" i="3"/>
  <c r="M418" i="3"/>
  <c r="N418" i="3"/>
  <c r="M419" i="3"/>
  <c r="N419" i="3"/>
  <c r="M420" i="3"/>
  <c r="N420" i="3"/>
  <c r="M421" i="3"/>
  <c r="N421" i="3"/>
  <c r="M422" i="3"/>
  <c r="N422" i="3"/>
  <c r="M423" i="3"/>
  <c r="N423" i="3"/>
  <c r="M424" i="3"/>
  <c r="N424" i="3"/>
  <c r="M425" i="3"/>
  <c r="N425" i="3"/>
  <c r="M426" i="3"/>
  <c r="N426" i="3"/>
  <c r="M427" i="3"/>
  <c r="N427" i="3"/>
  <c r="M428" i="3"/>
  <c r="N428" i="3"/>
  <c r="M429" i="3"/>
  <c r="N429" i="3"/>
  <c r="M430" i="3"/>
  <c r="N430" i="3"/>
  <c r="M431" i="3"/>
  <c r="N431" i="3"/>
  <c r="M432" i="3"/>
  <c r="N432" i="3"/>
  <c r="M433" i="3"/>
  <c r="N433" i="3"/>
  <c r="N7" i="3"/>
  <c r="M7" i="3"/>
  <c r="L434" i="3" l="1"/>
  <c r="K434" i="3"/>
  <c r="J434" i="3"/>
  <c r="L431" i="3"/>
  <c r="K431" i="3"/>
  <c r="K430" i="3" s="1"/>
  <c r="J431" i="3"/>
  <c r="L430" i="3"/>
  <c r="J430" i="3"/>
  <c r="L428" i="3"/>
  <c r="K428" i="3"/>
  <c r="J428" i="3"/>
  <c r="J427" i="3" s="1"/>
  <c r="K427" i="3"/>
  <c r="L425" i="3"/>
  <c r="K425" i="3"/>
  <c r="J425" i="3"/>
  <c r="L424" i="3"/>
  <c r="K424" i="3"/>
  <c r="J424" i="3"/>
  <c r="J423" i="3" s="1"/>
  <c r="L421" i="3"/>
  <c r="K421" i="3"/>
  <c r="J421" i="3"/>
  <c r="L419" i="3"/>
  <c r="K419" i="3"/>
  <c r="K418" i="3" s="1"/>
  <c r="K417" i="3" s="1"/>
  <c r="J419" i="3"/>
  <c r="L418" i="3"/>
  <c r="J418" i="3"/>
  <c r="J417" i="3" s="1"/>
  <c r="L415" i="3"/>
  <c r="K415" i="3"/>
  <c r="J415" i="3"/>
  <c r="L414" i="3"/>
  <c r="L411" i="3" s="1"/>
  <c r="K414" i="3"/>
  <c r="J414" i="3"/>
  <c r="L412" i="3"/>
  <c r="K412" i="3"/>
  <c r="J412" i="3"/>
  <c r="J411" i="3"/>
  <c r="L409" i="3"/>
  <c r="L408" i="3" s="1"/>
  <c r="L407" i="3" s="1"/>
  <c r="K409" i="3"/>
  <c r="J409" i="3"/>
  <c r="J408" i="3" s="1"/>
  <c r="J407" i="3" s="1"/>
  <c r="K408" i="3"/>
  <c r="L404" i="3"/>
  <c r="K404" i="3"/>
  <c r="K403" i="3" s="1"/>
  <c r="K399" i="3" s="1"/>
  <c r="K398" i="3" s="1"/>
  <c r="K387" i="3" s="1"/>
  <c r="J404" i="3"/>
  <c r="L403" i="3"/>
  <c r="J403" i="3"/>
  <c r="L401" i="3"/>
  <c r="K401" i="3"/>
  <c r="J401" i="3"/>
  <c r="J400" i="3" s="1"/>
  <c r="K400" i="3"/>
  <c r="L396" i="3"/>
  <c r="K396" i="3"/>
  <c r="J396" i="3"/>
  <c r="L395" i="3"/>
  <c r="K395" i="3"/>
  <c r="J395" i="3"/>
  <c r="L393" i="3"/>
  <c r="K393" i="3"/>
  <c r="J393" i="3"/>
  <c r="L391" i="3"/>
  <c r="K391" i="3"/>
  <c r="J391" i="3"/>
  <c r="K390" i="3"/>
  <c r="K389" i="3"/>
  <c r="K388" i="3" s="1"/>
  <c r="L384" i="3"/>
  <c r="K384" i="3"/>
  <c r="J384" i="3"/>
  <c r="L383" i="3"/>
  <c r="K383" i="3"/>
  <c r="J383" i="3"/>
  <c r="L381" i="3"/>
  <c r="K381" i="3"/>
  <c r="J381" i="3"/>
  <c r="L380" i="3"/>
  <c r="J380" i="3"/>
  <c r="L378" i="3"/>
  <c r="K378" i="3"/>
  <c r="J378" i="3"/>
  <c r="J377" i="3" s="1"/>
  <c r="K377" i="3"/>
  <c r="L373" i="3"/>
  <c r="K373" i="3"/>
  <c r="K372" i="3" s="1"/>
  <c r="K368" i="3" s="1"/>
  <c r="K367" i="3" s="1"/>
  <c r="J373" i="3"/>
  <c r="L372" i="3"/>
  <c r="J372" i="3"/>
  <c r="L370" i="3"/>
  <c r="K370" i="3"/>
  <c r="J370" i="3"/>
  <c r="L369" i="3"/>
  <c r="K369" i="3"/>
  <c r="J369" i="3"/>
  <c r="J368" i="3"/>
  <c r="J367" i="3" s="1"/>
  <c r="L365" i="3"/>
  <c r="K365" i="3"/>
  <c r="J365" i="3"/>
  <c r="L364" i="3"/>
  <c r="L363" i="3" s="1"/>
  <c r="L362" i="3" s="1"/>
  <c r="J364" i="3"/>
  <c r="J363" i="3" s="1"/>
  <c r="J362" i="3" s="1"/>
  <c r="L360" i="3"/>
  <c r="K360" i="3"/>
  <c r="J360" i="3"/>
  <c r="J359" i="3" s="1"/>
  <c r="J358" i="3" s="1"/>
  <c r="J357" i="3" s="1"/>
  <c r="K359" i="3"/>
  <c r="K358" i="3" s="1"/>
  <c r="K357" i="3" s="1"/>
  <c r="L355" i="3"/>
  <c r="K355" i="3"/>
  <c r="K352" i="3" s="1"/>
  <c r="K351" i="3" s="1"/>
  <c r="K350" i="3" s="1"/>
  <c r="J355" i="3"/>
  <c r="L353" i="3"/>
  <c r="K353" i="3"/>
  <c r="J353" i="3"/>
  <c r="J352" i="3" s="1"/>
  <c r="J351" i="3" s="1"/>
  <c r="J350" i="3" s="1"/>
  <c r="L348" i="3"/>
  <c r="K348" i="3"/>
  <c r="J348" i="3"/>
  <c r="J347" i="3" s="1"/>
  <c r="K347" i="3"/>
  <c r="L345" i="3"/>
  <c r="K345" i="3"/>
  <c r="K344" i="3" s="1"/>
  <c r="J345" i="3"/>
  <c r="L344" i="3"/>
  <c r="J344" i="3"/>
  <c r="L342" i="3"/>
  <c r="K342" i="3"/>
  <c r="J342" i="3"/>
  <c r="J341" i="3" s="1"/>
  <c r="K341" i="3"/>
  <c r="L339" i="3"/>
  <c r="K339" i="3"/>
  <c r="J339" i="3"/>
  <c r="L338" i="3"/>
  <c r="K338" i="3"/>
  <c r="J338" i="3"/>
  <c r="L336" i="3"/>
  <c r="L335" i="3" s="1"/>
  <c r="K336" i="3"/>
  <c r="J336" i="3"/>
  <c r="J335" i="3" s="1"/>
  <c r="K335" i="3"/>
  <c r="L333" i="3"/>
  <c r="K333" i="3"/>
  <c r="K332" i="3" s="1"/>
  <c r="J333" i="3"/>
  <c r="L332" i="3"/>
  <c r="J332" i="3"/>
  <c r="L330" i="3"/>
  <c r="K330" i="3"/>
  <c r="J330" i="3"/>
  <c r="J329" i="3" s="1"/>
  <c r="K329" i="3"/>
  <c r="L327" i="3"/>
  <c r="K327" i="3"/>
  <c r="J327" i="3"/>
  <c r="L326" i="3"/>
  <c r="K326" i="3"/>
  <c r="J326" i="3"/>
  <c r="L324" i="3"/>
  <c r="L323" i="3" s="1"/>
  <c r="K324" i="3"/>
  <c r="J324" i="3"/>
  <c r="J323" i="3" s="1"/>
  <c r="K323" i="3"/>
  <c r="L321" i="3"/>
  <c r="K321" i="3"/>
  <c r="K320" i="3" s="1"/>
  <c r="K313" i="3" s="1"/>
  <c r="K312" i="3" s="1"/>
  <c r="J321" i="3"/>
  <c r="L320" i="3"/>
  <c r="J320" i="3"/>
  <c r="L318" i="3"/>
  <c r="K318" i="3"/>
  <c r="J318" i="3"/>
  <c r="J317" i="3" s="1"/>
  <c r="K317" i="3"/>
  <c r="L315" i="3"/>
  <c r="K315" i="3"/>
  <c r="J315" i="3"/>
  <c r="L314" i="3"/>
  <c r="K314" i="3"/>
  <c r="J314" i="3"/>
  <c r="J313" i="3" s="1"/>
  <c r="J312" i="3" s="1"/>
  <c r="L310" i="3"/>
  <c r="K310" i="3"/>
  <c r="J310" i="3"/>
  <c r="L308" i="3"/>
  <c r="K308" i="3"/>
  <c r="J308" i="3"/>
  <c r="L306" i="3"/>
  <c r="K306" i="3"/>
  <c r="J306" i="3"/>
  <c r="L305" i="3"/>
  <c r="L303" i="3"/>
  <c r="K303" i="3"/>
  <c r="J303" i="3"/>
  <c r="L302" i="3"/>
  <c r="K302" i="3"/>
  <c r="J302" i="3"/>
  <c r="L300" i="3"/>
  <c r="K300" i="3"/>
  <c r="J300" i="3"/>
  <c r="L298" i="3"/>
  <c r="K298" i="3"/>
  <c r="K297" i="3" s="1"/>
  <c r="J298" i="3"/>
  <c r="L297" i="3"/>
  <c r="L296" i="3"/>
  <c r="L295" i="3" s="1"/>
  <c r="L293" i="3"/>
  <c r="K293" i="3"/>
  <c r="J293" i="3"/>
  <c r="L292" i="3"/>
  <c r="K292" i="3"/>
  <c r="J292" i="3"/>
  <c r="L290" i="3"/>
  <c r="K290" i="3"/>
  <c r="J290" i="3"/>
  <c r="L289" i="3"/>
  <c r="K289" i="3"/>
  <c r="J289" i="3"/>
  <c r="L287" i="3"/>
  <c r="K287" i="3"/>
  <c r="K286" i="3" s="1"/>
  <c r="J287" i="3"/>
  <c r="L286" i="3"/>
  <c r="J286" i="3"/>
  <c r="J285" i="3"/>
  <c r="J284" i="3" s="1"/>
  <c r="L281" i="3"/>
  <c r="K281" i="3"/>
  <c r="J281" i="3"/>
  <c r="J280" i="3" s="1"/>
  <c r="J279" i="3" s="1"/>
  <c r="K280" i="3"/>
  <c r="K279" i="3" s="1"/>
  <c r="L275" i="3"/>
  <c r="K275" i="3"/>
  <c r="J275" i="3"/>
  <c r="L273" i="3"/>
  <c r="K273" i="3"/>
  <c r="J273" i="3"/>
  <c r="J272" i="3" s="1"/>
  <c r="J271" i="3" s="1"/>
  <c r="J270" i="3" s="1"/>
  <c r="K272" i="3"/>
  <c r="K271" i="3" s="1"/>
  <c r="K270" i="3" s="1"/>
  <c r="L268" i="3"/>
  <c r="K268" i="3"/>
  <c r="K267" i="3" s="1"/>
  <c r="J268" i="3"/>
  <c r="L267" i="3"/>
  <c r="J267" i="3"/>
  <c r="J266" i="3" s="1"/>
  <c r="J265" i="3" s="1"/>
  <c r="L266" i="3"/>
  <c r="L265" i="3"/>
  <c r="L262" i="3"/>
  <c r="K262" i="3"/>
  <c r="J262" i="3"/>
  <c r="J261" i="3" s="1"/>
  <c r="L261" i="3"/>
  <c r="K261" i="3"/>
  <c r="L259" i="3"/>
  <c r="K259" i="3"/>
  <c r="J259" i="3"/>
  <c r="L258" i="3"/>
  <c r="K258" i="3"/>
  <c r="J258" i="3"/>
  <c r="L256" i="3"/>
  <c r="K256" i="3"/>
  <c r="J256" i="3"/>
  <c r="L255" i="3"/>
  <c r="K255" i="3"/>
  <c r="J255" i="3"/>
  <c r="L253" i="3"/>
  <c r="K253" i="3"/>
  <c r="J253" i="3"/>
  <c r="L252" i="3"/>
  <c r="K252" i="3"/>
  <c r="J252" i="3"/>
  <c r="L250" i="3"/>
  <c r="K250" i="3"/>
  <c r="J250" i="3"/>
  <c r="L248" i="3"/>
  <c r="K248" i="3"/>
  <c r="J248" i="3"/>
  <c r="J247" i="3"/>
  <c r="L242" i="3"/>
  <c r="K242" i="3"/>
  <c r="J242" i="3"/>
  <c r="L241" i="3"/>
  <c r="K241" i="3"/>
  <c r="J241" i="3"/>
  <c r="L240" i="3"/>
  <c r="K240" i="3"/>
  <c r="J240" i="3"/>
  <c r="L239" i="3"/>
  <c r="K239" i="3"/>
  <c r="J239" i="3"/>
  <c r="L238" i="3"/>
  <c r="K238" i="3"/>
  <c r="J238" i="3"/>
  <c r="L236" i="3"/>
  <c r="K236" i="3"/>
  <c r="J236" i="3"/>
  <c r="J235" i="3" s="1"/>
  <c r="J234" i="3" s="1"/>
  <c r="J233" i="3" s="1"/>
  <c r="L235" i="3"/>
  <c r="K235" i="3"/>
  <c r="L234" i="3"/>
  <c r="L233" i="3" s="1"/>
  <c r="K234" i="3"/>
  <c r="K233" i="3"/>
  <c r="L231" i="3"/>
  <c r="K231" i="3"/>
  <c r="K230" i="3" s="1"/>
  <c r="J231" i="3"/>
  <c r="L230" i="3"/>
  <c r="J230" i="3"/>
  <c r="L228" i="3"/>
  <c r="K228" i="3"/>
  <c r="J228" i="3"/>
  <c r="J227" i="3" s="1"/>
  <c r="L227" i="3"/>
  <c r="K227" i="3"/>
  <c r="L225" i="3"/>
  <c r="K225" i="3"/>
  <c r="J225" i="3"/>
  <c r="L223" i="3"/>
  <c r="K223" i="3"/>
  <c r="J223" i="3"/>
  <c r="J222" i="3" s="1"/>
  <c r="L222" i="3"/>
  <c r="K222" i="3"/>
  <c r="L220" i="3"/>
  <c r="K220" i="3"/>
  <c r="J220" i="3"/>
  <c r="L218" i="3"/>
  <c r="K218" i="3"/>
  <c r="J218" i="3"/>
  <c r="L217" i="3"/>
  <c r="J217" i="3"/>
  <c r="L215" i="3"/>
  <c r="K215" i="3"/>
  <c r="J215" i="3"/>
  <c r="L214" i="3"/>
  <c r="K214" i="3"/>
  <c r="J214" i="3"/>
  <c r="L212" i="3"/>
  <c r="L211" i="3" s="1"/>
  <c r="K212" i="3"/>
  <c r="J212" i="3"/>
  <c r="K211" i="3"/>
  <c r="J211" i="3"/>
  <c r="L207" i="3"/>
  <c r="K207" i="3"/>
  <c r="K206" i="3" s="1"/>
  <c r="K205" i="3" s="1"/>
  <c r="K204" i="3" s="1"/>
  <c r="J207" i="3"/>
  <c r="J206" i="3" s="1"/>
  <c r="J205" i="3" s="1"/>
  <c r="J204" i="3" s="1"/>
  <c r="L206" i="3"/>
  <c r="L205" i="3"/>
  <c r="L204" i="3" s="1"/>
  <c r="L201" i="3"/>
  <c r="K201" i="3"/>
  <c r="J201" i="3"/>
  <c r="J200" i="3" s="1"/>
  <c r="J199" i="3" s="1"/>
  <c r="L200" i="3"/>
  <c r="K200" i="3"/>
  <c r="K199" i="3"/>
  <c r="L197" i="3"/>
  <c r="K197" i="3"/>
  <c r="J197" i="3"/>
  <c r="L196" i="3"/>
  <c r="K196" i="3"/>
  <c r="J196" i="3"/>
  <c r="L195" i="3"/>
  <c r="K195" i="3"/>
  <c r="J195" i="3"/>
  <c r="K194" i="3"/>
  <c r="L192" i="3"/>
  <c r="L191" i="3" s="1"/>
  <c r="L190" i="3" s="1"/>
  <c r="L189" i="3" s="1"/>
  <c r="K192" i="3"/>
  <c r="J192" i="3"/>
  <c r="J191" i="3"/>
  <c r="J190" i="3" s="1"/>
  <c r="J189" i="3" s="1"/>
  <c r="L187" i="3"/>
  <c r="K187" i="3"/>
  <c r="J187" i="3"/>
  <c r="L186" i="3"/>
  <c r="K186" i="3"/>
  <c r="J186" i="3"/>
  <c r="K185" i="3"/>
  <c r="J185" i="3"/>
  <c r="K184" i="3"/>
  <c r="J184" i="3"/>
  <c r="L182" i="3"/>
  <c r="K182" i="3"/>
  <c r="J182" i="3"/>
  <c r="L181" i="3"/>
  <c r="K181" i="3"/>
  <c r="J181" i="3"/>
  <c r="L179" i="3"/>
  <c r="K179" i="3"/>
  <c r="K178" i="3" s="1"/>
  <c r="K177" i="3" s="1"/>
  <c r="K176" i="3" s="1"/>
  <c r="J179" i="3"/>
  <c r="L178" i="3"/>
  <c r="J178" i="3"/>
  <c r="J177" i="3" s="1"/>
  <c r="J176" i="3" s="1"/>
  <c r="L177" i="3"/>
  <c r="L176" i="3" s="1"/>
  <c r="L174" i="3"/>
  <c r="K174" i="3"/>
  <c r="K173" i="3" s="1"/>
  <c r="K172" i="3" s="1"/>
  <c r="K171" i="3" s="1"/>
  <c r="J174" i="3"/>
  <c r="L173" i="3"/>
  <c r="J173" i="3"/>
  <c r="J172" i="3" s="1"/>
  <c r="J171" i="3" s="1"/>
  <c r="L172" i="3"/>
  <c r="L171" i="3"/>
  <c r="L169" i="3"/>
  <c r="K169" i="3"/>
  <c r="J169" i="3"/>
  <c r="L168" i="3"/>
  <c r="K168" i="3"/>
  <c r="J168" i="3"/>
  <c r="L167" i="3"/>
  <c r="K167" i="3"/>
  <c r="J167" i="3"/>
  <c r="L166" i="3"/>
  <c r="K166" i="3"/>
  <c r="J166" i="3"/>
  <c r="L164" i="3"/>
  <c r="K164" i="3"/>
  <c r="J164" i="3"/>
  <c r="L163" i="3"/>
  <c r="K163" i="3"/>
  <c r="J163" i="3"/>
  <c r="L162" i="3"/>
  <c r="K162" i="3"/>
  <c r="J162" i="3"/>
  <c r="L161" i="3"/>
  <c r="K161" i="3"/>
  <c r="J161" i="3"/>
  <c r="L159" i="3"/>
  <c r="K159" i="3"/>
  <c r="J159" i="3"/>
  <c r="L158" i="3"/>
  <c r="K158" i="3"/>
  <c r="J158" i="3"/>
  <c r="L157" i="3"/>
  <c r="K157" i="3"/>
  <c r="J157" i="3"/>
  <c r="L156" i="3"/>
  <c r="K156" i="3"/>
  <c r="J156" i="3"/>
  <c r="L154" i="3"/>
  <c r="K154" i="3"/>
  <c r="J154" i="3"/>
  <c r="L153" i="3"/>
  <c r="K153" i="3"/>
  <c r="J153" i="3"/>
  <c r="L151" i="3"/>
  <c r="K151" i="3"/>
  <c r="K150" i="3" s="1"/>
  <c r="J151" i="3"/>
  <c r="L150" i="3"/>
  <c r="J150" i="3"/>
  <c r="L149" i="3"/>
  <c r="L148" i="3" s="1"/>
  <c r="L146" i="3"/>
  <c r="K146" i="3"/>
  <c r="J146" i="3"/>
  <c r="L145" i="3"/>
  <c r="K145" i="3"/>
  <c r="J145" i="3"/>
  <c r="L143" i="3"/>
  <c r="K143" i="3"/>
  <c r="J143" i="3"/>
  <c r="L141" i="3"/>
  <c r="K141" i="3"/>
  <c r="J141" i="3"/>
  <c r="K140" i="3"/>
  <c r="L138" i="3"/>
  <c r="K138" i="3"/>
  <c r="J138" i="3"/>
  <c r="J137" i="3" s="1"/>
  <c r="L137" i="3"/>
  <c r="K137" i="3"/>
  <c r="L133" i="3"/>
  <c r="K133" i="3"/>
  <c r="J133" i="3"/>
  <c r="L132" i="3"/>
  <c r="K132" i="3"/>
  <c r="J132" i="3"/>
  <c r="L130" i="3"/>
  <c r="K130" i="3"/>
  <c r="J130" i="3"/>
  <c r="L129" i="3"/>
  <c r="K129" i="3"/>
  <c r="J129" i="3"/>
  <c r="J128" i="3" s="1"/>
  <c r="J127" i="3" s="1"/>
  <c r="L125" i="3"/>
  <c r="K125" i="3"/>
  <c r="J125" i="3"/>
  <c r="L124" i="3"/>
  <c r="K124" i="3"/>
  <c r="J124" i="3"/>
  <c r="L122" i="3"/>
  <c r="K122" i="3"/>
  <c r="K121" i="3" s="1"/>
  <c r="K117" i="3" s="1"/>
  <c r="K116" i="3" s="1"/>
  <c r="J122" i="3"/>
  <c r="L121" i="3"/>
  <c r="J121" i="3"/>
  <c r="L119" i="3"/>
  <c r="K119" i="3"/>
  <c r="J119" i="3"/>
  <c r="L118" i="3"/>
  <c r="K118" i="3"/>
  <c r="J118" i="3"/>
  <c r="L114" i="3"/>
  <c r="K114" i="3"/>
  <c r="J114" i="3"/>
  <c r="L113" i="3"/>
  <c r="K113" i="3"/>
  <c r="J113" i="3"/>
  <c r="L112" i="3"/>
  <c r="K112" i="3"/>
  <c r="J112" i="3"/>
  <c r="L111" i="3"/>
  <c r="K111" i="3"/>
  <c r="J111" i="3"/>
  <c r="L109" i="3"/>
  <c r="K109" i="3"/>
  <c r="J109" i="3"/>
  <c r="L108" i="3"/>
  <c r="K108" i="3"/>
  <c r="J108" i="3"/>
  <c r="L106" i="3"/>
  <c r="K106" i="3"/>
  <c r="J106" i="3"/>
  <c r="L104" i="3"/>
  <c r="K104" i="3"/>
  <c r="K101" i="3" s="1"/>
  <c r="K100" i="3" s="1"/>
  <c r="K99" i="3" s="1"/>
  <c r="J104" i="3"/>
  <c r="L102" i="3"/>
  <c r="K102" i="3"/>
  <c r="J102" i="3"/>
  <c r="J101" i="3"/>
  <c r="J100" i="3"/>
  <c r="J99" i="3" s="1"/>
  <c r="L97" i="3"/>
  <c r="K97" i="3"/>
  <c r="J97" i="3"/>
  <c r="L96" i="3"/>
  <c r="K96" i="3"/>
  <c r="J96" i="3"/>
  <c r="L94" i="3"/>
  <c r="L91" i="3" s="1"/>
  <c r="K94" i="3"/>
  <c r="K91" i="3" s="1"/>
  <c r="J94" i="3"/>
  <c r="J91" i="3" s="1"/>
  <c r="L92" i="3"/>
  <c r="K92" i="3"/>
  <c r="J92" i="3"/>
  <c r="L87" i="3"/>
  <c r="K87" i="3"/>
  <c r="J87" i="3"/>
  <c r="L86" i="3"/>
  <c r="K86" i="3"/>
  <c r="J86" i="3"/>
  <c r="L85" i="3"/>
  <c r="K85" i="3"/>
  <c r="J85" i="3"/>
  <c r="L84" i="3"/>
  <c r="K84" i="3"/>
  <c r="J84" i="3"/>
  <c r="L82" i="3"/>
  <c r="K82" i="3"/>
  <c r="J82" i="3"/>
  <c r="J81" i="3" s="1"/>
  <c r="L81" i="3"/>
  <c r="K81" i="3"/>
  <c r="L79" i="3"/>
  <c r="K79" i="3"/>
  <c r="J79" i="3"/>
  <c r="L78" i="3"/>
  <c r="K78" i="3"/>
  <c r="J78" i="3"/>
  <c r="L76" i="3"/>
  <c r="K76" i="3"/>
  <c r="J76" i="3"/>
  <c r="L75" i="3"/>
  <c r="K75" i="3"/>
  <c r="J75" i="3"/>
  <c r="L73" i="3"/>
  <c r="K73" i="3"/>
  <c r="J73" i="3"/>
  <c r="L72" i="3"/>
  <c r="K72" i="3"/>
  <c r="J72" i="3"/>
  <c r="L68" i="3"/>
  <c r="L67" i="3" s="1"/>
  <c r="K68" i="3"/>
  <c r="J68" i="3"/>
  <c r="K67" i="3"/>
  <c r="J67" i="3"/>
  <c r="L65" i="3"/>
  <c r="K65" i="3"/>
  <c r="K64" i="3" s="1"/>
  <c r="J65" i="3"/>
  <c r="L64" i="3"/>
  <c r="J64" i="3"/>
  <c r="L62" i="3"/>
  <c r="K62" i="3"/>
  <c r="J62" i="3"/>
  <c r="L61" i="3"/>
  <c r="K61" i="3"/>
  <c r="J61" i="3"/>
  <c r="L59" i="3"/>
  <c r="K59" i="3"/>
  <c r="J59" i="3"/>
  <c r="L58" i="3"/>
  <c r="K58" i="3"/>
  <c r="J58" i="3"/>
  <c r="L56" i="3"/>
  <c r="L55" i="3" s="1"/>
  <c r="K56" i="3"/>
  <c r="J56" i="3"/>
  <c r="K55" i="3"/>
  <c r="J55" i="3"/>
  <c r="L53" i="3"/>
  <c r="K53" i="3"/>
  <c r="K52" i="3" s="1"/>
  <c r="J53" i="3"/>
  <c r="L52" i="3"/>
  <c r="J52" i="3"/>
  <c r="L50" i="3"/>
  <c r="K50" i="3"/>
  <c r="J50" i="3"/>
  <c r="L49" i="3"/>
  <c r="K49" i="3"/>
  <c r="J49" i="3"/>
  <c r="L47" i="3"/>
  <c r="K47" i="3"/>
  <c r="J47" i="3"/>
  <c r="L46" i="3"/>
  <c r="K46" i="3"/>
  <c r="J46" i="3"/>
  <c r="L44" i="3"/>
  <c r="L43" i="3" s="1"/>
  <c r="K44" i="3"/>
  <c r="J44" i="3"/>
  <c r="K43" i="3"/>
  <c r="J43" i="3"/>
  <c r="L41" i="3"/>
  <c r="K41" i="3"/>
  <c r="J41" i="3"/>
  <c r="L39" i="3"/>
  <c r="L36" i="3" s="1"/>
  <c r="K39" i="3"/>
  <c r="J39" i="3"/>
  <c r="L37" i="3"/>
  <c r="K37" i="3"/>
  <c r="J37" i="3"/>
  <c r="J36" i="3"/>
  <c r="L34" i="3"/>
  <c r="K34" i="3"/>
  <c r="J34" i="3"/>
  <c r="J33" i="3" s="1"/>
  <c r="L33" i="3"/>
  <c r="K33" i="3"/>
  <c r="L31" i="3"/>
  <c r="L28" i="3" s="1"/>
  <c r="K31" i="3"/>
  <c r="K28" i="3" s="1"/>
  <c r="J31" i="3"/>
  <c r="L29" i="3"/>
  <c r="K29" i="3"/>
  <c r="J29" i="3"/>
  <c r="L26" i="3"/>
  <c r="K26" i="3"/>
  <c r="J26" i="3"/>
  <c r="L24" i="3"/>
  <c r="K24" i="3"/>
  <c r="J24" i="3"/>
  <c r="L21" i="3"/>
  <c r="K21" i="3"/>
  <c r="J21" i="3"/>
  <c r="K20" i="3"/>
  <c r="J20" i="3"/>
  <c r="L18" i="3"/>
  <c r="L15" i="3" s="1"/>
  <c r="K18" i="3"/>
  <c r="K15" i="3" s="1"/>
  <c r="J18" i="3"/>
  <c r="L16" i="3"/>
  <c r="K16" i="3"/>
  <c r="J16" i="3"/>
  <c r="J15" i="3"/>
  <c r="L13" i="3"/>
  <c r="K13" i="3"/>
  <c r="J13" i="3"/>
  <c r="L11" i="3"/>
  <c r="K11" i="3"/>
  <c r="J11" i="3"/>
  <c r="L10" i="3"/>
  <c r="L432" i="2"/>
  <c r="K432" i="2"/>
  <c r="J432" i="2"/>
  <c r="L428" i="2"/>
  <c r="K428" i="2"/>
  <c r="K427" i="2" s="1"/>
  <c r="J428" i="2"/>
  <c r="L427" i="2"/>
  <c r="J427" i="2"/>
  <c r="L425" i="2"/>
  <c r="K425" i="2"/>
  <c r="K424" i="2" s="1"/>
  <c r="J425" i="2"/>
  <c r="L424" i="2"/>
  <c r="J424" i="2"/>
  <c r="L422" i="2"/>
  <c r="K422" i="2"/>
  <c r="K421" i="2" s="1"/>
  <c r="J422" i="2"/>
  <c r="L421" i="2"/>
  <c r="L420" i="2" s="1"/>
  <c r="J421" i="2"/>
  <c r="J420" i="2" s="1"/>
  <c r="L418" i="2"/>
  <c r="K418" i="2"/>
  <c r="J418" i="2"/>
  <c r="L416" i="2"/>
  <c r="K416" i="2"/>
  <c r="K415" i="2" s="1"/>
  <c r="K414" i="2" s="1"/>
  <c r="J416" i="2"/>
  <c r="L415" i="2"/>
  <c r="L414" i="2" s="1"/>
  <c r="J415" i="2"/>
  <c r="J414" i="2" s="1"/>
  <c r="L412" i="2"/>
  <c r="L411" i="2" s="1"/>
  <c r="K412" i="2"/>
  <c r="J412" i="2"/>
  <c r="J411" i="2" s="1"/>
  <c r="K411" i="2"/>
  <c r="L409" i="2"/>
  <c r="L408" i="2" s="1"/>
  <c r="M408" i="2" s="1"/>
  <c r="K409" i="2"/>
  <c r="J409" i="2"/>
  <c r="J408" i="2" s="1"/>
  <c r="J403" i="2" s="1"/>
  <c r="L406" i="2"/>
  <c r="L405" i="2" s="1"/>
  <c r="L404" i="2" s="1"/>
  <c r="K406" i="2"/>
  <c r="J406" i="2"/>
  <c r="J405" i="2" s="1"/>
  <c r="J404" i="2" s="1"/>
  <c r="K405" i="2"/>
  <c r="K404" i="2" s="1"/>
  <c r="L401" i="2"/>
  <c r="L400" i="2" s="1"/>
  <c r="K401" i="2"/>
  <c r="J401" i="2"/>
  <c r="J400" i="2" s="1"/>
  <c r="K400" i="2"/>
  <c r="L398" i="2"/>
  <c r="L397" i="2" s="1"/>
  <c r="L396" i="2" s="1"/>
  <c r="L395" i="2" s="1"/>
  <c r="K398" i="2"/>
  <c r="J398" i="2"/>
  <c r="J397" i="2" s="1"/>
  <c r="J396" i="2" s="1"/>
  <c r="J395" i="2" s="1"/>
  <c r="K397" i="2"/>
  <c r="K396" i="2" s="1"/>
  <c r="K395" i="2" s="1"/>
  <c r="L393" i="2"/>
  <c r="L392" i="2" s="1"/>
  <c r="K393" i="2"/>
  <c r="J393" i="2"/>
  <c r="J392" i="2" s="1"/>
  <c r="K392" i="2"/>
  <c r="L390" i="2"/>
  <c r="L387" i="2" s="1"/>
  <c r="L386" i="2" s="1"/>
  <c r="L385" i="2" s="1"/>
  <c r="L384" i="2" s="1"/>
  <c r="K390" i="2"/>
  <c r="J390" i="2"/>
  <c r="L388" i="2"/>
  <c r="K388" i="2"/>
  <c r="K387" i="2" s="1"/>
  <c r="K386" i="2" s="1"/>
  <c r="K385" i="2" s="1"/>
  <c r="J388" i="2"/>
  <c r="J387" i="2"/>
  <c r="J386" i="2" s="1"/>
  <c r="J385" i="2" s="1"/>
  <c r="J384" i="2" s="1"/>
  <c r="L381" i="2"/>
  <c r="L380" i="2" s="1"/>
  <c r="K381" i="2"/>
  <c r="J381" i="2"/>
  <c r="J380" i="2" s="1"/>
  <c r="K380" i="2"/>
  <c r="L378" i="2"/>
  <c r="L377" i="2" s="1"/>
  <c r="K378" i="2"/>
  <c r="J378" i="2"/>
  <c r="J377" i="2" s="1"/>
  <c r="K377" i="2"/>
  <c r="L375" i="2"/>
  <c r="L374" i="2" s="1"/>
  <c r="L373" i="2" s="1"/>
  <c r="L372" i="2" s="1"/>
  <c r="K375" i="2"/>
  <c r="J375" i="2"/>
  <c r="J374" i="2" s="1"/>
  <c r="J373" i="2" s="1"/>
  <c r="J372" i="2" s="1"/>
  <c r="K374" i="2"/>
  <c r="K373" i="2" s="1"/>
  <c r="K372" i="2" s="1"/>
  <c r="L370" i="2"/>
  <c r="L369" i="2" s="1"/>
  <c r="K370" i="2"/>
  <c r="J370" i="2"/>
  <c r="J369" i="2" s="1"/>
  <c r="K369" i="2"/>
  <c r="K365" i="2" s="1"/>
  <c r="K364" i="2" s="1"/>
  <c r="L367" i="2"/>
  <c r="L366" i="2" s="1"/>
  <c r="K367" i="2"/>
  <c r="J367" i="2"/>
  <c r="J366" i="2" s="1"/>
  <c r="K366" i="2"/>
  <c r="L362" i="2"/>
  <c r="L361" i="2" s="1"/>
  <c r="L360" i="2" s="1"/>
  <c r="L359" i="2" s="1"/>
  <c r="K362" i="2"/>
  <c r="J362" i="2"/>
  <c r="J361" i="2" s="1"/>
  <c r="J360" i="2" s="1"/>
  <c r="J359" i="2" s="1"/>
  <c r="K361" i="2"/>
  <c r="K360" i="2" s="1"/>
  <c r="K359" i="2" s="1"/>
  <c r="L357" i="2"/>
  <c r="L356" i="2" s="1"/>
  <c r="L355" i="2" s="1"/>
  <c r="L354" i="2" s="1"/>
  <c r="K357" i="2"/>
  <c r="J357" i="2"/>
  <c r="J356" i="2" s="1"/>
  <c r="J355" i="2" s="1"/>
  <c r="J354" i="2" s="1"/>
  <c r="K356" i="2"/>
  <c r="K355" i="2" s="1"/>
  <c r="K354" i="2" s="1"/>
  <c r="L352" i="2"/>
  <c r="L349" i="2" s="1"/>
  <c r="L348" i="2" s="1"/>
  <c r="L347" i="2" s="1"/>
  <c r="K352" i="2"/>
  <c r="J352" i="2"/>
  <c r="L350" i="2"/>
  <c r="K350" i="2"/>
  <c r="K349" i="2" s="1"/>
  <c r="K348" i="2" s="1"/>
  <c r="K347" i="2" s="1"/>
  <c r="J350" i="2"/>
  <c r="J349" i="2"/>
  <c r="J348" i="2" s="1"/>
  <c r="J347" i="2" s="1"/>
  <c r="L345" i="2"/>
  <c r="K345" i="2"/>
  <c r="K344" i="2" s="1"/>
  <c r="J345" i="2"/>
  <c r="L344" i="2"/>
  <c r="J344" i="2"/>
  <c r="L342" i="2"/>
  <c r="K342" i="2"/>
  <c r="K341" i="2" s="1"/>
  <c r="J342" i="2"/>
  <c r="L341" i="2"/>
  <c r="J341" i="2"/>
  <c r="L339" i="2"/>
  <c r="K339" i="2"/>
  <c r="K338" i="2" s="1"/>
  <c r="J339" i="2"/>
  <c r="L338" i="2"/>
  <c r="J338" i="2"/>
  <c r="L336" i="2"/>
  <c r="K336" i="2"/>
  <c r="K335" i="2" s="1"/>
  <c r="J336" i="2"/>
  <c r="L335" i="2"/>
  <c r="J335" i="2"/>
  <c r="L333" i="2"/>
  <c r="K333" i="2"/>
  <c r="K332" i="2" s="1"/>
  <c r="J333" i="2"/>
  <c r="L332" i="2"/>
  <c r="J332" i="2"/>
  <c r="L330" i="2"/>
  <c r="K330" i="2"/>
  <c r="K329" i="2" s="1"/>
  <c r="J330" i="2"/>
  <c r="L329" i="2"/>
  <c r="J329" i="2"/>
  <c r="L327" i="2"/>
  <c r="K327" i="2"/>
  <c r="K326" i="2" s="1"/>
  <c r="J327" i="2"/>
  <c r="L326" i="2"/>
  <c r="J326" i="2"/>
  <c r="L324" i="2"/>
  <c r="K324" i="2"/>
  <c r="K323" i="2" s="1"/>
  <c r="J324" i="2"/>
  <c r="L323" i="2"/>
  <c r="J323" i="2"/>
  <c r="L321" i="2"/>
  <c r="K321" i="2"/>
  <c r="K320" i="2" s="1"/>
  <c r="J321" i="2"/>
  <c r="L320" i="2"/>
  <c r="J320" i="2"/>
  <c r="L318" i="2"/>
  <c r="K318" i="2"/>
  <c r="K317" i="2" s="1"/>
  <c r="J318" i="2"/>
  <c r="L317" i="2"/>
  <c r="J317" i="2"/>
  <c r="L315" i="2"/>
  <c r="K315" i="2"/>
  <c r="K314" i="2" s="1"/>
  <c r="J315" i="2"/>
  <c r="L314" i="2"/>
  <c r="J314" i="2"/>
  <c r="L312" i="2"/>
  <c r="K312" i="2"/>
  <c r="K311" i="2" s="1"/>
  <c r="J312" i="2"/>
  <c r="L311" i="2"/>
  <c r="L310" i="2" s="1"/>
  <c r="L309" i="2" s="1"/>
  <c r="J311" i="2"/>
  <c r="J310" i="2" s="1"/>
  <c r="J309" i="2" s="1"/>
  <c r="L307" i="2"/>
  <c r="K307" i="2"/>
  <c r="J307" i="2"/>
  <c r="L305" i="2"/>
  <c r="L302" i="2" s="1"/>
  <c r="K305" i="2"/>
  <c r="J305" i="2"/>
  <c r="L303" i="2"/>
  <c r="K303" i="2"/>
  <c r="K302" i="2" s="1"/>
  <c r="J303" i="2"/>
  <c r="J302" i="2"/>
  <c r="L300" i="2"/>
  <c r="K300" i="2"/>
  <c r="K299" i="2" s="1"/>
  <c r="J300" i="2"/>
  <c r="L299" i="2"/>
  <c r="J299" i="2"/>
  <c r="L297" i="2"/>
  <c r="K297" i="2"/>
  <c r="K294" i="2" s="1"/>
  <c r="K293" i="2" s="1"/>
  <c r="K292" i="2" s="1"/>
  <c r="J297" i="2"/>
  <c r="L295" i="2"/>
  <c r="L294" i="2" s="1"/>
  <c r="K295" i="2"/>
  <c r="J295" i="2"/>
  <c r="J294" i="2" s="1"/>
  <c r="J293" i="2" s="1"/>
  <c r="J292" i="2" s="1"/>
  <c r="L290" i="2"/>
  <c r="L289" i="2" s="1"/>
  <c r="K290" i="2"/>
  <c r="J290" i="2"/>
  <c r="J289" i="2" s="1"/>
  <c r="K289" i="2"/>
  <c r="L287" i="2"/>
  <c r="L286" i="2" s="1"/>
  <c r="K287" i="2"/>
  <c r="J287" i="2"/>
  <c r="J286" i="2" s="1"/>
  <c r="K286" i="2"/>
  <c r="L284" i="2"/>
  <c r="L283" i="2" s="1"/>
  <c r="L282" i="2" s="1"/>
  <c r="L281" i="2" s="1"/>
  <c r="K284" i="2"/>
  <c r="J284" i="2"/>
  <c r="J283" i="2" s="1"/>
  <c r="J282" i="2" s="1"/>
  <c r="J281" i="2" s="1"/>
  <c r="K283" i="2"/>
  <c r="K282" i="2" s="1"/>
  <c r="K281" i="2" s="1"/>
  <c r="L278" i="2"/>
  <c r="K278" i="2"/>
  <c r="K277" i="2" s="1"/>
  <c r="K276" i="2" s="1"/>
  <c r="J278" i="2"/>
  <c r="L277" i="2"/>
  <c r="L276" i="2" s="1"/>
  <c r="J277" i="2"/>
  <c r="J276" i="2" s="1"/>
  <c r="L272" i="2"/>
  <c r="L269" i="2" s="1"/>
  <c r="L268" i="2" s="1"/>
  <c r="L267" i="2" s="1"/>
  <c r="K272" i="2"/>
  <c r="J272" i="2"/>
  <c r="L270" i="2"/>
  <c r="K270" i="2"/>
  <c r="K269" i="2" s="1"/>
  <c r="K268" i="2" s="1"/>
  <c r="K267" i="2" s="1"/>
  <c r="J270" i="2"/>
  <c r="J269" i="2"/>
  <c r="J268" i="2" s="1"/>
  <c r="J267" i="2" s="1"/>
  <c r="L265" i="2"/>
  <c r="K265" i="2"/>
  <c r="K264" i="2" s="1"/>
  <c r="K263" i="2" s="1"/>
  <c r="K262" i="2" s="1"/>
  <c r="K261" i="2" s="1"/>
  <c r="J265" i="2"/>
  <c r="L264" i="2"/>
  <c r="L263" i="2" s="1"/>
  <c r="L262" i="2" s="1"/>
  <c r="L261" i="2" s="1"/>
  <c r="J264" i="2"/>
  <c r="J263" i="2" s="1"/>
  <c r="J262" i="2" s="1"/>
  <c r="L259" i="2"/>
  <c r="L258" i="2" s="1"/>
  <c r="K259" i="2"/>
  <c r="J259" i="2"/>
  <c r="J258" i="2" s="1"/>
  <c r="K258" i="2"/>
  <c r="L256" i="2"/>
  <c r="L255" i="2" s="1"/>
  <c r="K256" i="2"/>
  <c r="J256" i="2"/>
  <c r="J255" i="2" s="1"/>
  <c r="K255" i="2"/>
  <c r="L253" i="2"/>
  <c r="L252" i="2" s="1"/>
  <c r="K253" i="2"/>
  <c r="J253" i="2"/>
  <c r="J252" i="2" s="1"/>
  <c r="K252" i="2"/>
  <c r="L250" i="2"/>
  <c r="L249" i="2" s="1"/>
  <c r="L243" i="2" s="1"/>
  <c r="L242" i="2" s="1"/>
  <c r="L241" i="2" s="1"/>
  <c r="K250" i="2"/>
  <c r="J250" i="2"/>
  <c r="J249" i="2" s="1"/>
  <c r="K249" i="2"/>
  <c r="L247" i="2"/>
  <c r="K247" i="2"/>
  <c r="J247" i="2"/>
  <c r="J244" i="2" s="1"/>
  <c r="L245" i="2"/>
  <c r="K245" i="2"/>
  <c r="K244" i="2" s="1"/>
  <c r="K243" i="2" s="1"/>
  <c r="K242" i="2" s="1"/>
  <c r="K241" i="2" s="1"/>
  <c r="J245" i="2"/>
  <c r="L244" i="2"/>
  <c r="L239" i="2"/>
  <c r="L238" i="2" s="1"/>
  <c r="L237" i="2" s="1"/>
  <c r="K239" i="2"/>
  <c r="J239" i="2"/>
  <c r="J238" i="2" s="1"/>
  <c r="J237" i="2" s="1"/>
  <c r="K238" i="2"/>
  <c r="K237" i="2" s="1"/>
  <c r="L233" i="2"/>
  <c r="K233" i="2"/>
  <c r="K232" i="2" s="1"/>
  <c r="K231" i="2" s="1"/>
  <c r="K230" i="2" s="1"/>
  <c r="J233" i="2"/>
  <c r="L232" i="2"/>
  <c r="L231" i="2" s="1"/>
  <c r="L230" i="2" s="1"/>
  <c r="J232" i="2"/>
  <c r="J231" i="2" s="1"/>
  <c r="J230" i="2" s="1"/>
  <c r="L228" i="2"/>
  <c r="K228" i="2"/>
  <c r="K227" i="2" s="1"/>
  <c r="J228" i="2"/>
  <c r="L227" i="2"/>
  <c r="J227" i="2"/>
  <c r="L225" i="2"/>
  <c r="L224" i="2" s="1"/>
  <c r="K225" i="2"/>
  <c r="K224" i="2" s="1"/>
  <c r="J225" i="2"/>
  <c r="J224" i="2"/>
  <c r="L222" i="2"/>
  <c r="K222" i="2"/>
  <c r="K219" i="2" s="1"/>
  <c r="J222" i="2"/>
  <c r="L220" i="2"/>
  <c r="L219" i="2" s="1"/>
  <c r="K220" i="2"/>
  <c r="J220" i="2"/>
  <c r="J219" i="2" s="1"/>
  <c r="L217" i="2"/>
  <c r="L214" i="2" s="1"/>
  <c r="K217" i="2"/>
  <c r="J217" i="2"/>
  <c r="L215" i="2"/>
  <c r="K215" i="2"/>
  <c r="K214" i="2" s="1"/>
  <c r="J215" i="2"/>
  <c r="J214" i="2"/>
  <c r="L212" i="2"/>
  <c r="K212" i="2"/>
  <c r="K211" i="2" s="1"/>
  <c r="J212" i="2"/>
  <c r="L211" i="2"/>
  <c r="J211" i="2"/>
  <c r="L209" i="2"/>
  <c r="K209" i="2"/>
  <c r="K208" i="2" s="1"/>
  <c r="J209" i="2"/>
  <c r="L208" i="2"/>
  <c r="J208" i="2"/>
  <c r="L204" i="2"/>
  <c r="K204" i="2"/>
  <c r="K203" i="2" s="1"/>
  <c r="K202" i="2" s="1"/>
  <c r="K201" i="2" s="1"/>
  <c r="J204" i="2"/>
  <c r="L203" i="2"/>
  <c r="L202" i="2" s="1"/>
  <c r="L201" i="2" s="1"/>
  <c r="J203" i="2"/>
  <c r="J202" i="2" s="1"/>
  <c r="J201" i="2" s="1"/>
  <c r="L198" i="2"/>
  <c r="L197" i="2" s="1"/>
  <c r="L196" i="2" s="1"/>
  <c r="K198" i="2"/>
  <c r="J198" i="2"/>
  <c r="J197" i="2" s="1"/>
  <c r="J196" i="2" s="1"/>
  <c r="K197" i="2"/>
  <c r="K196" i="2" s="1"/>
  <c r="L194" i="2"/>
  <c r="M194" i="2" s="1"/>
  <c r="K194" i="2"/>
  <c r="K193" i="2" s="1"/>
  <c r="K192" i="2" s="1"/>
  <c r="K191" i="2" s="1"/>
  <c r="J194" i="2"/>
  <c r="J193" i="2"/>
  <c r="J192" i="2" s="1"/>
  <c r="J191" i="2" s="1"/>
  <c r="L189" i="2"/>
  <c r="K189" i="2"/>
  <c r="K188" i="2" s="1"/>
  <c r="K187" i="2" s="1"/>
  <c r="K186" i="2" s="1"/>
  <c r="J189" i="2"/>
  <c r="L188" i="2"/>
  <c r="L187" i="2" s="1"/>
  <c r="L186" i="2" s="1"/>
  <c r="J188" i="2"/>
  <c r="J187" i="2" s="1"/>
  <c r="J186" i="2" s="1"/>
  <c r="L184" i="2"/>
  <c r="L183" i="2" s="1"/>
  <c r="K184" i="2"/>
  <c r="J184" i="2"/>
  <c r="J183" i="2" s="1"/>
  <c r="K183" i="2"/>
  <c r="K182" i="2" s="1"/>
  <c r="K181" i="2" s="1"/>
  <c r="J182" i="2"/>
  <c r="J181" i="2" s="1"/>
  <c r="L179" i="2"/>
  <c r="K179" i="2"/>
  <c r="J179" i="2"/>
  <c r="J178" i="2" s="1"/>
  <c r="L178" i="2"/>
  <c r="K178" i="2"/>
  <c r="L176" i="2"/>
  <c r="L175" i="2" s="1"/>
  <c r="N175" i="2" s="1"/>
  <c r="K176" i="2"/>
  <c r="K175" i="2" s="1"/>
  <c r="K174" i="2" s="1"/>
  <c r="J176" i="2"/>
  <c r="J175" i="2" s="1"/>
  <c r="L174" i="2"/>
  <c r="L173" i="2" s="1"/>
  <c r="N173" i="2" s="1"/>
  <c r="K173" i="2"/>
  <c r="L171" i="2"/>
  <c r="K171" i="2"/>
  <c r="J171" i="2"/>
  <c r="J170" i="2" s="1"/>
  <c r="J169" i="2" s="1"/>
  <c r="L170" i="2"/>
  <c r="L169" i="2" s="1"/>
  <c r="K170" i="2"/>
  <c r="K169" i="2"/>
  <c r="K168" i="2"/>
  <c r="J168" i="2"/>
  <c r="L166" i="2"/>
  <c r="L165" i="2" s="1"/>
  <c r="K166" i="2"/>
  <c r="K165" i="2" s="1"/>
  <c r="K164" i="2" s="1"/>
  <c r="K163" i="2" s="1"/>
  <c r="J166" i="2"/>
  <c r="J165" i="2" s="1"/>
  <c r="J164" i="2" s="1"/>
  <c r="J163" i="2" s="1"/>
  <c r="L161" i="2"/>
  <c r="K161" i="2"/>
  <c r="J161" i="2"/>
  <c r="J160" i="2" s="1"/>
  <c r="J159" i="2" s="1"/>
  <c r="J158" i="2" s="1"/>
  <c r="M158" i="2" s="1"/>
  <c r="L160" i="2"/>
  <c r="K160" i="2"/>
  <c r="L159" i="2"/>
  <c r="L158" i="2" s="1"/>
  <c r="K159" i="2"/>
  <c r="K158" i="2"/>
  <c r="L156" i="2"/>
  <c r="K156" i="2"/>
  <c r="J156" i="2"/>
  <c r="J155" i="2" s="1"/>
  <c r="J154" i="2" s="1"/>
  <c r="L155" i="2"/>
  <c r="K155" i="2"/>
  <c r="L154" i="2"/>
  <c r="L153" i="2" s="1"/>
  <c r="K154" i="2"/>
  <c r="K153" i="2" s="1"/>
  <c r="J153" i="2"/>
  <c r="L151" i="2"/>
  <c r="K151" i="2"/>
  <c r="J151" i="2"/>
  <c r="J150" i="2" s="1"/>
  <c r="L150" i="2"/>
  <c r="K150" i="2"/>
  <c r="L148" i="2"/>
  <c r="L147" i="2" s="1"/>
  <c r="L146" i="2" s="1"/>
  <c r="L145" i="2" s="1"/>
  <c r="K148" i="2"/>
  <c r="J148" i="2"/>
  <c r="K147" i="2"/>
  <c r="K146" i="2" s="1"/>
  <c r="K145" i="2" s="1"/>
  <c r="J147" i="2"/>
  <c r="J146" i="2" s="1"/>
  <c r="L143" i="2"/>
  <c r="L142" i="2" s="1"/>
  <c r="L133" i="2" s="1"/>
  <c r="K143" i="2"/>
  <c r="K142" i="2" s="1"/>
  <c r="N142" i="2" s="1"/>
  <c r="J143" i="2"/>
  <c r="J142" i="2"/>
  <c r="L140" i="2"/>
  <c r="K140" i="2"/>
  <c r="J140" i="2"/>
  <c r="J137" i="2" s="1"/>
  <c r="L138" i="2"/>
  <c r="K138" i="2"/>
  <c r="J138" i="2"/>
  <c r="L137" i="2"/>
  <c r="N137" i="2" s="1"/>
  <c r="K137" i="2"/>
  <c r="L135" i="2"/>
  <c r="K135" i="2"/>
  <c r="K134" i="2" s="1"/>
  <c r="J135" i="2"/>
  <c r="J134" i="2" s="1"/>
  <c r="L134" i="2"/>
  <c r="L130" i="2"/>
  <c r="K130" i="2"/>
  <c r="K129" i="2" s="1"/>
  <c r="J130" i="2"/>
  <c r="J129" i="2" s="1"/>
  <c r="L129" i="2"/>
  <c r="L127" i="2"/>
  <c r="K127" i="2"/>
  <c r="J127" i="2"/>
  <c r="L126" i="2"/>
  <c r="K126" i="2"/>
  <c r="J126" i="2"/>
  <c r="K125" i="2"/>
  <c r="K124" i="2" s="1"/>
  <c r="L122" i="2"/>
  <c r="L121" i="2" s="1"/>
  <c r="K122" i="2"/>
  <c r="J122" i="2"/>
  <c r="K121" i="2"/>
  <c r="K114" i="2" s="1"/>
  <c r="K113" i="2" s="1"/>
  <c r="J121" i="2"/>
  <c r="L119" i="2"/>
  <c r="K119" i="2"/>
  <c r="K118" i="2" s="1"/>
  <c r="J119" i="2"/>
  <c r="J118" i="2" s="1"/>
  <c r="L118" i="2"/>
  <c r="L116" i="2"/>
  <c r="K116" i="2"/>
  <c r="J116" i="2"/>
  <c r="L115" i="2"/>
  <c r="N115" i="2" s="1"/>
  <c r="K115" i="2"/>
  <c r="J115" i="2"/>
  <c r="L111" i="2"/>
  <c r="L110" i="2" s="1"/>
  <c r="K111" i="2"/>
  <c r="J111" i="2"/>
  <c r="K110" i="2"/>
  <c r="K109" i="2" s="1"/>
  <c r="K108" i="2" s="1"/>
  <c r="J110" i="2"/>
  <c r="J109" i="2"/>
  <c r="J108" i="2"/>
  <c r="L106" i="2"/>
  <c r="K106" i="2"/>
  <c r="J106" i="2"/>
  <c r="L105" i="2"/>
  <c r="N105" i="2" s="1"/>
  <c r="K105" i="2"/>
  <c r="J105" i="2"/>
  <c r="L103" i="2"/>
  <c r="K103" i="2"/>
  <c r="K98" i="2" s="1"/>
  <c r="J103" i="2"/>
  <c r="L101" i="2"/>
  <c r="K101" i="2"/>
  <c r="J101" i="2"/>
  <c r="J98" i="2" s="1"/>
  <c r="J97" i="2" s="1"/>
  <c r="L99" i="2"/>
  <c r="N99" i="2" s="1"/>
  <c r="K99" i="2"/>
  <c r="J99" i="2"/>
  <c r="L98" i="2"/>
  <c r="L97" i="2" s="1"/>
  <c r="L96" i="2" s="1"/>
  <c r="L94" i="2"/>
  <c r="K94" i="2"/>
  <c r="J94" i="2"/>
  <c r="L93" i="2"/>
  <c r="L87" i="2" s="1"/>
  <c r="K93" i="2"/>
  <c r="K87" i="2" s="1"/>
  <c r="K86" i="2" s="1"/>
  <c r="J93" i="2"/>
  <c r="L91" i="2"/>
  <c r="K91" i="2"/>
  <c r="K88" i="2" s="1"/>
  <c r="J91" i="2"/>
  <c r="L89" i="2"/>
  <c r="K89" i="2"/>
  <c r="J89" i="2"/>
  <c r="J88" i="2" s="1"/>
  <c r="J87" i="2" s="1"/>
  <c r="J86" i="2" s="1"/>
  <c r="L88" i="2"/>
  <c r="L84" i="2"/>
  <c r="K84" i="2"/>
  <c r="J84" i="2"/>
  <c r="J83" i="2" s="1"/>
  <c r="J82" i="2" s="1"/>
  <c r="J81" i="2" s="1"/>
  <c r="L83" i="2"/>
  <c r="L82" i="2" s="1"/>
  <c r="K83" i="2"/>
  <c r="K82" i="2"/>
  <c r="K81" i="2" s="1"/>
  <c r="L79" i="2"/>
  <c r="L78" i="2" s="1"/>
  <c r="K79" i="2"/>
  <c r="N79" i="2" s="1"/>
  <c r="J79" i="2"/>
  <c r="J78" i="2" s="1"/>
  <c r="L76" i="2"/>
  <c r="L75" i="2" s="1"/>
  <c r="N75" i="2" s="1"/>
  <c r="K76" i="2"/>
  <c r="K75" i="2" s="1"/>
  <c r="J76" i="2"/>
  <c r="J75" i="2"/>
  <c r="L73" i="2"/>
  <c r="K73" i="2"/>
  <c r="J73" i="2"/>
  <c r="J72" i="2" s="1"/>
  <c r="L72" i="2"/>
  <c r="K72" i="2"/>
  <c r="L70" i="2"/>
  <c r="L69" i="2" s="1"/>
  <c r="N69" i="2" s="1"/>
  <c r="K70" i="2"/>
  <c r="J70" i="2"/>
  <c r="K69" i="2"/>
  <c r="J69" i="2"/>
  <c r="J68" i="2" s="1"/>
  <c r="J67" i="2" s="1"/>
  <c r="L65" i="2"/>
  <c r="K65" i="2"/>
  <c r="J65" i="2"/>
  <c r="K64" i="2"/>
  <c r="J64" i="2"/>
  <c r="L62" i="2"/>
  <c r="K62" i="2"/>
  <c r="J62" i="2"/>
  <c r="J61" i="2" s="1"/>
  <c r="L61" i="2"/>
  <c r="N61" i="2" s="1"/>
  <c r="K61" i="2"/>
  <c r="L59" i="2"/>
  <c r="K59" i="2"/>
  <c r="K58" i="2" s="1"/>
  <c r="J59" i="2"/>
  <c r="J58" i="2"/>
  <c r="L56" i="2"/>
  <c r="K56" i="2"/>
  <c r="K55" i="2" s="1"/>
  <c r="J56" i="2"/>
  <c r="J55" i="2" s="1"/>
  <c r="L55" i="2"/>
  <c r="L53" i="2"/>
  <c r="N53" i="2" s="1"/>
  <c r="K53" i="2"/>
  <c r="K52" i="2" s="1"/>
  <c r="J53" i="2"/>
  <c r="J52" i="2"/>
  <c r="L50" i="2"/>
  <c r="K50" i="2"/>
  <c r="K49" i="2" s="1"/>
  <c r="J50" i="2"/>
  <c r="J49" i="2" s="1"/>
  <c r="L49" i="2"/>
  <c r="M49" i="2" s="1"/>
  <c r="L47" i="2"/>
  <c r="K47" i="2"/>
  <c r="J47" i="2"/>
  <c r="K46" i="2"/>
  <c r="J46" i="2"/>
  <c r="L44" i="2"/>
  <c r="K44" i="2"/>
  <c r="K43" i="2" s="1"/>
  <c r="J44" i="2"/>
  <c r="J43" i="2" s="1"/>
  <c r="L43" i="2"/>
  <c r="L41" i="2"/>
  <c r="K41" i="2"/>
  <c r="J41" i="2"/>
  <c r="K40" i="2"/>
  <c r="J40" i="2"/>
  <c r="L38" i="2"/>
  <c r="K38" i="2"/>
  <c r="J38" i="2"/>
  <c r="L36" i="2"/>
  <c r="N36" i="2" s="1"/>
  <c r="K36" i="2"/>
  <c r="J36" i="2"/>
  <c r="L34" i="2"/>
  <c r="K34" i="2"/>
  <c r="J34" i="2"/>
  <c r="K33" i="2"/>
  <c r="J33" i="2"/>
  <c r="L31" i="2"/>
  <c r="K31" i="2"/>
  <c r="J31" i="2"/>
  <c r="L30" i="2"/>
  <c r="N30" i="2" s="1"/>
  <c r="K30" i="2"/>
  <c r="L28" i="2"/>
  <c r="K28" i="2"/>
  <c r="J28" i="2"/>
  <c r="L26" i="2"/>
  <c r="K26" i="2"/>
  <c r="J26" i="2"/>
  <c r="J25" i="2" s="1"/>
  <c r="L23" i="2"/>
  <c r="M23" i="2" s="1"/>
  <c r="K23" i="2"/>
  <c r="J23" i="2"/>
  <c r="L21" i="2"/>
  <c r="K21" i="2"/>
  <c r="J21" i="2"/>
  <c r="K20" i="2"/>
  <c r="J20" i="2"/>
  <c r="L18" i="2"/>
  <c r="K18" i="2"/>
  <c r="J18" i="2"/>
  <c r="J17" i="2" s="1"/>
  <c r="L17" i="2"/>
  <c r="K17" i="2"/>
  <c r="L15" i="2"/>
  <c r="K15" i="2"/>
  <c r="N15" i="2" s="1"/>
  <c r="J15" i="2"/>
  <c r="L13" i="2"/>
  <c r="K13" i="2"/>
  <c r="J13" i="2"/>
  <c r="M13" i="2" s="1"/>
  <c r="L10" i="2"/>
  <c r="N10" i="2" s="1"/>
  <c r="K10" i="2"/>
  <c r="J10" i="2"/>
  <c r="L8" i="2"/>
  <c r="K8" i="2"/>
  <c r="J8" i="2"/>
  <c r="K7" i="2"/>
  <c r="J7" i="2"/>
  <c r="M8" i="2"/>
  <c r="M9" i="2"/>
  <c r="N9" i="2"/>
  <c r="M10" i="2"/>
  <c r="M11" i="2"/>
  <c r="N11" i="2"/>
  <c r="N13" i="2"/>
  <c r="M14" i="2"/>
  <c r="N14" i="2"/>
  <c r="M16" i="2"/>
  <c r="N16" i="2"/>
  <c r="N17" i="2"/>
  <c r="N18" i="2"/>
  <c r="M19" i="2"/>
  <c r="N19" i="2"/>
  <c r="N21" i="2"/>
  <c r="M22" i="2"/>
  <c r="N22" i="2"/>
  <c r="M24" i="2"/>
  <c r="N24" i="2"/>
  <c r="M27" i="2"/>
  <c r="N27" i="2"/>
  <c r="M28" i="2"/>
  <c r="M29" i="2"/>
  <c r="N29" i="2"/>
  <c r="N31" i="2"/>
  <c r="M32" i="2"/>
  <c r="N32" i="2"/>
  <c r="M34" i="2"/>
  <c r="M35" i="2"/>
  <c r="N35" i="2"/>
  <c r="M36" i="2"/>
  <c r="M37" i="2"/>
  <c r="N37" i="2"/>
  <c r="M38" i="2"/>
  <c r="N38" i="2"/>
  <c r="M39" i="2"/>
  <c r="N39" i="2"/>
  <c r="N41" i="2"/>
  <c r="M42" i="2"/>
  <c r="N42" i="2"/>
  <c r="N43" i="2"/>
  <c r="N44" i="2"/>
  <c r="M45" i="2"/>
  <c r="N45" i="2"/>
  <c r="N47" i="2"/>
  <c r="M48" i="2"/>
  <c r="N48" i="2"/>
  <c r="M50" i="2"/>
  <c r="N50" i="2"/>
  <c r="M51" i="2"/>
  <c r="N51" i="2"/>
  <c r="M54" i="2"/>
  <c r="N54" i="2"/>
  <c r="N55" i="2"/>
  <c r="N56" i="2"/>
  <c r="M57" i="2"/>
  <c r="N57" i="2"/>
  <c r="N59" i="2"/>
  <c r="M60" i="2"/>
  <c r="N60" i="2"/>
  <c r="M62" i="2"/>
  <c r="N62" i="2"/>
  <c r="M63" i="2"/>
  <c r="N63" i="2"/>
  <c r="N65" i="2"/>
  <c r="M66" i="2"/>
  <c r="N66" i="2"/>
  <c r="M70" i="2"/>
  <c r="N70" i="2"/>
  <c r="M71" i="2"/>
  <c r="N71" i="2"/>
  <c r="M72" i="2"/>
  <c r="N72" i="2"/>
  <c r="M73" i="2"/>
  <c r="N73" i="2"/>
  <c r="M74" i="2"/>
  <c r="N74" i="2"/>
  <c r="M77" i="2"/>
  <c r="N77" i="2"/>
  <c r="M79" i="2"/>
  <c r="M80" i="2"/>
  <c r="N80" i="2"/>
  <c r="M83" i="2"/>
  <c r="M84" i="2"/>
  <c r="N84" i="2"/>
  <c r="M85" i="2"/>
  <c r="N85" i="2"/>
  <c r="M88" i="2"/>
  <c r="N88" i="2"/>
  <c r="M89" i="2"/>
  <c r="N89" i="2"/>
  <c r="M90" i="2"/>
  <c r="N90" i="2"/>
  <c r="M91" i="2"/>
  <c r="M92" i="2"/>
  <c r="N92" i="2"/>
  <c r="M93" i="2"/>
  <c r="M94" i="2"/>
  <c r="N94" i="2"/>
  <c r="M95" i="2"/>
  <c r="N95" i="2"/>
  <c r="M98" i="2"/>
  <c r="M99" i="2"/>
  <c r="M100" i="2"/>
  <c r="N100" i="2"/>
  <c r="M101" i="2"/>
  <c r="N101" i="2"/>
  <c r="M102" i="2"/>
  <c r="N102" i="2"/>
  <c r="M103" i="2"/>
  <c r="M104" i="2"/>
  <c r="N104" i="2"/>
  <c r="M105" i="2"/>
  <c r="M106" i="2"/>
  <c r="N106" i="2"/>
  <c r="M107" i="2"/>
  <c r="N107" i="2"/>
  <c r="M111" i="2"/>
  <c r="M112" i="2"/>
  <c r="N112" i="2"/>
  <c r="M115" i="2"/>
  <c r="M116" i="2"/>
  <c r="N116" i="2"/>
  <c r="M117" i="2"/>
  <c r="N117" i="2"/>
  <c r="N118" i="2"/>
  <c r="M119" i="2"/>
  <c r="N119" i="2"/>
  <c r="M120" i="2"/>
  <c r="N120" i="2"/>
  <c r="M122" i="2"/>
  <c r="N122" i="2"/>
  <c r="M123" i="2"/>
  <c r="N123" i="2"/>
  <c r="M126" i="2"/>
  <c r="N126" i="2"/>
  <c r="M127" i="2"/>
  <c r="N127" i="2"/>
  <c r="M128" i="2"/>
  <c r="N128" i="2"/>
  <c r="N129" i="2"/>
  <c r="M130" i="2"/>
  <c r="N130" i="2"/>
  <c r="M131" i="2"/>
  <c r="N131" i="2"/>
  <c r="N134" i="2"/>
  <c r="M135" i="2"/>
  <c r="N135" i="2"/>
  <c r="M136" i="2"/>
  <c r="N136" i="2"/>
  <c r="M137" i="2"/>
  <c r="M138" i="2"/>
  <c r="N138" i="2"/>
  <c r="M139" i="2"/>
  <c r="N139" i="2"/>
  <c r="M140" i="2"/>
  <c r="N140" i="2"/>
  <c r="M141" i="2"/>
  <c r="N141" i="2"/>
  <c r="M142" i="2"/>
  <c r="M143" i="2"/>
  <c r="M144" i="2"/>
  <c r="N144" i="2"/>
  <c r="N146" i="2"/>
  <c r="M147" i="2"/>
  <c r="M148" i="2"/>
  <c r="N148" i="2"/>
  <c r="M149" i="2"/>
  <c r="N149" i="2"/>
  <c r="M150" i="2"/>
  <c r="N150" i="2"/>
  <c r="M151" i="2"/>
  <c r="N151" i="2"/>
  <c r="M152" i="2"/>
  <c r="N152" i="2"/>
  <c r="M153" i="2"/>
  <c r="M154" i="2"/>
  <c r="N154" i="2"/>
  <c r="M155" i="2"/>
  <c r="N155" i="2"/>
  <c r="M156" i="2"/>
  <c r="N156" i="2"/>
  <c r="M157" i="2"/>
  <c r="N157" i="2"/>
  <c r="N158" i="2"/>
  <c r="M159" i="2"/>
  <c r="M160" i="2"/>
  <c r="N160" i="2"/>
  <c r="M161" i="2"/>
  <c r="N161" i="2"/>
  <c r="M162" i="2"/>
  <c r="N162" i="2"/>
  <c r="M166" i="2"/>
  <c r="N166" i="2"/>
  <c r="M167" i="2"/>
  <c r="N167" i="2"/>
  <c r="M170" i="2"/>
  <c r="N170" i="2"/>
  <c r="M171" i="2"/>
  <c r="N171" i="2"/>
  <c r="M172" i="2"/>
  <c r="N172" i="2"/>
  <c r="M177" i="2"/>
  <c r="N177" i="2"/>
  <c r="M178" i="2"/>
  <c r="N178" i="2"/>
  <c r="M179" i="2"/>
  <c r="N179" i="2"/>
  <c r="M180" i="2"/>
  <c r="N180" i="2"/>
  <c r="M184" i="2"/>
  <c r="N184" i="2"/>
  <c r="M185" i="2"/>
  <c r="N185" i="2"/>
  <c r="M186" i="2"/>
  <c r="N186" i="2"/>
  <c r="M187" i="2"/>
  <c r="N187" i="2"/>
  <c r="M188" i="2"/>
  <c r="N188" i="2"/>
  <c r="M189" i="2"/>
  <c r="N189" i="2"/>
  <c r="M190" i="2"/>
  <c r="N190" i="2"/>
  <c r="M195" i="2"/>
  <c r="N195" i="2"/>
  <c r="M196" i="2"/>
  <c r="N196" i="2"/>
  <c r="M197" i="2"/>
  <c r="N197" i="2"/>
  <c r="M198" i="2"/>
  <c r="N198" i="2"/>
  <c r="M199" i="2"/>
  <c r="N199" i="2"/>
  <c r="M201" i="2"/>
  <c r="N201" i="2"/>
  <c r="M202" i="2"/>
  <c r="N202" i="2"/>
  <c r="M203" i="2"/>
  <c r="N203" i="2"/>
  <c r="M204" i="2"/>
  <c r="N204" i="2"/>
  <c r="M205" i="2"/>
  <c r="N205"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5" i="2"/>
  <c r="M226" i="2"/>
  <c r="N226" i="2"/>
  <c r="M227" i="2"/>
  <c r="N227" i="2"/>
  <c r="M228" i="2"/>
  <c r="N228" i="2"/>
  <c r="M229" i="2"/>
  <c r="N229" i="2"/>
  <c r="M230" i="2"/>
  <c r="N230" i="2"/>
  <c r="M231" i="2"/>
  <c r="N231" i="2"/>
  <c r="M232" i="2"/>
  <c r="N232" i="2"/>
  <c r="M233" i="2"/>
  <c r="N233" i="2"/>
  <c r="M234" i="2"/>
  <c r="N234" i="2"/>
  <c r="M237" i="2"/>
  <c r="N237" i="2"/>
  <c r="M238" i="2"/>
  <c r="N238" i="2"/>
  <c r="M239" i="2"/>
  <c r="N239" i="2"/>
  <c r="M240" i="2"/>
  <c r="N240" i="2"/>
  <c r="N241" i="2"/>
  <c r="N242" i="2"/>
  <c r="N243" i="2"/>
  <c r="M244" i="2"/>
  <c r="N244" i="2"/>
  <c r="M245" i="2"/>
  <c r="N245" i="2"/>
  <c r="M246" i="2"/>
  <c r="N246" i="2"/>
  <c r="M247" i="2"/>
  <c r="N247" i="2"/>
  <c r="M248" i="2"/>
  <c r="N248" i="2"/>
  <c r="M249" i="2"/>
  <c r="N249" i="2"/>
  <c r="M250" i="2"/>
  <c r="N250" i="2"/>
  <c r="M251" i="2"/>
  <c r="N251" i="2"/>
  <c r="M252" i="2"/>
  <c r="N252" i="2"/>
  <c r="M253" i="2"/>
  <c r="N253" i="2"/>
  <c r="M254" i="2"/>
  <c r="N254" i="2"/>
  <c r="M255" i="2"/>
  <c r="N255" i="2"/>
  <c r="M256" i="2"/>
  <c r="N256" i="2"/>
  <c r="M257" i="2"/>
  <c r="N257" i="2"/>
  <c r="M258" i="2"/>
  <c r="N258" i="2"/>
  <c r="M259" i="2"/>
  <c r="N259" i="2"/>
  <c r="M260" i="2"/>
  <c r="N260" i="2"/>
  <c r="N261" i="2"/>
  <c r="M262" i="2"/>
  <c r="N262" i="2"/>
  <c r="M263" i="2"/>
  <c r="N263" i="2"/>
  <c r="M264" i="2"/>
  <c r="N264" i="2"/>
  <c r="M265" i="2"/>
  <c r="N265" i="2"/>
  <c r="M266" i="2"/>
  <c r="N266" i="2"/>
  <c r="M267" i="2"/>
  <c r="N267" i="2"/>
  <c r="M268" i="2"/>
  <c r="N268" i="2"/>
  <c r="M269" i="2"/>
  <c r="N269" i="2"/>
  <c r="M270" i="2"/>
  <c r="N270" i="2"/>
  <c r="M271" i="2"/>
  <c r="N271" i="2"/>
  <c r="M272" i="2"/>
  <c r="N272" i="2"/>
  <c r="M273" i="2"/>
  <c r="N273" i="2"/>
  <c r="M276" i="2"/>
  <c r="N276" i="2"/>
  <c r="M277" i="2"/>
  <c r="N277" i="2"/>
  <c r="M278" i="2"/>
  <c r="N278" i="2"/>
  <c r="M279" i="2"/>
  <c r="N279" i="2"/>
  <c r="M281" i="2"/>
  <c r="N281" i="2"/>
  <c r="M282" i="2"/>
  <c r="N282" i="2"/>
  <c r="M283" i="2"/>
  <c r="N283" i="2"/>
  <c r="M284" i="2"/>
  <c r="N284" i="2"/>
  <c r="M285" i="2"/>
  <c r="N285" i="2"/>
  <c r="M286" i="2"/>
  <c r="N286" i="2"/>
  <c r="M287" i="2"/>
  <c r="N287" i="2"/>
  <c r="M288" i="2"/>
  <c r="N288" i="2"/>
  <c r="M289" i="2"/>
  <c r="N289" i="2"/>
  <c r="M290" i="2"/>
  <c r="N290" i="2"/>
  <c r="M291" i="2"/>
  <c r="N291" i="2"/>
  <c r="M294" i="2"/>
  <c r="N294" i="2"/>
  <c r="M295" i="2"/>
  <c r="N295" i="2"/>
  <c r="M296" i="2"/>
  <c r="N296" i="2"/>
  <c r="M297" i="2"/>
  <c r="N297" i="2"/>
  <c r="M298" i="2"/>
  <c r="N298" i="2"/>
  <c r="M299" i="2"/>
  <c r="N299" i="2"/>
  <c r="M300" i="2"/>
  <c r="N300" i="2"/>
  <c r="M301" i="2"/>
  <c r="N301" i="2"/>
  <c r="M302" i="2"/>
  <c r="N302" i="2"/>
  <c r="M303" i="2"/>
  <c r="N303" i="2"/>
  <c r="M304" i="2"/>
  <c r="N304" i="2"/>
  <c r="M305" i="2"/>
  <c r="N305" i="2"/>
  <c r="M306" i="2"/>
  <c r="N306" i="2"/>
  <c r="M307" i="2"/>
  <c r="N307" i="2"/>
  <c r="M308" i="2"/>
  <c r="N308" i="2"/>
  <c r="M309" i="2"/>
  <c r="M310" i="2"/>
  <c r="M311" i="2"/>
  <c r="N311" i="2"/>
  <c r="M312" i="2"/>
  <c r="N312" i="2"/>
  <c r="M313" i="2"/>
  <c r="N313" i="2"/>
  <c r="M314" i="2"/>
  <c r="N314" i="2"/>
  <c r="M315" i="2"/>
  <c r="N315" i="2"/>
  <c r="M316" i="2"/>
  <c r="N316" i="2"/>
  <c r="M317" i="2"/>
  <c r="N317" i="2"/>
  <c r="M318" i="2"/>
  <c r="N318" i="2"/>
  <c r="M319" i="2"/>
  <c r="N319" i="2"/>
  <c r="M320" i="2"/>
  <c r="N320" i="2"/>
  <c r="M321" i="2"/>
  <c r="N321" i="2"/>
  <c r="M322" i="2"/>
  <c r="N322" i="2"/>
  <c r="M323" i="2"/>
  <c r="N323" i="2"/>
  <c r="M324" i="2"/>
  <c r="N324" i="2"/>
  <c r="M325" i="2"/>
  <c r="N325" i="2"/>
  <c r="M326" i="2"/>
  <c r="N326" i="2"/>
  <c r="M327" i="2"/>
  <c r="N327" i="2"/>
  <c r="M328" i="2"/>
  <c r="N328" i="2"/>
  <c r="M329" i="2"/>
  <c r="N329" i="2"/>
  <c r="M330" i="2"/>
  <c r="N330" i="2"/>
  <c r="M331" i="2"/>
  <c r="N331" i="2"/>
  <c r="M332" i="2"/>
  <c r="N332" i="2"/>
  <c r="M333" i="2"/>
  <c r="N333" i="2"/>
  <c r="M334" i="2"/>
  <c r="N334" i="2"/>
  <c r="M335" i="2"/>
  <c r="N335" i="2"/>
  <c r="M336" i="2"/>
  <c r="N336" i="2"/>
  <c r="M337" i="2"/>
  <c r="N337" i="2"/>
  <c r="M338" i="2"/>
  <c r="N338" i="2"/>
  <c r="M339" i="2"/>
  <c r="N339" i="2"/>
  <c r="M340" i="2"/>
  <c r="N340" i="2"/>
  <c r="M341" i="2"/>
  <c r="N341" i="2"/>
  <c r="M342" i="2"/>
  <c r="N342" i="2"/>
  <c r="M343" i="2"/>
  <c r="N343" i="2"/>
  <c r="M344" i="2"/>
  <c r="N344" i="2"/>
  <c r="M345" i="2"/>
  <c r="N345" i="2"/>
  <c r="M346" i="2"/>
  <c r="N346" i="2"/>
  <c r="M347" i="2"/>
  <c r="N347" i="2"/>
  <c r="M348" i="2"/>
  <c r="N348" i="2"/>
  <c r="M349" i="2"/>
  <c r="N349" i="2"/>
  <c r="M350" i="2"/>
  <c r="N350" i="2"/>
  <c r="M351" i="2"/>
  <c r="N351" i="2"/>
  <c r="M352" i="2"/>
  <c r="N352" i="2"/>
  <c r="M353" i="2"/>
  <c r="N353" i="2"/>
  <c r="M354" i="2"/>
  <c r="N354" i="2"/>
  <c r="M355" i="2"/>
  <c r="N355" i="2"/>
  <c r="M356" i="2"/>
  <c r="N356" i="2"/>
  <c r="M357" i="2"/>
  <c r="N357" i="2"/>
  <c r="M358" i="2"/>
  <c r="N358" i="2"/>
  <c r="M359" i="2"/>
  <c r="N359" i="2"/>
  <c r="M360" i="2"/>
  <c r="N360" i="2"/>
  <c r="M361" i="2"/>
  <c r="N361" i="2"/>
  <c r="M362" i="2"/>
  <c r="N362" i="2"/>
  <c r="M363" i="2"/>
  <c r="N363" i="2"/>
  <c r="M366" i="2"/>
  <c r="N366" i="2"/>
  <c r="M367" i="2"/>
  <c r="N367" i="2"/>
  <c r="M368" i="2"/>
  <c r="N368" i="2"/>
  <c r="M369" i="2"/>
  <c r="N369" i="2"/>
  <c r="M370" i="2"/>
  <c r="N370" i="2"/>
  <c r="M371" i="2"/>
  <c r="N371" i="2"/>
  <c r="M372" i="2"/>
  <c r="N372" i="2"/>
  <c r="M373" i="2"/>
  <c r="N373" i="2"/>
  <c r="M374" i="2"/>
  <c r="N374" i="2"/>
  <c r="M375" i="2"/>
  <c r="N375" i="2"/>
  <c r="M376" i="2"/>
  <c r="N376" i="2"/>
  <c r="M377" i="2"/>
  <c r="N377" i="2"/>
  <c r="M378" i="2"/>
  <c r="N378" i="2"/>
  <c r="M379" i="2"/>
  <c r="N379" i="2"/>
  <c r="M380" i="2"/>
  <c r="N380" i="2"/>
  <c r="M381" i="2"/>
  <c r="N381" i="2"/>
  <c r="M382" i="2"/>
  <c r="N382" i="2"/>
  <c r="M383" i="2"/>
  <c r="N383" i="2"/>
  <c r="M384" i="2"/>
  <c r="M385" i="2"/>
  <c r="N385" i="2"/>
  <c r="M386" i="2"/>
  <c r="N386" i="2"/>
  <c r="M387" i="2"/>
  <c r="N387" i="2"/>
  <c r="M388" i="2"/>
  <c r="N388" i="2"/>
  <c r="M389" i="2"/>
  <c r="N389" i="2"/>
  <c r="M390" i="2"/>
  <c r="N390" i="2"/>
  <c r="M391" i="2"/>
  <c r="N391" i="2"/>
  <c r="M392" i="2"/>
  <c r="N392" i="2"/>
  <c r="M393" i="2"/>
  <c r="N393" i="2"/>
  <c r="M394" i="2"/>
  <c r="N394" i="2"/>
  <c r="M395" i="2"/>
  <c r="N395" i="2"/>
  <c r="M396" i="2"/>
  <c r="N396" i="2"/>
  <c r="M397" i="2"/>
  <c r="N397" i="2"/>
  <c r="M398" i="2"/>
  <c r="N398" i="2"/>
  <c r="M399" i="2"/>
  <c r="N399" i="2"/>
  <c r="M400" i="2"/>
  <c r="N400" i="2"/>
  <c r="M401" i="2"/>
  <c r="N401" i="2"/>
  <c r="M402" i="2"/>
  <c r="N402" i="2"/>
  <c r="M404" i="2"/>
  <c r="N404" i="2"/>
  <c r="M405" i="2"/>
  <c r="N405" i="2"/>
  <c r="M406" i="2"/>
  <c r="N406" i="2"/>
  <c r="M407" i="2"/>
  <c r="N407" i="2"/>
  <c r="M409" i="2"/>
  <c r="N409" i="2"/>
  <c r="M410" i="2"/>
  <c r="N410" i="2"/>
  <c r="M411" i="2"/>
  <c r="N411" i="2"/>
  <c r="M412" i="2"/>
  <c r="N412" i="2"/>
  <c r="M413" i="2"/>
  <c r="N413" i="2"/>
  <c r="M414" i="2"/>
  <c r="N414" i="2"/>
  <c r="M415" i="2"/>
  <c r="N415" i="2"/>
  <c r="M416" i="2"/>
  <c r="N416" i="2"/>
  <c r="M417" i="2"/>
  <c r="N417" i="2"/>
  <c r="M418" i="2"/>
  <c r="N418" i="2"/>
  <c r="M419" i="2"/>
  <c r="N419" i="2"/>
  <c r="M420" i="2"/>
  <c r="M421" i="2"/>
  <c r="N421" i="2"/>
  <c r="M422" i="2"/>
  <c r="N422" i="2"/>
  <c r="M423" i="2"/>
  <c r="N423" i="2"/>
  <c r="M424" i="2"/>
  <c r="N424" i="2"/>
  <c r="M425" i="2"/>
  <c r="N425" i="2"/>
  <c r="M426" i="2"/>
  <c r="N426" i="2"/>
  <c r="M427" i="2"/>
  <c r="N427" i="2"/>
  <c r="M428" i="2"/>
  <c r="N428" i="2"/>
  <c r="M429" i="2"/>
  <c r="N429" i="2"/>
  <c r="K408" i="2" l="1"/>
  <c r="N408" i="2" s="1"/>
  <c r="N224" i="2"/>
  <c r="M224" i="2"/>
  <c r="N225" i="2"/>
  <c r="L207" i="2"/>
  <c r="L206" i="2" s="1"/>
  <c r="L200" i="2" s="1"/>
  <c r="L193" i="2"/>
  <c r="N194" i="2"/>
  <c r="J174" i="2"/>
  <c r="J173" i="2" s="1"/>
  <c r="M175" i="2"/>
  <c r="N174" i="2"/>
  <c r="N176" i="2"/>
  <c r="M174" i="2"/>
  <c r="M176" i="2"/>
  <c r="M173" i="2"/>
  <c r="L164" i="2"/>
  <c r="M165" i="2"/>
  <c r="M78" i="2"/>
  <c r="N76" i="2"/>
  <c r="K78" i="2"/>
  <c r="K68" i="2" s="1"/>
  <c r="K67" i="2" s="1"/>
  <c r="M76" i="2"/>
  <c r="M75" i="2"/>
  <c r="L185" i="3"/>
  <c r="L182" i="2"/>
  <c r="M183" i="2"/>
  <c r="N183" i="2"/>
  <c r="J71" i="3"/>
  <c r="J70" i="3" s="1"/>
  <c r="L246" i="3"/>
  <c r="L245" i="3" s="1"/>
  <c r="L244" i="3" s="1"/>
  <c r="K266" i="3"/>
  <c r="J406" i="3"/>
  <c r="K10" i="3"/>
  <c r="L20" i="3"/>
  <c r="L23" i="3"/>
  <c r="J28" i="3"/>
  <c r="J264" i="3"/>
  <c r="K277" i="3"/>
  <c r="K278" i="3"/>
  <c r="J10" i="3"/>
  <c r="J9" i="3" s="1"/>
  <c r="J8" i="3" s="1"/>
  <c r="J7" i="3" s="1"/>
  <c r="K23" i="3"/>
  <c r="K71" i="3"/>
  <c r="K70" i="3" s="1"/>
  <c r="J277" i="3"/>
  <c r="J278" i="3"/>
  <c r="K285" i="3"/>
  <c r="K284" i="3" s="1"/>
  <c r="J23" i="3"/>
  <c r="K36" i="3"/>
  <c r="L71" i="3"/>
  <c r="L70" i="3" s="1"/>
  <c r="J194" i="3"/>
  <c r="K136" i="3"/>
  <c r="K135" i="3" s="1"/>
  <c r="J149" i="3"/>
  <c r="J148" i="3" s="1"/>
  <c r="K191" i="3"/>
  <c r="L199" i="3"/>
  <c r="L194" i="3" s="1"/>
  <c r="L285" i="3"/>
  <c r="J376" i="3"/>
  <c r="J375" i="3" s="1"/>
  <c r="J390" i="3"/>
  <c r="J389" i="3" s="1"/>
  <c r="J388" i="3" s="1"/>
  <c r="K423" i="3"/>
  <c r="L117" i="3"/>
  <c r="L116" i="3" s="1"/>
  <c r="K128" i="3"/>
  <c r="K127" i="3" s="1"/>
  <c r="J140" i="3"/>
  <c r="J136" i="3" s="1"/>
  <c r="J135" i="3" s="1"/>
  <c r="K149" i="3"/>
  <c r="K148" i="3" s="1"/>
  <c r="L247" i="3"/>
  <c r="L280" i="3"/>
  <c r="L329" i="3"/>
  <c r="L347" i="3"/>
  <c r="L359" i="3"/>
  <c r="K364" i="3"/>
  <c r="K380" i="3"/>
  <c r="L400" i="3"/>
  <c r="L417" i="3"/>
  <c r="L427" i="3"/>
  <c r="L128" i="3"/>
  <c r="K217" i="3"/>
  <c r="K210" i="3" s="1"/>
  <c r="K209" i="3" s="1"/>
  <c r="K203" i="3" s="1"/>
  <c r="J246" i="3"/>
  <c r="J245" i="3" s="1"/>
  <c r="J244" i="3" s="1"/>
  <c r="J305" i="3"/>
  <c r="J399" i="3"/>
  <c r="J398" i="3" s="1"/>
  <c r="L101" i="3"/>
  <c r="L100" i="3" s="1"/>
  <c r="J117" i="3"/>
  <c r="J116" i="3" s="1"/>
  <c r="L140" i="3"/>
  <c r="L136" i="3" s="1"/>
  <c r="J210" i="3"/>
  <c r="J209" i="3" s="1"/>
  <c r="J203" i="3" s="1"/>
  <c r="K247" i="3"/>
  <c r="J297" i="3"/>
  <c r="K305" i="3"/>
  <c r="L317" i="3"/>
  <c r="L341" i="3"/>
  <c r="L377" i="3"/>
  <c r="L390" i="3"/>
  <c r="K407" i="3"/>
  <c r="K411" i="3"/>
  <c r="L90" i="3"/>
  <c r="J90" i="3"/>
  <c r="J89" i="3" s="1"/>
  <c r="L127" i="3"/>
  <c r="K190" i="3"/>
  <c r="L284" i="3"/>
  <c r="J387" i="3"/>
  <c r="K90" i="3"/>
  <c r="K89" i="3" s="1"/>
  <c r="L210" i="3"/>
  <c r="K246" i="3"/>
  <c r="K245" i="3" s="1"/>
  <c r="K244" i="3" s="1"/>
  <c r="L272" i="3"/>
  <c r="L352" i="3"/>
  <c r="L368" i="3"/>
  <c r="L423" i="3"/>
  <c r="L81" i="2"/>
  <c r="N82" i="2"/>
  <c r="M82" i="2"/>
  <c r="L86" i="2"/>
  <c r="M87" i="2"/>
  <c r="N87" i="2"/>
  <c r="J96" i="2"/>
  <c r="M96" i="2" s="1"/>
  <c r="M97" i="2"/>
  <c r="L132" i="2"/>
  <c r="M133" i="2"/>
  <c r="N133" i="2"/>
  <c r="M121" i="2"/>
  <c r="N121" i="2"/>
  <c r="J145" i="2"/>
  <c r="M145" i="2" s="1"/>
  <c r="M146" i="2"/>
  <c r="N145" i="2"/>
  <c r="N153" i="2"/>
  <c r="L163" i="2"/>
  <c r="N164" i="2"/>
  <c r="M164" i="2"/>
  <c r="L168" i="2"/>
  <c r="M169" i="2"/>
  <c r="N169" i="2"/>
  <c r="L109" i="2"/>
  <c r="N110" i="2"/>
  <c r="M110" i="2"/>
  <c r="J114" i="2"/>
  <c r="J113" i="2" s="1"/>
  <c r="M118" i="2"/>
  <c r="J125" i="2"/>
  <c r="J124" i="2" s="1"/>
  <c r="M129" i="2"/>
  <c r="J133" i="2"/>
  <c r="J132" i="2" s="1"/>
  <c r="M134" i="2"/>
  <c r="N98" i="2"/>
  <c r="K97" i="2"/>
  <c r="K96" i="2" s="1"/>
  <c r="N96" i="2" s="1"/>
  <c r="N165" i="2"/>
  <c r="N159" i="2"/>
  <c r="N147" i="2"/>
  <c r="N143" i="2"/>
  <c r="N111" i="2"/>
  <c r="N103" i="2"/>
  <c r="N97" i="2"/>
  <c r="N93" i="2"/>
  <c r="N91" i="2"/>
  <c r="N83" i="2"/>
  <c r="M56" i="2"/>
  <c r="M26" i="2"/>
  <c r="N23" i="2"/>
  <c r="M18" i="2"/>
  <c r="K12" i="2"/>
  <c r="K6" i="2" s="1"/>
  <c r="K5" i="2" s="1"/>
  <c r="L12" i="2"/>
  <c r="M15" i="2"/>
  <c r="N26" i="2"/>
  <c r="K25" i="2"/>
  <c r="L25" i="2"/>
  <c r="N28" i="2"/>
  <c r="M55" i="2"/>
  <c r="L58" i="2"/>
  <c r="M59" i="2"/>
  <c r="K133" i="2"/>
  <c r="K132" i="2" s="1"/>
  <c r="L40" i="2"/>
  <c r="M41" i="2"/>
  <c r="L68" i="2"/>
  <c r="M69" i="2"/>
  <c r="L114" i="2"/>
  <c r="N49" i="2"/>
  <c r="M44" i="2"/>
  <c r="N8" i="2"/>
  <c r="L7" i="2"/>
  <c r="J12" i="2"/>
  <c r="J6" i="2" s="1"/>
  <c r="J5" i="2" s="1"/>
  <c r="M17" i="2"/>
  <c r="L20" i="2"/>
  <c r="M21" i="2"/>
  <c r="N34" i="2"/>
  <c r="L33" i="2"/>
  <c r="M43" i="2"/>
  <c r="L46" i="2"/>
  <c r="M47" i="2"/>
  <c r="M61" i="2"/>
  <c r="L64" i="2"/>
  <c r="M65" i="2"/>
  <c r="L125" i="2"/>
  <c r="J30" i="2"/>
  <c r="M30" i="2" s="1"/>
  <c r="M31" i="2"/>
  <c r="L52" i="2"/>
  <c r="M53" i="2"/>
  <c r="K207" i="2"/>
  <c r="J235" i="2"/>
  <c r="J236" i="2"/>
  <c r="J280" i="2"/>
  <c r="J365" i="2"/>
  <c r="J364" i="2" s="1"/>
  <c r="L403" i="2"/>
  <c r="K420" i="2"/>
  <c r="N420" i="2" s="1"/>
  <c r="J207" i="2"/>
  <c r="K274" i="2"/>
  <c r="K275" i="2"/>
  <c r="L293" i="2"/>
  <c r="K384" i="2"/>
  <c r="N384" i="2" s="1"/>
  <c r="L235" i="2"/>
  <c r="L236" i="2"/>
  <c r="J261" i="2"/>
  <c r="M261" i="2" s="1"/>
  <c r="J275" i="2"/>
  <c r="J274" i="2"/>
  <c r="L365" i="2"/>
  <c r="K235" i="2"/>
  <c r="K236" i="2"/>
  <c r="J243" i="2"/>
  <c r="L274" i="2"/>
  <c r="L275" i="2"/>
  <c r="K310" i="2"/>
  <c r="L192" i="2" l="1"/>
  <c r="M193" i="2"/>
  <c r="N193" i="2"/>
  <c r="N78" i="2"/>
  <c r="L184" i="3"/>
  <c r="L181" i="2"/>
  <c r="N182" i="2"/>
  <c r="M182" i="2"/>
  <c r="L389" i="3"/>
  <c r="K376" i="3"/>
  <c r="K375" i="3" s="1"/>
  <c r="L313" i="3"/>
  <c r="K296" i="3"/>
  <c r="K295" i="3" s="1"/>
  <c r="L9" i="3"/>
  <c r="K406" i="3"/>
  <c r="L376" i="3"/>
  <c r="J296" i="3"/>
  <c r="J295" i="3" s="1"/>
  <c r="J283" i="3" s="1"/>
  <c r="L399" i="3"/>
  <c r="L358" i="3"/>
  <c r="K265" i="3"/>
  <c r="K363" i="3"/>
  <c r="L279" i="3"/>
  <c r="K9" i="3"/>
  <c r="K8" i="3" s="1"/>
  <c r="L351" i="3"/>
  <c r="L312" i="3"/>
  <c r="L271" i="3"/>
  <c r="L406" i="3"/>
  <c r="L135" i="3"/>
  <c r="L367" i="3"/>
  <c r="K189" i="3"/>
  <c r="L99" i="3"/>
  <c r="L89" i="3"/>
  <c r="L8" i="3"/>
  <c r="L209" i="3"/>
  <c r="J433" i="3"/>
  <c r="J435" i="3" s="1"/>
  <c r="L292" i="2"/>
  <c r="M293" i="2"/>
  <c r="N293" i="2"/>
  <c r="M235" i="2"/>
  <c r="N235" i="2"/>
  <c r="M274" i="2"/>
  <c r="N274" i="2"/>
  <c r="K403" i="2"/>
  <c r="N403" i="2" s="1"/>
  <c r="M403" i="2"/>
  <c r="N64" i="2"/>
  <c r="M64" i="2"/>
  <c r="N20" i="2"/>
  <c r="M20" i="2"/>
  <c r="N86" i="2"/>
  <c r="M86" i="2"/>
  <c r="K309" i="2"/>
  <c r="N310" i="2"/>
  <c r="J242" i="2"/>
  <c r="M243" i="2"/>
  <c r="L364" i="2"/>
  <c r="M365" i="2"/>
  <c r="N365" i="2"/>
  <c r="J206" i="2"/>
  <c r="M207" i="2"/>
  <c r="K206" i="2"/>
  <c r="N207" i="2"/>
  <c r="N52" i="2"/>
  <c r="M52" i="2"/>
  <c r="L124" i="2"/>
  <c r="M125" i="2"/>
  <c r="N125" i="2"/>
  <c r="M33" i="2"/>
  <c r="N33" i="2"/>
  <c r="L67" i="2"/>
  <c r="M68" i="2"/>
  <c r="N68" i="2"/>
  <c r="M25" i="2"/>
  <c r="N25" i="2"/>
  <c r="N12" i="2"/>
  <c r="M12" i="2"/>
  <c r="M163" i="2"/>
  <c r="N163" i="2"/>
  <c r="N236" i="2"/>
  <c r="M236" i="2"/>
  <c r="N58" i="2"/>
  <c r="M58" i="2"/>
  <c r="M168" i="2"/>
  <c r="N168" i="2"/>
  <c r="M275" i="2"/>
  <c r="N275" i="2"/>
  <c r="N46" i="2"/>
  <c r="M46" i="2"/>
  <c r="L6" i="2"/>
  <c r="M7" i="2"/>
  <c r="N7" i="2"/>
  <c r="L113" i="2"/>
  <c r="M114" i="2"/>
  <c r="N114" i="2"/>
  <c r="N40" i="2"/>
  <c r="M40" i="2"/>
  <c r="L108" i="2"/>
  <c r="M109" i="2"/>
  <c r="N109" i="2"/>
  <c r="M132" i="2"/>
  <c r="N132" i="2"/>
  <c r="M81" i="2"/>
  <c r="N81" i="2"/>
  <c r="M192" i="2" l="1"/>
  <c r="N192" i="2"/>
  <c r="L191" i="2"/>
  <c r="N181" i="2"/>
  <c r="M181" i="2"/>
  <c r="L357" i="3"/>
  <c r="K362" i="3"/>
  <c r="L375" i="3"/>
  <c r="L388" i="3"/>
  <c r="L278" i="3"/>
  <c r="L277" i="3"/>
  <c r="K264" i="3"/>
  <c r="K7" i="3" s="1"/>
  <c r="K433" i="3" s="1"/>
  <c r="K435" i="3" s="1"/>
  <c r="L398" i="3"/>
  <c r="K283" i="3"/>
  <c r="L203" i="3"/>
  <c r="L350" i="3"/>
  <c r="L270" i="3"/>
  <c r="M67" i="2"/>
  <c r="N67" i="2"/>
  <c r="J241" i="2"/>
  <c r="M241" i="2" s="1"/>
  <c r="M242" i="2"/>
  <c r="M292" i="2"/>
  <c r="N292" i="2"/>
  <c r="L280" i="2"/>
  <c r="M124" i="2"/>
  <c r="N124" i="2"/>
  <c r="N206" i="2"/>
  <c r="K200" i="2"/>
  <c r="M108" i="2"/>
  <c r="N108" i="2"/>
  <c r="N6" i="2"/>
  <c r="L5" i="2"/>
  <c r="M6" i="2"/>
  <c r="N364" i="2"/>
  <c r="M364" i="2"/>
  <c r="N309" i="2"/>
  <c r="K280" i="2"/>
  <c r="M113" i="2"/>
  <c r="N113" i="2"/>
  <c r="M206" i="2"/>
  <c r="J200" i="2"/>
  <c r="M191" i="2" l="1"/>
  <c r="N191" i="2"/>
  <c r="L387" i="3"/>
  <c r="L283" i="3"/>
  <c r="L264" i="3"/>
  <c r="M5" i="2"/>
  <c r="L4" i="2"/>
  <c r="L430" i="2" s="1"/>
  <c r="L434" i="2" s="1"/>
  <c r="N5" i="2"/>
  <c r="K4" i="2"/>
  <c r="K430" i="2" s="1"/>
  <c r="K434" i="2" s="1"/>
  <c r="N200" i="2"/>
  <c r="N280" i="2"/>
  <c r="M280" i="2"/>
  <c r="M200" i="2"/>
  <c r="J4" i="2"/>
  <c r="J430" i="2" s="1"/>
  <c r="J434" i="2" s="1"/>
  <c r="L7" i="3" l="1"/>
  <c r="M430" i="2"/>
  <c r="N430" i="2"/>
  <c r="L433" i="3" l="1"/>
  <c r="L435" i="3" l="1"/>
  <c r="N4" i="2" l="1"/>
  <c r="M4" i="2"/>
</calcChain>
</file>

<file path=xl/sharedStrings.xml><?xml version="1.0" encoding="utf-8"?>
<sst xmlns="http://schemas.openxmlformats.org/spreadsheetml/2006/main" count="3814" uniqueCount="321">
  <si>
    <t>Наименование</t>
  </si>
  <si>
    <t>МП</t>
  </si>
  <si>
    <t>ППМП</t>
  </si>
  <si>
    <t>ОМ</t>
  </si>
  <si>
    <t>ГРБС</t>
  </si>
  <si>
    <t>НР</t>
  </si>
  <si>
    <t>ВР</t>
  </si>
  <si>
    <t xml:space="preserve">Обеспечение реализации полномочий Клетнянского муниципального района </t>
  </si>
  <si>
    <t>Администрация Клетнянского района</t>
  </si>
  <si>
    <t>Капитальные вложения в объекты государственной (муниципальной) собственности</t>
  </si>
  <si>
    <t>400</t>
  </si>
  <si>
    <t>Бюджетные инвестиции</t>
  </si>
  <si>
    <t>410</t>
  </si>
  <si>
    <t xml:space="preserve">Обеспечение эффективной деятельности главы и аппарата исполнительно-распорядительного органа муниципального образования </t>
  </si>
  <si>
    <t>01</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</si>
  <si>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</si>
  <si>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12021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</si>
  <si>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</si>
  <si>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</si>
  <si>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</si>
  <si>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</si>
  <si>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</si>
  <si>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</si>
  <si>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</si>
  <si>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</si>
  <si>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</si>
  <si>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12022</t>
  </si>
  <si>
    <t>13</t>
  </si>
  <si>
    <t xml:space="preserve">Расходы на выплаты персоналу государственных (муниципальных) органов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</si>
  <si>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</si>
  <si>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12023</t>
  </si>
  <si>
    <t>Межбюджетные трансферты</t>
  </si>
  <si>
    <t>500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</si>
  <si>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</si>
  <si>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04</t>
  </si>
  <si>
    <t>12</t>
  </si>
  <si>
    <t>17390</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</si>
  <si>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</si>
  <si>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17900</t>
  </si>
  <si>
    <t xml:space="preserve">Обеспечение деятельности главы местной администрации (исполнительно-распорядительного органа муниципального образования) </t>
  </si>
  <si>
    <t>80020</t>
  </si>
  <si>
    <t>Руководство и управление в сфере установленных функций органов местного самоуправления</t>
  </si>
  <si>
    <t>80040</t>
  </si>
  <si>
    <t>Иные бюджетные ассигнования</t>
  </si>
  <si>
    <t>800</t>
  </si>
  <si>
    <t>Уплата налогов, сборов и иных платежей</t>
  </si>
  <si>
    <t>850</t>
  </si>
  <si>
    <t>Информационное освещение деятельности органов местного самоуправления</t>
  </si>
  <si>
    <t>80070</t>
  </si>
  <si>
    <t>Опубликование нормативных правовых актов муниципальных образований и иной официальной информации</t>
  </si>
  <si>
    <t>80100</t>
  </si>
  <si>
    <t>Членские взносы некоммерческим организациям</t>
  </si>
  <si>
    <t>81410</t>
  </si>
  <si>
    <t>Повышение энергетической эффективности и обеспечения энергосбережения</t>
  </si>
  <si>
    <t>83260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</si>
  <si>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</si>
  <si>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84220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</si>
  <si>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</si>
  <si>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</si>
  <si>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</si>
  <si>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</si>
  <si>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</si>
  <si>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</si>
  <si>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</si>
  <si>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84460</t>
  </si>
  <si>
    <t>Обеспечение эффективного управления муниципальным имуществом</t>
  </si>
  <si>
    <t>02</t>
  </si>
  <si>
    <t>Оценка имущества, признание прав и регулирование отношений муниципальной собственности</t>
  </si>
  <si>
    <t>80900</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</si>
  <si>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</si>
  <si>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t>
  </si>
  <si>
    <t>81830</t>
  </si>
  <si>
    <t>Повышение качества и доступности предоставления муниципальных услуг в Клетнянском районе</t>
  </si>
  <si>
    <t>03</t>
  </si>
  <si>
    <t>Многофункциональные центры предоставления государственных и муниципальных услуг</t>
  </si>
  <si>
    <t>80710</t>
  </si>
  <si>
    <t>Предоставление субсидий бюджетным, автономным учреждениям и иным некоммерческим организациям</t>
  </si>
  <si>
    <t>600</t>
  </si>
  <si>
    <t xml:space="preserve">Субсидии бюджетным учреждениям </t>
  </si>
  <si>
    <t>610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</si>
  <si>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</si>
  <si>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первичного воинского учета органами местного самоуправления поселений, муниципальных и городских округов</t>
  </si>
  <si>
    <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</si>
  <si>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</si>
  <si>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</si>
  <si>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 xml:space="preserve">Повышение защиты населения и территории Клетнянского района от чрезвычайных ситуаций природного и техногенного характера </t>
  </si>
  <si>
    <t>Единые дежурно-диспетчерские службы</t>
  </si>
  <si>
    <t>09</t>
  </si>
  <si>
    <t>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</si>
  <si>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</si>
  <si>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</si>
  <si>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</si>
  <si>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81200</t>
  </si>
  <si>
    <t>Предупреждение и ликвидация заразных и иных болезней</t>
  </si>
  <si>
    <t>06</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</si>
  <si>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</si>
  <si>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12510</t>
  </si>
  <si>
    <t>Обеспечение устойчивой работы и развития автотранспортного комплекса</t>
  </si>
  <si>
    <t>07</t>
  </si>
  <si>
    <t>Мероприятия по обеспечению функционирования комплекса "Безопасный город"</t>
  </si>
  <si>
    <t>81190</t>
  </si>
  <si>
    <t>08</t>
  </si>
  <si>
    <t>Уплата налогв, сборов и иных обязательных платежей</t>
  </si>
  <si>
    <t>83360</t>
  </si>
  <si>
    <t>Повышение эффективности и безопасности функционирования автомобильных дорог общего пользования местного значения</t>
  </si>
  <si>
    <t>Иные межбюджетные трансферты</t>
  </si>
  <si>
    <t>540</t>
  </si>
  <si>
    <t>Содействие реформированию жилищно-коммунального хозяйства; создание благоприятных условий проживания граждан</t>
  </si>
  <si>
    <t>Мероприятия в сфере коммунального хозяйства</t>
  </si>
  <si>
    <t>81740</t>
  </si>
  <si>
    <t>Мероприятия в сфере жилищного хозяйства</t>
  </si>
  <si>
    <t>81750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</si>
  <si>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</si>
  <si>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83760</t>
  </si>
  <si>
    <t>10</t>
  </si>
  <si>
    <t>Повышение доступности и качества предоставления дополнительного образования детей</t>
  </si>
  <si>
    <t>11</t>
  </si>
  <si>
    <t>Организации дополнительного образования</t>
  </si>
  <si>
    <t>80320</t>
  </si>
  <si>
    <t>Субсидии бюджетным учреждениям</t>
  </si>
  <si>
    <t>Мероприятия по развитию образования</t>
  </si>
  <si>
    <t>82330</t>
  </si>
  <si>
    <t>Мероприятия по комплексной безопасности муниципальных учреждений</t>
  </si>
  <si>
    <t>82430</t>
  </si>
  <si>
    <t>Реализация мер государственной поддержки работников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</si>
  <si>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</si>
  <si>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14723</t>
  </si>
  <si>
    <t>Реализация мероприятий по улучшению экологической обстановки на территории Клетнянского района</t>
  </si>
  <si>
    <t>23</t>
  </si>
  <si>
    <t>Мероприятия в сфере охраны окружающей среды</t>
  </si>
  <si>
    <t>Подпрограмма "Культура Клетнянского района"</t>
  </si>
  <si>
    <t>851</t>
  </si>
  <si>
    <t>Реализация мер государственной поддержки работников культуры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</si>
  <si>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</si>
  <si>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14210</t>
  </si>
  <si>
    <t>Обеспечение свободы творчества и прав граждан на участие в культурной жизни, на равный доступ к культурным ценностям</t>
  </si>
  <si>
    <t>14</t>
  </si>
  <si>
    <t>Библиотеки</t>
  </si>
  <si>
    <t>80450</t>
  </si>
  <si>
    <t>Дворцы и дома культуры, клубы, выставочные залы</t>
  </si>
  <si>
    <t>80480</t>
  </si>
  <si>
    <t>Мероприятия по развитию культуры</t>
  </si>
  <si>
    <t>82400</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</si>
  <si>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</si>
  <si>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84260</t>
  </si>
  <si>
    <t xml:space="preserve">Государственная поддержка отрасли культуры </t>
  </si>
  <si>
    <t>L5190</t>
  </si>
  <si>
    <t>Обеспечение сохранности и использования объектов культурного наследия, популяризация объектов культурного наследия</t>
  </si>
  <si>
    <t>15</t>
  </si>
  <si>
    <t>Мероприятия по охране, сохранению и популяризации культурного наследия</t>
  </si>
  <si>
    <t>82410</t>
  </si>
  <si>
    <t>Подпрограмма "Комплексные меры противодействия злоупотреблению наркотиками и их незаконному обороту"</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</si>
  <si>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</si>
  <si>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16</t>
  </si>
  <si>
    <t>Противодействие злоупотреблению наркотиками и их незаконному обороту</t>
  </si>
  <si>
    <t>81150</t>
  </si>
  <si>
    <t>Подпрограмма "Развитие молодежной политики, физической культуры и спорта Клетнянского района"</t>
  </si>
  <si>
    <t>Развитие физической культуры и спорта на территории Клетнянского района</t>
  </si>
  <si>
    <t>20</t>
  </si>
  <si>
    <t>Мероприятия по развитию физической культуры и спорта</t>
  </si>
  <si>
    <t>82300</t>
  </si>
  <si>
    <t>Реализация мероприятий по поэтапному внедрению Всероссийского физкультурно-спортивного комплекса «Готов к труду и обороне» (ГТО)</t>
  </si>
  <si>
    <t>82320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</si>
  <si>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</si>
  <si>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84290</t>
  </si>
  <si>
    <t xml:space="preserve">Подпрограмма "Социальная политика Клетнянского района" </t>
  </si>
  <si>
    <t>Осуществление мер по улучшению положения отдельных категорий граждан</t>
  </si>
  <si>
    <t>17</t>
  </si>
  <si>
    <t>Выплата муниципальных пенсий (доплат к государственным пенсиям)</t>
  </si>
  <si>
    <t>82450</t>
  </si>
  <si>
    <t>Социальное обеспечение и иные выплаты населению</t>
  </si>
  <si>
    <t>300</t>
  </si>
  <si>
    <t>Публичные нормативные социальные выплаты гражданам</t>
  </si>
  <si>
    <t>310</t>
  </si>
  <si>
    <t>Защита прав и законных интересов несовершеннолетних, лиц из числа детей-сирот и детей, оставшихся без попечения родителей</t>
  </si>
  <si>
    <t>18</t>
  </si>
  <si>
    <t>Подпрограмма "Обеспечение жильем молодых семей  Клетнянского района"</t>
  </si>
  <si>
    <t>Осуществление муниципальной поддержки молодых семей в улучшении жилищных условий</t>
  </si>
  <si>
    <t>19</t>
  </si>
  <si>
    <t>Реализация мероприятий по обеспечению жильем молодых семей</t>
  </si>
  <si>
    <t>L4970</t>
  </si>
  <si>
    <t>Социальные выплаты гражданам, кроме публичных нормативных социальных выплат</t>
  </si>
  <si>
    <t>320</t>
  </si>
  <si>
    <t xml:space="preserve">Развитие системы образования Клетнянского муниципального  района </t>
  </si>
  <si>
    <t>Управление образования администрации Клетнянского района</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</si>
  <si>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</si>
  <si>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</si>
  <si>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Реализация муниципальной политики в сфере образования на территории Клетнянского района</t>
  </si>
  <si>
    <t>Организация и осуществление деятельности по опеке и попечительству (содержание органов по опеке и попечительству)</t>
  </si>
  <si>
    <t>16721</t>
  </si>
  <si>
    <t>Учреждения, обеспечивающие деятельность органов местного самоуправления и муниципальных учреждений</t>
  </si>
  <si>
    <t>80720</t>
  </si>
  <si>
    <t>Повышение доступности и качества предоставления дошкольного, общего и дополнительного образования детей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</si>
  <si>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</si>
  <si>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</si>
  <si>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</si>
  <si>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</si>
  <si>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</si>
  <si>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14780</t>
  </si>
  <si>
    <t>Дошкольные образовательные организации</t>
  </si>
  <si>
    <t>80300</t>
  </si>
  <si>
    <t>Общеобразовательные организации</t>
  </si>
  <si>
    <t>80310</t>
  </si>
  <si>
    <t xml:space="preserve">Мероприятия по развитию образования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</si>
  <si>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</si>
  <si>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</si>
  <si>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</si>
  <si>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</si>
  <si>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оздоровительной кампании детей и молодежи</t>
  </si>
  <si>
    <t>Мероприятия по проведению оздоровительной кампании детей</t>
  </si>
  <si>
    <t>S4790</t>
  </si>
  <si>
    <t>Создание условий эффективной самореализации молодежи</t>
  </si>
  <si>
    <t>Мероприятия по работе с семьей, детьми и молодежью</t>
  </si>
  <si>
    <t>82360</t>
  </si>
  <si>
    <t>Защита прав и законных интересов детей, в том числе детей-сирот и детей, оставшихся без попечения родителей</t>
  </si>
  <si>
    <t>Обеспечение сохранности жилых помещений, закрепленных за детьми-сиротами и детьми, оставшимися без попечения родителей</t>
  </si>
  <si>
    <t>16710</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</si>
  <si>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</si>
  <si>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16722</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</si>
  <si>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</si>
  <si>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16723</t>
  </si>
  <si>
    <t>Управление муниципальными финансами Клетнянского муниципального района</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</si>
  <si>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</si>
  <si>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Финансовое управление администрации Клетнянского района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</si>
  <si>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</si>
  <si>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84400</t>
  </si>
  <si>
    <t xml:space="preserve">Выравнивание бюджетной обеспеченности, поддержка мер по обеспечению сбалансированности местных бюджетов </t>
  </si>
  <si>
    <t xml:space="preserve">Выравнивание бюджетной обеспеченности поселений </t>
  </si>
  <si>
    <t>15840</t>
  </si>
  <si>
    <t xml:space="preserve">Дотации             </t>
  </si>
  <si>
    <t>510</t>
  </si>
  <si>
    <t>Поддержка мер по обеспечению сбалансированности бюджетов поселений</t>
  </si>
  <si>
    <t>83020</t>
  </si>
  <si>
    <t xml:space="preserve">Непрограммная деятельность </t>
  </si>
  <si>
    <t xml:space="preserve">Резервный фонд местной администрации </t>
  </si>
  <si>
    <t>83030</t>
  </si>
  <si>
    <t>Резервные средства</t>
  </si>
  <si>
    <t>870</t>
  </si>
  <si>
    <t>Клетнянский районный Совет народных депутатов</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</si>
  <si>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</si>
  <si>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</si>
  <si>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</si>
  <si>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</si>
  <si>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84200</t>
  </si>
  <si>
    <t>ВСЕГО РАСХОДОВ</t>
  </si>
  <si>
    <t xml:space="preserve">Бюджетные асигнования, утвержденные сводной бюджетной росписью с учетом изменений
</t>
  </si>
  <si>
    <t>Процент исполнения к плановым бюджетным назначениям, утвержденным решением о бюджете</t>
  </si>
  <si>
    <t>Процент исполнения к уточненным бюджетным назначениям, утвержденным бюджетной росписью</t>
  </si>
  <si>
    <t>Отдельные мероприятия по развитию образования</t>
  </si>
  <si>
    <t>Развитие материально-технической базы муниципальных образовательных организаций в сфере физической культуры и спорта</t>
  </si>
  <si>
    <t>83280</t>
  </si>
  <si>
    <t>Повышение эффективности государственного управления в сфере архитектуры и градостроительства</t>
  </si>
  <si>
    <t>24</t>
  </si>
  <si>
    <t>Д0820</t>
  </si>
  <si>
    <t>S7670</t>
  </si>
  <si>
    <t>Реализация мероприятий по усовершенствованию инфраструктуры сферы образования</t>
  </si>
  <si>
    <t>S4820</t>
  </si>
  <si>
    <t>Рз</t>
  </si>
  <si>
    <t>Пр</t>
  </si>
  <si>
    <t>01,   10</t>
  </si>
  <si>
    <t>13,  06</t>
  </si>
  <si>
    <t xml:space="preserve">01 </t>
  </si>
  <si>
    <t>Эксплуатация и содержание имущества, находящегося в муниципальной собственности, арендованного недвижимого имущества</t>
  </si>
  <si>
    <t>80930</t>
  </si>
  <si>
    <t>Установление и описание местоположения границ территориальных зон</t>
  </si>
  <si>
    <t>S3430</t>
  </si>
  <si>
    <t>Организация транспортного обслуживания населения по муниципальным маршрутам регулярных перевозок по регулируемым тарифам</t>
  </si>
  <si>
    <t>81990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</si>
  <si>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</si>
  <si>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9Д180</t>
  </si>
  <si>
    <t>Исполнение судебных актов</t>
  </si>
  <si>
    <t>830</t>
  </si>
  <si>
    <t>Мероприятия в сфере архитектуры и градостроительства</t>
  </si>
  <si>
    <t>83310</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</si>
  <si>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</si>
  <si>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25</t>
  </si>
  <si>
    <t>Содержание, текущий и капитальный ремонт и обеспечение безопасности гидротехнических сооружений</t>
  </si>
  <si>
    <t>83300</t>
  </si>
  <si>
    <t>Региональный проект "Развитие инфраструктуры сферы спорта"</t>
  </si>
  <si>
    <t>26</t>
  </si>
  <si>
    <t>Строительство (реконструкция) объектов физической культуры и спорта</t>
  </si>
  <si>
    <t xml:space="preserve"> SИ120</t>
  </si>
  <si>
    <t>Региональный проект "Семейные ценности и инфраструктура культуры" (Брянская область)</t>
  </si>
  <si>
    <t>Я5</t>
  </si>
  <si>
    <t>Региональный проект "Педагоги и наставники (Брянская область)"</t>
  </si>
  <si>
    <t>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</si>
  <si>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</si>
  <si>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Организация временного трудоустройства несовершеннолетних граждан в возрасте от 14 до 18 лет </t>
  </si>
  <si>
    <t>82370</t>
  </si>
  <si>
    <t>Предоставление бесплатного питания обучающимся в муниципальных общеобразовательных организациях из многодетных семей</t>
  </si>
  <si>
    <t>S4840</t>
  </si>
  <si>
    <t>рублей</t>
  </si>
  <si>
    <t>9Д040</t>
  </si>
  <si>
    <t>Закупка и монтаж оборудования для создания "умных" спортивных площадок</t>
  </si>
  <si>
    <t>L7530</t>
  </si>
  <si>
    <t>Региональный проект "Развитие транспортной инфраструктуры на сельских территориях"</t>
  </si>
  <si>
    <t>27</t>
  </si>
  <si>
    <t>Развитие транспортной инфраструктуры на сельских территориях</t>
  </si>
  <si>
    <t>L3720</t>
  </si>
  <si>
    <t>Региональный проект "Сохранение культурного и исторического наследия"</t>
  </si>
  <si>
    <t>28</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</si>
  <si>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</si>
  <si>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L2032</t>
  </si>
  <si>
    <t>Государственная поддержка отрасли культуры</t>
  </si>
  <si>
    <t>55190</t>
  </si>
  <si>
    <t>551910</t>
  </si>
  <si>
    <t xml:space="preserve">Модернизация региональных и (или) муниципальных учреждений культуры </t>
  </si>
  <si>
    <t>55130</t>
  </si>
  <si>
    <t>Обеспечение развития и укрепления материально-технической базы домов культуры в населенных пунктах с числом жителей до 50 тысяч человек</t>
  </si>
  <si>
    <t>L4670</t>
  </si>
  <si>
    <t>Спортивно-оздоровительные комплексы и центры</t>
  </si>
  <si>
    <t>80600</t>
  </si>
  <si>
    <t>82200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</si>
  <si>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</si>
  <si>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Условно утвержденные расходы</t>
  </si>
  <si>
    <t>80080</t>
  </si>
  <si>
    <t>Кассовое исполнение
за первый квартал
2026 года</t>
  </si>
  <si>
    <t>Сведения об исполнении бюджета Клетнянского муниципального района Брянской области за первый квартал 2026 года по расходам в разрезе муниципальных программ и непрограммных направлений деятельности в сравнении с плановыми значениями, утвержденными решением о бюджете на 2026 год</t>
  </si>
  <si>
    <t>План расходов
на 2026 год в соответствии с решением Клетнянского районного Совета народных депутатов от 16.12.2025 № 14-1 "О бюджете Клетнянского муниципального района Брянской области на 2026 год и на плановый период 2027 и 2028 годов" (в редакции решения от 30.03.2026 № 17-4 по состоянию на конец отчетного периода)</t>
  </si>
  <si>
    <t xml:space="preserve">Приложение 3
к постановлению администрации Клетнянского 
района от     апреля 2025 года №
</t>
  </si>
  <si>
    <t>Расходы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за I квартал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</si>
</sst>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6" x14ac:knownFonts="1">
    <font>
      <sz val="11"/>
      <color theme="1"/>
      <name val="Calibri"/>
      <family val="2"/>
      <scheme val="minor"/>
    </font>
    <font>
      <sz val="10"/>
      <name val="Times New Roman"/>
      <family val="1"/>
      <charset val="204"/>
    </font>
    <font>
      <b/>
      <sz val="8"/>
      <color rgb="FF000000"/>
      <name val="Arial"/>
      <family val="2"/>
      <charset val="204"/>
    </font>
    <font>
      <sz val="8"/>
      <color rgb="FF000000"/>
      <name val="Arial"/>
      <family val="2"/>
      <charset val="204"/>
    </font>
    <font>
      <sz val="11"/>
      <name val="Calibri"/>
      <family val="2"/>
    </font>
    <font>
      <sz val="10"/>
      <color rgb="FF000000"/>
      <name val="Times New Roman"/>
      <family val="1"/>
      <charset val="204"/>
    </font>
    <font>
      <sz val="11"/>
      <color theme="1"/>
      <name val="Calibri"/>
      <family val="2"/>
      <scheme val="minor"/>
    </font>
    <font>
      <b/>
      <sz val="10"/>
      <color rgb="FF000000"/>
      <name val="Arial Cyr"/>
    </font>
    <font>
      <sz val="10"/>
      <name val="Arial"/>
      <family val="2"/>
      <charset val="204"/>
    </font>
    <font>
      <sz val="12"/>
      <name val="Arial"/>
      <family val="2"/>
      <charset val="204"/>
    </font>
    <font>
      <sz val="10"/>
      <color rgb="FF000000"/>
      <name val="Arial"/>
      <family val="2"/>
      <charset val="204"/>
    </font>
    <font>
      <sz val="8"/>
      <name val="Arial"/>
      <family val="2"/>
      <charset val="204"/>
    </font>
    <font>
      <sz val="11"/>
      <name val="Times New Roman"/>
      <family val="1"/>
      <charset val="204"/>
    </font>
    <font>
      <sz val="8"/>
      <color theme="1"/>
      <name val="Times New Roman"/>
      <family val="1"/>
      <charset val="204"/>
    </font>
    <font>
      <b/>
      <sz val="11"/>
      <name val="Times New Roman"/>
      <family val="1"/>
      <charset val="204"/>
    </font>
    <font>
      <sz val="10"/>
      <color theme="0"/>
      <name val="Times New Roman"/>
      <family val="1"/>
      <charset val="204"/>
    </font>
  </fonts>
  <fills count="4">
    <fill>
      <patternFill patternType="none"/>
    </fill>
    <fill>
      <patternFill patternType="gray125"/>
    </fill>
    <fill>
      <patternFill patternType="solid">
        <fgColor rgb="FFFFFFFF"/>
      </patternFill>
    </fill>
    <fill>
      <patternFill patternType="solid">
        <fgColor indexed="6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0" fontId="2" fillId="0" borderId="0"/>
    <xf numFmtId="0" fontId="3" fillId="0" borderId="0">
      <alignment horizontal="left"/>
    </xf>
    <xf numFmtId="0" fontId="3" fillId="0" borderId="0"/>
    <xf numFmtId="0" fontId="3" fillId="0" borderId="3">
      <alignment horizontal="left" wrapText="1" indent="2"/>
    </xf>
    <xf numFmtId="49" fontId="3" fillId="0" borderId="0"/>
    <xf numFmtId="49" fontId="3" fillId="0" borderId="2">
      <alignment horizontal="center"/>
    </xf>
    <xf numFmtId="49" fontId="3" fillId="0" borderId="2">
      <alignment horizontal="center"/>
    </xf>
    <xf numFmtId="49" fontId="3" fillId="0" borderId="4">
      <alignment horizontal="center" vertical="center" wrapText="1"/>
    </xf>
    <xf numFmtId="4" fontId="3" fillId="0" borderId="2">
      <alignment horizontal="right"/>
    </xf>
    <xf numFmtId="0" fontId="3" fillId="2" borderId="0"/>
    <xf numFmtId="0" fontId="4" fillId="0" borderId="0"/>
    <xf numFmtId="0" fontId="5" fillId="0" borderId="0">
      <alignment vertical="top" wrapText="1"/>
    </xf>
    <xf numFmtId="0" fontId="7" fillId="0" borderId="2">
      <alignment vertical="top" wrapText="1"/>
    </xf>
    <xf numFmtId="0" fontId="6" fillId="0" borderId="0"/>
    <xf numFmtId="9" fontId="6" fillId="0" borderId="0" applyFont="0" applyFill="0" applyBorder="0" applyAlignment="0" applyProtection="0"/>
    <xf numFmtId="0" fontId="7" fillId="0" borderId="2">
      <alignment vertical="top" wrapText="1"/>
    </xf>
  </cellStyleXfs>
  <cellXfs count="50">
    <xf numFmtId="0" fontId="0" fillId="0" borderId="0" xfId="0"/>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lignment horizontal="center" vertical="top"/>
    </xf>
    <xf numFmtId="0" fontId="8" fillId="0" borderId="5" xfId="0" applyFont="1" applyFill="1" applyBorder="1" applyAlignment="1">
      <alignment vertical="top" wrapText="1"/>
    </xf>
    <xf numFmtId="0" fontId="8" fillId="0" borderId="1" xfId="0" applyFont="1" applyFill="1" applyBorder="1" applyAlignment="1">
      <alignment horizontal="center" vertical="top" wrapText="1"/>
    </xf>
    <xf numFmtId="49" fontId="8" fillId="0" borderId="1" xfId="0" applyNumberFormat="1" applyFont="1" applyFill="1" applyBorder="1" applyAlignment="1">
      <alignment horizontal="center" vertical="top"/>
    </xf>
    <xf numFmtId="4" fontId="8" fillId="0" borderId="1" xfId="0" applyNumberFormat="1" applyFont="1" applyFill="1" applyBorder="1" applyAlignment="1">
      <alignment horizontal="right" vertical="top" wrapText="1"/>
    </xf>
    <xf numFmtId="0" fontId="8" fillId="0" borderId="1" xfId="0" applyFont="1" applyFill="1" applyBorder="1" applyAlignment="1">
      <alignment horizontal="center" vertical="top"/>
    </xf>
    <xf numFmtId="0" fontId="8" fillId="0" borderId="2" xfId="0" applyFont="1" applyFill="1" applyBorder="1" applyAlignment="1">
      <alignment horizontal="left" vertical="top" wrapText="1"/>
    </xf>
    <xf numFmtId="49" fontId="8" fillId="0" borderId="1" xfId="0" applyNumberFormat="1" applyFont="1" applyFill="1" applyBorder="1" applyAlignment="1">
      <alignment horizontal="center" vertical="top" wrapText="1"/>
    </xf>
    <xf numFmtId="4" fontId="8" fillId="0" borderId="1" xfId="0" applyNumberFormat="1" applyFont="1" applyFill="1" applyBorder="1" applyAlignment="1">
      <alignment vertical="top"/>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8" fillId="0" borderId="6" xfId="0" applyFont="1" applyFill="1" applyBorder="1" applyAlignment="1">
      <alignment horizontal="left" vertical="top" wrapText="1"/>
    </xf>
    <xf numFmtId="4" fontId="8" fillId="0" borderId="1" xfId="0" applyNumberFormat="1" applyFont="1" applyFill="1" applyBorder="1" applyAlignment="1">
      <alignment vertical="top" wrapText="1"/>
    </xf>
    <xf numFmtId="0" fontId="8" fillId="0" borderId="5" xfId="0" applyFont="1" applyFill="1" applyBorder="1" applyAlignment="1">
      <alignment horizontal="left" vertical="top" wrapText="1"/>
    </xf>
    <xf numFmtId="0" fontId="9" fillId="0" borderId="1" xfId="0" applyFont="1" applyFill="1" applyBorder="1" applyAlignment="1">
      <alignment horizontal="left" vertical="top" wrapText="1"/>
    </xf>
    <xf numFmtId="49" fontId="8" fillId="0" borderId="7" xfId="0" applyNumberFormat="1" applyFont="1" applyFill="1" applyBorder="1" applyAlignment="1">
      <alignment horizontal="center" vertical="top" wrapText="1"/>
    </xf>
    <xf numFmtId="0" fontId="8" fillId="0" borderId="1"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vertical="top" wrapText="1"/>
    </xf>
    <xf numFmtId="0" fontId="10" fillId="0" borderId="2" xfId="0" applyFont="1" applyFill="1" applyBorder="1" applyAlignment="1">
      <alignment horizontal="left" vertical="top" wrapText="1"/>
    </xf>
    <xf numFmtId="0" fontId="10" fillId="0" borderId="8" xfId="0" applyFont="1" applyFill="1" applyBorder="1" applyAlignment="1">
      <alignment vertical="center" wrapText="1"/>
    </xf>
    <xf numFmtId="0" fontId="8" fillId="0" borderId="2" xfId="0" applyFont="1" applyFill="1" applyBorder="1" applyAlignment="1">
      <alignment vertical="top" wrapText="1"/>
    </xf>
    <xf numFmtId="0" fontId="8" fillId="0" borderId="0" xfId="0" applyFont="1" applyFill="1" applyBorder="1" applyAlignment="1">
      <alignment horizontal="left" vertical="top" wrapText="1"/>
    </xf>
    <xf numFmtId="0" fontId="8" fillId="0" borderId="1" xfId="11" applyFont="1" applyFill="1" applyBorder="1" applyAlignment="1">
      <alignment vertical="top" wrapText="1"/>
    </xf>
    <xf numFmtId="0" fontId="10" fillId="0" borderId="2" xfId="0" applyFont="1" applyFill="1" applyBorder="1" applyAlignment="1">
      <alignment horizontal="left" vertical="center" wrapText="1"/>
    </xf>
    <xf numFmtId="0" fontId="8" fillId="0" borderId="9" xfId="0" applyFont="1" applyFill="1" applyBorder="1" applyAlignment="1">
      <alignment vertical="top" wrapText="1"/>
    </xf>
    <xf numFmtId="4" fontId="8" fillId="0" borderId="1" xfId="0" applyNumberFormat="1" applyFont="1" applyFill="1" applyBorder="1" applyAlignment="1">
      <alignment horizontal="center" vertical="top"/>
    </xf>
    <xf numFmtId="0" fontId="8" fillId="0" borderId="0" xfId="0" applyFont="1" applyFill="1" applyBorder="1" applyAlignment="1">
      <alignment horizontal="center" vertical="top" wrapText="1"/>
    </xf>
    <xf numFmtId="0" fontId="11"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top"/>
    </xf>
    <xf numFmtId="0" fontId="9" fillId="0" borderId="0" xfId="0" applyFont="1" applyFill="1" applyAlignment="1">
      <alignment vertical="top" wrapText="1"/>
    </xf>
    <xf numFmtId="0" fontId="12" fillId="0" borderId="0" xfId="0" applyFont="1" applyFill="1" applyAlignment="1">
      <alignment vertical="top"/>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2" fillId="0" borderId="0" xfId="0" applyFont="1" applyFill="1" applyAlignment="1">
      <alignment vertical="top" wrapText="1"/>
    </xf>
    <xf numFmtId="165" fontId="12" fillId="0" borderId="1" xfId="15" applyNumberFormat="1" applyFont="1" applyFill="1" applyBorder="1" applyAlignment="1">
      <alignment vertical="top"/>
    </xf>
    <xf numFmtId="0" fontId="14" fillId="0" borderId="0" xfId="0" applyFont="1" applyFill="1" applyAlignment="1">
      <alignment vertical="top"/>
    </xf>
    <xf numFmtId="4" fontId="12" fillId="0" borderId="0" xfId="0" applyNumberFormat="1" applyFont="1" applyFill="1" applyAlignment="1">
      <alignment vertical="top"/>
    </xf>
    <xf numFmtId="0" fontId="12" fillId="0" borderId="0" xfId="0" applyFont="1" applyFill="1" applyAlignment="1">
      <alignment horizontal="center" vertical="top"/>
    </xf>
    <xf numFmtId="0" fontId="15" fillId="0" borderId="0" xfId="0" applyFont="1" applyFill="1" applyAlignment="1">
      <alignment vertical="top"/>
    </xf>
    <xf numFmtId="4" fontId="15" fillId="0" borderId="0" xfId="0" applyNumberFormat="1" applyFont="1" applyFill="1" applyAlignment="1">
      <alignment vertical="top"/>
    </xf>
    <xf numFmtId="0" fontId="8" fillId="0" borderId="0" xfId="0" applyFont="1" applyFill="1" applyBorder="1" applyAlignment="1">
      <alignment horizontal="center" vertical="top" wrapText="1"/>
    </xf>
    <xf numFmtId="0" fontId="9" fillId="0" borderId="0" xfId="0" applyFont="1" applyFill="1" applyAlignment="1">
      <alignment horizontal="right" vertical="top" wrapText="1"/>
    </xf>
    <xf numFmtId="49" fontId="9" fillId="0" borderId="0" xfId="0" applyNumberFormat="1" applyFont="1" applyFill="1" applyAlignment="1">
      <alignment horizontal="left" vertical="top"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cellXfs>
  <cellStyles count="17">
    <cellStyle name="xl22" xfId="1"/>
    <cellStyle name="xl24" xfId="2"/>
    <cellStyle name="xl25" xfId="3"/>
    <cellStyle name="xl31" xfId="4"/>
    <cellStyle name="xl32" xfId="13"/>
    <cellStyle name="xl34" xfId="16"/>
    <cellStyle name="xl41" xfId="5"/>
    <cellStyle name="xl43" xfId="6"/>
    <cellStyle name="xl44" xfId="7"/>
    <cellStyle name="xl45" xfId="8"/>
    <cellStyle name="xl46" xfId="9"/>
    <cellStyle name="xl48" xfId="10"/>
    <cellStyle name="Обычный" xfId="0" builtinId="0"/>
    <cellStyle name="Обычный 2" xfId="11"/>
    <cellStyle name="Обычный 2 2" xfId="14"/>
    <cellStyle name="Обычный 3 2" xfId="12"/>
    <cellStyle name="Процентный" xfId="1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_&#1056;&#1072;&#1089;&#1093;_&#1056;&#1079;&#1055;&#1088;%20&#1079;&#1072;%201%20&#1082;&#1074;_2026%20&#1052;&#105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54;&#1090;&#1095;&#1077;&#1090;&#1099;%20&#1074;%20&#1057;&#1086;&#1074;&#1077;&#1090;%202026/1%20&#1082;&#1074;&#1072;&#1088;&#1090;&#1072;&#1083;%202026/&#1055;&#1088;&#1080;&#1083;_%202026-2028%20&#1087;&#1086;&#1076;&#1088;%20%20&#1084;&#1072;&#1088;&#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йон"/>
    </sheetNames>
    <sheetDataSet>
      <sheetData sheetId="0">
        <row r="52">
          <cell r="C52">
            <v>746020915.99000013</v>
          </cell>
          <cell r="D52">
            <v>746020915.99000013</v>
          </cell>
          <cell r="E52">
            <v>105350001.42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3.ВС (2)"/>
      <sheetName val="4.ФС (2)"/>
      <sheetName val="5.ПС (2)"/>
      <sheetName val="5.ПС (3)"/>
      <sheetName val="8.Ист (2)"/>
      <sheetName val="Лист2"/>
      <sheetName val="Безв"/>
      <sheetName val="ВС"/>
      <sheetName val="ФС"/>
      <sheetName val="Лист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26">
          <cell r="G426">
            <v>746020915.99000013</v>
          </cell>
          <cell r="H426">
            <v>746020915.99000013</v>
          </cell>
          <cell r="I426">
            <v>105350001.42</v>
          </cell>
        </row>
      </sheetData>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N437"/>
  <sheetViews>
    <sheetView tabSelected="1" zoomScale="80" zoomScaleNormal="80" workbookViewId="0">
      <pane xSplit="9" ySplit="3" topLeftCell="J417" activePane="bottomRight" state="frozen"/>
      <selection pane="topRight" activeCell="J1" sqref="J1"/>
      <selection pane="bottomLeft" activeCell="A6" sqref="A6"/>
      <selection pane="bottomRight" activeCell="M445" sqref="M445"/>
    </sheetView>
  </sheetViews>
  <sheetFormatPr defaultRowHeight="12.75" x14ac:dyDescent="0.25"/>
  <cols>
    <col min="1" max="1" width="33.85546875" style="2" customWidth="1"/>
    <col min="2" max="2" width="3.5703125" style="1" customWidth="1"/>
    <col min="3" max="3" width="4" style="1" customWidth="1"/>
    <col min="4" max="4" width="4.28515625" style="3" customWidth="1"/>
    <col min="5" max="5" width="5.140625" style="3" customWidth="1"/>
    <col min="6" max="7" width="3.5703125" style="3" hidden="1" customWidth="1"/>
    <col min="8" max="8" width="8.5703125" style="3" customWidth="1"/>
    <col min="9" max="9" width="4.85546875" style="1" customWidth="1"/>
    <col min="10" max="10" width="19.7109375" style="1" customWidth="1"/>
    <col min="11" max="12" width="15.42578125" style="1" customWidth="1"/>
    <col min="13" max="13" width="7.42578125" style="1" customWidth="1"/>
    <col min="14" max="14" width="7.140625" style="1" customWidth="1"/>
    <col min="15" max="181" width="9.140625" style="1"/>
    <col min="182" max="182" width="1.42578125" style="1" customWidth="1"/>
    <col min="183" max="183" width="59.5703125" style="1" customWidth="1"/>
    <col min="184" max="184" width="9.140625" style="1" customWidth="1"/>
    <col min="185" max="186" width="3.85546875" style="1" customWidth="1"/>
    <col min="187" max="187" width="10.5703125" style="1" customWidth="1"/>
    <col min="188" max="188" width="3.85546875" style="1" customWidth="1"/>
    <col min="189" max="191" width="14.42578125" style="1" customWidth="1"/>
    <col min="192" max="192" width="4.140625" style="1" customWidth="1"/>
    <col min="193" max="193" width="15" style="1" customWidth="1"/>
    <col min="194" max="195" width="9.140625" style="1" customWidth="1"/>
    <col min="196" max="196" width="11.5703125" style="1" customWidth="1"/>
    <col min="197" max="197" width="18.140625" style="1" customWidth="1"/>
    <col min="198" max="198" width="13.140625" style="1" customWidth="1"/>
    <col min="199" max="199" width="12.28515625" style="1" customWidth="1"/>
    <col min="200" max="437" width="9.140625" style="1"/>
    <col min="438" max="438" width="1.42578125" style="1" customWidth="1"/>
    <col min="439" max="439" width="59.5703125" style="1" customWidth="1"/>
    <col min="440" max="440" width="9.140625" style="1" customWidth="1"/>
    <col min="441" max="442" width="3.85546875" style="1" customWidth="1"/>
    <col min="443" max="443" width="10.5703125" style="1" customWidth="1"/>
    <col min="444" max="444" width="3.85546875" style="1" customWidth="1"/>
    <col min="445" max="447" width="14.42578125" style="1" customWidth="1"/>
    <col min="448" max="448" width="4.140625" style="1" customWidth="1"/>
    <col min="449" max="449" width="15" style="1" customWidth="1"/>
    <col min="450" max="451" width="9.140625" style="1" customWidth="1"/>
    <col min="452" max="452" width="11.5703125" style="1" customWidth="1"/>
    <col min="453" max="453" width="18.140625" style="1" customWidth="1"/>
    <col min="454" max="454" width="13.140625" style="1" customWidth="1"/>
    <col min="455" max="455" width="12.28515625" style="1" customWidth="1"/>
    <col min="456" max="693" width="9.140625" style="1"/>
    <col min="694" max="694" width="1.42578125" style="1" customWidth="1"/>
    <col min="695" max="695" width="59.5703125" style="1" customWidth="1"/>
    <col min="696" max="696" width="9.140625" style="1" customWidth="1"/>
    <col min="697" max="698" width="3.85546875" style="1" customWidth="1"/>
    <col min="699" max="699" width="10.5703125" style="1" customWidth="1"/>
    <col min="700" max="700" width="3.85546875" style="1" customWidth="1"/>
    <col min="701" max="703" width="14.42578125" style="1" customWidth="1"/>
    <col min="704" max="704" width="4.140625" style="1" customWidth="1"/>
    <col min="705" max="705" width="15" style="1" customWidth="1"/>
    <col min="706" max="707" width="9.140625" style="1" customWidth="1"/>
    <col min="708" max="708" width="11.5703125" style="1" customWidth="1"/>
    <col min="709" max="709" width="18.140625" style="1" customWidth="1"/>
    <col min="710" max="710" width="13.140625" style="1" customWidth="1"/>
    <col min="711" max="711" width="12.28515625" style="1" customWidth="1"/>
    <col min="712" max="949" width="9.140625" style="1"/>
    <col min="950" max="950" width="1.42578125" style="1" customWidth="1"/>
    <col min="951" max="951" width="59.5703125" style="1" customWidth="1"/>
    <col min="952" max="952" width="9.140625" style="1" customWidth="1"/>
    <col min="953" max="954" width="3.85546875" style="1" customWidth="1"/>
    <col min="955" max="955" width="10.5703125" style="1" customWidth="1"/>
    <col min="956" max="956" width="3.85546875" style="1" customWidth="1"/>
    <col min="957" max="959" width="14.42578125" style="1" customWidth="1"/>
    <col min="960" max="960" width="4.140625" style="1" customWidth="1"/>
    <col min="961" max="961" width="15" style="1" customWidth="1"/>
    <col min="962" max="963" width="9.140625" style="1" customWidth="1"/>
    <col min="964" max="964" width="11.5703125" style="1" customWidth="1"/>
    <col min="965" max="965" width="18.140625" style="1" customWidth="1"/>
    <col min="966" max="966" width="13.140625" style="1" customWidth="1"/>
    <col min="967" max="967" width="12.28515625" style="1" customWidth="1"/>
    <col min="968" max="1205" width="9.140625" style="1"/>
    <col min="1206" max="1206" width="1.42578125" style="1" customWidth="1"/>
    <col min="1207" max="1207" width="59.5703125" style="1" customWidth="1"/>
    <col min="1208" max="1208" width="9.140625" style="1" customWidth="1"/>
    <col min="1209" max="1210" width="3.85546875" style="1" customWidth="1"/>
    <col min="1211" max="1211" width="10.5703125" style="1" customWidth="1"/>
    <col min="1212" max="1212" width="3.85546875" style="1" customWidth="1"/>
    <col min="1213" max="1215" width="14.42578125" style="1" customWidth="1"/>
    <col min="1216" max="1216" width="4.140625" style="1" customWidth="1"/>
    <col min="1217" max="1217" width="15" style="1" customWidth="1"/>
    <col min="1218" max="1219" width="9.140625" style="1" customWidth="1"/>
    <col min="1220" max="1220" width="11.5703125" style="1" customWidth="1"/>
    <col min="1221" max="1221" width="18.140625" style="1" customWidth="1"/>
    <col min="1222" max="1222" width="13.140625" style="1" customWidth="1"/>
    <col min="1223" max="1223" width="12.28515625" style="1" customWidth="1"/>
    <col min="1224" max="1461" width="9.140625" style="1"/>
    <col min="1462" max="1462" width="1.42578125" style="1" customWidth="1"/>
    <col min="1463" max="1463" width="59.5703125" style="1" customWidth="1"/>
    <col min="1464" max="1464" width="9.140625" style="1" customWidth="1"/>
    <col min="1465" max="1466" width="3.85546875" style="1" customWidth="1"/>
    <col min="1467" max="1467" width="10.5703125" style="1" customWidth="1"/>
    <col min="1468" max="1468" width="3.85546875" style="1" customWidth="1"/>
    <col min="1469" max="1471" width="14.42578125" style="1" customWidth="1"/>
    <col min="1472" max="1472" width="4.140625" style="1" customWidth="1"/>
    <col min="1473" max="1473" width="15" style="1" customWidth="1"/>
    <col min="1474" max="1475" width="9.140625" style="1" customWidth="1"/>
    <col min="1476" max="1476" width="11.5703125" style="1" customWidth="1"/>
    <col min="1477" max="1477" width="18.140625" style="1" customWidth="1"/>
    <col min="1478" max="1478" width="13.140625" style="1" customWidth="1"/>
    <col min="1479" max="1479" width="12.28515625" style="1" customWidth="1"/>
    <col min="1480" max="1717" width="9.140625" style="1"/>
    <col min="1718" max="1718" width="1.42578125" style="1" customWidth="1"/>
    <col min="1719" max="1719" width="59.5703125" style="1" customWidth="1"/>
    <col min="1720" max="1720" width="9.140625" style="1" customWidth="1"/>
    <col min="1721" max="1722" width="3.85546875" style="1" customWidth="1"/>
    <col min="1723" max="1723" width="10.5703125" style="1" customWidth="1"/>
    <col min="1724" max="1724" width="3.85546875" style="1" customWidth="1"/>
    <col min="1725" max="1727" width="14.42578125" style="1" customWidth="1"/>
    <col min="1728" max="1728" width="4.140625" style="1" customWidth="1"/>
    <col min="1729" max="1729" width="15" style="1" customWidth="1"/>
    <col min="1730" max="1731" width="9.140625" style="1" customWidth="1"/>
    <col min="1732" max="1732" width="11.5703125" style="1" customWidth="1"/>
    <col min="1733" max="1733" width="18.140625" style="1" customWidth="1"/>
    <col min="1734" max="1734" width="13.140625" style="1" customWidth="1"/>
    <col min="1735" max="1735" width="12.28515625" style="1" customWidth="1"/>
    <col min="1736" max="1973" width="9.140625" style="1"/>
    <col min="1974" max="1974" width="1.42578125" style="1" customWidth="1"/>
    <col min="1975" max="1975" width="59.5703125" style="1" customWidth="1"/>
    <col min="1976" max="1976" width="9.140625" style="1" customWidth="1"/>
    <col min="1977" max="1978" width="3.85546875" style="1" customWidth="1"/>
    <col min="1979" max="1979" width="10.5703125" style="1" customWidth="1"/>
    <col min="1980" max="1980" width="3.85546875" style="1" customWidth="1"/>
    <col min="1981" max="1983" width="14.42578125" style="1" customWidth="1"/>
    <col min="1984" max="1984" width="4.140625" style="1" customWidth="1"/>
    <col min="1985" max="1985" width="15" style="1" customWidth="1"/>
    <col min="1986" max="1987" width="9.140625" style="1" customWidth="1"/>
    <col min="1988" max="1988" width="11.5703125" style="1" customWidth="1"/>
    <col min="1989" max="1989" width="18.140625" style="1" customWidth="1"/>
    <col min="1990" max="1990" width="13.140625" style="1" customWidth="1"/>
    <col min="1991" max="1991" width="12.28515625" style="1" customWidth="1"/>
    <col min="1992" max="2229" width="9.140625" style="1"/>
    <col min="2230" max="2230" width="1.42578125" style="1" customWidth="1"/>
    <col min="2231" max="2231" width="59.5703125" style="1" customWidth="1"/>
    <col min="2232" max="2232" width="9.140625" style="1" customWidth="1"/>
    <col min="2233" max="2234" width="3.85546875" style="1" customWidth="1"/>
    <col min="2235" max="2235" width="10.5703125" style="1" customWidth="1"/>
    <col min="2236" max="2236" width="3.85546875" style="1" customWidth="1"/>
    <col min="2237" max="2239" width="14.42578125" style="1" customWidth="1"/>
    <col min="2240" max="2240" width="4.140625" style="1" customWidth="1"/>
    <col min="2241" max="2241" width="15" style="1" customWidth="1"/>
    <col min="2242" max="2243" width="9.140625" style="1" customWidth="1"/>
    <col min="2244" max="2244" width="11.5703125" style="1" customWidth="1"/>
    <col min="2245" max="2245" width="18.140625" style="1" customWidth="1"/>
    <col min="2246" max="2246" width="13.140625" style="1" customWidth="1"/>
    <col min="2247" max="2247" width="12.28515625" style="1" customWidth="1"/>
    <col min="2248" max="2485" width="9.140625" style="1"/>
    <col min="2486" max="2486" width="1.42578125" style="1" customWidth="1"/>
    <col min="2487" max="2487" width="59.5703125" style="1" customWidth="1"/>
    <col min="2488" max="2488" width="9.140625" style="1" customWidth="1"/>
    <col min="2489" max="2490" width="3.85546875" style="1" customWidth="1"/>
    <col min="2491" max="2491" width="10.5703125" style="1" customWidth="1"/>
    <col min="2492" max="2492" width="3.85546875" style="1" customWidth="1"/>
    <col min="2493" max="2495" width="14.42578125" style="1" customWidth="1"/>
    <col min="2496" max="2496" width="4.140625" style="1" customWidth="1"/>
    <col min="2497" max="2497" width="15" style="1" customWidth="1"/>
    <col min="2498" max="2499" width="9.140625" style="1" customWidth="1"/>
    <col min="2500" max="2500" width="11.5703125" style="1" customWidth="1"/>
    <col min="2501" max="2501" width="18.140625" style="1" customWidth="1"/>
    <col min="2502" max="2502" width="13.140625" style="1" customWidth="1"/>
    <col min="2503" max="2503" width="12.28515625" style="1" customWidth="1"/>
    <col min="2504" max="2741" width="9.140625" style="1"/>
    <col min="2742" max="2742" width="1.42578125" style="1" customWidth="1"/>
    <col min="2743" max="2743" width="59.5703125" style="1" customWidth="1"/>
    <col min="2744" max="2744" width="9.140625" style="1" customWidth="1"/>
    <col min="2745" max="2746" width="3.85546875" style="1" customWidth="1"/>
    <col min="2747" max="2747" width="10.5703125" style="1" customWidth="1"/>
    <col min="2748" max="2748" width="3.85546875" style="1" customWidth="1"/>
    <col min="2749" max="2751" width="14.42578125" style="1" customWidth="1"/>
    <col min="2752" max="2752" width="4.140625" style="1" customWidth="1"/>
    <col min="2753" max="2753" width="15" style="1" customWidth="1"/>
    <col min="2754" max="2755" width="9.140625" style="1" customWidth="1"/>
    <col min="2756" max="2756" width="11.5703125" style="1" customWidth="1"/>
    <col min="2757" max="2757" width="18.140625" style="1" customWidth="1"/>
    <col min="2758" max="2758" width="13.140625" style="1" customWidth="1"/>
    <col min="2759" max="2759" width="12.28515625" style="1" customWidth="1"/>
    <col min="2760" max="2997" width="9.140625" style="1"/>
    <col min="2998" max="2998" width="1.42578125" style="1" customWidth="1"/>
    <col min="2999" max="2999" width="59.5703125" style="1" customWidth="1"/>
    <col min="3000" max="3000" width="9.140625" style="1" customWidth="1"/>
    <col min="3001" max="3002" width="3.85546875" style="1" customWidth="1"/>
    <col min="3003" max="3003" width="10.5703125" style="1" customWidth="1"/>
    <col min="3004" max="3004" width="3.85546875" style="1" customWidth="1"/>
    <col min="3005" max="3007" width="14.42578125" style="1" customWidth="1"/>
    <col min="3008" max="3008" width="4.140625" style="1" customWidth="1"/>
    <col min="3009" max="3009" width="15" style="1" customWidth="1"/>
    <col min="3010" max="3011" width="9.140625" style="1" customWidth="1"/>
    <col min="3012" max="3012" width="11.5703125" style="1" customWidth="1"/>
    <col min="3013" max="3013" width="18.140625" style="1" customWidth="1"/>
    <col min="3014" max="3014" width="13.140625" style="1" customWidth="1"/>
    <col min="3015" max="3015" width="12.28515625" style="1" customWidth="1"/>
    <col min="3016" max="3253" width="9.140625" style="1"/>
    <col min="3254" max="3254" width="1.42578125" style="1" customWidth="1"/>
    <col min="3255" max="3255" width="59.5703125" style="1" customWidth="1"/>
    <col min="3256" max="3256" width="9.140625" style="1" customWidth="1"/>
    <col min="3257" max="3258" width="3.85546875" style="1" customWidth="1"/>
    <col min="3259" max="3259" width="10.5703125" style="1" customWidth="1"/>
    <col min="3260" max="3260" width="3.85546875" style="1" customWidth="1"/>
    <col min="3261" max="3263" width="14.42578125" style="1" customWidth="1"/>
    <col min="3264" max="3264" width="4.140625" style="1" customWidth="1"/>
    <col min="3265" max="3265" width="15" style="1" customWidth="1"/>
    <col min="3266" max="3267" width="9.140625" style="1" customWidth="1"/>
    <col min="3268" max="3268" width="11.5703125" style="1" customWidth="1"/>
    <col min="3269" max="3269" width="18.140625" style="1" customWidth="1"/>
    <col min="3270" max="3270" width="13.140625" style="1" customWidth="1"/>
    <col min="3271" max="3271" width="12.28515625" style="1" customWidth="1"/>
    <col min="3272" max="3509" width="9.140625" style="1"/>
    <col min="3510" max="3510" width="1.42578125" style="1" customWidth="1"/>
    <col min="3511" max="3511" width="59.5703125" style="1" customWidth="1"/>
    <col min="3512" max="3512" width="9.140625" style="1" customWidth="1"/>
    <col min="3513" max="3514" width="3.85546875" style="1" customWidth="1"/>
    <col min="3515" max="3515" width="10.5703125" style="1" customWidth="1"/>
    <col min="3516" max="3516" width="3.85546875" style="1" customWidth="1"/>
    <col min="3517" max="3519" width="14.42578125" style="1" customWidth="1"/>
    <col min="3520" max="3520" width="4.140625" style="1" customWidth="1"/>
    <col min="3521" max="3521" width="15" style="1" customWidth="1"/>
    <col min="3522" max="3523" width="9.140625" style="1" customWidth="1"/>
    <col min="3524" max="3524" width="11.5703125" style="1" customWidth="1"/>
    <col min="3525" max="3525" width="18.140625" style="1" customWidth="1"/>
    <col min="3526" max="3526" width="13.140625" style="1" customWidth="1"/>
    <col min="3527" max="3527" width="12.28515625" style="1" customWidth="1"/>
    <col min="3528" max="3765" width="9.140625" style="1"/>
    <col min="3766" max="3766" width="1.42578125" style="1" customWidth="1"/>
    <col min="3767" max="3767" width="59.5703125" style="1" customWidth="1"/>
    <col min="3768" max="3768" width="9.140625" style="1" customWidth="1"/>
    <col min="3769" max="3770" width="3.85546875" style="1" customWidth="1"/>
    <col min="3771" max="3771" width="10.5703125" style="1" customWidth="1"/>
    <col min="3772" max="3772" width="3.85546875" style="1" customWidth="1"/>
    <col min="3773" max="3775" width="14.42578125" style="1" customWidth="1"/>
    <col min="3776" max="3776" width="4.140625" style="1" customWidth="1"/>
    <col min="3777" max="3777" width="15" style="1" customWidth="1"/>
    <col min="3778" max="3779" width="9.140625" style="1" customWidth="1"/>
    <col min="3780" max="3780" width="11.5703125" style="1" customWidth="1"/>
    <col min="3781" max="3781" width="18.140625" style="1" customWidth="1"/>
    <col min="3782" max="3782" width="13.140625" style="1" customWidth="1"/>
    <col min="3783" max="3783" width="12.28515625" style="1" customWidth="1"/>
    <col min="3784" max="4021" width="9.140625" style="1"/>
    <col min="4022" max="4022" width="1.42578125" style="1" customWidth="1"/>
    <col min="4023" max="4023" width="59.5703125" style="1" customWidth="1"/>
    <col min="4024" max="4024" width="9.140625" style="1" customWidth="1"/>
    <col min="4025" max="4026" width="3.85546875" style="1" customWidth="1"/>
    <col min="4027" max="4027" width="10.5703125" style="1" customWidth="1"/>
    <col min="4028" max="4028" width="3.85546875" style="1" customWidth="1"/>
    <col min="4029" max="4031" width="14.42578125" style="1" customWidth="1"/>
    <col min="4032" max="4032" width="4.140625" style="1" customWidth="1"/>
    <col min="4033" max="4033" width="15" style="1" customWidth="1"/>
    <col min="4034" max="4035" width="9.140625" style="1" customWidth="1"/>
    <col min="4036" max="4036" width="11.5703125" style="1" customWidth="1"/>
    <col min="4037" max="4037" width="18.140625" style="1" customWidth="1"/>
    <col min="4038" max="4038" width="13.140625" style="1" customWidth="1"/>
    <col min="4039" max="4039" width="12.28515625" style="1" customWidth="1"/>
    <col min="4040" max="4277" width="9.140625" style="1"/>
    <col min="4278" max="4278" width="1.42578125" style="1" customWidth="1"/>
    <col min="4279" max="4279" width="59.5703125" style="1" customWidth="1"/>
    <col min="4280" max="4280" width="9.140625" style="1" customWidth="1"/>
    <col min="4281" max="4282" width="3.85546875" style="1" customWidth="1"/>
    <col min="4283" max="4283" width="10.5703125" style="1" customWidth="1"/>
    <col min="4284" max="4284" width="3.85546875" style="1" customWidth="1"/>
    <col min="4285" max="4287" width="14.42578125" style="1" customWidth="1"/>
    <col min="4288" max="4288" width="4.140625" style="1" customWidth="1"/>
    <col min="4289" max="4289" width="15" style="1" customWidth="1"/>
    <col min="4290" max="4291" width="9.140625" style="1" customWidth="1"/>
    <col min="4292" max="4292" width="11.5703125" style="1" customWidth="1"/>
    <col min="4293" max="4293" width="18.140625" style="1" customWidth="1"/>
    <col min="4294" max="4294" width="13.140625" style="1" customWidth="1"/>
    <col min="4295" max="4295" width="12.28515625" style="1" customWidth="1"/>
    <col min="4296" max="4533" width="9.140625" style="1"/>
    <col min="4534" max="4534" width="1.42578125" style="1" customWidth="1"/>
    <col min="4535" max="4535" width="59.5703125" style="1" customWidth="1"/>
    <col min="4536" max="4536" width="9.140625" style="1" customWidth="1"/>
    <col min="4537" max="4538" width="3.85546875" style="1" customWidth="1"/>
    <col min="4539" max="4539" width="10.5703125" style="1" customWidth="1"/>
    <col min="4540" max="4540" width="3.85546875" style="1" customWidth="1"/>
    <col min="4541" max="4543" width="14.42578125" style="1" customWidth="1"/>
    <col min="4544" max="4544" width="4.140625" style="1" customWidth="1"/>
    <col min="4545" max="4545" width="15" style="1" customWidth="1"/>
    <col min="4546" max="4547" width="9.140625" style="1" customWidth="1"/>
    <col min="4548" max="4548" width="11.5703125" style="1" customWidth="1"/>
    <col min="4549" max="4549" width="18.140625" style="1" customWidth="1"/>
    <col min="4550" max="4550" width="13.140625" style="1" customWidth="1"/>
    <col min="4551" max="4551" width="12.28515625" style="1" customWidth="1"/>
    <col min="4552" max="4789" width="9.140625" style="1"/>
    <col min="4790" max="4790" width="1.42578125" style="1" customWidth="1"/>
    <col min="4791" max="4791" width="59.5703125" style="1" customWidth="1"/>
    <col min="4792" max="4792" width="9.140625" style="1" customWidth="1"/>
    <col min="4793" max="4794" width="3.85546875" style="1" customWidth="1"/>
    <col min="4795" max="4795" width="10.5703125" style="1" customWidth="1"/>
    <col min="4796" max="4796" width="3.85546875" style="1" customWidth="1"/>
    <col min="4797" max="4799" width="14.42578125" style="1" customWidth="1"/>
    <col min="4800" max="4800" width="4.140625" style="1" customWidth="1"/>
    <col min="4801" max="4801" width="15" style="1" customWidth="1"/>
    <col min="4802" max="4803" width="9.140625" style="1" customWidth="1"/>
    <col min="4804" max="4804" width="11.5703125" style="1" customWidth="1"/>
    <col min="4805" max="4805" width="18.140625" style="1" customWidth="1"/>
    <col min="4806" max="4806" width="13.140625" style="1" customWidth="1"/>
    <col min="4807" max="4807" width="12.28515625" style="1" customWidth="1"/>
    <col min="4808" max="5045" width="9.140625" style="1"/>
    <col min="5046" max="5046" width="1.42578125" style="1" customWidth="1"/>
    <col min="5047" max="5047" width="59.5703125" style="1" customWidth="1"/>
    <col min="5048" max="5048" width="9.140625" style="1" customWidth="1"/>
    <col min="5049" max="5050" width="3.85546875" style="1" customWidth="1"/>
    <col min="5051" max="5051" width="10.5703125" style="1" customWidth="1"/>
    <col min="5052" max="5052" width="3.85546875" style="1" customWidth="1"/>
    <col min="5053" max="5055" width="14.42578125" style="1" customWidth="1"/>
    <col min="5056" max="5056" width="4.140625" style="1" customWidth="1"/>
    <col min="5057" max="5057" width="15" style="1" customWidth="1"/>
    <col min="5058" max="5059" width="9.140625" style="1" customWidth="1"/>
    <col min="5060" max="5060" width="11.5703125" style="1" customWidth="1"/>
    <col min="5061" max="5061" width="18.140625" style="1" customWidth="1"/>
    <col min="5062" max="5062" width="13.140625" style="1" customWidth="1"/>
    <col min="5063" max="5063" width="12.28515625" style="1" customWidth="1"/>
    <col min="5064" max="5301" width="9.140625" style="1"/>
    <col min="5302" max="5302" width="1.42578125" style="1" customWidth="1"/>
    <col min="5303" max="5303" width="59.5703125" style="1" customWidth="1"/>
    <col min="5304" max="5304" width="9.140625" style="1" customWidth="1"/>
    <col min="5305" max="5306" width="3.85546875" style="1" customWidth="1"/>
    <col min="5307" max="5307" width="10.5703125" style="1" customWidth="1"/>
    <col min="5308" max="5308" width="3.85546875" style="1" customWidth="1"/>
    <col min="5309" max="5311" width="14.42578125" style="1" customWidth="1"/>
    <col min="5312" max="5312" width="4.140625" style="1" customWidth="1"/>
    <col min="5313" max="5313" width="15" style="1" customWidth="1"/>
    <col min="5314" max="5315" width="9.140625" style="1" customWidth="1"/>
    <col min="5316" max="5316" width="11.5703125" style="1" customWidth="1"/>
    <col min="5317" max="5317" width="18.140625" style="1" customWidth="1"/>
    <col min="5318" max="5318" width="13.140625" style="1" customWidth="1"/>
    <col min="5319" max="5319" width="12.28515625" style="1" customWidth="1"/>
    <col min="5320" max="5557" width="9.140625" style="1"/>
    <col min="5558" max="5558" width="1.42578125" style="1" customWidth="1"/>
    <col min="5559" max="5559" width="59.5703125" style="1" customWidth="1"/>
    <col min="5560" max="5560" width="9.140625" style="1" customWidth="1"/>
    <col min="5561" max="5562" width="3.85546875" style="1" customWidth="1"/>
    <col min="5563" max="5563" width="10.5703125" style="1" customWidth="1"/>
    <col min="5564" max="5564" width="3.85546875" style="1" customWidth="1"/>
    <col min="5565" max="5567" width="14.42578125" style="1" customWidth="1"/>
    <col min="5568" max="5568" width="4.140625" style="1" customWidth="1"/>
    <col min="5569" max="5569" width="15" style="1" customWidth="1"/>
    <col min="5570" max="5571" width="9.140625" style="1" customWidth="1"/>
    <col min="5572" max="5572" width="11.5703125" style="1" customWidth="1"/>
    <col min="5573" max="5573" width="18.140625" style="1" customWidth="1"/>
    <col min="5574" max="5574" width="13.140625" style="1" customWidth="1"/>
    <col min="5575" max="5575" width="12.28515625" style="1" customWidth="1"/>
    <col min="5576" max="5813" width="9.140625" style="1"/>
    <col min="5814" max="5814" width="1.42578125" style="1" customWidth="1"/>
    <col min="5815" max="5815" width="59.5703125" style="1" customWidth="1"/>
    <col min="5816" max="5816" width="9.140625" style="1" customWidth="1"/>
    <col min="5817" max="5818" width="3.85546875" style="1" customWidth="1"/>
    <col min="5819" max="5819" width="10.5703125" style="1" customWidth="1"/>
    <col min="5820" max="5820" width="3.85546875" style="1" customWidth="1"/>
    <col min="5821" max="5823" width="14.42578125" style="1" customWidth="1"/>
    <col min="5824" max="5824" width="4.140625" style="1" customWidth="1"/>
    <col min="5825" max="5825" width="15" style="1" customWidth="1"/>
    <col min="5826" max="5827" width="9.140625" style="1" customWidth="1"/>
    <col min="5828" max="5828" width="11.5703125" style="1" customWidth="1"/>
    <col min="5829" max="5829" width="18.140625" style="1" customWidth="1"/>
    <col min="5830" max="5830" width="13.140625" style="1" customWidth="1"/>
    <col min="5831" max="5831" width="12.28515625" style="1" customWidth="1"/>
    <col min="5832" max="6069" width="9.140625" style="1"/>
    <col min="6070" max="6070" width="1.42578125" style="1" customWidth="1"/>
    <col min="6071" max="6071" width="59.5703125" style="1" customWidth="1"/>
    <col min="6072" max="6072" width="9.140625" style="1" customWidth="1"/>
    <col min="6073" max="6074" width="3.85546875" style="1" customWidth="1"/>
    <col min="6075" max="6075" width="10.5703125" style="1" customWidth="1"/>
    <col min="6076" max="6076" width="3.85546875" style="1" customWidth="1"/>
    <col min="6077" max="6079" width="14.42578125" style="1" customWidth="1"/>
    <col min="6080" max="6080" width="4.140625" style="1" customWidth="1"/>
    <col min="6081" max="6081" width="15" style="1" customWidth="1"/>
    <col min="6082" max="6083" width="9.140625" style="1" customWidth="1"/>
    <col min="6084" max="6084" width="11.5703125" style="1" customWidth="1"/>
    <col min="6085" max="6085" width="18.140625" style="1" customWidth="1"/>
    <col min="6086" max="6086" width="13.140625" style="1" customWidth="1"/>
    <col min="6087" max="6087" width="12.28515625" style="1" customWidth="1"/>
    <col min="6088" max="6325" width="9.140625" style="1"/>
    <col min="6326" max="6326" width="1.42578125" style="1" customWidth="1"/>
    <col min="6327" max="6327" width="59.5703125" style="1" customWidth="1"/>
    <col min="6328" max="6328" width="9.140625" style="1" customWidth="1"/>
    <col min="6329" max="6330" width="3.85546875" style="1" customWidth="1"/>
    <col min="6331" max="6331" width="10.5703125" style="1" customWidth="1"/>
    <col min="6332" max="6332" width="3.85546875" style="1" customWidth="1"/>
    <col min="6333" max="6335" width="14.42578125" style="1" customWidth="1"/>
    <col min="6336" max="6336" width="4.140625" style="1" customWidth="1"/>
    <col min="6337" max="6337" width="15" style="1" customWidth="1"/>
    <col min="6338" max="6339" width="9.140625" style="1" customWidth="1"/>
    <col min="6340" max="6340" width="11.5703125" style="1" customWidth="1"/>
    <col min="6341" max="6341" width="18.140625" style="1" customWidth="1"/>
    <col min="6342" max="6342" width="13.140625" style="1" customWidth="1"/>
    <col min="6343" max="6343" width="12.28515625" style="1" customWidth="1"/>
    <col min="6344" max="6581" width="9.140625" style="1"/>
    <col min="6582" max="6582" width="1.42578125" style="1" customWidth="1"/>
    <col min="6583" max="6583" width="59.5703125" style="1" customWidth="1"/>
    <col min="6584" max="6584" width="9.140625" style="1" customWidth="1"/>
    <col min="6585" max="6586" width="3.85546875" style="1" customWidth="1"/>
    <col min="6587" max="6587" width="10.5703125" style="1" customWidth="1"/>
    <col min="6588" max="6588" width="3.85546875" style="1" customWidth="1"/>
    <col min="6589" max="6591" width="14.42578125" style="1" customWidth="1"/>
    <col min="6592" max="6592" width="4.140625" style="1" customWidth="1"/>
    <col min="6593" max="6593" width="15" style="1" customWidth="1"/>
    <col min="6594" max="6595" width="9.140625" style="1" customWidth="1"/>
    <col min="6596" max="6596" width="11.5703125" style="1" customWidth="1"/>
    <col min="6597" max="6597" width="18.140625" style="1" customWidth="1"/>
    <col min="6598" max="6598" width="13.140625" style="1" customWidth="1"/>
    <col min="6599" max="6599" width="12.28515625" style="1" customWidth="1"/>
    <col min="6600" max="6837" width="9.140625" style="1"/>
    <col min="6838" max="6838" width="1.42578125" style="1" customWidth="1"/>
    <col min="6839" max="6839" width="59.5703125" style="1" customWidth="1"/>
    <col min="6840" max="6840" width="9.140625" style="1" customWidth="1"/>
    <col min="6841" max="6842" width="3.85546875" style="1" customWidth="1"/>
    <col min="6843" max="6843" width="10.5703125" style="1" customWidth="1"/>
    <col min="6844" max="6844" width="3.85546875" style="1" customWidth="1"/>
    <col min="6845" max="6847" width="14.42578125" style="1" customWidth="1"/>
    <col min="6848" max="6848" width="4.140625" style="1" customWidth="1"/>
    <col min="6849" max="6849" width="15" style="1" customWidth="1"/>
    <col min="6850" max="6851" width="9.140625" style="1" customWidth="1"/>
    <col min="6852" max="6852" width="11.5703125" style="1" customWidth="1"/>
    <col min="6853" max="6853" width="18.140625" style="1" customWidth="1"/>
    <col min="6854" max="6854" width="13.140625" style="1" customWidth="1"/>
    <col min="6855" max="6855" width="12.28515625" style="1" customWidth="1"/>
    <col min="6856" max="7093" width="9.140625" style="1"/>
    <col min="7094" max="7094" width="1.42578125" style="1" customWidth="1"/>
    <col min="7095" max="7095" width="59.5703125" style="1" customWidth="1"/>
    <col min="7096" max="7096" width="9.140625" style="1" customWidth="1"/>
    <col min="7097" max="7098" width="3.85546875" style="1" customWidth="1"/>
    <col min="7099" max="7099" width="10.5703125" style="1" customWidth="1"/>
    <col min="7100" max="7100" width="3.85546875" style="1" customWidth="1"/>
    <col min="7101" max="7103" width="14.42578125" style="1" customWidth="1"/>
    <col min="7104" max="7104" width="4.140625" style="1" customWidth="1"/>
    <col min="7105" max="7105" width="15" style="1" customWidth="1"/>
    <col min="7106" max="7107" width="9.140625" style="1" customWidth="1"/>
    <col min="7108" max="7108" width="11.5703125" style="1" customWidth="1"/>
    <col min="7109" max="7109" width="18.140625" style="1" customWidth="1"/>
    <col min="7110" max="7110" width="13.140625" style="1" customWidth="1"/>
    <col min="7111" max="7111" width="12.28515625" style="1" customWidth="1"/>
    <col min="7112" max="7349" width="9.140625" style="1"/>
    <col min="7350" max="7350" width="1.42578125" style="1" customWidth="1"/>
    <col min="7351" max="7351" width="59.5703125" style="1" customWidth="1"/>
    <col min="7352" max="7352" width="9.140625" style="1" customWidth="1"/>
    <col min="7353" max="7354" width="3.85546875" style="1" customWidth="1"/>
    <col min="7355" max="7355" width="10.5703125" style="1" customWidth="1"/>
    <col min="7356" max="7356" width="3.85546875" style="1" customWidth="1"/>
    <col min="7357" max="7359" width="14.42578125" style="1" customWidth="1"/>
    <col min="7360" max="7360" width="4.140625" style="1" customWidth="1"/>
    <col min="7361" max="7361" width="15" style="1" customWidth="1"/>
    <col min="7362" max="7363" width="9.140625" style="1" customWidth="1"/>
    <col min="7364" max="7364" width="11.5703125" style="1" customWidth="1"/>
    <col min="7365" max="7365" width="18.140625" style="1" customWidth="1"/>
    <col min="7366" max="7366" width="13.140625" style="1" customWidth="1"/>
    <col min="7367" max="7367" width="12.28515625" style="1" customWidth="1"/>
    <col min="7368" max="7605" width="9.140625" style="1"/>
    <col min="7606" max="7606" width="1.42578125" style="1" customWidth="1"/>
    <col min="7607" max="7607" width="59.5703125" style="1" customWidth="1"/>
    <col min="7608" max="7608" width="9.140625" style="1" customWidth="1"/>
    <col min="7609" max="7610" width="3.85546875" style="1" customWidth="1"/>
    <col min="7611" max="7611" width="10.5703125" style="1" customWidth="1"/>
    <col min="7612" max="7612" width="3.85546875" style="1" customWidth="1"/>
    <col min="7613" max="7615" width="14.42578125" style="1" customWidth="1"/>
    <col min="7616" max="7616" width="4.140625" style="1" customWidth="1"/>
    <col min="7617" max="7617" width="15" style="1" customWidth="1"/>
    <col min="7618" max="7619" width="9.140625" style="1" customWidth="1"/>
    <col min="7620" max="7620" width="11.5703125" style="1" customWidth="1"/>
    <col min="7621" max="7621" width="18.140625" style="1" customWidth="1"/>
    <col min="7622" max="7622" width="13.140625" style="1" customWidth="1"/>
    <col min="7623" max="7623" width="12.28515625" style="1" customWidth="1"/>
    <col min="7624" max="7861" width="9.140625" style="1"/>
    <col min="7862" max="7862" width="1.42578125" style="1" customWidth="1"/>
    <col min="7863" max="7863" width="59.5703125" style="1" customWidth="1"/>
    <col min="7864" max="7864" width="9.140625" style="1" customWidth="1"/>
    <col min="7865" max="7866" width="3.85546875" style="1" customWidth="1"/>
    <col min="7867" max="7867" width="10.5703125" style="1" customWidth="1"/>
    <col min="7868" max="7868" width="3.85546875" style="1" customWidth="1"/>
    <col min="7869" max="7871" width="14.42578125" style="1" customWidth="1"/>
    <col min="7872" max="7872" width="4.140625" style="1" customWidth="1"/>
    <col min="7873" max="7873" width="15" style="1" customWidth="1"/>
    <col min="7874" max="7875" width="9.140625" style="1" customWidth="1"/>
    <col min="7876" max="7876" width="11.5703125" style="1" customWidth="1"/>
    <col min="7877" max="7877" width="18.140625" style="1" customWidth="1"/>
    <col min="7878" max="7878" width="13.140625" style="1" customWidth="1"/>
    <col min="7879" max="7879" width="12.28515625" style="1" customWidth="1"/>
    <col min="7880" max="8117" width="9.140625" style="1"/>
    <col min="8118" max="8118" width="1.42578125" style="1" customWidth="1"/>
    <col min="8119" max="8119" width="59.5703125" style="1" customWidth="1"/>
    <col min="8120" max="8120" width="9.140625" style="1" customWidth="1"/>
    <col min="8121" max="8122" width="3.85546875" style="1" customWidth="1"/>
    <col min="8123" max="8123" width="10.5703125" style="1" customWidth="1"/>
    <col min="8124" max="8124" width="3.85546875" style="1" customWidth="1"/>
    <col min="8125" max="8127" width="14.42578125" style="1" customWidth="1"/>
    <col min="8128" max="8128" width="4.140625" style="1" customWidth="1"/>
    <col min="8129" max="8129" width="15" style="1" customWidth="1"/>
    <col min="8130" max="8131" width="9.140625" style="1" customWidth="1"/>
    <col min="8132" max="8132" width="11.5703125" style="1" customWidth="1"/>
    <col min="8133" max="8133" width="18.140625" style="1" customWidth="1"/>
    <col min="8134" max="8134" width="13.140625" style="1" customWidth="1"/>
    <col min="8135" max="8135" width="12.28515625" style="1" customWidth="1"/>
    <col min="8136" max="8373" width="9.140625" style="1"/>
    <col min="8374" max="8374" width="1.42578125" style="1" customWidth="1"/>
    <col min="8375" max="8375" width="59.5703125" style="1" customWidth="1"/>
    <col min="8376" max="8376" width="9.140625" style="1" customWidth="1"/>
    <col min="8377" max="8378" width="3.85546875" style="1" customWidth="1"/>
    <col min="8379" max="8379" width="10.5703125" style="1" customWidth="1"/>
    <col min="8380" max="8380" width="3.85546875" style="1" customWidth="1"/>
    <col min="8381" max="8383" width="14.42578125" style="1" customWidth="1"/>
    <col min="8384" max="8384" width="4.140625" style="1" customWidth="1"/>
    <col min="8385" max="8385" width="15" style="1" customWidth="1"/>
    <col min="8386" max="8387" width="9.140625" style="1" customWidth="1"/>
    <col min="8388" max="8388" width="11.5703125" style="1" customWidth="1"/>
    <col min="8389" max="8389" width="18.140625" style="1" customWidth="1"/>
    <col min="8390" max="8390" width="13.140625" style="1" customWidth="1"/>
    <col min="8391" max="8391" width="12.28515625" style="1" customWidth="1"/>
    <col min="8392" max="8629" width="9.140625" style="1"/>
    <col min="8630" max="8630" width="1.42578125" style="1" customWidth="1"/>
    <col min="8631" max="8631" width="59.5703125" style="1" customWidth="1"/>
    <col min="8632" max="8632" width="9.140625" style="1" customWidth="1"/>
    <col min="8633" max="8634" width="3.85546875" style="1" customWidth="1"/>
    <col min="8635" max="8635" width="10.5703125" style="1" customWidth="1"/>
    <col min="8636" max="8636" width="3.85546875" style="1" customWidth="1"/>
    <col min="8637" max="8639" width="14.42578125" style="1" customWidth="1"/>
    <col min="8640" max="8640" width="4.140625" style="1" customWidth="1"/>
    <col min="8641" max="8641" width="15" style="1" customWidth="1"/>
    <col min="8642" max="8643" width="9.140625" style="1" customWidth="1"/>
    <col min="8644" max="8644" width="11.5703125" style="1" customWidth="1"/>
    <col min="8645" max="8645" width="18.140625" style="1" customWidth="1"/>
    <col min="8646" max="8646" width="13.140625" style="1" customWidth="1"/>
    <col min="8647" max="8647" width="12.28515625" style="1" customWidth="1"/>
    <col min="8648" max="8885" width="9.140625" style="1"/>
    <col min="8886" max="8886" width="1.42578125" style="1" customWidth="1"/>
    <col min="8887" max="8887" width="59.5703125" style="1" customWidth="1"/>
    <col min="8888" max="8888" width="9.140625" style="1" customWidth="1"/>
    <col min="8889" max="8890" width="3.85546875" style="1" customWidth="1"/>
    <col min="8891" max="8891" width="10.5703125" style="1" customWidth="1"/>
    <col min="8892" max="8892" width="3.85546875" style="1" customWidth="1"/>
    <col min="8893" max="8895" width="14.42578125" style="1" customWidth="1"/>
    <col min="8896" max="8896" width="4.140625" style="1" customWidth="1"/>
    <col min="8897" max="8897" width="15" style="1" customWidth="1"/>
    <col min="8898" max="8899" width="9.140625" style="1" customWidth="1"/>
    <col min="8900" max="8900" width="11.5703125" style="1" customWidth="1"/>
    <col min="8901" max="8901" width="18.140625" style="1" customWidth="1"/>
    <col min="8902" max="8902" width="13.140625" style="1" customWidth="1"/>
    <col min="8903" max="8903" width="12.28515625" style="1" customWidth="1"/>
    <col min="8904" max="9141" width="9.140625" style="1"/>
    <col min="9142" max="9142" width="1.42578125" style="1" customWidth="1"/>
    <col min="9143" max="9143" width="59.5703125" style="1" customWidth="1"/>
    <col min="9144" max="9144" width="9.140625" style="1" customWidth="1"/>
    <col min="9145" max="9146" width="3.85546875" style="1" customWidth="1"/>
    <col min="9147" max="9147" width="10.5703125" style="1" customWidth="1"/>
    <col min="9148" max="9148" width="3.85546875" style="1" customWidth="1"/>
    <col min="9149" max="9151" width="14.42578125" style="1" customWidth="1"/>
    <col min="9152" max="9152" width="4.140625" style="1" customWidth="1"/>
    <col min="9153" max="9153" width="15" style="1" customWidth="1"/>
    <col min="9154" max="9155" width="9.140625" style="1" customWidth="1"/>
    <col min="9156" max="9156" width="11.5703125" style="1" customWidth="1"/>
    <col min="9157" max="9157" width="18.140625" style="1" customWidth="1"/>
    <col min="9158" max="9158" width="13.140625" style="1" customWidth="1"/>
    <col min="9159" max="9159" width="12.28515625" style="1" customWidth="1"/>
    <col min="9160" max="9397" width="9.140625" style="1"/>
    <col min="9398" max="9398" width="1.42578125" style="1" customWidth="1"/>
    <col min="9399" max="9399" width="59.5703125" style="1" customWidth="1"/>
    <col min="9400" max="9400" width="9.140625" style="1" customWidth="1"/>
    <col min="9401" max="9402" width="3.85546875" style="1" customWidth="1"/>
    <col min="9403" max="9403" width="10.5703125" style="1" customWidth="1"/>
    <col min="9404" max="9404" width="3.85546875" style="1" customWidth="1"/>
    <col min="9405" max="9407" width="14.42578125" style="1" customWidth="1"/>
    <col min="9408" max="9408" width="4.140625" style="1" customWidth="1"/>
    <col min="9409" max="9409" width="15" style="1" customWidth="1"/>
    <col min="9410" max="9411" width="9.140625" style="1" customWidth="1"/>
    <col min="9412" max="9412" width="11.5703125" style="1" customWidth="1"/>
    <col min="9413" max="9413" width="18.140625" style="1" customWidth="1"/>
    <col min="9414" max="9414" width="13.140625" style="1" customWidth="1"/>
    <col min="9415" max="9415" width="12.28515625" style="1" customWidth="1"/>
    <col min="9416" max="9653" width="9.140625" style="1"/>
    <col min="9654" max="9654" width="1.42578125" style="1" customWidth="1"/>
    <col min="9655" max="9655" width="59.5703125" style="1" customWidth="1"/>
    <col min="9656" max="9656" width="9.140625" style="1" customWidth="1"/>
    <col min="9657" max="9658" width="3.85546875" style="1" customWidth="1"/>
    <col min="9659" max="9659" width="10.5703125" style="1" customWidth="1"/>
    <col min="9660" max="9660" width="3.85546875" style="1" customWidth="1"/>
    <col min="9661" max="9663" width="14.42578125" style="1" customWidth="1"/>
    <col min="9664" max="9664" width="4.140625" style="1" customWidth="1"/>
    <col min="9665" max="9665" width="15" style="1" customWidth="1"/>
    <col min="9666" max="9667" width="9.140625" style="1" customWidth="1"/>
    <col min="9668" max="9668" width="11.5703125" style="1" customWidth="1"/>
    <col min="9669" max="9669" width="18.140625" style="1" customWidth="1"/>
    <col min="9670" max="9670" width="13.140625" style="1" customWidth="1"/>
    <col min="9671" max="9671" width="12.28515625" style="1" customWidth="1"/>
    <col min="9672" max="9909" width="9.140625" style="1"/>
    <col min="9910" max="9910" width="1.42578125" style="1" customWidth="1"/>
    <col min="9911" max="9911" width="59.5703125" style="1" customWidth="1"/>
    <col min="9912" max="9912" width="9.140625" style="1" customWidth="1"/>
    <col min="9913" max="9914" width="3.85546875" style="1" customWidth="1"/>
    <col min="9915" max="9915" width="10.5703125" style="1" customWidth="1"/>
    <col min="9916" max="9916" width="3.85546875" style="1" customWidth="1"/>
    <col min="9917" max="9919" width="14.42578125" style="1" customWidth="1"/>
    <col min="9920" max="9920" width="4.140625" style="1" customWidth="1"/>
    <col min="9921" max="9921" width="15" style="1" customWidth="1"/>
    <col min="9922" max="9923" width="9.140625" style="1" customWidth="1"/>
    <col min="9924" max="9924" width="11.5703125" style="1" customWidth="1"/>
    <col min="9925" max="9925" width="18.140625" style="1" customWidth="1"/>
    <col min="9926" max="9926" width="13.140625" style="1" customWidth="1"/>
    <col min="9927" max="9927" width="12.28515625" style="1" customWidth="1"/>
    <col min="9928" max="10165" width="9.140625" style="1"/>
    <col min="10166" max="10166" width="1.42578125" style="1" customWidth="1"/>
    <col min="10167" max="10167" width="59.5703125" style="1" customWidth="1"/>
    <col min="10168" max="10168" width="9.140625" style="1" customWidth="1"/>
    <col min="10169" max="10170" width="3.85546875" style="1" customWidth="1"/>
    <col min="10171" max="10171" width="10.5703125" style="1" customWidth="1"/>
    <col min="10172" max="10172" width="3.85546875" style="1" customWidth="1"/>
    <col min="10173" max="10175" width="14.42578125" style="1" customWidth="1"/>
    <col min="10176" max="10176" width="4.140625" style="1" customWidth="1"/>
    <col min="10177" max="10177" width="15" style="1" customWidth="1"/>
    <col min="10178" max="10179" width="9.140625" style="1" customWidth="1"/>
    <col min="10180" max="10180" width="11.5703125" style="1" customWidth="1"/>
    <col min="10181" max="10181" width="18.140625" style="1" customWidth="1"/>
    <col min="10182" max="10182" width="13.140625" style="1" customWidth="1"/>
    <col min="10183" max="10183" width="12.28515625" style="1" customWidth="1"/>
    <col min="10184" max="10421" width="9.140625" style="1"/>
    <col min="10422" max="10422" width="1.42578125" style="1" customWidth="1"/>
    <col min="10423" max="10423" width="59.5703125" style="1" customWidth="1"/>
    <col min="10424" max="10424" width="9.140625" style="1" customWidth="1"/>
    <col min="10425" max="10426" width="3.85546875" style="1" customWidth="1"/>
    <col min="10427" max="10427" width="10.5703125" style="1" customWidth="1"/>
    <col min="10428" max="10428" width="3.85546875" style="1" customWidth="1"/>
    <col min="10429" max="10431" width="14.42578125" style="1" customWidth="1"/>
    <col min="10432" max="10432" width="4.140625" style="1" customWidth="1"/>
    <col min="10433" max="10433" width="15" style="1" customWidth="1"/>
    <col min="10434" max="10435" width="9.140625" style="1" customWidth="1"/>
    <col min="10436" max="10436" width="11.5703125" style="1" customWidth="1"/>
    <col min="10437" max="10437" width="18.140625" style="1" customWidth="1"/>
    <col min="10438" max="10438" width="13.140625" style="1" customWidth="1"/>
    <col min="10439" max="10439" width="12.28515625" style="1" customWidth="1"/>
    <col min="10440" max="10677" width="9.140625" style="1"/>
    <col min="10678" max="10678" width="1.42578125" style="1" customWidth="1"/>
    <col min="10679" max="10679" width="59.5703125" style="1" customWidth="1"/>
    <col min="10680" max="10680" width="9.140625" style="1" customWidth="1"/>
    <col min="10681" max="10682" width="3.85546875" style="1" customWidth="1"/>
    <col min="10683" max="10683" width="10.5703125" style="1" customWidth="1"/>
    <col min="10684" max="10684" width="3.85546875" style="1" customWidth="1"/>
    <col min="10685" max="10687" width="14.42578125" style="1" customWidth="1"/>
    <col min="10688" max="10688" width="4.140625" style="1" customWidth="1"/>
    <col min="10689" max="10689" width="15" style="1" customWidth="1"/>
    <col min="10690" max="10691" width="9.140625" style="1" customWidth="1"/>
    <col min="10692" max="10692" width="11.5703125" style="1" customWidth="1"/>
    <col min="10693" max="10693" width="18.140625" style="1" customWidth="1"/>
    <col min="10694" max="10694" width="13.140625" style="1" customWidth="1"/>
    <col min="10695" max="10695" width="12.28515625" style="1" customWidth="1"/>
    <col min="10696" max="10933" width="9.140625" style="1"/>
    <col min="10934" max="10934" width="1.42578125" style="1" customWidth="1"/>
    <col min="10935" max="10935" width="59.5703125" style="1" customWidth="1"/>
    <col min="10936" max="10936" width="9.140625" style="1" customWidth="1"/>
    <col min="10937" max="10938" width="3.85546875" style="1" customWidth="1"/>
    <col min="10939" max="10939" width="10.5703125" style="1" customWidth="1"/>
    <col min="10940" max="10940" width="3.85546875" style="1" customWidth="1"/>
    <col min="10941" max="10943" width="14.42578125" style="1" customWidth="1"/>
    <col min="10944" max="10944" width="4.140625" style="1" customWidth="1"/>
    <col min="10945" max="10945" width="15" style="1" customWidth="1"/>
    <col min="10946" max="10947" width="9.140625" style="1" customWidth="1"/>
    <col min="10948" max="10948" width="11.5703125" style="1" customWidth="1"/>
    <col min="10949" max="10949" width="18.140625" style="1" customWidth="1"/>
    <col min="10950" max="10950" width="13.140625" style="1" customWidth="1"/>
    <col min="10951" max="10951" width="12.28515625" style="1" customWidth="1"/>
    <col min="10952" max="11189" width="9.140625" style="1"/>
    <col min="11190" max="11190" width="1.42578125" style="1" customWidth="1"/>
    <col min="11191" max="11191" width="59.5703125" style="1" customWidth="1"/>
    <col min="11192" max="11192" width="9.140625" style="1" customWidth="1"/>
    <col min="11193" max="11194" width="3.85546875" style="1" customWidth="1"/>
    <col min="11195" max="11195" width="10.5703125" style="1" customWidth="1"/>
    <col min="11196" max="11196" width="3.85546875" style="1" customWidth="1"/>
    <col min="11197" max="11199" width="14.42578125" style="1" customWidth="1"/>
    <col min="11200" max="11200" width="4.140625" style="1" customWidth="1"/>
    <col min="11201" max="11201" width="15" style="1" customWidth="1"/>
    <col min="11202" max="11203" width="9.140625" style="1" customWidth="1"/>
    <col min="11204" max="11204" width="11.5703125" style="1" customWidth="1"/>
    <col min="11205" max="11205" width="18.140625" style="1" customWidth="1"/>
    <col min="11206" max="11206" width="13.140625" style="1" customWidth="1"/>
    <col min="11207" max="11207" width="12.28515625" style="1" customWidth="1"/>
    <col min="11208" max="11445" width="9.140625" style="1"/>
    <col min="11446" max="11446" width="1.42578125" style="1" customWidth="1"/>
    <col min="11447" max="11447" width="59.5703125" style="1" customWidth="1"/>
    <col min="11448" max="11448" width="9.140625" style="1" customWidth="1"/>
    <col min="11449" max="11450" width="3.85546875" style="1" customWidth="1"/>
    <col min="11451" max="11451" width="10.5703125" style="1" customWidth="1"/>
    <col min="11452" max="11452" width="3.85546875" style="1" customWidth="1"/>
    <col min="11453" max="11455" width="14.42578125" style="1" customWidth="1"/>
    <col min="11456" max="11456" width="4.140625" style="1" customWidth="1"/>
    <col min="11457" max="11457" width="15" style="1" customWidth="1"/>
    <col min="11458" max="11459" width="9.140625" style="1" customWidth="1"/>
    <col min="11460" max="11460" width="11.5703125" style="1" customWidth="1"/>
    <col min="11461" max="11461" width="18.140625" style="1" customWidth="1"/>
    <col min="11462" max="11462" width="13.140625" style="1" customWidth="1"/>
    <col min="11463" max="11463" width="12.28515625" style="1" customWidth="1"/>
    <col min="11464" max="11701" width="9.140625" style="1"/>
    <col min="11702" max="11702" width="1.42578125" style="1" customWidth="1"/>
    <col min="11703" max="11703" width="59.5703125" style="1" customWidth="1"/>
    <col min="11704" max="11704" width="9.140625" style="1" customWidth="1"/>
    <col min="11705" max="11706" width="3.85546875" style="1" customWidth="1"/>
    <col min="11707" max="11707" width="10.5703125" style="1" customWidth="1"/>
    <col min="11708" max="11708" width="3.85546875" style="1" customWidth="1"/>
    <col min="11709" max="11711" width="14.42578125" style="1" customWidth="1"/>
    <col min="11712" max="11712" width="4.140625" style="1" customWidth="1"/>
    <col min="11713" max="11713" width="15" style="1" customWidth="1"/>
    <col min="11714" max="11715" width="9.140625" style="1" customWidth="1"/>
    <col min="11716" max="11716" width="11.5703125" style="1" customWidth="1"/>
    <col min="11717" max="11717" width="18.140625" style="1" customWidth="1"/>
    <col min="11718" max="11718" width="13.140625" style="1" customWidth="1"/>
    <col min="11719" max="11719" width="12.28515625" style="1" customWidth="1"/>
    <col min="11720" max="11957" width="9.140625" style="1"/>
    <col min="11958" max="11958" width="1.42578125" style="1" customWidth="1"/>
    <col min="11959" max="11959" width="59.5703125" style="1" customWidth="1"/>
    <col min="11960" max="11960" width="9.140625" style="1" customWidth="1"/>
    <col min="11961" max="11962" width="3.85546875" style="1" customWidth="1"/>
    <col min="11963" max="11963" width="10.5703125" style="1" customWidth="1"/>
    <col min="11964" max="11964" width="3.85546875" style="1" customWidth="1"/>
    <col min="11965" max="11967" width="14.42578125" style="1" customWidth="1"/>
    <col min="11968" max="11968" width="4.140625" style="1" customWidth="1"/>
    <col min="11969" max="11969" width="15" style="1" customWidth="1"/>
    <col min="11970" max="11971" width="9.140625" style="1" customWidth="1"/>
    <col min="11972" max="11972" width="11.5703125" style="1" customWidth="1"/>
    <col min="11973" max="11973" width="18.140625" style="1" customWidth="1"/>
    <col min="11974" max="11974" width="13.140625" style="1" customWidth="1"/>
    <col min="11975" max="11975" width="12.28515625" style="1" customWidth="1"/>
    <col min="11976" max="12213" width="9.140625" style="1"/>
    <col min="12214" max="12214" width="1.42578125" style="1" customWidth="1"/>
    <col min="12215" max="12215" width="59.5703125" style="1" customWidth="1"/>
    <col min="12216" max="12216" width="9.140625" style="1" customWidth="1"/>
    <col min="12217" max="12218" width="3.85546875" style="1" customWidth="1"/>
    <col min="12219" max="12219" width="10.5703125" style="1" customWidth="1"/>
    <col min="12220" max="12220" width="3.85546875" style="1" customWidth="1"/>
    <col min="12221" max="12223" width="14.42578125" style="1" customWidth="1"/>
    <col min="12224" max="12224" width="4.140625" style="1" customWidth="1"/>
    <col min="12225" max="12225" width="15" style="1" customWidth="1"/>
    <col min="12226" max="12227" width="9.140625" style="1" customWidth="1"/>
    <col min="12228" max="12228" width="11.5703125" style="1" customWidth="1"/>
    <col min="12229" max="12229" width="18.140625" style="1" customWidth="1"/>
    <col min="12230" max="12230" width="13.140625" style="1" customWidth="1"/>
    <col min="12231" max="12231" width="12.28515625" style="1" customWidth="1"/>
    <col min="12232" max="12469" width="9.140625" style="1"/>
    <col min="12470" max="12470" width="1.42578125" style="1" customWidth="1"/>
    <col min="12471" max="12471" width="59.5703125" style="1" customWidth="1"/>
    <col min="12472" max="12472" width="9.140625" style="1" customWidth="1"/>
    <col min="12473" max="12474" width="3.85546875" style="1" customWidth="1"/>
    <col min="12475" max="12475" width="10.5703125" style="1" customWidth="1"/>
    <col min="12476" max="12476" width="3.85546875" style="1" customWidth="1"/>
    <col min="12477" max="12479" width="14.42578125" style="1" customWidth="1"/>
    <col min="12480" max="12480" width="4.140625" style="1" customWidth="1"/>
    <col min="12481" max="12481" width="15" style="1" customWidth="1"/>
    <col min="12482" max="12483" width="9.140625" style="1" customWidth="1"/>
    <col min="12484" max="12484" width="11.5703125" style="1" customWidth="1"/>
    <col min="12485" max="12485" width="18.140625" style="1" customWidth="1"/>
    <col min="12486" max="12486" width="13.140625" style="1" customWidth="1"/>
    <col min="12487" max="12487" width="12.28515625" style="1" customWidth="1"/>
    <col min="12488" max="12725" width="9.140625" style="1"/>
    <col min="12726" max="12726" width="1.42578125" style="1" customWidth="1"/>
    <col min="12727" max="12727" width="59.5703125" style="1" customWidth="1"/>
    <col min="12728" max="12728" width="9.140625" style="1" customWidth="1"/>
    <col min="12729" max="12730" width="3.85546875" style="1" customWidth="1"/>
    <col min="12731" max="12731" width="10.5703125" style="1" customWidth="1"/>
    <col min="12732" max="12732" width="3.85546875" style="1" customWidth="1"/>
    <col min="12733" max="12735" width="14.42578125" style="1" customWidth="1"/>
    <col min="12736" max="12736" width="4.140625" style="1" customWidth="1"/>
    <col min="12737" max="12737" width="15" style="1" customWidth="1"/>
    <col min="12738" max="12739" width="9.140625" style="1" customWidth="1"/>
    <col min="12740" max="12740" width="11.5703125" style="1" customWidth="1"/>
    <col min="12741" max="12741" width="18.140625" style="1" customWidth="1"/>
    <col min="12742" max="12742" width="13.140625" style="1" customWidth="1"/>
    <col min="12743" max="12743" width="12.28515625" style="1" customWidth="1"/>
    <col min="12744" max="12981" width="9.140625" style="1"/>
    <col min="12982" max="12982" width="1.42578125" style="1" customWidth="1"/>
    <col min="12983" max="12983" width="59.5703125" style="1" customWidth="1"/>
    <col min="12984" max="12984" width="9.140625" style="1" customWidth="1"/>
    <col min="12985" max="12986" width="3.85546875" style="1" customWidth="1"/>
    <col min="12987" max="12987" width="10.5703125" style="1" customWidth="1"/>
    <col min="12988" max="12988" width="3.85546875" style="1" customWidth="1"/>
    <col min="12989" max="12991" width="14.42578125" style="1" customWidth="1"/>
    <col min="12992" max="12992" width="4.140625" style="1" customWidth="1"/>
    <col min="12993" max="12993" width="15" style="1" customWidth="1"/>
    <col min="12994" max="12995" width="9.140625" style="1" customWidth="1"/>
    <col min="12996" max="12996" width="11.5703125" style="1" customWidth="1"/>
    <col min="12997" max="12997" width="18.140625" style="1" customWidth="1"/>
    <col min="12998" max="12998" width="13.140625" style="1" customWidth="1"/>
    <col min="12999" max="12999" width="12.28515625" style="1" customWidth="1"/>
    <col min="13000" max="13237" width="9.140625" style="1"/>
    <col min="13238" max="13238" width="1.42578125" style="1" customWidth="1"/>
    <col min="13239" max="13239" width="59.5703125" style="1" customWidth="1"/>
    <col min="13240" max="13240" width="9.140625" style="1" customWidth="1"/>
    <col min="13241" max="13242" width="3.85546875" style="1" customWidth="1"/>
    <col min="13243" max="13243" width="10.5703125" style="1" customWidth="1"/>
    <col min="13244" max="13244" width="3.85546875" style="1" customWidth="1"/>
    <col min="13245" max="13247" width="14.42578125" style="1" customWidth="1"/>
    <col min="13248" max="13248" width="4.140625" style="1" customWidth="1"/>
    <col min="13249" max="13249" width="15" style="1" customWidth="1"/>
    <col min="13250" max="13251" width="9.140625" style="1" customWidth="1"/>
    <col min="13252" max="13252" width="11.5703125" style="1" customWidth="1"/>
    <col min="13253" max="13253" width="18.140625" style="1" customWidth="1"/>
    <col min="13254" max="13254" width="13.140625" style="1" customWidth="1"/>
    <col min="13255" max="13255" width="12.28515625" style="1" customWidth="1"/>
    <col min="13256" max="13493" width="9.140625" style="1"/>
    <col min="13494" max="13494" width="1.42578125" style="1" customWidth="1"/>
    <col min="13495" max="13495" width="59.5703125" style="1" customWidth="1"/>
    <col min="13496" max="13496" width="9.140625" style="1" customWidth="1"/>
    <col min="13497" max="13498" width="3.85546875" style="1" customWidth="1"/>
    <col min="13499" max="13499" width="10.5703125" style="1" customWidth="1"/>
    <col min="13500" max="13500" width="3.85546875" style="1" customWidth="1"/>
    <col min="13501" max="13503" width="14.42578125" style="1" customWidth="1"/>
    <col min="13504" max="13504" width="4.140625" style="1" customWidth="1"/>
    <col min="13505" max="13505" width="15" style="1" customWidth="1"/>
    <col min="13506" max="13507" width="9.140625" style="1" customWidth="1"/>
    <col min="13508" max="13508" width="11.5703125" style="1" customWidth="1"/>
    <col min="13509" max="13509" width="18.140625" style="1" customWidth="1"/>
    <col min="13510" max="13510" width="13.140625" style="1" customWidth="1"/>
    <col min="13511" max="13511" width="12.28515625" style="1" customWidth="1"/>
    <col min="13512" max="13749" width="9.140625" style="1"/>
    <col min="13750" max="13750" width="1.42578125" style="1" customWidth="1"/>
    <col min="13751" max="13751" width="59.5703125" style="1" customWidth="1"/>
    <col min="13752" max="13752" width="9.140625" style="1" customWidth="1"/>
    <col min="13753" max="13754" width="3.85546875" style="1" customWidth="1"/>
    <col min="13755" max="13755" width="10.5703125" style="1" customWidth="1"/>
    <col min="13756" max="13756" width="3.85546875" style="1" customWidth="1"/>
    <col min="13757" max="13759" width="14.42578125" style="1" customWidth="1"/>
    <col min="13760" max="13760" width="4.140625" style="1" customWidth="1"/>
    <col min="13761" max="13761" width="15" style="1" customWidth="1"/>
    <col min="13762" max="13763" width="9.140625" style="1" customWidth="1"/>
    <col min="13764" max="13764" width="11.5703125" style="1" customWidth="1"/>
    <col min="13765" max="13765" width="18.140625" style="1" customWidth="1"/>
    <col min="13766" max="13766" width="13.140625" style="1" customWidth="1"/>
    <col min="13767" max="13767" width="12.28515625" style="1" customWidth="1"/>
    <col min="13768" max="14005" width="9.140625" style="1"/>
    <col min="14006" max="14006" width="1.42578125" style="1" customWidth="1"/>
    <col min="14007" max="14007" width="59.5703125" style="1" customWidth="1"/>
    <col min="14008" max="14008" width="9.140625" style="1" customWidth="1"/>
    <col min="14009" max="14010" width="3.85546875" style="1" customWidth="1"/>
    <col min="14011" max="14011" width="10.5703125" style="1" customWidth="1"/>
    <col min="14012" max="14012" width="3.85546875" style="1" customWidth="1"/>
    <col min="14013" max="14015" width="14.42578125" style="1" customWidth="1"/>
    <col min="14016" max="14016" width="4.140625" style="1" customWidth="1"/>
    <col min="14017" max="14017" width="15" style="1" customWidth="1"/>
    <col min="14018" max="14019" width="9.140625" style="1" customWidth="1"/>
    <col min="14020" max="14020" width="11.5703125" style="1" customWidth="1"/>
    <col min="14021" max="14021" width="18.140625" style="1" customWidth="1"/>
    <col min="14022" max="14022" width="13.140625" style="1" customWidth="1"/>
    <col min="14023" max="14023" width="12.28515625" style="1" customWidth="1"/>
    <col min="14024" max="14261" width="9.140625" style="1"/>
    <col min="14262" max="14262" width="1.42578125" style="1" customWidth="1"/>
    <col min="14263" max="14263" width="59.5703125" style="1" customWidth="1"/>
    <col min="14264" max="14264" width="9.140625" style="1" customWidth="1"/>
    <col min="14265" max="14266" width="3.85546875" style="1" customWidth="1"/>
    <col min="14267" max="14267" width="10.5703125" style="1" customWidth="1"/>
    <col min="14268" max="14268" width="3.85546875" style="1" customWidth="1"/>
    <col min="14269" max="14271" width="14.42578125" style="1" customWidth="1"/>
    <col min="14272" max="14272" width="4.140625" style="1" customWidth="1"/>
    <col min="14273" max="14273" width="15" style="1" customWidth="1"/>
    <col min="14274" max="14275" width="9.140625" style="1" customWidth="1"/>
    <col min="14276" max="14276" width="11.5703125" style="1" customWidth="1"/>
    <col min="14277" max="14277" width="18.140625" style="1" customWidth="1"/>
    <col min="14278" max="14278" width="13.140625" style="1" customWidth="1"/>
    <col min="14279" max="14279" width="12.28515625" style="1" customWidth="1"/>
    <col min="14280" max="14517" width="9.140625" style="1"/>
    <col min="14518" max="14518" width="1.42578125" style="1" customWidth="1"/>
    <col min="14519" max="14519" width="59.5703125" style="1" customWidth="1"/>
    <col min="14520" max="14520" width="9.140625" style="1" customWidth="1"/>
    <col min="14521" max="14522" width="3.85546875" style="1" customWidth="1"/>
    <col min="14523" max="14523" width="10.5703125" style="1" customWidth="1"/>
    <col min="14524" max="14524" width="3.85546875" style="1" customWidth="1"/>
    <col min="14525" max="14527" width="14.42578125" style="1" customWidth="1"/>
    <col min="14528" max="14528" width="4.140625" style="1" customWidth="1"/>
    <col min="14529" max="14529" width="15" style="1" customWidth="1"/>
    <col min="14530" max="14531" width="9.140625" style="1" customWidth="1"/>
    <col min="14532" max="14532" width="11.5703125" style="1" customWidth="1"/>
    <col min="14533" max="14533" width="18.140625" style="1" customWidth="1"/>
    <col min="14534" max="14534" width="13.140625" style="1" customWidth="1"/>
    <col min="14535" max="14535" width="12.28515625" style="1" customWidth="1"/>
    <col min="14536" max="14773" width="9.140625" style="1"/>
    <col min="14774" max="14774" width="1.42578125" style="1" customWidth="1"/>
    <col min="14775" max="14775" width="59.5703125" style="1" customWidth="1"/>
    <col min="14776" max="14776" width="9.140625" style="1" customWidth="1"/>
    <col min="14777" max="14778" width="3.85546875" style="1" customWidth="1"/>
    <col min="14779" max="14779" width="10.5703125" style="1" customWidth="1"/>
    <col min="14780" max="14780" width="3.85546875" style="1" customWidth="1"/>
    <col min="14781" max="14783" width="14.42578125" style="1" customWidth="1"/>
    <col min="14784" max="14784" width="4.140625" style="1" customWidth="1"/>
    <col min="14785" max="14785" width="15" style="1" customWidth="1"/>
    <col min="14786" max="14787" width="9.140625" style="1" customWidth="1"/>
    <col min="14788" max="14788" width="11.5703125" style="1" customWidth="1"/>
    <col min="14789" max="14789" width="18.140625" style="1" customWidth="1"/>
    <col min="14790" max="14790" width="13.140625" style="1" customWidth="1"/>
    <col min="14791" max="14791" width="12.28515625" style="1" customWidth="1"/>
    <col min="14792" max="15029" width="9.140625" style="1"/>
    <col min="15030" max="15030" width="1.42578125" style="1" customWidth="1"/>
    <col min="15031" max="15031" width="59.5703125" style="1" customWidth="1"/>
    <col min="15032" max="15032" width="9.140625" style="1" customWidth="1"/>
    <col min="15033" max="15034" width="3.85546875" style="1" customWidth="1"/>
    <col min="15035" max="15035" width="10.5703125" style="1" customWidth="1"/>
    <col min="15036" max="15036" width="3.85546875" style="1" customWidth="1"/>
    <col min="15037" max="15039" width="14.42578125" style="1" customWidth="1"/>
    <col min="15040" max="15040" width="4.140625" style="1" customWidth="1"/>
    <col min="15041" max="15041" width="15" style="1" customWidth="1"/>
    <col min="15042" max="15043" width="9.140625" style="1" customWidth="1"/>
    <col min="15044" max="15044" width="11.5703125" style="1" customWidth="1"/>
    <col min="15045" max="15045" width="18.140625" style="1" customWidth="1"/>
    <col min="15046" max="15046" width="13.140625" style="1" customWidth="1"/>
    <col min="15047" max="15047" width="12.28515625" style="1" customWidth="1"/>
    <col min="15048" max="15285" width="9.140625" style="1"/>
    <col min="15286" max="15286" width="1.42578125" style="1" customWidth="1"/>
    <col min="15287" max="15287" width="59.5703125" style="1" customWidth="1"/>
    <col min="15288" max="15288" width="9.140625" style="1" customWidth="1"/>
    <col min="15289" max="15290" width="3.85546875" style="1" customWidth="1"/>
    <col min="15291" max="15291" width="10.5703125" style="1" customWidth="1"/>
    <col min="15292" max="15292" width="3.85546875" style="1" customWidth="1"/>
    <col min="15293" max="15295" width="14.42578125" style="1" customWidth="1"/>
    <col min="15296" max="15296" width="4.140625" style="1" customWidth="1"/>
    <col min="15297" max="15297" width="15" style="1" customWidth="1"/>
    <col min="15298" max="15299" width="9.140625" style="1" customWidth="1"/>
    <col min="15300" max="15300" width="11.5703125" style="1" customWidth="1"/>
    <col min="15301" max="15301" width="18.140625" style="1" customWidth="1"/>
    <col min="15302" max="15302" width="13.140625" style="1" customWidth="1"/>
    <col min="15303" max="15303" width="12.28515625" style="1" customWidth="1"/>
    <col min="15304" max="15541" width="9.140625" style="1"/>
    <col min="15542" max="15542" width="1.42578125" style="1" customWidth="1"/>
    <col min="15543" max="15543" width="59.5703125" style="1" customWidth="1"/>
    <col min="15544" max="15544" width="9.140625" style="1" customWidth="1"/>
    <col min="15545" max="15546" width="3.85546875" style="1" customWidth="1"/>
    <col min="15547" max="15547" width="10.5703125" style="1" customWidth="1"/>
    <col min="15548" max="15548" width="3.85546875" style="1" customWidth="1"/>
    <col min="15549" max="15551" width="14.42578125" style="1" customWidth="1"/>
    <col min="15552" max="15552" width="4.140625" style="1" customWidth="1"/>
    <col min="15553" max="15553" width="15" style="1" customWidth="1"/>
    <col min="15554" max="15555" width="9.140625" style="1" customWidth="1"/>
    <col min="15556" max="15556" width="11.5703125" style="1" customWidth="1"/>
    <col min="15557" max="15557" width="18.140625" style="1" customWidth="1"/>
    <col min="15558" max="15558" width="13.140625" style="1" customWidth="1"/>
    <col min="15559" max="15559" width="12.28515625" style="1" customWidth="1"/>
    <col min="15560" max="15797" width="9.140625" style="1"/>
    <col min="15798" max="15798" width="1.42578125" style="1" customWidth="1"/>
    <col min="15799" max="15799" width="59.5703125" style="1" customWidth="1"/>
    <col min="15800" max="15800" width="9.140625" style="1" customWidth="1"/>
    <col min="15801" max="15802" width="3.85546875" style="1" customWidth="1"/>
    <col min="15803" max="15803" width="10.5703125" style="1" customWidth="1"/>
    <col min="15804" max="15804" width="3.85546875" style="1" customWidth="1"/>
    <col min="15805" max="15807" width="14.42578125" style="1" customWidth="1"/>
    <col min="15808" max="15808" width="4.140625" style="1" customWidth="1"/>
    <col min="15809" max="15809" width="15" style="1" customWidth="1"/>
    <col min="15810" max="15811" width="9.140625" style="1" customWidth="1"/>
    <col min="15812" max="15812" width="11.5703125" style="1" customWidth="1"/>
    <col min="15813" max="15813" width="18.140625" style="1" customWidth="1"/>
    <col min="15814" max="15814" width="13.140625" style="1" customWidth="1"/>
    <col min="15815" max="15815" width="12.28515625" style="1" customWidth="1"/>
    <col min="15816" max="16384" width="9.140625" style="1"/>
  </cols>
  <sheetData>
    <row r="1" spans="1:14" ht="49.5" customHeight="1" x14ac:dyDescent="0.25">
      <c r="A1" s="45" t="s">
        <v>317</v>
      </c>
      <c r="B1" s="45"/>
      <c r="C1" s="45"/>
      <c r="D1" s="45"/>
      <c r="E1" s="45"/>
      <c r="F1" s="45"/>
      <c r="G1" s="45"/>
      <c r="H1" s="45"/>
      <c r="I1" s="45"/>
      <c r="J1" s="45"/>
      <c r="K1" s="45"/>
      <c r="L1" s="45"/>
      <c r="M1" s="45"/>
      <c r="N1" s="45"/>
    </row>
    <row r="2" spans="1:14" ht="16.5" customHeight="1" x14ac:dyDescent="0.25">
      <c r="A2" s="30"/>
      <c r="B2" s="30"/>
      <c r="C2" s="30"/>
      <c r="D2" s="30"/>
      <c r="E2" s="30"/>
      <c r="F2" s="30"/>
      <c r="G2" s="30"/>
      <c r="H2" s="30"/>
      <c r="I2" s="30"/>
      <c r="J2" s="20"/>
      <c r="K2" s="20"/>
      <c r="L2" s="20" t="s">
        <v>291</v>
      </c>
      <c r="M2" s="20"/>
      <c r="N2" s="20"/>
    </row>
    <row r="3" spans="1:14" s="2" customFormat="1" ht="195" customHeight="1" x14ac:dyDescent="0.25">
      <c r="A3" s="5" t="s">
        <v>0</v>
      </c>
      <c r="B3" s="5" t="s">
        <v>1</v>
      </c>
      <c r="C3" s="5" t="s">
        <v>2</v>
      </c>
      <c r="D3" s="10" t="s">
        <v>3</v>
      </c>
      <c r="E3" s="5" t="s">
        <v>4</v>
      </c>
      <c r="F3" s="10" t="s">
        <v>257</v>
      </c>
      <c r="G3" s="10" t="s">
        <v>258</v>
      </c>
      <c r="H3" s="10" t="s">
        <v>5</v>
      </c>
      <c r="I3" s="10" t="s">
        <v>6</v>
      </c>
      <c r="J3" s="31" t="s">
        <v>318</v>
      </c>
      <c r="K3" s="32" t="s">
        <v>245</v>
      </c>
      <c r="L3" s="32" t="s">
        <v>316</v>
      </c>
      <c r="M3" s="32" t="s">
        <v>246</v>
      </c>
      <c r="N3" s="32" t="s">
        <v>247</v>
      </c>
    </row>
    <row r="4" spans="1:14" ht="38.25" x14ac:dyDescent="0.25">
      <c r="A4" s="4" t="s">
        <v>7</v>
      </c>
      <c r="B4" s="5">
        <v>51</v>
      </c>
      <c r="C4" s="5"/>
      <c r="D4" s="6"/>
      <c r="E4" s="5"/>
      <c r="F4" s="6"/>
      <c r="G4" s="6"/>
      <c r="H4" s="6"/>
      <c r="I4" s="6"/>
      <c r="J4" s="7">
        <f>J5+J67+J81+J86+J96+J108+J113+J124+J132+J145+J153+J158+J163+J168+J173+J191+J200+J235+J241+J261+J274+J181+J186</f>
        <v>421839074.63</v>
      </c>
      <c r="K4" s="7">
        <f>K5+K67+K81+K86+K96+K108+K113+K124+K132+K145+K153+K158+K163+K168+K173+K191+K200+K235+K241+K261+K274+K181+K186</f>
        <v>421839074.63</v>
      </c>
      <c r="L4" s="7">
        <f>L5+L67+L81+L86+L96+L108+L113+L124+L132+L145+L153+L158+L163+L168+L173+L191+L200+L235+L241+L261+L274+L181+L186</f>
        <v>43880282.020000003</v>
      </c>
      <c r="M4" s="33">
        <f t="shared" ref="M4" si="0">L4/J4*100</f>
        <v>10.402137843320444</v>
      </c>
      <c r="N4" s="33">
        <f t="shared" ref="N4" si="1">L4/K4*100</f>
        <v>10.402137843320444</v>
      </c>
    </row>
    <row r="5" spans="1:14" ht="51" x14ac:dyDescent="0.25">
      <c r="A5" s="4" t="s">
        <v>13</v>
      </c>
      <c r="B5" s="8">
        <v>51</v>
      </c>
      <c r="C5" s="8">
        <v>0</v>
      </c>
      <c r="D5" s="6" t="s">
        <v>14</v>
      </c>
      <c r="E5" s="8"/>
      <c r="F5" s="6"/>
      <c r="G5" s="6"/>
      <c r="H5" s="6"/>
      <c r="I5" s="6"/>
      <c r="J5" s="7">
        <f>J6</f>
        <v>41821828</v>
      </c>
      <c r="K5" s="7">
        <f>K6</f>
        <v>41821828</v>
      </c>
      <c r="L5" s="7">
        <f t="shared" ref="L5" si="2">L6</f>
        <v>8535201.4299999997</v>
      </c>
      <c r="M5" s="33">
        <f t="shared" ref="M5:M68" si="3">L5/J5*100</f>
        <v>20.408484846716888</v>
      </c>
      <c r="N5" s="33">
        <f t="shared" ref="N5:N68" si="4">L5/K5*100</f>
        <v>20.408484846716888</v>
      </c>
    </row>
    <row r="6" spans="1:14" x14ac:dyDescent="0.25">
      <c r="A6" s="4" t="s">
        <v>8</v>
      </c>
      <c r="B6" s="8">
        <v>51</v>
      </c>
      <c r="C6" s="8">
        <v>0</v>
      </c>
      <c r="D6" s="6" t="s">
        <v>14</v>
      </c>
      <c r="E6" s="8">
        <v>851</v>
      </c>
      <c r="F6" s="6"/>
      <c r="G6" s="6"/>
      <c r="H6" s="6"/>
      <c r="I6" s="6"/>
      <c r="J6" s="7">
        <f>J7+J12+J17+J20+J25+J30+J33+J40+J43+J46+J49+J52+J55+J58+J61+J64</f>
        <v>41821828</v>
      </c>
      <c r="K6" s="7">
        <f>K7+K12+K17+K20+K25+K30+K33+K40+K43+K46+K49+K52+K55+K58+K61+K64</f>
        <v>41821828</v>
      </c>
      <c r="L6" s="7">
        <f t="shared" ref="L6" si="5">L7+L12+L17+L20+L25+L30+L33+L40+L43+L46+L49+L52+L55+L58+L61+L64</f>
        <v>8535201.4299999997</v>
      </c>
      <c r="M6" s="33">
        <f t="shared" si="3"/>
        <v>20.408484846716888</v>
      </c>
      <c r="N6" s="33">
        <f t="shared" si="4"/>
        <v>20.408484846716888</v>
      </c>
    </row>
    <row r="7" spans="1:14" ht="242.25" x14ac:dyDescent="0.25">
      <c r="A7" s="9" t="s">
        <v>15</v>
      </c>
      <c r="B7" s="5">
        <v>51</v>
      </c>
      <c r="C7" s="5">
        <v>0</v>
      </c>
      <c r="D7" s="6" t="s">
        <v>14</v>
      </c>
      <c r="E7" s="5">
        <v>851</v>
      </c>
      <c r="F7" s="10" t="s">
        <v>259</v>
      </c>
      <c r="G7" s="10" t="s">
        <v>260</v>
      </c>
      <c r="H7" s="6" t="s">
        <v>16</v>
      </c>
      <c r="I7" s="6"/>
      <c r="J7" s="7">
        <f t="shared" ref="J7:L7" si="6">J8+J10</f>
        <v>766676</v>
      </c>
      <c r="K7" s="7">
        <f t="shared" si="6"/>
        <v>766676</v>
      </c>
      <c r="L7" s="7">
        <f t="shared" si="6"/>
        <v>148384</v>
      </c>
      <c r="M7" s="33">
        <f t="shared" si="3"/>
        <v>19.35419916627102</v>
      </c>
      <c r="N7" s="33">
        <f t="shared" si="4"/>
        <v>19.35419916627102</v>
      </c>
    </row>
    <row r="8" spans="1:14" ht="89.25" x14ac:dyDescent="0.25">
      <c r="A8" s="9" t="s">
        <v>17</v>
      </c>
      <c r="B8" s="5">
        <v>51</v>
      </c>
      <c r="C8" s="5">
        <v>0</v>
      </c>
      <c r="D8" s="6" t="s">
        <v>14</v>
      </c>
      <c r="E8" s="5">
        <v>851</v>
      </c>
      <c r="F8" s="10" t="s">
        <v>259</v>
      </c>
      <c r="G8" s="10" t="s">
        <v>260</v>
      </c>
      <c r="H8" s="6" t="s">
        <v>16</v>
      </c>
      <c r="I8" s="6" t="s">
        <v>18</v>
      </c>
      <c r="J8" s="7">
        <f t="shared" ref="J8:L8" si="7">J9</f>
        <v>747400</v>
      </c>
      <c r="K8" s="7">
        <f t="shared" si="7"/>
        <v>747400</v>
      </c>
      <c r="L8" s="7">
        <f t="shared" si="7"/>
        <v>146372.89000000001</v>
      </c>
      <c r="M8" s="33">
        <f t="shared" si="3"/>
        <v>19.584277495317099</v>
      </c>
      <c r="N8" s="33">
        <f t="shared" si="4"/>
        <v>19.584277495317099</v>
      </c>
    </row>
    <row r="9" spans="1:14" ht="38.25" x14ac:dyDescent="0.25">
      <c r="A9" s="9" t="s">
        <v>19</v>
      </c>
      <c r="B9" s="5">
        <v>51</v>
      </c>
      <c r="C9" s="5">
        <v>0</v>
      </c>
      <c r="D9" s="6" t="s">
        <v>14</v>
      </c>
      <c r="E9" s="5">
        <v>851</v>
      </c>
      <c r="F9" s="10" t="s">
        <v>259</v>
      </c>
      <c r="G9" s="10" t="s">
        <v>260</v>
      </c>
      <c r="H9" s="6" t="s">
        <v>16</v>
      </c>
      <c r="I9" s="6" t="s">
        <v>20</v>
      </c>
      <c r="J9" s="7">
        <v>747400</v>
      </c>
      <c r="K9" s="7">
        <v>747400</v>
      </c>
      <c r="L9" s="7">
        <v>146372.89000000001</v>
      </c>
      <c r="M9" s="33">
        <f t="shared" si="3"/>
        <v>19.584277495317099</v>
      </c>
      <c r="N9" s="33">
        <f t="shared" si="4"/>
        <v>19.584277495317099</v>
      </c>
    </row>
    <row r="10" spans="1:14" ht="38.25" x14ac:dyDescent="0.25">
      <c r="A10" s="9" t="s">
        <v>21</v>
      </c>
      <c r="B10" s="5">
        <v>51</v>
      </c>
      <c r="C10" s="5">
        <v>0</v>
      </c>
      <c r="D10" s="6" t="s">
        <v>14</v>
      </c>
      <c r="E10" s="5">
        <v>851</v>
      </c>
      <c r="F10" s="10" t="s">
        <v>259</v>
      </c>
      <c r="G10" s="10" t="s">
        <v>260</v>
      </c>
      <c r="H10" s="6" t="s">
        <v>16</v>
      </c>
      <c r="I10" s="6" t="s">
        <v>22</v>
      </c>
      <c r="J10" s="7">
        <f t="shared" ref="J10:L10" si="8">J11</f>
        <v>19276</v>
      </c>
      <c r="K10" s="7">
        <f t="shared" si="8"/>
        <v>19276</v>
      </c>
      <c r="L10" s="7">
        <f t="shared" si="8"/>
        <v>2011.11</v>
      </c>
      <c r="M10" s="33">
        <f t="shared" si="3"/>
        <v>10.433233035899564</v>
      </c>
      <c r="N10" s="33">
        <f t="shared" si="4"/>
        <v>10.433233035899564</v>
      </c>
    </row>
    <row r="11" spans="1:14" ht="38.25" x14ac:dyDescent="0.25">
      <c r="A11" s="9" t="s">
        <v>23</v>
      </c>
      <c r="B11" s="5">
        <v>51</v>
      </c>
      <c r="C11" s="5">
        <v>0</v>
      </c>
      <c r="D11" s="6" t="s">
        <v>14</v>
      </c>
      <c r="E11" s="5">
        <v>851</v>
      </c>
      <c r="F11" s="10" t="s">
        <v>259</v>
      </c>
      <c r="G11" s="10" t="s">
        <v>260</v>
      </c>
      <c r="H11" s="6" t="s">
        <v>16</v>
      </c>
      <c r="I11" s="6" t="s">
        <v>24</v>
      </c>
      <c r="J11" s="7">
        <v>19276</v>
      </c>
      <c r="K11" s="7">
        <v>19276</v>
      </c>
      <c r="L11" s="7">
        <v>2011.11</v>
      </c>
      <c r="M11" s="33">
        <f t="shared" si="3"/>
        <v>10.433233035899564</v>
      </c>
      <c r="N11" s="33">
        <f t="shared" si="4"/>
        <v>10.433233035899564</v>
      </c>
    </row>
    <row r="12" spans="1:14" ht="216.75" x14ac:dyDescent="0.25">
      <c r="A12" s="9" t="s">
        <v>25</v>
      </c>
      <c r="B12" s="5">
        <v>51</v>
      </c>
      <c r="C12" s="5">
        <v>0</v>
      </c>
      <c r="D12" s="6" t="s">
        <v>14</v>
      </c>
      <c r="E12" s="5">
        <v>851</v>
      </c>
      <c r="F12" s="10" t="s">
        <v>259</v>
      </c>
      <c r="G12" s="10" t="s">
        <v>260</v>
      </c>
      <c r="H12" s="6" t="s">
        <v>26</v>
      </c>
      <c r="I12" s="6"/>
      <c r="J12" s="11">
        <f t="shared" ref="J12:L12" si="9">J13+J15</f>
        <v>766676</v>
      </c>
      <c r="K12" s="11">
        <f t="shared" si="9"/>
        <v>766676</v>
      </c>
      <c r="L12" s="11">
        <f t="shared" si="9"/>
        <v>81837.55</v>
      </c>
      <c r="M12" s="33">
        <f t="shared" si="3"/>
        <v>10.674333095075363</v>
      </c>
      <c r="N12" s="33">
        <f t="shared" si="4"/>
        <v>10.674333095075363</v>
      </c>
    </row>
    <row r="13" spans="1:14" ht="89.25" x14ac:dyDescent="0.25">
      <c r="A13" s="12" t="s">
        <v>17</v>
      </c>
      <c r="B13" s="5">
        <v>51</v>
      </c>
      <c r="C13" s="5">
        <v>0</v>
      </c>
      <c r="D13" s="6" t="s">
        <v>14</v>
      </c>
      <c r="E13" s="5">
        <v>851</v>
      </c>
      <c r="F13" s="10" t="s">
        <v>14</v>
      </c>
      <c r="G13" s="10" t="s">
        <v>27</v>
      </c>
      <c r="H13" s="6" t="s">
        <v>26</v>
      </c>
      <c r="I13" s="6" t="s">
        <v>18</v>
      </c>
      <c r="J13" s="11">
        <f t="shared" ref="J13:L13" si="10">J14</f>
        <v>704100</v>
      </c>
      <c r="K13" s="11">
        <f t="shared" si="10"/>
        <v>704100</v>
      </c>
      <c r="L13" s="11">
        <f t="shared" si="10"/>
        <v>80448.28</v>
      </c>
      <c r="M13" s="33">
        <f t="shared" si="3"/>
        <v>11.425689532736827</v>
      </c>
      <c r="N13" s="33">
        <f t="shared" si="4"/>
        <v>11.425689532736827</v>
      </c>
    </row>
    <row r="14" spans="1:14" ht="38.25" x14ac:dyDescent="0.25">
      <c r="A14" s="12" t="s">
        <v>28</v>
      </c>
      <c r="B14" s="5">
        <v>51</v>
      </c>
      <c r="C14" s="5">
        <v>0</v>
      </c>
      <c r="D14" s="6" t="s">
        <v>14</v>
      </c>
      <c r="E14" s="5">
        <v>851</v>
      </c>
      <c r="F14" s="10" t="s">
        <v>14</v>
      </c>
      <c r="G14" s="10" t="s">
        <v>27</v>
      </c>
      <c r="H14" s="6" t="s">
        <v>26</v>
      </c>
      <c r="I14" s="6" t="s">
        <v>20</v>
      </c>
      <c r="J14" s="11">
        <v>704100</v>
      </c>
      <c r="K14" s="11">
        <v>704100</v>
      </c>
      <c r="L14" s="11">
        <v>80448.28</v>
      </c>
      <c r="M14" s="33">
        <f t="shared" si="3"/>
        <v>11.425689532736827</v>
      </c>
      <c r="N14" s="33">
        <f t="shared" si="4"/>
        <v>11.425689532736827</v>
      </c>
    </row>
    <row r="15" spans="1:14" ht="38.25" x14ac:dyDescent="0.25">
      <c r="A15" s="13" t="s">
        <v>21</v>
      </c>
      <c r="B15" s="5">
        <v>51</v>
      </c>
      <c r="C15" s="5">
        <v>0</v>
      </c>
      <c r="D15" s="6" t="s">
        <v>14</v>
      </c>
      <c r="E15" s="5">
        <v>851</v>
      </c>
      <c r="F15" s="10" t="s">
        <v>14</v>
      </c>
      <c r="G15" s="10" t="s">
        <v>27</v>
      </c>
      <c r="H15" s="6" t="s">
        <v>26</v>
      </c>
      <c r="I15" s="6" t="s">
        <v>22</v>
      </c>
      <c r="J15" s="11">
        <f t="shared" ref="J15:L15" si="11">J16</f>
        <v>62576</v>
      </c>
      <c r="K15" s="11">
        <f t="shared" si="11"/>
        <v>62576</v>
      </c>
      <c r="L15" s="11">
        <f t="shared" si="11"/>
        <v>1389.27</v>
      </c>
      <c r="M15" s="33">
        <f t="shared" si="3"/>
        <v>2.2201323190999744</v>
      </c>
      <c r="N15" s="33">
        <f t="shared" si="4"/>
        <v>2.2201323190999744</v>
      </c>
    </row>
    <row r="16" spans="1:14" ht="38.25" x14ac:dyDescent="0.25">
      <c r="A16" s="13" t="s">
        <v>23</v>
      </c>
      <c r="B16" s="5">
        <v>51</v>
      </c>
      <c r="C16" s="5">
        <v>0</v>
      </c>
      <c r="D16" s="6" t="s">
        <v>14</v>
      </c>
      <c r="E16" s="5">
        <v>851</v>
      </c>
      <c r="F16" s="10" t="s">
        <v>14</v>
      </c>
      <c r="G16" s="10" t="s">
        <v>27</v>
      </c>
      <c r="H16" s="6" t="s">
        <v>26</v>
      </c>
      <c r="I16" s="6" t="s">
        <v>24</v>
      </c>
      <c r="J16" s="11">
        <v>62576</v>
      </c>
      <c r="K16" s="11">
        <v>62576</v>
      </c>
      <c r="L16" s="11">
        <v>1389.27</v>
      </c>
      <c r="M16" s="33">
        <f t="shared" si="3"/>
        <v>2.2201323190999744</v>
      </c>
      <c r="N16" s="33">
        <f t="shared" si="4"/>
        <v>2.2201323190999744</v>
      </c>
    </row>
    <row r="17" spans="1:14" ht="267.75" x14ac:dyDescent="0.25">
      <c r="A17" s="9" t="s">
        <v>29</v>
      </c>
      <c r="B17" s="5">
        <v>51</v>
      </c>
      <c r="C17" s="5">
        <v>0</v>
      </c>
      <c r="D17" s="6" t="s">
        <v>14</v>
      </c>
      <c r="E17" s="5">
        <v>851</v>
      </c>
      <c r="F17" s="10" t="s">
        <v>14</v>
      </c>
      <c r="G17" s="10" t="s">
        <v>27</v>
      </c>
      <c r="H17" s="6" t="s">
        <v>30</v>
      </c>
      <c r="I17" s="6"/>
      <c r="J17" s="11">
        <f>J18</f>
        <v>400</v>
      </c>
      <c r="K17" s="11">
        <f>K18</f>
        <v>400</v>
      </c>
      <c r="L17" s="11">
        <f t="shared" ref="L17" si="12">L18</f>
        <v>0</v>
      </c>
      <c r="M17" s="33">
        <f t="shared" si="3"/>
        <v>0</v>
      </c>
      <c r="N17" s="33">
        <f t="shared" si="4"/>
        <v>0</v>
      </c>
    </row>
    <row r="18" spans="1:14" ht="38.25" x14ac:dyDescent="0.25">
      <c r="A18" s="9" t="s">
        <v>21</v>
      </c>
      <c r="B18" s="5">
        <v>51</v>
      </c>
      <c r="C18" s="5">
        <v>0</v>
      </c>
      <c r="D18" s="6" t="s">
        <v>14</v>
      </c>
      <c r="E18" s="5">
        <v>851</v>
      </c>
      <c r="F18" s="10" t="s">
        <v>14</v>
      </c>
      <c r="G18" s="10" t="s">
        <v>27</v>
      </c>
      <c r="H18" s="6" t="s">
        <v>30</v>
      </c>
      <c r="I18" s="6" t="s">
        <v>22</v>
      </c>
      <c r="J18" s="11">
        <f t="shared" ref="J18:L18" si="13">J19</f>
        <v>400</v>
      </c>
      <c r="K18" s="11">
        <f t="shared" si="13"/>
        <v>400</v>
      </c>
      <c r="L18" s="11">
        <f t="shared" si="13"/>
        <v>0</v>
      </c>
      <c r="M18" s="33">
        <f t="shared" si="3"/>
        <v>0</v>
      </c>
      <c r="N18" s="33">
        <f t="shared" si="4"/>
        <v>0</v>
      </c>
    </row>
    <row r="19" spans="1:14" ht="38.25" x14ac:dyDescent="0.25">
      <c r="A19" s="9" t="s">
        <v>23</v>
      </c>
      <c r="B19" s="5">
        <v>51</v>
      </c>
      <c r="C19" s="5">
        <v>0</v>
      </c>
      <c r="D19" s="6" t="s">
        <v>14</v>
      </c>
      <c r="E19" s="5">
        <v>851</v>
      </c>
      <c r="F19" s="10" t="s">
        <v>14</v>
      </c>
      <c r="G19" s="10" t="s">
        <v>27</v>
      </c>
      <c r="H19" s="6" t="s">
        <v>30</v>
      </c>
      <c r="I19" s="6" t="s">
        <v>24</v>
      </c>
      <c r="J19" s="11">
        <v>400</v>
      </c>
      <c r="K19" s="11">
        <v>400</v>
      </c>
      <c r="L19" s="11">
        <v>0</v>
      </c>
      <c r="M19" s="33">
        <f t="shared" si="3"/>
        <v>0</v>
      </c>
      <c r="N19" s="33">
        <f t="shared" si="4"/>
        <v>0</v>
      </c>
    </row>
    <row r="20" spans="1:14" ht="89.25" x14ac:dyDescent="0.25">
      <c r="A20" s="9" t="s">
        <v>33</v>
      </c>
      <c r="B20" s="5">
        <v>51</v>
      </c>
      <c r="C20" s="5">
        <v>0</v>
      </c>
      <c r="D20" s="6" t="s">
        <v>14</v>
      </c>
      <c r="E20" s="5">
        <v>851</v>
      </c>
      <c r="F20" s="10" t="s">
        <v>34</v>
      </c>
      <c r="G20" s="10" t="s">
        <v>35</v>
      </c>
      <c r="H20" s="10" t="s">
        <v>36</v>
      </c>
      <c r="I20" s="10"/>
      <c r="J20" s="11">
        <f t="shared" ref="J20:L20" si="14">J21+J23</f>
        <v>76668</v>
      </c>
      <c r="K20" s="11">
        <f t="shared" si="14"/>
        <v>76668</v>
      </c>
      <c r="L20" s="11">
        <f t="shared" si="14"/>
        <v>0</v>
      </c>
      <c r="M20" s="33">
        <f t="shared" si="3"/>
        <v>0</v>
      </c>
      <c r="N20" s="33">
        <f t="shared" si="4"/>
        <v>0</v>
      </c>
    </row>
    <row r="21" spans="1:14" ht="89.25" x14ac:dyDescent="0.25">
      <c r="A21" s="9" t="s">
        <v>17</v>
      </c>
      <c r="B21" s="5">
        <v>51</v>
      </c>
      <c r="C21" s="5">
        <v>0</v>
      </c>
      <c r="D21" s="6" t="s">
        <v>14</v>
      </c>
      <c r="E21" s="5">
        <v>851</v>
      </c>
      <c r="F21" s="10" t="s">
        <v>34</v>
      </c>
      <c r="G21" s="10" t="s">
        <v>35</v>
      </c>
      <c r="H21" s="10" t="s">
        <v>36</v>
      </c>
      <c r="I21" s="6" t="s">
        <v>18</v>
      </c>
      <c r="J21" s="11">
        <f t="shared" ref="J21:L21" si="15">J22</f>
        <v>54850</v>
      </c>
      <c r="K21" s="11">
        <f t="shared" si="15"/>
        <v>54850</v>
      </c>
      <c r="L21" s="11">
        <f t="shared" si="15"/>
        <v>0</v>
      </c>
      <c r="M21" s="33">
        <f t="shared" si="3"/>
        <v>0</v>
      </c>
      <c r="N21" s="33">
        <f t="shared" si="4"/>
        <v>0</v>
      </c>
    </row>
    <row r="22" spans="1:14" ht="38.25" x14ac:dyDescent="0.25">
      <c r="A22" s="9" t="s">
        <v>19</v>
      </c>
      <c r="B22" s="5">
        <v>51</v>
      </c>
      <c r="C22" s="5">
        <v>0</v>
      </c>
      <c r="D22" s="6" t="s">
        <v>14</v>
      </c>
      <c r="E22" s="5">
        <v>851</v>
      </c>
      <c r="F22" s="10" t="s">
        <v>34</v>
      </c>
      <c r="G22" s="10" t="s">
        <v>35</v>
      </c>
      <c r="H22" s="10" t="s">
        <v>36</v>
      </c>
      <c r="I22" s="6" t="s">
        <v>20</v>
      </c>
      <c r="J22" s="11">
        <v>54850</v>
      </c>
      <c r="K22" s="11">
        <v>54850</v>
      </c>
      <c r="L22" s="11">
        <v>0</v>
      </c>
      <c r="M22" s="33">
        <f t="shared" si="3"/>
        <v>0</v>
      </c>
      <c r="N22" s="33">
        <f t="shared" si="4"/>
        <v>0</v>
      </c>
    </row>
    <row r="23" spans="1:14" ht="38.25" x14ac:dyDescent="0.25">
      <c r="A23" s="9" t="s">
        <v>21</v>
      </c>
      <c r="B23" s="5">
        <v>51</v>
      </c>
      <c r="C23" s="5">
        <v>0</v>
      </c>
      <c r="D23" s="6" t="s">
        <v>14</v>
      </c>
      <c r="E23" s="5">
        <v>851</v>
      </c>
      <c r="F23" s="10" t="s">
        <v>34</v>
      </c>
      <c r="G23" s="10" t="s">
        <v>35</v>
      </c>
      <c r="H23" s="10" t="s">
        <v>36</v>
      </c>
      <c r="I23" s="6" t="s">
        <v>22</v>
      </c>
      <c r="J23" s="11">
        <f t="shared" ref="J23:L23" si="16">J24</f>
        <v>21818</v>
      </c>
      <c r="K23" s="11">
        <f t="shared" si="16"/>
        <v>21818</v>
      </c>
      <c r="L23" s="11">
        <f t="shared" si="16"/>
        <v>0</v>
      </c>
      <c r="M23" s="33">
        <f t="shared" si="3"/>
        <v>0</v>
      </c>
      <c r="N23" s="33">
        <f t="shared" si="4"/>
        <v>0</v>
      </c>
    </row>
    <row r="24" spans="1:14" ht="38.25" x14ac:dyDescent="0.25">
      <c r="A24" s="9" t="s">
        <v>23</v>
      </c>
      <c r="B24" s="5">
        <v>51</v>
      </c>
      <c r="C24" s="5">
        <v>0</v>
      </c>
      <c r="D24" s="6" t="s">
        <v>14</v>
      </c>
      <c r="E24" s="5">
        <v>851</v>
      </c>
      <c r="F24" s="10" t="s">
        <v>34</v>
      </c>
      <c r="G24" s="10" t="s">
        <v>35</v>
      </c>
      <c r="H24" s="10" t="s">
        <v>36</v>
      </c>
      <c r="I24" s="6" t="s">
        <v>24</v>
      </c>
      <c r="J24" s="11">
        <v>21818</v>
      </c>
      <c r="K24" s="11">
        <v>21818</v>
      </c>
      <c r="L24" s="11">
        <v>0</v>
      </c>
      <c r="M24" s="33">
        <f t="shared" si="3"/>
        <v>0</v>
      </c>
      <c r="N24" s="33">
        <f t="shared" si="4"/>
        <v>0</v>
      </c>
    </row>
    <row r="25" spans="1:14" ht="63.75" x14ac:dyDescent="0.25">
      <c r="A25" s="4" t="s">
        <v>37</v>
      </c>
      <c r="B25" s="5">
        <v>51</v>
      </c>
      <c r="C25" s="5">
        <v>0</v>
      </c>
      <c r="D25" s="6" t="s">
        <v>14</v>
      </c>
      <c r="E25" s="5">
        <v>851</v>
      </c>
      <c r="F25" s="10" t="s">
        <v>34</v>
      </c>
      <c r="G25" s="10" t="s">
        <v>35</v>
      </c>
      <c r="H25" s="10" t="s">
        <v>38</v>
      </c>
      <c r="I25" s="10"/>
      <c r="J25" s="11">
        <f t="shared" ref="J25:L25" si="17">J26+J28</f>
        <v>383338</v>
      </c>
      <c r="K25" s="11">
        <f t="shared" si="17"/>
        <v>383338</v>
      </c>
      <c r="L25" s="11">
        <f t="shared" si="17"/>
        <v>53841.96</v>
      </c>
      <c r="M25" s="33">
        <f t="shared" si="3"/>
        <v>14.04555770625401</v>
      </c>
      <c r="N25" s="33">
        <f t="shared" si="4"/>
        <v>14.04555770625401</v>
      </c>
    </row>
    <row r="26" spans="1:14" ht="89.25" x14ac:dyDescent="0.25">
      <c r="A26" s="12" t="s">
        <v>17</v>
      </c>
      <c r="B26" s="5">
        <v>51</v>
      </c>
      <c r="C26" s="5">
        <v>0</v>
      </c>
      <c r="D26" s="6" t="s">
        <v>14</v>
      </c>
      <c r="E26" s="5">
        <v>851</v>
      </c>
      <c r="F26" s="10" t="s">
        <v>34</v>
      </c>
      <c r="G26" s="10" t="s">
        <v>35</v>
      </c>
      <c r="H26" s="10" t="s">
        <v>38</v>
      </c>
      <c r="I26" s="6" t="s">
        <v>18</v>
      </c>
      <c r="J26" s="11">
        <f t="shared" ref="J26:L26" si="18">J27</f>
        <v>288500</v>
      </c>
      <c r="K26" s="11">
        <f t="shared" si="18"/>
        <v>288500</v>
      </c>
      <c r="L26" s="11">
        <f t="shared" si="18"/>
        <v>52455.42</v>
      </c>
      <c r="M26" s="33">
        <f t="shared" si="3"/>
        <v>18.182121317157712</v>
      </c>
      <c r="N26" s="33">
        <f t="shared" si="4"/>
        <v>18.182121317157712</v>
      </c>
    </row>
    <row r="27" spans="1:14" ht="38.25" x14ac:dyDescent="0.25">
      <c r="A27" s="12" t="s">
        <v>28</v>
      </c>
      <c r="B27" s="5">
        <v>51</v>
      </c>
      <c r="C27" s="5">
        <v>0</v>
      </c>
      <c r="D27" s="6" t="s">
        <v>14</v>
      </c>
      <c r="E27" s="5">
        <v>851</v>
      </c>
      <c r="F27" s="10" t="s">
        <v>34</v>
      </c>
      <c r="G27" s="10" t="s">
        <v>35</v>
      </c>
      <c r="H27" s="10" t="s">
        <v>38</v>
      </c>
      <c r="I27" s="6" t="s">
        <v>20</v>
      </c>
      <c r="J27" s="11">
        <v>288500</v>
      </c>
      <c r="K27" s="11">
        <v>288500</v>
      </c>
      <c r="L27" s="11">
        <v>52455.42</v>
      </c>
      <c r="M27" s="33">
        <f t="shared" si="3"/>
        <v>18.182121317157712</v>
      </c>
      <c r="N27" s="33">
        <f t="shared" si="4"/>
        <v>18.182121317157712</v>
      </c>
    </row>
    <row r="28" spans="1:14" ht="38.25" x14ac:dyDescent="0.25">
      <c r="A28" s="13" t="s">
        <v>21</v>
      </c>
      <c r="B28" s="5">
        <v>51</v>
      </c>
      <c r="C28" s="5">
        <v>0</v>
      </c>
      <c r="D28" s="6" t="s">
        <v>14</v>
      </c>
      <c r="E28" s="5">
        <v>851</v>
      </c>
      <c r="F28" s="10" t="s">
        <v>34</v>
      </c>
      <c r="G28" s="10" t="s">
        <v>35</v>
      </c>
      <c r="H28" s="10" t="s">
        <v>38</v>
      </c>
      <c r="I28" s="6" t="s">
        <v>22</v>
      </c>
      <c r="J28" s="11">
        <f t="shared" ref="J28:L28" si="19">J29</f>
        <v>94838</v>
      </c>
      <c r="K28" s="11">
        <f t="shared" si="19"/>
        <v>94838</v>
      </c>
      <c r="L28" s="11">
        <f t="shared" si="19"/>
        <v>1386.54</v>
      </c>
      <c r="M28" s="33">
        <f t="shared" si="3"/>
        <v>1.4620088993863218</v>
      </c>
      <c r="N28" s="33">
        <f t="shared" si="4"/>
        <v>1.4620088993863218</v>
      </c>
    </row>
    <row r="29" spans="1:14" ht="38.25" x14ac:dyDescent="0.25">
      <c r="A29" s="13" t="s">
        <v>23</v>
      </c>
      <c r="B29" s="5">
        <v>51</v>
      </c>
      <c r="C29" s="5">
        <v>0</v>
      </c>
      <c r="D29" s="6" t="s">
        <v>14</v>
      </c>
      <c r="E29" s="5">
        <v>851</v>
      </c>
      <c r="F29" s="10" t="s">
        <v>34</v>
      </c>
      <c r="G29" s="10" t="s">
        <v>35</v>
      </c>
      <c r="H29" s="10" t="s">
        <v>38</v>
      </c>
      <c r="I29" s="6" t="s">
        <v>24</v>
      </c>
      <c r="J29" s="11">
        <v>94838</v>
      </c>
      <c r="K29" s="11">
        <v>94838</v>
      </c>
      <c r="L29" s="11">
        <v>1386.54</v>
      </c>
      <c r="M29" s="33">
        <f t="shared" si="3"/>
        <v>1.4620088993863218</v>
      </c>
      <c r="N29" s="33">
        <f t="shared" si="4"/>
        <v>1.4620088993863218</v>
      </c>
    </row>
    <row r="30" spans="1:14" ht="63.75" x14ac:dyDescent="0.25">
      <c r="A30" s="4" t="s">
        <v>39</v>
      </c>
      <c r="B30" s="5">
        <v>51</v>
      </c>
      <c r="C30" s="5">
        <v>0</v>
      </c>
      <c r="D30" s="6" t="s">
        <v>14</v>
      </c>
      <c r="E30" s="5">
        <v>851</v>
      </c>
      <c r="F30" s="6" t="s">
        <v>14</v>
      </c>
      <c r="G30" s="6" t="s">
        <v>34</v>
      </c>
      <c r="H30" s="6" t="s">
        <v>40</v>
      </c>
      <c r="I30" s="6"/>
      <c r="J30" s="11">
        <f t="shared" ref="J30:L31" si="20">J31</f>
        <v>2348200</v>
      </c>
      <c r="K30" s="11">
        <f t="shared" si="20"/>
        <v>2348200</v>
      </c>
      <c r="L30" s="11">
        <f t="shared" si="20"/>
        <v>435588.66</v>
      </c>
      <c r="M30" s="33">
        <f t="shared" si="3"/>
        <v>18.549896090622603</v>
      </c>
      <c r="N30" s="33">
        <f t="shared" si="4"/>
        <v>18.549896090622603</v>
      </c>
    </row>
    <row r="31" spans="1:14" ht="89.25" x14ac:dyDescent="0.25">
      <c r="A31" s="12" t="s">
        <v>17</v>
      </c>
      <c r="B31" s="5">
        <v>51</v>
      </c>
      <c r="C31" s="5">
        <v>0</v>
      </c>
      <c r="D31" s="6" t="s">
        <v>14</v>
      </c>
      <c r="E31" s="5">
        <v>851</v>
      </c>
      <c r="F31" s="6" t="s">
        <v>261</v>
      </c>
      <c r="G31" s="6" t="s">
        <v>34</v>
      </c>
      <c r="H31" s="6" t="s">
        <v>40</v>
      </c>
      <c r="I31" s="6" t="s">
        <v>18</v>
      </c>
      <c r="J31" s="11">
        <f t="shared" si="20"/>
        <v>2348200</v>
      </c>
      <c r="K31" s="11">
        <f t="shared" si="20"/>
        <v>2348200</v>
      </c>
      <c r="L31" s="11">
        <f t="shared" si="20"/>
        <v>435588.66</v>
      </c>
      <c r="M31" s="33">
        <f t="shared" si="3"/>
        <v>18.549896090622603</v>
      </c>
      <c r="N31" s="33">
        <f t="shared" si="4"/>
        <v>18.549896090622603</v>
      </c>
    </row>
    <row r="32" spans="1:14" ht="38.25" x14ac:dyDescent="0.25">
      <c r="A32" s="12" t="s">
        <v>28</v>
      </c>
      <c r="B32" s="5">
        <v>51</v>
      </c>
      <c r="C32" s="5">
        <v>0</v>
      </c>
      <c r="D32" s="6" t="s">
        <v>14</v>
      </c>
      <c r="E32" s="5">
        <v>851</v>
      </c>
      <c r="F32" s="6" t="s">
        <v>14</v>
      </c>
      <c r="G32" s="6" t="s">
        <v>34</v>
      </c>
      <c r="H32" s="6" t="s">
        <v>40</v>
      </c>
      <c r="I32" s="6" t="s">
        <v>20</v>
      </c>
      <c r="J32" s="11">
        <v>2348200</v>
      </c>
      <c r="K32" s="11">
        <v>2348200</v>
      </c>
      <c r="L32" s="11">
        <v>435588.66</v>
      </c>
      <c r="M32" s="33">
        <f t="shared" si="3"/>
        <v>18.549896090622603</v>
      </c>
      <c r="N32" s="33">
        <f t="shared" si="4"/>
        <v>18.549896090622603</v>
      </c>
    </row>
    <row r="33" spans="1:14" ht="38.25" x14ac:dyDescent="0.25">
      <c r="A33" s="4" t="s">
        <v>41</v>
      </c>
      <c r="B33" s="5">
        <v>51</v>
      </c>
      <c r="C33" s="5">
        <v>0</v>
      </c>
      <c r="D33" s="6" t="s">
        <v>14</v>
      </c>
      <c r="E33" s="5">
        <v>851</v>
      </c>
      <c r="F33" s="6" t="s">
        <v>261</v>
      </c>
      <c r="G33" s="6" t="s">
        <v>34</v>
      </c>
      <c r="H33" s="6" t="s">
        <v>42</v>
      </c>
      <c r="I33" s="6"/>
      <c r="J33" s="11">
        <f t="shared" ref="J33:L33" si="21">J34+J36+J38</f>
        <v>37159970</v>
      </c>
      <c r="K33" s="11">
        <f t="shared" si="21"/>
        <v>37159970</v>
      </c>
      <c r="L33" s="11">
        <f t="shared" si="21"/>
        <v>7715694.209999999</v>
      </c>
      <c r="M33" s="33">
        <f t="shared" si="3"/>
        <v>20.763456509787275</v>
      </c>
      <c r="N33" s="33">
        <f t="shared" si="4"/>
        <v>20.763456509787275</v>
      </c>
    </row>
    <row r="34" spans="1:14" ht="89.25" x14ac:dyDescent="0.25">
      <c r="A34" s="12" t="s">
        <v>17</v>
      </c>
      <c r="B34" s="5">
        <v>51</v>
      </c>
      <c r="C34" s="5">
        <v>0</v>
      </c>
      <c r="D34" s="6" t="s">
        <v>14</v>
      </c>
      <c r="E34" s="5">
        <v>851</v>
      </c>
      <c r="F34" s="6" t="s">
        <v>14</v>
      </c>
      <c r="G34" s="6" t="s">
        <v>34</v>
      </c>
      <c r="H34" s="6" t="s">
        <v>42</v>
      </c>
      <c r="I34" s="6" t="s">
        <v>18</v>
      </c>
      <c r="J34" s="11">
        <f t="shared" ref="J34:L34" si="22">J35</f>
        <v>31483200</v>
      </c>
      <c r="K34" s="11">
        <f t="shared" si="22"/>
        <v>31483200</v>
      </c>
      <c r="L34" s="11">
        <f t="shared" si="22"/>
        <v>5467954.8499999996</v>
      </c>
      <c r="M34" s="33">
        <f t="shared" si="3"/>
        <v>17.367849678558724</v>
      </c>
      <c r="N34" s="33">
        <f t="shared" si="4"/>
        <v>17.367849678558724</v>
      </c>
    </row>
    <row r="35" spans="1:14" ht="38.25" x14ac:dyDescent="0.25">
      <c r="A35" s="12" t="s">
        <v>28</v>
      </c>
      <c r="B35" s="5">
        <v>51</v>
      </c>
      <c r="C35" s="5">
        <v>0</v>
      </c>
      <c r="D35" s="6" t="s">
        <v>14</v>
      </c>
      <c r="E35" s="5">
        <v>851</v>
      </c>
      <c r="F35" s="6" t="s">
        <v>14</v>
      </c>
      <c r="G35" s="6" t="s">
        <v>34</v>
      </c>
      <c r="H35" s="6" t="s">
        <v>42</v>
      </c>
      <c r="I35" s="6" t="s">
        <v>20</v>
      </c>
      <c r="J35" s="11">
        <v>31483200</v>
      </c>
      <c r="K35" s="11">
        <v>31483200</v>
      </c>
      <c r="L35" s="11">
        <v>5467954.8499999996</v>
      </c>
      <c r="M35" s="33">
        <f t="shared" si="3"/>
        <v>17.367849678558724</v>
      </c>
      <c r="N35" s="33">
        <f t="shared" si="4"/>
        <v>17.367849678558724</v>
      </c>
    </row>
    <row r="36" spans="1:14" ht="38.25" x14ac:dyDescent="0.25">
      <c r="A36" s="13" t="s">
        <v>21</v>
      </c>
      <c r="B36" s="5">
        <v>51</v>
      </c>
      <c r="C36" s="5">
        <v>0</v>
      </c>
      <c r="D36" s="6" t="s">
        <v>14</v>
      </c>
      <c r="E36" s="5">
        <v>851</v>
      </c>
      <c r="F36" s="6" t="s">
        <v>14</v>
      </c>
      <c r="G36" s="6" t="s">
        <v>34</v>
      </c>
      <c r="H36" s="6" t="s">
        <v>42</v>
      </c>
      <c r="I36" s="6" t="s">
        <v>22</v>
      </c>
      <c r="J36" s="11">
        <f t="shared" ref="J36:L36" si="23">J37</f>
        <v>5578470</v>
      </c>
      <c r="K36" s="11">
        <f t="shared" si="23"/>
        <v>5578470</v>
      </c>
      <c r="L36" s="11">
        <f t="shared" si="23"/>
        <v>2212705.36</v>
      </c>
      <c r="M36" s="33">
        <f t="shared" si="3"/>
        <v>39.665093833972392</v>
      </c>
      <c r="N36" s="33">
        <f t="shared" si="4"/>
        <v>39.665093833972392</v>
      </c>
    </row>
    <row r="37" spans="1:14" ht="38.25" x14ac:dyDescent="0.25">
      <c r="A37" s="13" t="s">
        <v>23</v>
      </c>
      <c r="B37" s="5">
        <v>51</v>
      </c>
      <c r="C37" s="5">
        <v>0</v>
      </c>
      <c r="D37" s="6" t="s">
        <v>14</v>
      </c>
      <c r="E37" s="5">
        <v>851</v>
      </c>
      <c r="F37" s="6" t="s">
        <v>14</v>
      </c>
      <c r="G37" s="6" t="s">
        <v>34</v>
      </c>
      <c r="H37" s="6" t="s">
        <v>42</v>
      </c>
      <c r="I37" s="6" t="s">
        <v>24</v>
      </c>
      <c r="J37" s="11">
        <v>5578470</v>
      </c>
      <c r="K37" s="11">
        <v>5578470</v>
      </c>
      <c r="L37" s="11">
        <v>2212705.36</v>
      </c>
      <c r="M37" s="33">
        <f t="shared" si="3"/>
        <v>39.665093833972392</v>
      </c>
      <c r="N37" s="33">
        <f t="shared" si="4"/>
        <v>39.665093833972392</v>
      </c>
    </row>
    <row r="38" spans="1:14" x14ac:dyDescent="0.25">
      <c r="A38" s="13" t="s">
        <v>43</v>
      </c>
      <c r="B38" s="5">
        <v>51</v>
      </c>
      <c r="C38" s="5">
        <v>0</v>
      </c>
      <c r="D38" s="6" t="s">
        <v>14</v>
      </c>
      <c r="E38" s="5">
        <v>851</v>
      </c>
      <c r="F38" s="6" t="s">
        <v>14</v>
      </c>
      <c r="G38" s="6" t="s">
        <v>34</v>
      </c>
      <c r="H38" s="6" t="s">
        <v>42</v>
      </c>
      <c r="I38" s="6" t="s">
        <v>44</v>
      </c>
      <c r="J38" s="11">
        <f t="shared" ref="J38:L38" si="24">J39</f>
        <v>98300</v>
      </c>
      <c r="K38" s="11">
        <f t="shared" si="24"/>
        <v>98300</v>
      </c>
      <c r="L38" s="11">
        <f t="shared" si="24"/>
        <v>35034</v>
      </c>
      <c r="M38" s="33">
        <f t="shared" si="3"/>
        <v>35.639877924720246</v>
      </c>
      <c r="N38" s="33">
        <f t="shared" si="4"/>
        <v>35.639877924720246</v>
      </c>
    </row>
    <row r="39" spans="1:14" ht="25.5" x14ac:dyDescent="0.25">
      <c r="A39" s="13" t="s">
        <v>45</v>
      </c>
      <c r="B39" s="5">
        <v>51</v>
      </c>
      <c r="C39" s="5">
        <v>0</v>
      </c>
      <c r="D39" s="6" t="s">
        <v>14</v>
      </c>
      <c r="E39" s="5">
        <v>851</v>
      </c>
      <c r="F39" s="6" t="s">
        <v>14</v>
      </c>
      <c r="G39" s="6" t="s">
        <v>34</v>
      </c>
      <c r="H39" s="6" t="s">
        <v>42</v>
      </c>
      <c r="I39" s="6" t="s">
        <v>46</v>
      </c>
      <c r="J39" s="11">
        <v>98300</v>
      </c>
      <c r="K39" s="11">
        <v>98300</v>
      </c>
      <c r="L39" s="11">
        <v>35034</v>
      </c>
      <c r="M39" s="33">
        <f t="shared" si="3"/>
        <v>35.639877924720246</v>
      </c>
      <c r="N39" s="33">
        <f t="shared" si="4"/>
        <v>35.639877924720246</v>
      </c>
    </row>
    <row r="40" spans="1:14" ht="38.25" x14ac:dyDescent="0.25">
      <c r="A40" s="4" t="s">
        <v>47</v>
      </c>
      <c r="B40" s="5">
        <v>51</v>
      </c>
      <c r="C40" s="5">
        <v>0</v>
      </c>
      <c r="D40" s="6" t="s">
        <v>14</v>
      </c>
      <c r="E40" s="5">
        <v>851</v>
      </c>
      <c r="F40" s="6" t="s">
        <v>14</v>
      </c>
      <c r="G40" s="6" t="s">
        <v>34</v>
      </c>
      <c r="H40" s="6" t="s">
        <v>48</v>
      </c>
      <c r="I40" s="6"/>
      <c r="J40" s="11">
        <f t="shared" ref="J40:L41" si="25">J41</f>
        <v>100000</v>
      </c>
      <c r="K40" s="11">
        <f t="shared" si="25"/>
        <v>100000</v>
      </c>
      <c r="L40" s="11">
        <f t="shared" si="25"/>
        <v>19944.05</v>
      </c>
      <c r="M40" s="33">
        <f t="shared" si="3"/>
        <v>19.944050000000001</v>
      </c>
      <c r="N40" s="33">
        <f t="shared" si="4"/>
        <v>19.944050000000001</v>
      </c>
    </row>
    <row r="41" spans="1:14" ht="38.25" x14ac:dyDescent="0.25">
      <c r="A41" s="13" t="s">
        <v>21</v>
      </c>
      <c r="B41" s="5">
        <v>51</v>
      </c>
      <c r="C41" s="5">
        <v>0</v>
      </c>
      <c r="D41" s="6" t="s">
        <v>14</v>
      </c>
      <c r="E41" s="5">
        <v>851</v>
      </c>
      <c r="F41" s="6" t="s">
        <v>14</v>
      </c>
      <c r="G41" s="6" t="s">
        <v>34</v>
      </c>
      <c r="H41" s="6" t="s">
        <v>48</v>
      </c>
      <c r="I41" s="6" t="s">
        <v>22</v>
      </c>
      <c r="J41" s="11">
        <f t="shared" si="25"/>
        <v>100000</v>
      </c>
      <c r="K41" s="11">
        <f t="shared" si="25"/>
        <v>100000</v>
      </c>
      <c r="L41" s="11">
        <f t="shared" si="25"/>
        <v>19944.05</v>
      </c>
      <c r="M41" s="33">
        <f t="shared" si="3"/>
        <v>19.944050000000001</v>
      </c>
      <c r="N41" s="33">
        <f t="shared" si="4"/>
        <v>19.944050000000001</v>
      </c>
    </row>
    <row r="42" spans="1:14" ht="38.25" x14ac:dyDescent="0.25">
      <c r="A42" s="13" t="s">
        <v>23</v>
      </c>
      <c r="B42" s="5">
        <v>51</v>
      </c>
      <c r="C42" s="5">
        <v>0</v>
      </c>
      <c r="D42" s="6" t="s">
        <v>14</v>
      </c>
      <c r="E42" s="5">
        <v>851</v>
      </c>
      <c r="F42" s="6" t="s">
        <v>14</v>
      </c>
      <c r="G42" s="6" t="s">
        <v>34</v>
      </c>
      <c r="H42" s="6" t="s">
        <v>48</v>
      </c>
      <c r="I42" s="6" t="s">
        <v>24</v>
      </c>
      <c r="J42" s="11">
        <v>100000</v>
      </c>
      <c r="K42" s="11">
        <v>100000</v>
      </c>
      <c r="L42" s="11">
        <v>19944.05</v>
      </c>
      <c r="M42" s="33">
        <f t="shared" si="3"/>
        <v>19.944050000000001</v>
      </c>
      <c r="N42" s="33">
        <f t="shared" si="4"/>
        <v>19.944050000000001</v>
      </c>
    </row>
    <row r="43" spans="1:14" ht="51" x14ac:dyDescent="0.25">
      <c r="A43" s="4" t="s">
        <v>49</v>
      </c>
      <c r="B43" s="5">
        <v>51</v>
      </c>
      <c r="C43" s="5">
        <v>0</v>
      </c>
      <c r="D43" s="6" t="s">
        <v>14</v>
      </c>
      <c r="E43" s="5">
        <v>851</v>
      </c>
      <c r="F43" s="6" t="s">
        <v>14</v>
      </c>
      <c r="G43" s="6" t="s">
        <v>34</v>
      </c>
      <c r="H43" s="6" t="s">
        <v>50</v>
      </c>
      <c r="I43" s="6"/>
      <c r="J43" s="11">
        <f t="shared" ref="J43:L44" si="26">J44</f>
        <v>100000</v>
      </c>
      <c r="K43" s="11">
        <f t="shared" si="26"/>
        <v>100000</v>
      </c>
      <c r="L43" s="11">
        <f t="shared" si="26"/>
        <v>1911</v>
      </c>
      <c r="M43" s="33">
        <f t="shared" si="3"/>
        <v>1.9109999999999998</v>
      </c>
      <c r="N43" s="33">
        <f t="shared" si="4"/>
        <v>1.9109999999999998</v>
      </c>
    </row>
    <row r="44" spans="1:14" ht="38.25" x14ac:dyDescent="0.25">
      <c r="A44" s="14" t="s">
        <v>21</v>
      </c>
      <c r="B44" s="5">
        <v>51</v>
      </c>
      <c r="C44" s="5">
        <v>0</v>
      </c>
      <c r="D44" s="6" t="s">
        <v>14</v>
      </c>
      <c r="E44" s="5">
        <v>851</v>
      </c>
      <c r="F44" s="6" t="s">
        <v>14</v>
      </c>
      <c r="G44" s="6" t="s">
        <v>34</v>
      </c>
      <c r="H44" s="6" t="s">
        <v>50</v>
      </c>
      <c r="I44" s="6" t="s">
        <v>22</v>
      </c>
      <c r="J44" s="11">
        <f t="shared" si="26"/>
        <v>100000</v>
      </c>
      <c r="K44" s="11">
        <f t="shared" si="26"/>
        <v>100000</v>
      </c>
      <c r="L44" s="11">
        <f t="shared" si="26"/>
        <v>1911</v>
      </c>
      <c r="M44" s="33">
        <f t="shared" si="3"/>
        <v>1.9109999999999998</v>
      </c>
      <c r="N44" s="33">
        <f t="shared" si="4"/>
        <v>1.9109999999999998</v>
      </c>
    </row>
    <row r="45" spans="1:14" ht="38.25" x14ac:dyDescent="0.25">
      <c r="A45" s="13" t="s">
        <v>23</v>
      </c>
      <c r="B45" s="5">
        <v>51</v>
      </c>
      <c r="C45" s="5">
        <v>0</v>
      </c>
      <c r="D45" s="6" t="s">
        <v>14</v>
      </c>
      <c r="E45" s="5">
        <v>851</v>
      </c>
      <c r="F45" s="6" t="s">
        <v>14</v>
      </c>
      <c r="G45" s="6" t="s">
        <v>34</v>
      </c>
      <c r="H45" s="6" t="s">
        <v>50</v>
      </c>
      <c r="I45" s="6" t="s">
        <v>24</v>
      </c>
      <c r="J45" s="11">
        <v>100000</v>
      </c>
      <c r="K45" s="11">
        <v>100000</v>
      </c>
      <c r="L45" s="11">
        <v>1911</v>
      </c>
      <c r="M45" s="33">
        <f t="shared" si="3"/>
        <v>1.9109999999999998</v>
      </c>
      <c r="N45" s="33">
        <f t="shared" si="4"/>
        <v>1.9109999999999998</v>
      </c>
    </row>
    <row r="46" spans="1:14" ht="25.5" x14ac:dyDescent="0.25">
      <c r="A46" s="4" t="s">
        <v>51</v>
      </c>
      <c r="B46" s="5">
        <v>51</v>
      </c>
      <c r="C46" s="5">
        <v>0</v>
      </c>
      <c r="D46" s="6" t="s">
        <v>14</v>
      </c>
      <c r="E46" s="5">
        <v>851</v>
      </c>
      <c r="F46" s="6" t="s">
        <v>14</v>
      </c>
      <c r="G46" s="6" t="s">
        <v>34</v>
      </c>
      <c r="H46" s="6" t="s">
        <v>52</v>
      </c>
      <c r="I46" s="6"/>
      <c r="J46" s="11">
        <f t="shared" ref="J46:L47" si="27">J47</f>
        <v>78000</v>
      </c>
      <c r="K46" s="11">
        <f t="shared" si="27"/>
        <v>78000</v>
      </c>
      <c r="L46" s="11">
        <f t="shared" si="27"/>
        <v>78000</v>
      </c>
      <c r="M46" s="33">
        <f t="shared" si="3"/>
        <v>100</v>
      </c>
      <c r="N46" s="33">
        <f t="shared" si="4"/>
        <v>100</v>
      </c>
    </row>
    <row r="47" spans="1:14" x14ac:dyDescent="0.25">
      <c r="A47" s="13" t="s">
        <v>43</v>
      </c>
      <c r="B47" s="5">
        <v>51</v>
      </c>
      <c r="C47" s="5">
        <v>0</v>
      </c>
      <c r="D47" s="6" t="s">
        <v>14</v>
      </c>
      <c r="E47" s="5">
        <v>851</v>
      </c>
      <c r="F47" s="6" t="s">
        <v>14</v>
      </c>
      <c r="G47" s="6" t="s">
        <v>34</v>
      </c>
      <c r="H47" s="6" t="s">
        <v>52</v>
      </c>
      <c r="I47" s="6" t="s">
        <v>44</v>
      </c>
      <c r="J47" s="11">
        <f t="shared" si="27"/>
        <v>78000</v>
      </c>
      <c r="K47" s="11">
        <f t="shared" si="27"/>
        <v>78000</v>
      </c>
      <c r="L47" s="11">
        <f t="shared" si="27"/>
        <v>78000</v>
      </c>
      <c r="M47" s="33">
        <f t="shared" si="3"/>
        <v>100</v>
      </c>
      <c r="N47" s="33">
        <f t="shared" si="4"/>
        <v>100</v>
      </c>
    </row>
    <row r="48" spans="1:14" ht="25.5" x14ac:dyDescent="0.25">
      <c r="A48" s="13" t="s">
        <v>45</v>
      </c>
      <c r="B48" s="5">
        <v>51</v>
      </c>
      <c r="C48" s="5">
        <v>0</v>
      </c>
      <c r="D48" s="6" t="s">
        <v>14</v>
      </c>
      <c r="E48" s="5">
        <v>851</v>
      </c>
      <c r="F48" s="6" t="s">
        <v>14</v>
      </c>
      <c r="G48" s="6" t="s">
        <v>34</v>
      </c>
      <c r="H48" s="6" t="s">
        <v>52</v>
      </c>
      <c r="I48" s="6" t="s">
        <v>46</v>
      </c>
      <c r="J48" s="11">
        <v>78000</v>
      </c>
      <c r="K48" s="11">
        <v>78000</v>
      </c>
      <c r="L48" s="11">
        <v>78000</v>
      </c>
      <c r="M48" s="33">
        <f t="shared" si="3"/>
        <v>100</v>
      </c>
      <c r="N48" s="33">
        <f t="shared" si="4"/>
        <v>100</v>
      </c>
    </row>
    <row r="49" spans="1:14" ht="38.25" x14ac:dyDescent="0.25">
      <c r="A49" s="4" t="s">
        <v>53</v>
      </c>
      <c r="B49" s="5">
        <v>51</v>
      </c>
      <c r="C49" s="5">
        <v>0</v>
      </c>
      <c r="D49" s="6" t="s">
        <v>14</v>
      </c>
      <c r="E49" s="5">
        <v>851</v>
      </c>
      <c r="F49" s="6" t="s">
        <v>14</v>
      </c>
      <c r="G49" s="10" t="s">
        <v>27</v>
      </c>
      <c r="H49" s="10" t="s">
        <v>54</v>
      </c>
      <c r="I49" s="6"/>
      <c r="J49" s="11">
        <f t="shared" ref="J49:L50" si="28">J50</f>
        <v>35500</v>
      </c>
      <c r="K49" s="11">
        <f t="shared" si="28"/>
        <v>35500</v>
      </c>
      <c r="L49" s="11">
        <f t="shared" si="28"/>
        <v>0</v>
      </c>
      <c r="M49" s="33">
        <f t="shared" si="3"/>
        <v>0</v>
      </c>
      <c r="N49" s="33">
        <f t="shared" si="4"/>
        <v>0</v>
      </c>
    </row>
    <row r="50" spans="1:14" ht="38.25" x14ac:dyDescent="0.25">
      <c r="A50" s="13" t="s">
        <v>21</v>
      </c>
      <c r="B50" s="5">
        <v>51</v>
      </c>
      <c r="C50" s="5">
        <v>0</v>
      </c>
      <c r="D50" s="6" t="s">
        <v>14</v>
      </c>
      <c r="E50" s="5">
        <v>851</v>
      </c>
      <c r="F50" s="6" t="s">
        <v>14</v>
      </c>
      <c r="G50" s="10" t="s">
        <v>27</v>
      </c>
      <c r="H50" s="10" t="s">
        <v>54</v>
      </c>
      <c r="I50" s="6" t="s">
        <v>22</v>
      </c>
      <c r="J50" s="11">
        <f t="shared" si="28"/>
        <v>35500</v>
      </c>
      <c r="K50" s="11">
        <f t="shared" si="28"/>
        <v>35500</v>
      </c>
      <c r="L50" s="11">
        <f t="shared" si="28"/>
        <v>0</v>
      </c>
      <c r="M50" s="33">
        <f t="shared" si="3"/>
        <v>0</v>
      </c>
      <c r="N50" s="33">
        <f t="shared" si="4"/>
        <v>0</v>
      </c>
    </row>
    <row r="51" spans="1:14" ht="38.25" x14ac:dyDescent="0.25">
      <c r="A51" s="13" t="s">
        <v>23</v>
      </c>
      <c r="B51" s="5">
        <v>51</v>
      </c>
      <c r="C51" s="5">
        <v>0</v>
      </c>
      <c r="D51" s="6" t="s">
        <v>14</v>
      </c>
      <c r="E51" s="5">
        <v>851</v>
      </c>
      <c r="F51" s="6" t="s">
        <v>14</v>
      </c>
      <c r="G51" s="10" t="s">
        <v>27</v>
      </c>
      <c r="H51" s="10" t="s">
        <v>54</v>
      </c>
      <c r="I51" s="6" t="s">
        <v>24</v>
      </c>
      <c r="J51" s="11">
        <v>35500</v>
      </c>
      <c r="K51" s="11">
        <v>35500</v>
      </c>
      <c r="L51" s="11">
        <v>0</v>
      </c>
      <c r="M51" s="33">
        <f t="shared" si="3"/>
        <v>0</v>
      </c>
      <c r="N51" s="33">
        <f t="shared" si="4"/>
        <v>0</v>
      </c>
    </row>
    <row r="52" spans="1:14" ht="89.25" x14ac:dyDescent="0.25">
      <c r="A52" s="4" t="s">
        <v>55</v>
      </c>
      <c r="B52" s="5">
        <v>51</v>
      </c>
      <c r="C52" s="5">
        <v>0</v>
      </c>
      <c r="D52" s="6" t="s">
        <v>14</v>
      </c>
      <c r="E52" s="5">
        <v>851</v>
      </c>
      <c r="F52" s="6" t="s">
        <v>14</v>
      </c>
      <c r="G52" s="6" t="s">
        <v>34</v>
      </c>
      <c r="H52" s="6" t="s">
        <v>56</v>
      </c>
      <c r="I52" s="6"/>
      <c r="J52" s="11">
        <f t="shared" ref="J52:L65" si="29">J53</f>
        <v>2500</v>
      </c>
      <c r="K52" s="11">
        <f t="shared" si="29"/>
        <v>2500</v>
      </c>
      <c r="L52" s="11">
        <f t="shared" si="29"/>
        <v>0</v>
      </c>
      <c r="M52" s="33">
        <f t="shared" si="3"/>
        <v>0</v>
      </c>
      <c r="N52" s="33">
        <f t="shared" si="4"/>
        <v>0</v>
      </c>
    </row>
    <row r="53" spans="1:14" ht="38.25" x14ac:dyDescent="0.25">
      <c r="A53" s="13" t="s">
        <v>21</v>
      </c>
      <c r="B53" s="5">
        <v>51</v>
      </c>
      <c r="C53" s="5">
        <v>0</v>
      </c>
      <c r="D53" s="6" t="s">
        <v>14</v>
      </c>
      <c r="E53" s="5">
        <v>851</v>
      </c>
      <c r="F53" s="6" t="s">
        <v>14</v>
      </c>
      <c r="G53" s="6" t="s">
        <v>34</v>
      </c>
      <c r="H53" s="6" t="s">
        <v>56</v>
      </c>
      <c r="I53" s="6" t="s">
        <v>22</v>
      </c>
      <c r="J53" s="11">
        <f t="shared" si="29"/>
        <v>2500</v>
      </c>
      <c r="K53" s="11">
        <f t="shared" si="29"/>
        <v>2500</v>
      </c>
      <c r="L53" s="11">
        <f t="shared" si="29"/>
        <v>0</v>
      </c>
      <c r="M53" s="33">
        <f t="shared" si="3"/>
        <v>0</v>
      </c>
      <c r="N53" s="33">
        <f t="shared" si="4"/>
        <v>0</v>
      </c>
    </row>
    <row r="54" spans="1:14" ht="38.25" x14ac:dyDescent="0.25">
      <c r="A54" s="13" t="s">
        <v>23</v>
      </c>
      <c r="B54" s="5">
        <v>51</v>
      </c>
      <c r="C54" s="5">
        <v>0</v>
      </c>
      <c r="D54" s="6" t="s">
        <v>14</v>
      </c>
      <c r="E54" s="5">
        <v>851</v>
      </c>
      <c r="F54" s="6" t="s">
        <v>14</v>
      </c>
      <c r="G54" s="6" t="s">
        <v>34</v>
      </c>
      <c r="H54" s="6" t="s">
        <v>56</v>
      </c>
      <c r="I54" s="6" t="s">
        <v>24</v>
      </c>
      <c r="J54" s="11">
        <v>2500</v>
      </c>
      <c r="K54" s="11">
        <v>2500</v>
      </c>
      <c r="L54" s="11">
        <v>0</v>
      </c>
      <c r="M54" s="33">
        <f t="shared" si="3"/>
        <v>0</v>
      </c>
      <c r="N54" s="33">
        <f t="shared" si="4"/>
        <v>0</v>
      </c>
    </row>
    <row r="55" spans="1:14" ht="102" x14ac:dyDescent="0.25">
      <c r="A55" s="9" t="s">
        <v>57</v>
      </c>
      <c r="B55" s="5">
        <v>51</v>
      </c>
      <c r="C55" s="5">
        <v>0</v>
      </c>
      <c r="D55" s="6" t="s">
        <v>14</v>
      </c>
      <c r="E55" s="5">
        <v>851</v>
      </c>
      <c r="F55" s="6"/>
      <c r="G55" s="6"/>
      <c r="H55" s="6" t="s">
        <v>58</v>
      </c>
      <c r="I55" s="6"/>
      <c r="J55" s="11">
        <f t="shared" si="29"/>
        <v>600</v>
      </c>
      <c r="K55" s="11">
        <f t="shared" si="29"/>
        <v>600</v>
      </c>
      <c r="L55" s="11">
        <f t="shared" si="29"/>
        <v>0</v>
      </c>
      <c r="M55" s="33">
        <f t="shared" si="3"/>
        <v>0</v>
      </c>
      <c r="N55" s="33">
        <f t="shared" si="4"/>
        <v>0</v>
      </c>
    </row>
    <row r="56" spans="1:14" ht="38.25" x14ac:dyDescent="0.25">
      <c r="A56" s="9" t="s">
        <v>21</v>
      </c>
      <c r="B56" s="5">
        <v>51</v>
      </c>
      <c r="C56" s="5">
        <v>0</v>
      </c>
      <c r="D56" s="6" t="s">
        <v>14</v>
      </c>
      <c r="E56" s="5">
        <v>851</v>
      </c>
      <c r="F56" s="6"/>
      <c r="G56" s="6"/>
      <c r="H56" s="6" t="s">
        <v>58</v>
      </c>
      <c r="I56" s="6" t="s">
        <v>22</v>
      </c>
      <c r="J56" s="11">
        <f t="shared" si="29"/>
        <v>600</v>
      </c>
      <c r="K56" s="11">
        <f t="shared" si="29"/>
        <v>600</v>
      </c>
      <c r="L56" s="11">
        <f t="shared" si="29"/>
        <v>0</v>
      </c>
      <c r="M56" s="33">
        <f t="shared" si="3"/>
        <v>0</v>
      </c>
      <c r="N56" s="33">
        <f t="shared" si="4"/>
        <v>0</v>
      </c>
    </row>
    <row r="57" spans="1:14" ht="38.25" x14ac:dyDescent="0.25">
      <c r="A57" s="9" t="s">
        <v>23</v>
      </c>
      <c r="B57" s="5">
        <v>51</v>
      </c>
      <c r="C57" s="5">
        <v>0</v>
      </c>
      <c r="D57" s="6" t="s">
        <v>14</v>
      </c>
      <c r="E57" s="5">
        <v>851</v>
      </c>
      <c r="F57" s="6"/>
      <c r="G57" s="6"/>
      <c r="H57" s="6" t="s">
        <v>58</v>
      </c>
      <c r="I57" s="6" t="s">
        <v>24</v>
      </c>
      <c r="J57" s="11">
        <v>600</v>
      </c>
      <c r="K57" s="11">
        <v>600</v>
      </c>
      <c r="L57" s="11">
        <v>0</v>
      </c>
      <c r="M57" s="33">
        <f t="shared" si="3"/>
        <v>0</v>
      </c>
      <c r="N57" s="33">
        <f t="shared" si="4"/>
        <v>0</v>
      </c>
    </row>
    <row r="58" spans="1:14" ht="89.25" x14ac:dyDescent="0.25">
      <c r="A58" s="13" t="s">
        <v>59</v>
      </c>
      <c r="B58" s="5">
        <v>51</v>
      </c>
      <c r="C58" s="5">
        <v>0</v>
      </c>
      <c r="D58" s="6" t="s">
        <v>14</v>
      </c>
      <c r="E58" s="5">
        <v>851</v>
      </c>
      <c r="F58" s="6"/>
      <c r="G58" s="6"/>
      <c r="H58" s="6" t="s">
        <v>60</v>
      </c>
      <c r="I58" s="6"/>
      <c r="J58" s="11">
        <f t="shared" si="29"/>
        <v>600</v>
      </c>
      <c r="K58" s="11">
        <f t="shared" si="29"/>
        <v>600</v>
      </c>
      <c r="L58" s="11">
        <f t="shared" si="29"/>
        <v>0</v>
      </c>
      <c r="M58" s="33">
        <f t="shared" si="3"/>
        <v>0</v>
      </c>
      <c r="N58" s="33">
        <f t="shared" si="4"/>
        <v>0</v>
      </c>
    </row>
    <row r="59" spans="1:14" ht="38.25" x14ac:dyDescent="0.25">
      <c r="A59" s="9" t="s">
        <v>21</v>
      </c>
      <c r="B59" s="5">
        <v>51</v>
      </c>
      <c r="C59" s="5">
        <v>0</v>
      </c>
      <c r="D59" s="6" t="s">
        <v>14</v>
      </c>
      <c r="E59" s="5">
        <v>851</v>
      </c>
      <c r="F59" s="6"/>
      <c r="G59" s="6"/>
      <c r="H59" s="6" t="s">
        <v>60</v>
      </c>
      <c r="I59" s="6" t="s">
        <v>22</v>
      </c>
      <c r="J59" s="11">
        <f t="shared" si="29"/>
        <v>600</v>
      </c>
      <c r="K59" s="11">
        <f t="shared" si="29"/>
        <v>600</v>
      </c>
      <c r="L59" s="11">
        <f t="shared" si="29"/>
        <v>0</v>
      </c>
      <c r="M59" s="33">
        <f t="shared" si="3"/>
        <v>0</v>
      </c>
      <c r="N59" s="33">
        <f t="shared" si="4"/>
        <v>0</v>
      </c>
    </row>
    <row r="60" spans="1:14" ht="38.25" x14ac:dyDescent="0.25">
      <c r="A60" s="9" t="s">
        <v>23</v>
      </c>
      <c r="B60" s="5">
        <v>51</v>
      </c>
      <c r="C60" s="5">
        <v>0</v>
      </c>
      <c r="D60" s="6" t="s">
        <v>14</v>
      </c>
      <c r="E60" s="5">
        <v>851</v>
      </c>
      <c r="F60" s="6"/>
      <c r="G60" s="6"/>
      <c r="H60" s="6" t="s">
        <v>60</v>
      </c>
      <c r="I60" s="6" t="s">
        <v>24</v>
      </c>
      <c r="J60" s="11">
        <v>600</v>
      </c>
      <c r="K60" s="11">
        <v>600</v>
      </c>
      <c r="L60" s="11">
        <v>0</v>
      </c>
      <c r="M60" s="33">
        <f t="shared" si="3"/>
        <v>0</v>
      </c>
      <c r="N60" s="33">
        <f t="shared" si="4"/>
        <v>0</v>
      </c>
    </row>
    <row r="61" spans="1:14" ht="140.25" x14ac:dyDescent="0.25">
      <c r="A61" s="13" t="s">
        <v>61</v>
      </c>
      <c r="B61" s="5">
        <v>51</v>
      </c>
      <c r="C61" s="5">
        <v>0</v>
      </c>
      <c r="D61" s="6" t="s">
        <v>14</v>
      </c>
      <c r="E61" s="5">
        <v>851</v>
      </c>
      <c r="F61" s="6"/>
      <c r="G61" s="6"/>
      <c r="H61" s="6" t="s">
        <v>62</v>
      </c>
      <c r="I61" s="6"/>
      <c r="J61" s="11">
        <f t="shared" si="29"/>
        <v>600</v>
      </c>
      <c r="K61" s="11">
        <f t="shared" si="29"/>
        <v>600</v>
      </c>
      <c r="L61" s="11">
        <f t="shared" si="29"/>
        <v>0</v>
      </c>
      <c r="M61" s="33">
        <f t="shared" si="3"/>
        <v>0</v>
      </c>
      <c r="N61" s="33">
        <f t="shared" si="4"/>
        <v>0</v>
      </c>
    </row>
    <row r="62" spans="1:14" ht="38.25" x14ac:dyDescent="0.25">
      <c r="A62" s="9" t="s">
        <v>21</v>
      </c>
      <c r="B62" s="5">
        <v>51</v>
      </c>
      <c r="C62" s="5">
        <v>0</v>
      </c>
      <c r="D62" s="6" t="s">
        <v>14</v>
      </c>
      <c r="E62" s="5">
        <v>851</v>
      </c>
      <c r="F62" s="6"/>
      <c r="G62" s="6"/>
      <c r="H62" s="6" t="s">
        <v>62</v>
      </c>
      <c r="I62" s="6" t="s">
        <v>22</v>
      </c>
      <c r="J62" s="11">
        <f t="shared" si="29"/>
        <v>600</v>
      </c>
      <c r="K62" s="11">
        <f t="shared" si="29"/>
        <v>600</v>
      </c>
      <c r="L62" s="11">
        <f t="shared" si="29"/>
        <v>0</v>
      </c>
      <c r="M62" s="33">
        <f t="shared" si="3"/>
        <v>0</v>
      </c>
      <c r="N62" s="33">
        <f t="shared" si="4"/>
        <v>0</v>
      </c>
    </row>
    <row r="63" spans="1:14" ht="38.25" x14ac:dyDescent="0.25">
      <c r="A63" s="9" t="s">
        <v>23</v>
      </c>
      <c r="B63" s="5">
        <v>51</v>
      </c>
      <c r="C63" s="5">
        <v>0</v>
      </c>
      <c r="D63" s="6" t="s">
        <v>14</v>
      </c>
      <c r="E63" s="5">
        <v>851</v>
      </c>
      <c r="F63" s="6"/>
      <c r="G63" s="6"/>
      <c r="H63" s="6" t="s">
        <v>62</v>
      </c>
      <c r="I63" s="6" t="s">
        <v>24</v>
      </c>
      <c r="J63" s="11">
        <v>600</v>
      </c>
      <c r="K63" s="11">
        <v>600</v>
      </c>
      <c r="L63" s="11">
        <v>0</v>
      </c>
      <c r="M63" s="33">
        <f t="shared" si="3"/>
        <v>0</v>
      </c>
      <c r="N63" s="33">
        <f t="shared" si="4"/>
        <v>0</v>
      </c>
    </row>
    <row r="64" spans="1:14" ht="89.25" x14ac:dyDescent="0.25">
      <c r="A64" s="13" t="s">
        <v>63</v>
      </c>
      <c r="B64" s="5">
        <v>51</v>
      </c>
      <c r="C64" s="5">
        <v>0</v>
      </c>
      <c r="D64" s="6" t="s">
        <v>14</v>
      </c>
      <c r="E64" s="5">
        <v>851</v>
      </c>
      <c r="F64" s="6"/>
      <c r="G64" s="6"/>
      <c r="H64" s="6" t="s">
        <v>64</v>
      </c>
      <c r="I64" s="6"/>
      <c r="J64" s="11">
        <f t="shared" si="29"/>
        <v>2100</v>
      </c>
      <c r="K64" s="11">
        <f t="shared" si="29"/>
        <v>2100</v>
      </c>
      <c r="L64" s="11">
        <f t="shared" si="29"/>
        <v>0</v>
      </c>
      <c r="M64" s="33">
        <f t="shared" si="3"/>
        <v>0</v>
      </c>
      <c r="N64" s="33">
        <f t="shared" si="4"/>
        <v>0</v>
      </c>
    </row>
    <row r="65" spans="1:14" ht="38.25" x14ac:dyDescent="0.25">
      <c r="A65" s="9" t="s">
        <v>21</v>
      </c>
      <c r="B65" s="5">
        <v>51</v>
      </c>
      <c r="C65" s="5">
        <v>0</v>
      </c>
      <c r="D65" s="6" t="s">
        <v>14</v>
      </c>
      <c r="E65" s="5">
        <v>851</v>
      </c>
      <c r="F65" s="6"/>
      <c r="G65" s="6"/>
      <c r="H65" s="6" t="s">
        <v>64</v>
      </c>
      <c r="I65" s="6" t="s">
        <v>22</v>
      </c>
      <c r="J65" s="11">
        <f t="shared" si="29"/>
        <v>2100</v>
      </c>
      <c r="K65" s="11">
        <f t="shared" si="29"/>
        <v>2100</v>
      </c>
      <c r="L65" s="11">
        <f t="shared" si="29"/>
        <v>0</v>
      </c>
      <c r="M65" s="33">
        <f t="shared" si="3"/>
        <v>0</v>
      </c>
      <c r="N65" s="33">
        <f t="shared" si="4"/>
        <v>0</v>
      </c>
    </row>
    <row r="66" spans="1:14" ht="38.25" x14ac:dyDescent="0.25">
      <c r="A66" s="9" t="s">
        <v>23</v>
      </c>
      <c r="B66" s="5">
        <v>51</v>
      </c>
      <c r="C66" s="5">
        <v>0</v>
      </c>
      <c r="D66" s="6" t="s">
        <v>14</v>
      </c>
      <c r="E66" s="5">
        <v>851</v>
      </c>
      <c r="F66" s="6"/>
      <c r="G66" s="6"/>
      <c r="H66" s="6" t="s">
        <v>64</v>
      </c>
      <c r="I66" s="6" t="s">
        <v>24</v>
      </c>
      <c r="J66" s="11">
        <v>2100</v>
      </c>
      <c r="K66" s="11">
        <v>2100</v>
      </c>
      <c r="L66" s="11">
        <v>0</v>
      </c>
      <c r="M66" s="33">
        <f t="shared" si="3"/>
        <v>0</v>
      </c>
      <c r="N66" s="33">
        <f t="shared" si="4"/>
        <v>0</v>
      </c>
    </row>
    <row r="67" spans="1:14" ht="38.25" x14ac:dyDescent="0.25">
      <c r="A67" s="13" t="s">
        <v>65</v>
      </c>
      <c r="B67" s="5">
        <v>51</v>
      </c>
      <c r="C67" s="5">
        <v>0</v>
      </c>
      <c r="D67" s="6" t="s">
        <v>66</v>
      </c>
      <c r="E67" s="5"/>
      <c r="F67" s="6"/>
      <c r="G67" s="6"/>
      <c r="H67" s="6"/>
      <c r="I67" s="6"/>
      <c r="J67" s="11">
        <f t="shared" ref="J67:L67" si="30">J68</f>
        <v>1109841.8799999999</v>
      </c>
      <c r="K67" s="11">
        <f t="shared" si="30"/>
        <v>1109841.8799999999</v>
      </c>
      <c r="L67" s="11">
        <f t="shared" si="30"/>
        <v>233239.3</v>
      </c>
      <c r="M67" s="33">
        <f t="shared" si="3"/>
        <v>21.015543223148146</v>
      </c>
      <c r="N67" s="33">
        <f t="shared" si="4"/>
        <v>21.015543223148146</v>
      </c>
    </row>
    <row r="68" spans="1:14" x14ac:dyDescent="0.25">
      <c r="A68" s="12" t="s">
        <v>8</v>
      </c>
      <c r="B68" s="5">
        <v>51</v>
      </c>
      <c r="C68" s="5">
        <v>0</v>
      </c>
      <c r="D68" s="6" t="s">
        <v>66</v>
      </c>
      <c r="E68" s="5">
        <v>851</v>
      </c>
      <c r="F68" s="6"/>
      <c r="G68" s="6"/>
      <c r="H68" s="6"/>
      <c r="I68" s="6"/>
      <c r="J68" s="11">
        <f>J69+J72+J75+J78</f>
        <v>1109841.8799999999</v>
      </c>
      <c r="K68" s="11">
        <f>K69+K72+K75+K78</f>
        <v>1109841.8799999999</v>
      </c>
      <c r="L68" s="11">
        <f t="shared" ref="L68" si="31">L69+L72+L75+L78</f>
        <v>233239.3</v>
      </c>
      <c r="M68" s="33">
        <f t="shared" si="3"/>
        <v>21.015543223148146</v>
      </c>
      <c r="N68" s="33">
        <f t="shared" si="4"/>
        <v>21.015543223148146</v>
      </c>
    </row>
    <row r="69" spans="1:14" ht="38.25" x14ac:dyDescent="0.25">
      <c r="A69" s="12" t="s">
        <v>67</v>
      </c>
      <c r="B69" s="5">
        <v>51</v>
      </c>
      <c r="C69" s="5">
        <v>0</v>
      </c>
      <c r="D69" s="6" t="s">
        <v>66</v>
      </c>
      <c r="E69" s="5">
        <v>851</v>
      </c>
      <c r="F69" s="6" t="s">
        <v>261</v>
      </c>
      <c r="G69" s="10" t="s">
        <v>27</v>
      </c>
      <c r="H69" s="10" t="s">
        <v>68</v>
      </c>
      <c r="I69" s="6"/>
      <c r="J69" s="11">
        <f t="shared" ref="J69:L73" si="32">J70</f>
        <v>547500</v>
      </c>
      <c r="K69" s="11">
        <f t="shared" si="32"/>
        <v>547500</v>
      </c>
      <c r="L69" s="11">
        <f t="shared" si="32"/>
        <v>0</v>
      </c>
      <c r="M69" s="33">
        <f t="shared" ref="M69:M132" si="33">L69/J69*100</f>
        <v>0</v>
      </c>
      <c r="N69" s="33">
        <f t="shared" ref="N69:N132" si="34">L69/K69*100</f>
        <v>0</v>
      </c>
    </row>
    <row r="70" spans="1:14" ht="38.25" x14ac:dyDescent="0.25">
      <c r="A70" s="13" t="s">
        <v>21</v>
      </c>
      <c r="B70" s="5">
        <v>51</v>
      </c>
      <c r="C70" s="5">
        <v>0</v>
      </c>
      <c r="D70" s="6" t="s">
        <v>66</v>
      </c>
      <c r="E70" s="5">
        <v>851</v>
      </c>
      <c r="F70" s="6" t="s">
        <v>14</v>
      </c>
      <c r="G70" s="6" t="s">
        <v>27</v>
      </c>
      <c r="H70" s="10" t="s">
        <v>68</v>
      </c>
      <c r="I70" s="6" t="s">
        <v>22</v>
      </c>
      <c r="J70" s="11">
        <f t="shared" si="32"/>
        <v>547500</v>
      </c>
      <c r="K70" s="11">
        <f t="shared" si="32"/>
        <v>547500</v>
      </c>
      <c r="L70" s="11">
        <f t="shared" si="32"/>
        <v>0</v>
      </c>
      <c r="M70" s="33">
        <f t="shared" si="33"/>
        <v>0</v>
      </c>
      <c r="N70" s="33">
        <f t="shared" si="34"/>
        <v>0</v>
      </c>
    </row>
    <row r="71" spans="1:14" ht="38.25" x14ac:dyDescent="0.25">
      <c r="A71" s="13" t="s">
        <v>23</v>
      </c>
      <c r="B71" s="5">
        <v>51</v>
      </c>
      <c r="C71" s="5">
        <v>0</v>
      </c>
      <c r="D71" s="6" t="s">
        <v>66</v>
      </c>
      <c r="E71" s="5">
        <v>851</v>
      </c>
      <c r="F71" s="6" t="s">
        <v>14</v>
      </c>
      <c r="G71" s="6" t="s">
        <v>27</v>
      </c>
      <c r="H71" s="10" t="s">
        <v>68</v>
      </c>
      <c r="I71" s="6" t="s">
        <v>24</v>
      </c>
      <c r="J71" s="11">
        <v>547500</v>
      </c>
      <c r="K71" s="11">
        <v>547500</v>
      </c>
      <c r="L71" s="11">
        <v>0</v>
      </c>
      <c r="M71" s="33">
        <f t="shared" si="33"/>
        <v>0</v>
      </c>
      <c r="N71" s="33">
        <f t="shared" si="34"/>
        <v>0</v>
      </c>
    </row>
    <row r="72" spans="1:14" ht="63.75" x14ac:dyDescent="0.25">
      <c r="A72" s="9" t="s">
        <v>262</v>
      </c>
      <c r="B72" s="5">
        <v>51</v>
      </c>
      <c r="C72" s="5">
        <v>0</v>
      </c>
      <c r="D72" s="6" t="s">
        <v>66</v>
      </c>
      <c r="E72" s="5">
        <v>851</v>
      </c>
      <c r="F72" s="6" t="s">
        <v>261</v>
      </c>
      <c r="G72" s="10" t="s">
        <v>27</v>
      </c>
      <c r="H72" s="10" t="s">
        <v>263</v>
      </c>
      <c r="I72" s="6"/>
      <c r="J72" s="11">
        <f t="shared" si="32"/>
        <v>352300</v>
      </c>
      <c r="K72" s="11">
        <f t="shared" si="32"/>
        <v>352300</v>
      </c>
      <c r="L72" s="11">
        <f t="shared" si="32"/>
        <v>198245.62</v>
      </c>
      <c r="M72" s="33">
        <f t="shared" si="33"/>
        <v>56.271819472040875</v>
      </c>
      <c r="N72" s="33">
        <f t="shared" si="34"/>
        <v>56.271819472040875</v>
      </c>
    </row>
    <row r="73" spans="1:14" ht="38.25" x14ac:dyDescent="0.25">
      <c r="A73" s="9" t="s">
        <v>21</v>
      </c>
      <c r="B73" s="5">
        <v>51</v>
      </c>
      <c r="C73" s="5">
        <v>0</v>
      </c>
      <c r="D73" s="6" t="s">
        <v>66</v>
      </c>
      <c r="E73" s="5">
        <v>851</v>
      </c>
      <c r="F73" s="6" t="s">
        <v>14</v>
      </c>
      <c r="G73" s="6" t="s">
        <v>27</v>
      </c>
      <c r="H73" s="10" t="s">
        <v>263</v>
      </c>
      <c r="I73" s="6" t="s">
        <v>22</v>
      </c>
      <c r="J73" s="11">
        <f t="shared" si="32"/>
        <v>352300</v>
      </c>
      <c r="K73" s="11">
        <f t="shared" si="32"/>
        <v>352300</v>
      </c>
      <c r="L73" s="11">
        <f t="shared" si="32"/>
        <v>198245.62</v>
      </c>
      <c r="M73" s="33">
        <f t="shared" si="33"/>
        <v>56.271819472040875</v>
      </c>
      <c r="N73" s="33">
        <f t="shared" si="34"/>
        <v>56.271819472040875</v>
      </c>
    </row>
    <row r="74" spans="1:14" ht="38.25" x14ac:dyDescent="0.25">
      <c r="A74" s="9" t="s">
        <v>23</v>
      </c>
      <c r="B74" s="5">
        <v>51</v>
      </c>
      <c r="C74" s="5">
        <v>0</v>
      </c>
      <c r="D74" s="6" t="s">
        <v>66</v>
      </c>
      <c r="E74" s="5">
        <v>851</v>
      </c>
      <c r="F74" s="6" t="s">
        <v>14</v>
      </c>
      <c r="G74" s="6" t="s">
        <v>27</v>
      </c>
      <c r="H74" s="10" t="s">
        <v>263</v>
      </c>
      <c r="I74" s="6" t="s">
        <v>24</v>
      </c>
      <c r="J74" s="11">
        <v>352300</v>
      </c>
      <c r="K74" s="11">
        <v>352300</v>
      </c>
      <c r="L74" s="11">
        <v>198245.62</v>
      </c>
      <c r="M74" s="33">
        <f t="shared" si="33"/>
        <v>56.271819472040875</v>
      </c>
      <c r="N74" s="33">
        <f t="shared" si="34"/>
        <v>56.271819472040875</v>
      </c>
    </row>
    <row r="75" spans="1:14" ht="63.75" x14ac:dyDescent="0.25">
      <c r="A75" s="4" t="s">
        <v>69</v>
      </c>
      <c r="B75" s="5">
        <v>51</v>
      </c>
      <c r="C75" s="5">
        <v>0</v>
      </c>
      <c r="D75" s="6" t="s">
        <v>66</v>
      </c>
      <c r="E75" s="5">
        <v>851</v>
      </c>
      <c r="F75" s="10" t="s">
        <v>70</v>
      </c>
      <c r="G75" s="10" t="s">
        <v>14</v>
      </c>
      <c r="H75" s="10" t="s">
        <v>71</v>
      </c>
      <c r="I75" s="6"/>
      <c r="J75" s="11">
        <f t="shared" ref="J75:L79" si="35">J76</f>
        <v>210041.88</v>
      </c>
      <c r="K75" s="11">
        <f t="shared" si="35"/>
        <v>210041.88</v>
      </c>
      <c r="L75" s="11">
        <f t="shared" si="35"/>
        <v>34993.68</v>
      </c>
      <c r="M75" s="33">
        <f t="shared" si="33"/>
        <v>16.660334596129115</v>
      </c>
      <c r="N75" s="33">
        <f t="shared" si="34"/>
        <v>16.660334596129115</v>
      </c>
    </row>
    <row r="76" spans="1:14" ht="38.25" x14ac:dyDescent="0.25">
      <c r="A76" s="13" t="s">
        <v>21</v>
      </c>
      <c r="B76" s="5">
        <v>51</v>
      </c>
      <c r="C76" s="5">
        <v>0</v>
      </c>
      <c r="D76" s="6" t="s">
        <v>66</v>
      </c>
      <c r="E76" s="5">
        <v>851</v>
      </c>
      <c r="F76" s="10" t="s">
        <v>70</v>
      </c>
      <c r="G76" s="10" t="s">
        <v>14</v>
      </c>
      <c r="H76" s="10" t="s">
        <v>71</v>
      </c>
      <c r="I76" s="6" t="s">
        <v>22</v>
      </c>
      <c r="J76" s="11">
        <f t="shared" si="35"/>
        <v>210041.88</v>
      </c>
      <c r="K76" s="11">
        <f t="shared" si="35"/>
        <v>210041.88</v>
      </c>
      <c r="L76" s="11">
        <f t="shared" si="35"/>
        <v>34993.68</v>
      </c>
      <c r="M76" s="33">
        <f t="shared" si="33"/>
        <v>16.660334596129115</v>
      </c>
      <c r="N76" s="33">
        <f t="shared" si="34"/>
        <v>16.660334596129115</v>
      </c>
    </row>
    <row r="77" spans="1:14" ht="38.25" x14ac:dyDescent="0.25">
      <c r="A77" s="13" t="s">
        <v>23</v>
      </c>
      <c r="B77" s="5">
        <v>51</v>
      </c>
      <c r="C77" s="5">
        <v>0</v>
      </c>
      <c r="D77" s="6" t="s">
        <v>66</v>
      </c>
      <c r="E77" s="5">
        <v>851</v>
      </c>
      <c r="F77" s="10" t="s">
        <v>70</v>
      </c>
      <c r="G77" s="10" t="s">
        <v>14</v>
      </c>
      <c r="H77" s="10" t="s">
        <v>71</v>
      </c>
      <c r="I77" s="6" t="s">
        <v>24</v>
      </c>
      <c r="J77" s="11">
        <v>210041.88</v>
      </c>
      <c r="K77" s="11">
        <v>210041.88</v>
      </c>
      <c r="L77" s="11">
        <v>34993.68</v>
      </c>
      <c r="M77" s="33">
        <f t="shared" si="33"/>
        <v>16.660334596129115</v>
      </c>
      <c r="N77" s="33">
        <f t="shared" si="34"/>
        <v>16.660334596129115</v>
      </c>
    </row>
    <row r="78" spans="1:14" ht="38.25" hidden="1" x14ac:dyDescent="0.25">
      <c r="A78" s="9" t="s">
        <v>264</v>
      </c>
      <c r="B78" s="5">
        <v>51</v>
      </c>
      <c r="C78" s="5">
        <v>0</v>
      </c>
      <c r="D78" s="6" t="s">
        <v>66</v>
      </c>
      <c r="E78" s="5">
        <v>851</v>
      </c>
      <c r="F78" s="10" t="s">
        <v>70</v>
      </c>
      <c r="G78" s="10" t="s">
        <v>14</v>
      </c>
      <c r="H78" s="10" t="s">
        <v>265</v>
      </c>
      <c r="I78" s="6"/>
      <c r="J78" s="11">
        <f t="shared" si="35"/>
        <v>0</v>
      </c>
      <c r="K78" s="11">
        <f t="shared" si="35"/>
        <v>0</v>
      </c>
      <c r="L78" s="11">
        <f t="shared" si="35"/>
        <v>0</v>
      </c>
      <c r="M78" s="33" t="e">
        <f t="shared" si="33"/>
        <v>#DIV/0!</v>
      </c>
      <c r="N78" s="33" t="e">
        <f t="shared" si="34"/>
        <v>#DIV/0!</v>
      </c>
    </row>
    <row r="79" spans="1:14" ht="38.25" hidden="1" x14ac:dyDescent="0.25">
      <c r="A79" s="9" t="s">
        <v>21</v>
      </c>
      <c r="B79" s="5">
        <v>51</v>
      </c>
      <c r="C79" s="5">
        <v>0</v>
      </c>
      <c r="D79" s="6" t="s">
        <v>66</v>
      </c>
      <c r="E79" s="5">
        <v>851</v>
      </c>
      <c r="F79" s="10" t="s">
        <v>70</v>
      </c>
      <c r="G79" s="10" t="s">
        <v>14</v>
      </c>
      <c r="H79" s="10" t="s">
        <v>265</v>
      </c>
      <c r="I79" s="6" t="s">
        <v>22</v>
      </c>
      <c r="J79" s="11">
        <f t="shared" si="35"/>
        <v>0</v>
      </c>
      <c r="K79" s="11">
        <f t="shared" si="35"/>
        <v>0</v>
      </c>
      <c r="L79" s="11">
        <f t="shared" si="35"/>
        <v>0</v>
      </c>
      <c r="M79" s="33" t="e">
        <f t="shared" si="33"/>
        <v>#DIV/0!</v>
      </c>
      <c r="N79" s="33" t="e">
        <f t="shared" si="34"/>
        <v>#DIV/0!</v>
      </c>
    </row>
    <row r="80" spans="1:14" ht="38.25" hidden="1" x14ac:dyDescent="0.25">
      <c r="A80" s="9" t="s">
        <v>23</v>
      </c>
      <c r="B80" s="5">
        <v>51</v>
      </c>
      <c r="C80" s="5">
        <v>0</v>
      </c>
      <c r="D80" s="6" t="s">
        <v>66</v>
      </c>
      <c r="E80" s="5">
        <v>851</v>
      </c>
      <c r="F80" s="10" t="s">
        <v>70</v>
      </c>
      <c r="G80" s="10" t="s">
        <v>14</v>
      </c>
      <c r="H80" s="10" t="s">
        <v>265</v>
      </c>
      <c r="I80" s="6" t="s">
        <v>24</v>
      </c>
      <c r="J80" s="11">
        <v>0</v>
      </c>
      <c r="K80" s="11">
        <v>0</v>
      </c>
      <c r="L80" s="11">
        <v>0</v>
      </c>
      <c r="M80" s="33" t="e">
        <f t="shared" si="33"/>
        <v>#DIV/0!</v>
      </c>
      <c r="N80" s="33" t="e">
        <f t="shared" si="34"/>
        <v>#DIV/0!</v>
      </c>
    </row>
    <row r="81" spans="1:14" ht="38.25" x14ac:dyDescent="0.25">
      <c r="A81" s="4" t="s">
        <v>72</v>
      </c>
      <c r="B81" s="5">
        <v>51</v>
      </c>
      <c r="C81" s="5">
        <v>0</v>
      </c>
      <c r="D81" s="6" t="s">
        <v>73</v>
      </c>
      <c r="E81" s="5"/>
      <c r="F81" s="6"/>
      <c r="G81" s="6"/>
      <c r="H81" s="6"/>
      <c r="I81" s="6"/>
      <c r="J81" s="11">
        <f t="shared" ref="J81:L84" si="36">J82</f>
        <v>5044100</v>
      </c>
      <c r="K81" s="11">
        <f t="shared" si="36"/>
        <v>5044100</v>
      </c>
      <c r="L81" s="11">
        <f t="shared" si="36"/>
        <v>1096628</v>
      </c>
      <c r="M81" s="33">
        <f t="shared" si="33"/>
        <v>21.740806090283698</v>
      </c>
      <c r="N81" s="33">
        <f t="shared" si="34"/>
        <v>21.740806090283698</v>
      </c>
    </row>
    <row r="82" spans="1:14" x14ac:dyDescent="0.25">
      <c r="A82" s="4" t="s">
        <v>8</v>
      </c>
      <c r="B82" s="8">
        <v>51</v>
      </c>
      <c r="C82" s="8">
        <v>0</v>
      </c>
      <c r="D82" s="6" t="s">
        <v>73</v>
      </c>
      <c r="E82" s="8">
        <v>851</v>
      </c>
      <c r="F82" s="6"/>
      <c r="G82" s="6"/>
      <c r="H82" s="6"/>
      <c r="I82" s="6"/>
      <c r="J82" s="7">
        <f t="shared" si="36"/>
        <v>5044100</v>
      </c>
      <c r="K82" s="7">
        <f t="shared" si="36"/>
        <v>5044100</v>
      </c>
      <c r="L82" s="7">
        <f t="shared" si="36"/>
        <v>1096628</v>
      </c>
      <c r="M82" s="33">
        <f t="shared" si="33"/>
        <v>21.740806090283698</v>
      </c>
      <c r="N82" s="33">
        <f t="shared" si="34"/>
        <v>21.740806090283698</v>
      </c>
    </row>
    <row r="83" spans="1:14" s="2" customFormat="1" ht="38.25" x14ac:dyDescent="0.25">
      <c r="A83" s="4" t="s">
        <v>74</v>
      </c>
      <c r="B83" s="5">
        <v>51</v>
      </c>
      <c r="C83" s="5">
        <v>0</v>
      </c>
      <c r="D83" s="10" t="s">
        <v>73</v>
      </c>
      <c r="E83" s="5">
        <v>851</v>
      </c>
      <c r="F83" s="10" t="s">
        <v>14</v>
      </c>
      <c r="G83" s="10" t="s">
        <v>27</v>
      </c>
      <c r="H83" s="10" t="s">
        <v>75</v>
      </c>
      <c r="I83" s="10"/>
      <c r="J83" s="15">
        <f t="shared" si="36"/>
        <v>5044100</v>
      </c>
      <c r="K83" s="15">
        <f t="shared" si="36"/>
        <v>5044100</v>
      </c>
      <c r="L83" s="15">
        <f t="shared" si="36"/>
        <v>1096628</v>
      </c>
      <c r="M83" s="33">
        <f t="shared" si="33"/>
        <v>21.740806090283698</v>
      </c>
      <c r="N83" s="33">
        <f t="shared" si="34"/>
        <v>21.740806090283698</v>
      </c>
    </row>
    <row r="84" spans="1:14" ht="51" x14ac:dyDescent="0.25">
      <c r="A84" s="13" t="s">
        <v>76</v>
      </c>
      <c r="B84" s="5">
        <v>51</v>
      </c>
      <c r="C84" s="5">
        <v>0</v>
      </c>
      <c r="D84" s="10" t="s">
        <v>73</v>
      </c>
      <c r="E84" s="5">
        <v>851</v>
      </c>
      <c r="F84" s="10" t="s">
        <v>14</v>
      </c>
      <c r="G84" s="10" t="s">
        <v>27</v>
      </c>
      <c r="H84" s="10" t="s">
        <v>75</v>
      </c>
      <c r="I84" s="6" t="s">
        <v>77</v>
      </c>
      <c r="J84" s="11">
        <f t="shared" si="36"/>
        <v>5044100</v>
      </c>
      <c r="K84" s="11">
        <f t="shared" si="36"/>
        <v>5044100</v>
      </c>
      <c r="L84" s="11">
        <f t="shared" si="36"/>
        <v>1096628</v>
      </c>
      <c r="M84" s="33">
        <f t="shared" si="33"/>
        <v>21.740806090283698</v>
      </c>
      <c r="N84" s="33">
        <f t="shared" si="34"/>
        <v>21.740806090283698</v>
      </c>
    </row>
    <row r="85" spans="1:14" x14ac:dyDescent="0.25">
      <c r="A85" s="13" t="s">
        <v>78</v>
      </c>
      <c r="B85" s="5">
        <v>51</v>
      </c>
      <c r="C85" s="5">
        <v>0</v>
      </c>
      <c r="D85" s="10" t="s">
        <v>73</v>
      </c>
      <c r="E85" s="5">
        <v>851</v>
      </c>
      <c r="F85" s="10" t="s">
        <v>14</v>
      </c>
      <c r="G85" s="10" t="s">
        <v>27</v>
      </c>
      <c r="H85" s="10" t="s">
        <v>75</v>
      </c>
      <c r="I85" s="6" t="s">
        <v>79</v>
      </c>
      <c r="J85" s="11">
        <v>5044100</v>
      </c>
      <c r="K85" s="11">
        <v>5044100</v>
      </c>
      <c r="L85" s="11">
        <v>1096628</v>
      </c>
      <c r="M85" s="33">
        <f t="shared" si="33"/>
        <v>21.740806090283698</v>
      </c>
      <c r="N85" s="33">
        <f t="shared" si="34"/>
        <v>21.740806090283698</v>
      </c>
    </row>
    <row r="86" spans="1:14" s="2" customFormat="1" ht="63.75" x14ac:dyDescent="0.25">
      <c r="A86" s="4" t="s">
        <v>80</v>
      </c>
      <c r="B86" s="5">
        <v>51</v>
      </c>
      <c r="C86" s="5">
        <v>0</v>
      </c>
      <c r="D86" s="6" t="s">
        <v>34</v>
      </c>
      <c r="E86" s="5"/>
      <c r="F86" s="6"/>
      <c r="G86" s="6"/>
      <c r="H86" s="6"/>
      <c r="I86" s="6"/>
      <c r="J86" s="11">
        <f t="shared" ref="J86:L86" si="37">J87</f>
        <v>1163789</v>
      </c>
      <c r="K86" s="11">
        <f t="shared" si="37"/>
        <v>1163789</v>
      </c>
      <c r="L86" s="11">
        <f t="shared" si="37"/>
        <v>309438.09000000003</v>
      </c>
      <c r="M86" s="33">
        <f t="shared" si="33"/>
        <v>26.588848150309037</v>
      </c>
      <c r="N86" s="33">
        <f t="shared" si="34"/>
        <v>26.588848150309037</v>
      </c>
    </row>
    <row r="87" spans="1:14" s="2" customFormat="1" x14ac:dyDescent="0.25">
      <c r="A87" s="4" t="s">
        <v>8</v>
      </c>
      <c r="B87" s="8">
        <v>51</v>
      </c>
      <c r="C87" s="8">
        <v>0</v>
      </c>
      <c r="D87" s="6" t="s">
        <v>34</v>
      </c>
      <c r="E87" s="8">
        <v>851</v>
      </c>
      <c r="F87" s="6"/>
      <c r="G87" s="6"/>
      <c r="H87" s="6"/>
      <c r="I87" s="6"/>
      <c r="J87" s="7">
        <f t="shared" ref="J87:L87" si="38">J93+J88</f>
        <v>1163789</v>
      </c>
      <c r="K87" s="7">
        <f t="shared" si="38"/>
        <v>1163789</v>
      </c>
      <c r="L87" s="7">
        <f t="shared" si="38"/>
        <v>309438.09000000003</v>
      </c>
      <c r="M87" s="33">
        <f t="shared" si="33"/>
        <v>26.588848150309037</v>
      </c>
      <c r="N87" s="33">
        <f t="shared" si="34"/>
        <v>26.588848150309037</v>
      </c>
    </row>
    <row r="88" spans="1:14" s="2" customFormat="1" ht="51" x14ac:dyDescent="0.25">
      <c r="A88" s="9" t="s">
        <v>81</v>
      </c>
      <c r="B88" s="8">
        <v>51</v>
      </c>
      <c r="C88" s="5">
        <v>0</v>
      </c>
      <c r="D88" s="6" t="s">
        <v>34</v>
      </c>
      <c r="E88" s="8">
        <v>851</v>
      </c>
      <c r="F88" s="5" t="s">
        <v>66</v>
      </c>
      <c r="G88" s="5" t="s">
        <v>73</v>
      </c>
      <c r="H88" s="5">
        <v>51180</v>
      </c>
      <c r="I88" s="5" t="s">
        <v>82</v>
      </c>
      <c r="J88" s="7">
        <f>J89+J91</f>
        <v>1119810</v>
      </c>
      <c r="K88" s="7">
        <f>K89+K91</f>
        <v>1119810</v>
      </c>
      <c r="L88" s="7">
        <f t="shared" ref="L88" si="39">L89+L91</f>
        <v>265459.09000000003</v>
      </c>
      <c r="M88" s="33">
        <f t="shared" si="33"/>
        <v>23.705725971370146</v>
      </c>
      <c r="N88" s="33">
        <f t="shared" si="34"/>
        <v>23.705725971370146</v>
      </c>
    </row>
    <row r="89" spans="1:14" ht="89.25" x14ac:dyDescent="0.25">
      <c r="A89" s="12" t="s">
        <v>17</v>
      </c>
      <c r="B89" s="5">
        <v>51</v>
      </c>
      <c r="C89" s="5">
        <v>0</v>
      </c>
      <c r="D89" s="6" t="s">
        <v>34</v>
      </c>
      <c r="E89" s="5">
        <v>851</v>
      </c>
      <c r="F89" s="6" t="s">
        <v>66</v>
      </c>
      <c r="G89" s="6" t="s">
        <v>73</v>
      </c>
      <c r="H89" s="5">
        <v>51180</v>
      </c>
      <c r="I89" s="6" t="s">
        <v>18</v>
      </c>
      <c r="J89" s="11">
        <f t="shared" ref="J89:L89" si="40">J90</f>
        <v>940709</v>
      </c>
      <c r="K89" s="11">
        <f t="shared" si="40"/>
        <v>940709</v>
      </c>
      <c r="L89" s="11">
        <f t="shared" si="40"/>
        <v>237467.47</v>
      </c>
      <c r="M89" s="33">
        <f t="shared" si="33"/>
        <v>25.243456796947832</v>
      </c>
      <c r="N89" s="33">
        <f t="shared" si="34"/>
        <v>25.243456796947832</v>
      </c>
    </row>
    <row r="90" spans="1:14" ht="38.25" x14ac:dyDescent="0.25">
      <c r="A90" s="12" t="s">
        <v>28</v>
      </c>
      <c r="B90" s="5">
        <v>51</v>
      </c>
      <c r="C90" s="5">
        <v>0</v>
      </c>
      <c r="D90" s="6" t="s">
        <v>34</v>
      </c>
      <c r="E90" s="5">
        <v>851</v>
      </c>
      <c r="F90" s="6" t="s">
        <v>66</v>
      </c>
      <c r="G90" s="6" t="s">
        <v>73</v>
      </c>
      <c r="H90" s="5">
        <v>51180</v>
      </c>
      <c r="I90" s="6" t="s">
        <v>20</v>
      </c>
      <c r="J90" s="11">
        <v>940709</v>
      </c>
      <c r="K90" s="11">
        <v>940709</v>
      </c>
      <c r="L90" s="11">
        <v>237467.47</v>
      </c>
      <c r="M90" s="33">
        <f t="shared" si="33"/>
        <v>25.243456796947832</v>
      </c>
      <c r="N90" s="33">
        <f t="shared" si="34"/>
        <v>25.243456796947832</v>
      </c>
    </row>
    <row r="91" spans="1:14" ht="38.25" x14ac:dyDescent="0.25">
      <c r="A91" s="13" t="s">
        <v>21</v>
      </c>
      <c r="B91" s="5">
        <v>51</v>
      </c>
      <c r="C91" s="5">
        <v>0</v>
      </c>
      <c r="D91" s="6" t="s">
        <v>34</v>
      </c>
      <c r="E91" s="5">
        <v>851</v>
      </c>
      <c r="F91" s="6" t="s">
        <v>66</v>
      </c>
      <c r="G91" s="6" t="s">
        <v>73</v>
      </c>
      <c r="H91" s="5">
        <v>51180</v>
      </c>
      <c r="I91" s="6" t="s">
        <v>22</v>
      </c>
      <c r="J91" s="11">
        <f t="shared" ref="J91:L91" si="41">J92</f>
        <v>179101</v>
      </c>
      <c r="K91" s="11">
        <f t="shared" si="41"/>
        <v>179101</v>
      </c>
      <c r="L91" s="11">
        <f t="shared" si="41"/>
        <v>27991.62</v>
      </c>
      <c r="M91" s="33">
        <f t="shared" si="33"/>
        <v>15.628957962267101</v>
      </c>
      <c r="N91" s="33">
        <f t="shared" si="34"/>
        <v>15.628957962267101</v>
      </c>
    </row>
    <row r="92" spans="1:14" ht="38.25" x14ac:dyDescent="0.25">
      <c r="A92" s="13" t="s">
        <v>23</v>
      </c>
      <c r="B92" s="5">
        <v>51</v>
      </c>
      <c r="C92" s="5">
        <v>0</v>
      </c>
      <c r="D92" s="6" t="s">
        <v>34</v>
      </c>
      <c r="E92" s="5">
        <v>851</v>
      </c>
      <c r="F92" s="6" t="s">
        <v>66</v>
      </c>
      <c r="G92" s="6" t="s">
        <v>73</v>
      </c>
      <c r="H92" s="5">
        <v>51180</v>
      </c>
      <c r="I92" s="6" t="s">
        <v>24</v>
      </c>
      <c r="J92" s="11">
        <v>179101</v>
      </c>
      <c r="K92" s="11">
        <v>179101</v>
      </c>
      <c r="L92" s="11">
        <v>27991.62</v>
      </c>
      <c r="M92" s="33">
        <f t="shared" si="33"/>
        <v>15.628957962267101</v>
      </c>
      <c r="N92" s="33">
        <f t="shared" si="34"/>
        <v>15.628957962267101</v>
      </c>
    </row>
    <row r="93" spans="1:14" s="2" customFormat="1" ht="76.5" x14ac:dyDescent="0.25">
      <c r="A93" s="4" t="s">
        <v>83</v>
      </c>
      <c r="B93" s="5">
        <v>51</v>
      </c>
      <c r="C93" s="5">
        <v>0</v>
      </c>
      <c r="D93" s="6" t="s">
        <v>34</v>
      </c>
      <c r="E93" s="5">
        <v>851</v>
      </c>
      <c r="F93" s="6" t="s">
        <v>14</v>
      </c>
      <c r="G93" s="6" t="s">
        <v>70</v>
      </c>
      <c r="H93" s="6" t="s">
        <v>84</v>
      </c>
      <c r="I93" s="6"/>
      <c r="J93" s="11">
        <f t="shared" ref="J93:L94" si="42">J94</f>
        <v>43979</v>
      </c>
      <c r="K93" s="11">
        <f t="shared" si="42"/>
        <v>43979</v>
      </c>
      <c r="L93" s="11">
        <f t="shared" si="42"/>
        <v>43979</v>
      </c>
      <c r="M93" s="33">
        <f t="shared" si="33"/>
        <v>100</v>
      </c>
      <c r="N93" s="33">
        <f t="shared" si="34"/>
        <v>100</v>
      </c>
    </row>
    <row r="94" spans="1:14" s="2" customFormat="1" ht="38.25" x14ac:dyDescent="0.25">
      <c r="A94" s="13" t="s">
        <v>21</v>
      </c>
      <c r="B94" s="5">
        <v>51</v>
      </c>
      <c r="C94" s="5">
        <v>0</v>
      </c>
      <c r="D94" s="6" t="s">
        <v>34</v>
      </c>
      <c r="E94" s="5">
        <v>851</v>
      </c>
      <c r="F94" s="6" t="s">
        <v>14</v>
      </c>
      <c r="G94" s="6" t="s">
        <v>70</v>
      </c>
      <c r="H94" s="6" t="s">
        <v>84</v>
      </c>
      <c r="I94" s="6" t="s">
        <v>22</v>
      </c>
      <c r="J94" s="11">
        <f t="shared" si="42"/>
        <v>43979</v>
      </c>
      <c r="K94" s="11">
        <f t="shared" si="42"/>
        <v>43979</v>
      </c>
      <c r="L94" s="11">
        <f t="shared" si="42"/>
        <v>43979</v>
      </c>
      <c r="M94" s="33">
        <f t="shared" si="33"/>
        <v>100</v>
      </c>
      <c r="N94" s="33">
        <f t="shared" si="34"/>
        <v>100</v>
      </c>
    </row>
    <row r="95" spans="1:14" s="2" customFormat="1" ht="38.25" x14ac:dyDescent="0.25">
      <c r="A95" s="13" t="s">
        <v>23</v>
      </c>
      <c r="B95" s="5">
        <v>51</v>
      </c>
      <c r="C95" s="5">
        <v>0</v>
      </c>
      <c r="D95" s="6" t="s">
        <v>34</v>
      </c>
      <c r="E95" s="5">
        <v>851</v>
      </c>
      <c r="F95" s="6" t="s">
        <v>14</v>
      </c>
      <c r="G95" s="6" t="s">
        <v>70</v>
      </c>
      <c r="H95" s="6" t="s">
        <v>84</v>
      </c>
      <c r="I95" s="6" t="s">
        <v>24</v>
      </c>
      <c r="J95" s="11">
        <v>43979</v>
      </c>
      <c r="K95" s="11">
        <v>43979</v>
      </c>
      <c r="L95" s="11">
        <v>43979</v>
      </c>
      <c r="M95" s="33">
        <f t="shared" si="33"/>
        <v>100</v>
      </c>
      <c r="N95" s="33">
        <f t="shared" si="34"/>
        <v>100</v>
      </c>
    </row>
    <row r="96" spans="1:14" ht="51" x14ac:dyDescent="0.25">
      <c r="A96" s="4" t="s">
        <v>85</v>
      </c>
      <c r="B96" s="5">
        <v>51</v>
      </c>
      <c r="C96" s="5">
        <v>0</v>
      </c>
      <c r="D96" s="6" t="s">
        <v>70</v>
      </c>
      <c r="E96" s="5"/>
      <c r="F96" s="6"/>
      <c r="G96" s="6"/>
      <c r="H96" s="6"/>
      <c r="I96" s="6"/>
      <c r="J96" s="11">
        <f t="shared" ref="J96:L96" si="43">J97</f>
        <v>6969400</v>
      </c>
      <c r="K96" s="11">
        <f t="shared" si="43"/>
        <v>6969400</v>
      </c>
      <c r="L96" s="11">
        <f t="shared" si="43"/>
        <v>1069213.71</v>
      </c>
      <c r="M96" s="33">
        <f t="shared" si="33"/>
        <v>15.341546044135793</v>
      </c>
      <c r="N96" s="33">
        <f t="shared" si="34"/>
        <v>15.341546044135793</v>
      </c>
    </row>
    <row r="97" spans="1:14" x14ac:dyDescent="0.25">
      <c r="A97" s="4" t="s">
        <v>8</v>
      </c>
      <c r="B97" s="8">
        <v>51</v>
      </c>
      <c r="C97" s="8">
        <v>0</v>
      </c>
      <c r="D97" s="6" t="s">
        <v>70</v>
      </c>
      <c r="E97" s="8">
        <v>851</v>
      </c>
      <c r="F97" s="6"/>
      <c r="G97" s="6"/>
      <c r="H97" s="6"/>
      <c r="I97" s="6"/>
      <c r="J97" s="7">
        <f t="shared" ref="J97:L97" si="44">J98+J105</f>
        <v>6969400</v>
      </c>
      <c r="K97" s="7">
        <f t="shared" si="44"/>
        <v>6969400</v>
      </c>
      <c r="L97" s="7">
        <f t="shared" si="44"/>
        <v>1069213.71</v>
      </c>
      <c r="M97" s="33">
        <f t="shared" si="33"/>
        <v>15.341546044135793</v>
      </c>
      <c r="N97" s="33">
        <f t="shared" si="34"/>
        <v>15.341546044135793</v>
      </c>
    </row>
    <row r="98" spans="1:14" ht="25.5" x14ac:dyDescent="0.25">
      <c r="A98" s="4" t="s">
        <v>86</v>
      </c>
      <c r="B98" s="5">
        <v>51</v>
      </c>
      <c r="C98" s="5">
        <v>0</v>
      </c>
      <c r="D98" s="6" t="s">
        <v>70</v>
      </c>
      <c r="E98" s="5">
        <v>851</v>
      </c>
      <c r="F98" s="6" t="s">
        <v>73</v>
      </c>
      <c r="G98" s="6" t="s">
        <v>87</v>
      </c>
      <c r="H98" s="6" t="s">
        <v>88</v>
      </c>
      <c r="I98" s="6"/>
      <c r="J98" s="11">
        <f t="shared" ref="J98:L98" si="45">J99+J101+J103</f>
        <v>5939100</v>
      </c>
      <c r="K98" s="11">
        <f t="shared" si="45"/>
        <v>5939100</v>
      </c>
      <c r="L98" s="11">
        <f t="shared" si="45"/>
        <v>1054213.71</v>
      </c>
      <c r="M98" s="33">
        <f t="shared" si="33"/>
        <v>17.750395009344849</v>
      </c>
      <c r="N98" s="33">
        <f t="shared" si="34"/>
        <v>17.750395009344849</v>
      </c>
    </row>
    <row r="99" spans="1:14" ht="89.25" x14ac:dyDescent="0.25">
      <c r="A99" s="12" t="s">
        <v>17</v>
      </c>
      <c r="B99" s="5">
        <v>51</v>
      </c>
      <c r="C99" s="5">
        <v>0</v>
      </c>
      <c r="D99" s="10" t="s">
        <v>70</v>
      </c>
      <c r="E99" s="5">
        <v>851</v>
      </c>
      <c r="F99" s="6" t="s">
        <v>73</v>
      </c>
      <c r="G99" s="10" t="s">
        <v>87</v>
      </c>
      <c r="H99" s="6" t="s">
        <v>88</v>
      </c>
      <c r="I99" s="6" t="s">
        <v>18</v>
      </c>
      <c r="J99" s="11">
        <f t="shared" ref="J99:L99" si="46">J100</f>
        <v>4467100</v>
      </c>
      <c r="K99" s="11">
        <f t="shared" si="46"/>
        <v>4467100</v>
      </c>
      <c r="L99" s="11">
        <f t="shared" si="46"/>
        <v>876881.64</v>
      </c>
      <c r="M99" s="33">
        <f t="shared" si="33"/>
        <v>19.629774126390721</v>
      </c>
      <c r="N99" s="33">
        <f t="shared" si="34"/>
        <v>19.629774126390721</v>
      </c>
    </row>
    <row r="100" spans="1:14" ht="25.5" x14ac:dyDescent="0.25">
      <c r="A100" s="13" t="s">
        <v>89</v>
      </c>
      <c r="B100" s="5">
        <v>51</v>
      </c>
      <c r="C100" s="5">
        <v>0</v>
      </c>
      <c r="D100" s="10" t="s">
        <v>70</v>
      </c>
      <c r="E100" s="5">
        <v>851</v>
      </c>
      <c r="F100" s="6" t="s">
        <v>73</v>
      </c>
      <c r="G100" s="10" t="s">
        <v>87</v>
      </c>
      <c r="H100" s="6" t="s">
        <v>88</v>
      </c>
      <c r="I100" s="6" t="s">
        <v>90</v>
      </c>
      <c r="J100" s="11">
        <v>4467100</v>
      </c>
      <c r="K100" s="11">
        <v>4467100</v>
      </c>
      <c r="L100" s="11">
        <v>876881.64</v>
      </c>
      <c r="M100" s="33">
        <f t="shared" si="33"/>
        <v>19.629774126390721</v>
      </c>
      <c r="N100" s="33">
        <f t="shared" si="34"/>
        <v>19.629774126390721</v>
      </c>
    </row>
    <row r="101" spans="1:14" ht="38.25" x14ac:dyDescent="0.25">
      <c r="A101" s="13" t="s">
        <v>21</v>
      </c>
      <c r="B101" s="5">
        <v>51</v>
      </c>
      <c r="C101" s="5">
        <v>0</v>
      </c>
      <c r="D101" s="10" t="s">
        <v>70</v>
      </c>
      <c r="E101" s="5">
        <v>851</v>
      </c>
      <c r="F101" s="6" t="s">
        <v>73</v>
      </c>
      <c r="G101" s="10" t="s">
        <v>87</v>
      </c>
      <c r="H101" s="6" t="s">
        <v>88</v>
      </c>
      <c r="I101" s="6" t="s">
        <v>22</v>
      </c>
      <c r="J101" s="11">
        <f t="shared" ref="J101:L101" si="47">J102</f>
        <v>1463100</v>
      </c>
      <c r="K101" s="11">
        <f t="shared" si="47"/>
        <v>1463100</v>
      </c>
      <c r="L101" s="11">
        <f t="shared" si="47"/>
        <v>174491.07</v>
      </c>
      <c r="M101" s="33">
        <f t="shared" si="33"/>
        <v>11.926120565921673</v>
      </c>
      <c r="N101" s="33">
        <f t="shared" si="34"/>
        <v>11.926120565921673</v>
      </c>
    </row>
    <row r="102" spans="1:14" ht="38.25" x14ac:dyDescent="0.25">
      <c r="A102" s="13" t="s">
        <v>23</v>
      </c>
      <c r="B102" s="5">
        <v>51</v>
      </c>
      <c r="C102" s="5">
        <v>0</v>
      </c>
      <c r="D102" s="10" t="s">
        <v>70</v>
      </c>
      <c r="E102" s="5">
        <v>851</v>
      </c>
      <c r="F102" s="6" t="s">
        <v>73</v>
      </c>
      <c r="G102" s="10" t="s">
        <v>87</v>
      </c>
      <c r="H102" s="6" t="s">
        <v>88</v>
      </c>
      <c r="I102" s="6" t="s">
        <v>24</v>
      </c>
      <c r="J102" s="11">
        <v>1463100</v>
      </c>
      <c r="K102" s="11">
        <v>1463100</v>
      </c>
      <c r="L102" s="11">
        <v>174491.07</v>
      </c>
      <c r="M102" s="33">
        <f t="shared" si="33"/>
        <v>11.926120565921673</v>
      </c>
      <c r="N102" s="33">
        <f t="shared" si="34"/>
        <v>11.926120565921673</v>
      </c>
    </row>
    <row r="103" spans="1:14" x14ac:dyDescent="0.25">
      <c r="A103" s="13" t="s">
        <v>43</v>
      </c>
      <c r="B103" s="5">
        <v>51</v>
      </c>
      <c r="C103" s="5">
        <v>0</v>
      </c>
      <c r="D103" s="10" t="s">
        <v>70</v>
      </c>
      <c r="E103" s="5">
        <v>851</v>
      </c>
      <c r="F103" s="6" t="s">
        <v>73</v>
      </c>
      <c r="G103" s="10" t="s">
        <v>87</v>
      </c>
      <c r="H103" s="6" t="s">
        <v>88</v>
      </c>
      <c r="I103" s="6" t="s">
        <v>44</v>
      </c>
      <c r="J103" s="11">
        <f t="shared" ref="J103:L103" si="48">J104</f>
        <v>8900</v>
      </c>
      <c r="K103" s="11">
        <f t="shared" si="48"/>
        <v>8900</v>
      </c>
      <c r="L103" s="11">
        <f t="shared" si="48"/>
        <v>2841</v>
      </c>
      <c r="M103" s="33">
        <f t="shared" si="33"/>
        <v>31.921348314606739</v>
      </c>
      <c r="N103" s="33">
        <f t="shared" si="34"/>
        <v>31.921348314606739</v>
      </c>
    </row>
    <row r="104" spans="1:14" ht="25.5" x14ac:dyDescent="0.25">
      <c r="A104" s="13" t="s">
        <v>45</v>
      </c>
      <c r="B104" s="5">
        <v>51</v>
      </c>
      <c r="C104" s="5">
        <v>0</v>
      </c>
      <c r="D104" s="10" t="s">
        <v>70</v>
      </c>
      <c r="E104" s="5">
        <v>851</v>
      </c>
      <c r="F104" s="6" t="s">
        <v>73</v>
      </c>
      <c r="G104" s="10" t="s">
        <v>87</v>
      </c>
      <c r="H104" s="6" t="s">
        <v>88</v>
      </c>
      <c r="I104" s="6" t="s">
        <v>46</v>
      </c>
      <c r="J104" s="11">
        <v>8900</v>
      </c>
      <c r="K104" s="11">
        <v>8900</v>
      </c>
      <c r="L104" s="11">
        <v>2841</v>
      </c>
      <c r="M104" s="33">
        <f t="shared" si="33"/>
        <v>31.921348314606739</v>
      </c>
      <c r="N104" s="33">
        <f t="shared" si="34"/>
        <v>31.921348314606739</v>
      </c>
    </row>
    <row r="105" spans="1:14" ht="63.75" x14ac:dyDescent="0.25">
      <c r="A105" s="4" t="s">
        <v>91</v>
      </c>
      <c r="B105" s="5">
        <v>51</v>
      </c>
      <c r="C105" s="5">
        <v>0</v>
      </c>
      <c r="D105" s="10" t="s">
        <v>70</v>
      </c>
      <c r="E105" s="5">
        <v>851</v>
      </c>
      <c r="F105" s="6" t="s">
        <v>73</v>
      </c>
      <c r="G105" s="10" t="s">
        <v>87</v>
      </c>
      <c r="H105" s="6" t="s">
        <v>92</v>
      </c>
      <c r="I105" s="6"/>
      <c r="J105" s="11">
        <f t="shared" ref="J105:L106" si="49">J106</f>
        <v>1030300</v>
      </c>
      <c r="K105" s="11">
        <f t="shared" si="49"/>
        <v>1030300</v>
      </c>
      <c r="L105" s="11">
        <f t="shared" si="49"/>
        <v>15000</v>
      </c>
      <c r="M105" s="33">
        <f t="shared" si="33"/>
        <v>1.4558866349606912</v>
      </c>
      <c r="N105" s="33">
        <f t="shared" si="34"/>
        <v>1.4558866349606912</v>
      </c>
    </row>
    <row r="106" spans="1:14" ht="38.25" x14ac:dyDescent="0.25">
      <c r="A106" s="13" t="s">
        <v>21</v>
      </c>
      <c r="B106" s="5">
        <v>51</v>
      </c>
      <c r="C106" s="5">
        <v>0</v>
      </c>
      <c r="D106" s="10" t="s">
        <v>70</v>
      </c>
      <c r="E106" s="5">
        <v>851</v>
      </c>
      <c r="F106" s="6" t="s">
        <v>73</v>
      </c>
      <c r="G106" s="10" t="s">
        <v>87</v>
      </c>
      <c r="H106" s="6" t="s">
        <v>92</v>
      </c>
      <c r="I106" s="6" t="s">
        <v>22</v>
      </c>
      <c r="J106" s="11">
        <f t="shared" si="49"/>
        <v>1030300</v>
      </c>
      <c r="K106" s="11">
        <f t="shared" si="49"/>
        <v>1030300</v>
      </c>
      <c r="L106" s="11">
        <f t="shared" si="49"/>
        <v>15000</v>
      </c>
      <c r="M106" s="33">
        <f t="shared" si="33"/>
        <v>1.4558866349606912</v>
      </c>
      <c r="N106" s="33">
        <f t="shared" si="34"/>
        <v>1.4558866349606912</v>
      </c>
    </row>
    <row r="107" spans="1:14" ht="38.25" x14ac:dyDescent="0.25">
      <c r="A107" s="13" t="s">
        <v>23</v>
      </c>
      <c r="B107" s="5">
        <v>51</v>
      </c>
      <c r="C107" s="5">
        <v>0</v>
      </c>
      <c r="D107" s="10" t="s">
        <v>70</v>
      </c>
      <c r="E107" s="5">
        <v>851</v>
      </c>
      <c r="F107" s="6" t="s">
        <v>73</v>
      </c>
      <c r="G107" s="10" t="s">
        <v>87</v>
      </c>
      <c r="H107" s="6" t="s">
        <v>92</v>
      </c>
      <c r="I107" s="6" t="s">
        <v>24</v>
      </c>
      <c r="J107" s="11">
        <v>1030300</v>
      </c>
      <c r="K107" s="11">
        <v>1030300</v>
      </c>
      <c r="L107" s="11">
        <v>15000</v>
      </c>
      <c r="M107" s="33">
        <f t="shared" si="33"/>
        <v>1.4558866349606912</v>
      </c>
      <c r="N107" s="33">
        <f t="shared" si="34"/>
        <v>1.4558866349606912</v>
      </c>
    </row>
    <row r="108" spans="1:14" ht="25.5" x14ac:dyDescent="0.25">
      <c r="A108" s="4" t="s">
        <v>93</v>
      </c>
      <c r="B108" s="5">
        <v>51</v>
      </c>
      <c r="C108" s="5">
        <v>0</v>
      </c>
      <c r="D108" s="6" t="s">
        <v>94</v>
      </c>
      <c r="E108" s="5"/>
      <c r="F108" s="6"/>
      <c r="G108" s="6"/>
      <c r="H108" s="6"/>
      <c r="I108" s="6"/>
      <c r="J108" s="11">
        <f t="shared" ref="J108:L111" si="50">J109</f>
        <v>307240</v>
      </c>
      <c r="K108" s="11">
        <f t="shared" si="50"/>
        <v>307240</v>
      </c>
      <c r="L108" s="11">
        <f t="shared" si="50"/>
        <v>11934</v>
      </c>
      <c r="M108" s="33">
        <f t="shared" si="33"/>
        <v>3.884259861997136</v>
      </c>
      <c r="N108" s="33">
        <f t="shared" si="34"/>
        <v>3.884259861997136</v>
      </c>
    </row>
    <row r="109" spans="1:14" x14ac:dyDescent="0.25">
      <c r="A109" s="4" t="s">
        <v>8</v>
      </c>
      <c r="B109" s="8">
        <v>51</v>
      </c>
      <c r="C109" s="8">
        <v>0</v>
      </c>
      <c r="D109" s="6" t="s">
        <v>94</v>
      </c>
      <c r="E109" s="8">
        <v>851</v>
      </c>
      <c r="F109" s="6"/>
      <c r="G109" s="6"/>
      <c r="H109" s="6"/>
      <c r="I109" s="6"/>
      <c r="J109" s="7">
        <f t="shared" si="50"/>
        <v>307240</v>
      </c>
      <c r="K109" s="7">
        <f t="shared" si="50"/>
        <v>307240</v>
      </c>
      <c r="L109" s="7">
        <f t="shared" si="50"/>
        <v>11934</v>
      </c>
      <c r="M109" s="33">
        <f t="shared" si="33"/>
        <v>3.884259861997136</v>
      </c>
      <c r="N109" s="33">
        <f t="shared" si="34"/>
        <v>3.884259861997136</v>
      </c>
    </row>
    <row r="110" spans="1:14" ht="165.75" x14ac:dyDescent="0.25">
      <c r="A110" s="4" t="s">
        <v>95</v>
      </c>
      <c r="B110" s="8">
        <v>51</v>
      </c>
      <c r="C110" s="8">
        <v>0</v>
      </c>
      <c r="D110" s="6" t="s">
        <v>94</v>
      </c>
      <c r="E110" s="5">
        <v>851</v>
      </c>
      <c r="F110" s="6" t="s">
        <v>34</v>
      </c>
      <c r="G110" s="6" t="s">
        <v>70</v>
      </c>
      <c r="H110" s="6" t="s">
        <v>96</v>
      </c>
      <c r="I110" s="6"/>
      <c r="J110" s="11">
        <f t="shared" si="50"/>
        <v>307240</v>
      </c>
      <c r="K110" s="11">
        <f t="shared" si="50"/>
        <v>307240</v>
      </c>
      <c r="L110" s="11">
        <f t="shared" si="50"/>
        <v>11934</v>
      </c>
      <c r="M110" s="33">
        <f t="shared" si="33"/>
        <v>3.884259861997136</v>
      </c>
      <c r="N110" s="33">
        <f t="shared" si="34"/>
        <v>3.884259861997136</v>
      </c>
    </row>
    <row r="111" spans="1:14" ht="38.25" x14ac:dyDescent="0.25">
      <c r="A111" s="13" t="s">
        <v>21</v>
      </c>
      <c r="B111" s="8">
        <v>51</v>
      </c>
      <c r="C111" s="8">
        <v>0</v>
      </c>
      <c r="D111" s="6" t="s">
        <v>94</v>
      </c>
      <c r="E111" s="5">
        <v>851</v>
      </c>
      <c r="F111" s="6" t="s">
        <v>34</v>
      </c>
      <c r="G111" s="6" t="s">
        <v>70</v>
      </c>
      <c r="H111" s="6" t="s">
        <v>96</v>
      </c>
      <c r="I111" s="6" t="s">
        <v>22</v>
      </c>
      <c r="J111" s="11">
        <f t="shared" si="50"/>
        <v>307240</v>
      </c>
      <c r="K111" s="11">
        <f t="shared" si="50"/>
        <v>307240</v>
      </c>
      <c r="L111" s="11">
        <f t="shared" si="50"/>
        <v>11934</v>
      </c>
      <c r="M111" s="33">
        <f t="shared" si="33"/>
        <v>3.884259861997136</v>
      </c>
      <c r="N111" s="33">
        <f t="shared" si="34"/>
        <v>3.884259861997136</v>
      </c>
    </row>
    <row r="112" spans="1:14" ht="38.25" x14ac:dyDescent="0.25">
      <c r="A112" s="13" t="s">
        <v>23</v>
      </c>
      <c r="B112" s="8">
        <v>51</v>
      </c>
      <c r="C112" s="8">
        <v>0</v>
      </c>
      <c r="D112" s="6" t="s">
        <v>94</v>
      </c>
      <c r="E112" s="5">
        <v>851</v>
      </c>
      <c r="F112" s="6" t="s">
        <v>34</v>
      </c>
      <c r="G112" s="6" t="s">
        <v>70</v>
      </c>
      <c r="H112" s="6" t="s">
        <v>96</v>
      </c>
      <c r="I112" s="6" t="s">
        <v>24</v>
      </c>
      <c r="J112" s="11">
        <v>307240</v>
      </c>
      <c r="K112" s="11">
        <v>307240</v>
      </c>
      <c r="L112" s="11">
        <v>11934</v>
      </c>
      <c r="M112" s="33">
        <f t="shared" si="33"/>
        <v>3.884259861997136</v>
      </c>
      <c r="N112" s="33">
        <f t="shared" si="34"/>
        <v>3.884259861997136</v>
      </c>
    </row>
    <row r="113" spans="1:14" s="2" customFormat="1" ht="38.25" x14ac:dyDescent="0.25">
      <c r="A113" s="4" t="s">
        <v>97</v>
      </c>
      <c r="B113" s="5">
        <v>51</v>
      </c>
      <c r="C113" s="5">
        <v>0</v>
      </c>
      <c r="D113" s="10" t="s">
        <v>98</v>
      </c>
      <c r="E113" s="5"/>
      <c r="F113" s="10"/>
      <c r="G113" s="10"/>
      <c r="H113" s="10"/>
      <c r="I113" s="10"/>
      <c r="J113" s="15">
        <f t="shared" ref="J113:L113" si="51">J114</f>
        <v>6666000</v>
      </c>
      <c r="K113" s="15">
        <f t="shared" si="51"/>
        <v>6666000</v>
      </c>
      <c r="L113" s="15">
        <f t="shared" si="51"/>
        <v>1095944.4000000001</v>
      </c>
      <c r="M113" s="33">
        <f t="shared" si="33"/>
        <v>16.440810081008102</v>
      </c>
      <c r="N113" s="33">
        <f t="shared" si="34"/>
        <v>16.440810081008102</v>
      </c>
    </row>
    <row r="114" spans="1:14" s="2" customFormat="1" x14ac:dyDescent="0.25">
      <c r="A114" s="4" t="s">
        <v>8</v>
      </c>
      <c r="B114" s="5">
        <v>51</v>
      </c>
      <c r="C114" s="5">
        <v>0</v>
      </c>
      <c r="D114" s="10" t="s">
        <v>98</v>
      </c>
      <c r="E114" s="8">
        <v>851</v>
      </c>
      <c r="F114" s="10"/>
      <c r="G114" s="10"/>
      <c r="H114" s="10"/>
      <c r="I114" s="10"/>
      <c r="J114" s="15">
        <f t="shared" ref="J114:L114" si="52">J115+J118+J121</f>
        <v>6666000</v>
      </c>
      <c r="K114" s="15">
        <f t="shared" si="52"/>
        <v>6666000</v>
      </c>
      <c r="L114" s="15">
        <f t="shared" si="52"/>
        <v>1095944.4000000001</v>
      </c>
      <c r="M114" s="33">
        <f t="shared" si="33"/>
        <v>16.440810081008102</v>
      </c>
      <c r="N114" s="33">
        <f t="shared" si="34"/>
        <v>16.440810081008102</v>
      </c>
    </row>
    <row r="115" spans="1:14" s="2" customFormat="1" ht="38.25" x14ac:dyDescent="0.25">
      <c r="A115" s="4" t="s">
        <v>99</v>
      </c>
      <c r="B115" s="5">
        <v>51</v>
      </c>
      <c r="C115" s="5">
        <v>0</v>
      </c>
      <c r="D115" s="10" t="s">
        <v>98</v>
      </c>
      <c r="E115" s="8">
        <v>851</v>
      </c>
      <c r="F115" s="10"/>
      <c r="G115" s="10"/>
      <c r="H115" s="10" t="s">
        <v>100</v>
      </c>
      <c r="I115" s="10"/>
      <c r="J115" s="15">
        <f t="shared" ref="J115:L116" si="53">J116</f>
        <v>124000</v>
      </c>
      <c r="K115" s="15">
        <f t="shared" si="53"/>
        <v>124000</v>
      </c>
      <c r="L115" s="15">
        <f t="shared" si="53"/>
        <v>20666.8</v>
      </c>
      <c r="M115" s="33">
        <f t="shared" si="33"/>
        <v>16.666774193548388</v>
      </c>
      <c r="N115" s="33">
        <f t="shared" si="34"/>
        <v>16.666774193548388</v>
      </c>
    </row>
    <row r="116" spans="1:14" s="2" customFormat="1" ht="38.25" x14ac:dyDescent="0.25">
      <c r="A116" s="13" t="s">
        <v>21</v>
      </c>
      <c r="B116" s="5">
        <v>51</v>
      </c>
      <c r="C116" s="5">
        <v>0</v>
      </c>
      <c r="D116" s="10" t="s">
        <v>98</v>
      </c>
      <c r="E116" s="8">
        <v>851</v>
      </c>
      <c r="F116" s="10"/>
      <c r="G116" s="10"/>
      <c r="H116" s="10" t="s">
        <v>100</v>
      </c>
      <c r="I116" s="6" t="s">
        <v>22</v>
      </c>
      <c r="J116" s="15">
        <f t="shared" si="53"/>
        <v>124000</v>
      </c>
      <c r="K116" s="15">
        <f t="shared" si="53"/>
        <v>124000</v>
      </c>
      <c r="L116" s="15">
        <f t="shared" si="53"/>
        <v>20666.8</v>
      </c>
      <c r="M116" s="33">
        <f t="shared" si="33"/>
        <v>16.666774193548388</v>
      </c>
      <c r="N116" s="33">
        <f t="shared" si="34"/>
        <v>16.666774193548388</v>
      </c>
    </row>
    <row r="117" spans="1:14" s="2" customFormat="1" ht="38.25" x14ac:dyDescent="0.25">
      <c r="A117" s="13" t="s">
        <v>23</v>
      </c>
      <c r="B117" s="5">
        <v>51</v>
      </c>
      <c r="C117" s="5">
        <v>0</v>
      </c>
      <c r="D117" s="10" t="s">
        <v>98</v>
      </c>
      <c r="E117" s="8">
        <v>851</v>
      </c>
      <c r="F117" s="10"/>
      <c r="G117" s="10"/>
      <c r="H117" s="10" t="s">
        <v>100</v>
      </c>
      <c r="I117" s="6" t="s">
        <v>24</v>
      </c>
      <c r="J117" s="15">
        <v>124000</v>
      </c>
      <c r="K117" s="15">
        <v>124000</v>
      </c>
      <c r="L117" s="15">
        <v>20666.8</v>
      </c>
      <c r="M117" s="33">
        <f t="shared" si="33"/>
        <v>16.666774193548388</v>
      </c>
      <c r="N117" s="33">
        <f t="shared" si="34"/>
        <v>16.666774193548388</v>
      </c>
    </row>
    <row r="118" spans="1:14" ht="63.75" x14ac:dyDescent="0.25">
      <c r="A118" s="9" t="s">
        <v>266</v>
      </c>
      <c r="B118" s="5">
        <v>51</v>
      </c>
      <c r="C118" s="5">
        <v>0</v>
      </c>
      <c r="D118" s="10" t="s">
        <v>98</v>
      </c>
      <c r="E118" s="5">
        <v>851</v>
      </c>
      <c r="F118" s="10" t="s">
        <v>34</v>
      </c>
      <c r="G118" s="10" t="s">
        <v>101</v>
      </c>
      <c r="H118" s="10" t="s">
        <v>267</v>
      </c>
      <c r="I118" s="10"/>
      <c r="J118" s="15">
        <f t="shared" ref="J118:L122" si="54">J119</f>
        <v>6503500</v>
      </c>
      <c r="K118" s="15">
        <f t="shared" si="54"/>
        <v>6503500</v>
      </c>
      <c r="L118" s="15">
        <f t="shared" si="54"/>
        <v>1063874.6000000001</v>
      </c>
      <c r="M118" s="33">
        <f t="shared" si="33"/>
        <v>16.358493119089722</v>
      </c>
      <c r="N118" s="33">
        <f t="shared" si="34"/>
        <v>16.358493119089722</v>
      </c>
    </row>
    <row r="119" spans="1:14" ht="38.25" x14ac:dyDescent="0.25">
      <c r="A119" s="13" t="s">
        <v>21</v>
      </c>
      <c r="B119" s="5">
        <v>51</v>
      </c>
      <c r="C119" s="5">
        <v>0</v>
      </c>
      <c r="D119" s="10" t="s">
        <v>98</v>
      </c>
      <c r="E119" s="5">
        <v>851</v>
      </c>
      <c r="F119" s="10"/>
      <c r="G119" s="10"/>
      <c r="H119" s="10" t="s">
        <v>267</v>
      </c>
      <c r="I119" s="10" t="s">
        <v>22</v>
      </c>
      <c r="J119" s="15">
        <f t="shared" si="54"/>
        <v>6503500</v>
      </c>
      <c r="K119" s="15">
        <f t="shared" si="54"/>
        <v>6503500</v>
      </c>
      <c r="L119" s="15">
        <f t="shared" si="54"/>
        <v>1063874.6000000001</v>
      </c>
      <c r="M119" s="33">
        <f t="shared" si="33"/>
        <v>16.358493119089722</v>
      </c>
      <c r="N119" s="33">
        <f t="shared" si="34"/>
        <v>16.358493119089722</v>
      </c>
    </row>
    <row r="120" spans="1:14" ht="38.25" x14ac:dyDescent="0.25">
      <c r="A120" s="13" t="s">
        <v>23</v>
      </c>
      <c r="B120" s="5">
        <v>51</v>
      </c>
      <c r="C120" s="5">
        <v>0</v>
      </c>
      <c r="D120" s="10" t="s">
        <v>98</v>
      </c>
      <c r="E120" s="5">
        <v>851</v>
      </c>
      <c r="F120" s="10"/>
      <c r="G120" s="10"/>
      <c r="H120" s="10" t="s">
        <v>267</v>
      </c>
      <c r="I120" s="10" t="s">
        <v>24</v>
      </c>
      <c r="J120" s="15">
        <v>6503500</v>
      </c>
      <c r="K120" s="15">
        <v>6503500</v>
      </c>
      <c r="L120" s="15">
        <v>1063874.6000000001</v>
      </c>
      <c r="M120" s="33">
        <f t="shared" si="33"/>
        <v>16.358493119089722</v>
      </c>
      <c r="N120" s="33">
        <f t="shared" si="34"/>
        <v>16.358493119089722</v>
      </c>
    </row>
    <row r="121" spans="1:14" ht="25.5" x14ac:dyDescent="0.25">
      <c r="A121" s="4" t="s">
        <v>102</v>
      </c>
      <c r="B121" s="5">
        <v>51</v>
      </c>
      <c r="C121" s="5">
        <v>0</v>
      </c>
      <c r="D121" s="10" t="s">
        <v>98</v>
      </c>
      <c r="E121" s="5">
        <v>851</v>
      </c>
      <c r="F121" s="10" t="s">
        <v>34</v>
      </c>
      <c r="G121" s="10" t="s">
        <v>101</v>
      </c>
      <c r="H121" s="10" t="s">
        <v>103</v>
      </c>
      <c r="I121" s="10"/>
      <c r="J121" s="15">
        <f t="shared" si="54"/>
        <v>38500</v>
      </c>
      <c r="K121" s="15">
        <f t="shared" si="54"/>
        <v>38500</v>
      </c>
      <c r="L121" s="15">
        <f t="shared" si="54"/>
        <v>11403</v>
      </c>
      <c r="M121" s="33">
        <f t="shared" si="33"/>
        <v>29.618181818181817</v>
      </c>
      <c r="N121" s="33">
        <f t="shared" si="34"/>
        <v>29.618181818181817</v>
      </c>
    </row>
    <row r="122" spans="1:14" x14ac:dyDescent="0.25">
      <c r="A122" s="13" t="s">
        <v>43</v>
      </c>
      <c r="B122" s="5">
        <v>51</v>
      </c>
      <c r="C122" s="5">
        <v>0</v>
      </c>
      <c r="D122" s="10" t="s">
        <v>98</v>
      </c>
      <c r="E122" s="5">
        <v>851</v>
      </c>
      <c r="F122" s="10" t="s">
        <v>34</v>
      </c>
      <c r="G122" s="10" t="s">
        <v>101</v>
      </c>
      <c r="H122" s="10" t="s">
        <v>103</v>
      </c>
      <c r="I122" s="10" t="s">
        <v>44</v>
      </c>
      <c r="J122" s="15">
        <f t="shared" si="54"/>
        <v>38500</v>
      </c>
      <c r="K122" s="15">
        <f t="shared" si="54"/>
        <v>38500</v>
      </c>
      <c r="L122" s="15">
        <f t="shared" si="54"/>
        <v>11403</v>
      </c>
      <c r="M122" s="33">
        <f t="shared" si="33"/>
        <v>29.618181818181817</v>
      </c>
      <c r="N122" s="33">
        <f t="shared" si="34"/>
        <v>29.618181818181817</v>
      </c>
    </row>
    <row r="123" spans="1:14" ht="25.5" x14ac:dyDescent="0.25">
      <c r="A123" s="13" t="s">
        <v>45</v>
      </c>
      <c r="B123" s="5">
        <v>51</v>
      </c>
      <c r="C123" s="5">
        <v>0</v>
      </c>
      <c r="D123" s="10" t="s">
        <v>98</v>
      </c>
      <c r="E123" s="5">
        <v>851</v>
      </c>
      <c r="F123" s="10" t="s">
        <v>34</v>
      </c>
      <c r="G123" s="10" t="s">
        <v>101</v>
      </c>
      <c r="H123" s="10" t="s">
        <v>103</v>
      </c>
      <c r="I123" s="10" t="s">
        <v>46</v>
      </c>
      <c r="J123" s="15">
        <v>38500</v>
      </c>
      <c r="K123" s="15">
        <v>38500</v>
      </c>
      <c r="L123" s="15">
        <v>11403</v>
      </c>
      <c r="M123" s="33">
        <f t="shared" si="33"/>
        <v>29.618181818181817</v>
      </c>
      <c r="N123" s="33">
        <f t="shared" si="34"/>
        <v>29.618181818181817</v>
      </c>
    </row>
    <row r="124" spans="1:14" ht="51" x14ac:dyDescent="0.25">
      <c r="A124" s="4" t="s">
        <v>104</v>
      </c>
      <c r="B124" s="5">
        <v>51</v>
      </c>
      <c r="C124" s="5">
        <v>0</v>
      </c>
      <c r="D124" s="10" t="s">
        <v>101</v>
      </c>
      <c r="E124" s="5"/>
      <c r="F124" s="10"/>
      <c r="G124" s="10"/>
      <c r="H124" s="10"/>
      <c r="I124" s="10"/>
      <c r="J124" s="15">
        <f t="shared" ref="J124:L130" si="55">J125</f>
        <v>9395181.3399999999</v>
      </c>
      <c r="K124" s="15">
        <f t="shared" si="55"/>
        <v>9395181.3399999999</v>
      </c>
      <c r="L124" s="15">
        <f t="shared" si="55"/>
        <v>1120493.5599999998</v>
      </c>
      <c r="M124" s="33">
        <f t="shared" si="33"/>
        <v>11.926257934261434</v>
      </c>
      <c r="N124" s="33">
        <f t="shared" si="34"/>
        <v>11.926257934261434</v>
      </c>
    </row>
    <row r="125" spans="1:14" x14ac:dyDescent="0.25">
      <c r="A125" s="4" t="s">
        <v>8</v>
      </c>
      <c r="B125" s="5">
        <v>51</v>
      </c>
      <c r="C125" s="5">
        <v>0</v>
      </c>
      <c r="D125" s="10" t="s">
        <v>101</v>
      </c>
      <c r="E125" s="5">
        <v>851</v>
      </c>
      <c r="F125" s="10"/>
      <c r="G125" s="10"/>
      <c r="H125" s="10"/>
      <c r="I125" s="10"/>
      <c r="J125" s="15">
        <f>J129+J126</f>
        <v>9395181.3399999999</v>
      </c>
      <c r="K125" s="15">
        <f>K129+K126</f>
        <v>9395181.3399999999</v>
      </c>
      <c r="L125" s="15">
        <f t="shared" ref="L125" si="56">L129+L126</f>
        <v>1120493.5599999998</v>
      </c>
      <c r="M125" s="33">
        <f t="shared" si="33"/>
        <v>11.926257934261434</v>
      </c>
      <c r="N125" s="33">
        <f t="shared" si="34"/>
        <v>11.926257934261434</v>
      </c>
    </row>
    <row r="126" spans="1:14" ht="63.75" x14ac:dyDescent="0.25">
      <c r="A126" s="9" t="s">
        <v>266</v>
      </c>
      <c r="B126" s="5">
        <v>51</v>
      </c>
      <c r="C126" s="5">
        <v>0</v>
      </c>
      <c r="D126" s="10" t="s">
        <v>101</v>
      </c>
      <c r="E126" s="5">
        <v>851</v>
      </c>
      <c r="F126" s="10" t="s">
        <v>34</v>
      </c>
      <c r="G126" s="10" t="s">
        <v>101</v>
      </c>
      <c r="H126" s="10" t="s">
        <v>292</v>
      </c>
      <c r="I126" s="10"/>
      <c r="J126" s="15">
        <f t="shared" ref="J126:L127" si="57">J127</f>
        <v>2315580.5299999998</v>
      </c>
      <c r="K126" s="15">
        <f t="shared" si="57"/>
        <v>2315580.5299999998</v>
      </c>
      <c r="L126" s="15">
        <f t="shared" si="57"/>
        <v>47973.919999999998</v>
      </c>
      <c r="M126" s="33">
        <f t="shared" si="33"/>
        <v>2.0717880193957239</v>
      </c>
      <c r="N126" s="33">
        <f t="shared" si="34"/>
        <v>2.0717880193957239</v>
      </c>
    </row>
    <row r="127" spans="1:14" ht="38.25" x14ac:dyDescent="0.25">
      <c r="A127" s="13" t="s">
        <v>21</v>
      </c>
      <c r="B127" s="5">
        <v>51</v>
      </c>
      <c r="C127" s="5">
        <v>0</v>
      </c>
      <c r="D127" s="10" t="s">
        <v>101</v>
      </c>
      <c r="E127" s="5">
        <v>851</v>
      </c>
      <c r="F127" s="10"/>
      <c r="G127" s="10"/>
      <c r="H127" s="10" t="s">
        <v>292</v>
      </c>
      <c r="I127" s="10" t="s">
        <v>22</v>
      </c>
      <c r="J127" s="15">
        <f t="shared" si="57"/>
        <v>2315580.5299999998</v>
      </c>
      <c r="K127" s="15">
        <f t="shared" si="57"/>
        <v>2315580.5299999998</v>
      </c>
      <c r="L127" s="15">
        <f t="shared" si="57"/>
        <v>47973.919999999998</v>
      </c>
      <c r="M127" s="33">
        <f t="shared" si="33"/>
        <v>2.0717880193957239</v>
      </c>
      <c r="N127" s="33">
        <f t="shared" si="34"/>
        <v>2.0717880193957239</v>
      </c>
    </row>
    <row r="128" spans="1:14" ht="38.25" x14ac:dyDescent="0.25">
      <c r="A128" s="13" t="s">
        <v>23</v>
      </c>
      <c r="B128" s="5">
        <v>51</v>
      </c>
      <c r="C128" s="5">
        <v>0</v>
      </c>
      <c r="D128" s="10" t="s">
        <v>101</v>
      </c>
      <c r="E128" s="5">
        <v>851</v>
      </c>
      <c r="F128" s="10"/>
      <c r="G128" s="10"/>
      <c r="H128" s="10" t="s">
        <v>292</v>
      </c>
      <c r="I128" s="10" t="s">
        <v>24</v>
      </c>
      <c r="J128" s="15">
        <v>2315580.5299999998</v>
      </c>
      <c r="K128" s="15">
        <v>2315580.5299999998</v>
      </c>
      <c r="L128" s="15">
        <v>47973.919999999998</v>
      </c>
      <c r="M128" s="33">
        <f t="shared" si="33"/>
        <v>2.0717880193957239</v>
      </c>
      <c r="N128" s="33">
        <f t="shared" si="34"/>
        <v>2.0717880193957239</v>
      </c>
    </row>
    <row r="129" spans="1:14" ht="293.25" x14ac:dyDescent="0.25">
      <c r="A129" s="9" t="s">
        <v>268</v>
      </c>
      <c r="B129" s="5">
        <v>51</v>
      </c>
      <c r="C129" s="5">
        <v>0</v>
      </c>
      <c r="D129" s="10" t="s">
        <v>101</v>
      </c>
      <c r="E129" s="5">
        <v>851</v>
      </c>
      <c r="F129" s="10" t="s">
        <v>34</v>
      </c>
      <c r="G129" s="10" t="s">
        <v>101</v>
      </c>
      <c r="H129" s="10" t="s">
        <v>269</v>
      </c>
      <c r="I129" s="10"/>
      <c r="J129" s="15">
        <f t="shared" si="55"/>
        <v>7079600.8099999996</v>
      </c>
      <c r="K129" s="15">
        <f t="shared" si="55"/>
        <v>7079600.8099999996</v>
      </c>
      <c r="L129" s="15">
        <f t="shared" si="55"/>
        <v>1072519.6399999999</v>
      </c>
      <c r="M129" s="33">
        <f t="shared" si="33"/>
        <v>15.149436653053321</v>
      </c>
      <c r="N129" s="33">
        <f t="shared" si="34"/>
        <v>15.149436653053321</v>
      </c>
    </row>
    <row r="130" spans="1:14" x14ac:dyDescent="0.25">
      <c r="A130" s="12" t="s">
        <v>31</v>
      </c>
      <c r="B130" s="5">
        <v>51</v>
      </c>
      <c r="C130" s="5">
        <v>0</v>
      </c>
      <c r="D130" s="10" t="s">
        <v>101</v>
      </c>
      <c r="E130" s="5">
        <v>851</v>
      </c>
      <c r="F130" s="10"/>
      <c r="G130" s="10"/>
      <c r="H130" s="10" t="s">
        <v>269</v>
      </c>
      <c r="I130" s="10" t="s">
        <v>32</v>
      </c>
      <c r="J130" s="15">
        <f t="shared" si="55"/>
        <v>7079600.8099999996</v>
      </c>
      <c r="K130" s="15">
        <f t="shared" si="55"/>
        <v>7079600.8099999996</v>
      </c>
      <c r="L130" s="15">
        <f t="shared" si="55"/>
        <v>1072519.6399999999</v>
      </c>
      <c r="M130" s="33">
        <f t="shared" si="33"/>
        <v>15.149436653053321</v>
      </c>
      <c r="N130" s="33">
        <f t="shared" si="34"/>
        <v>15.149436653053321</v>
      </c>
    </row>
    <row r="131" spans="1:14" x14ac:dyDescent="0.25">
      <c r="A131" s="13" t="s">
        <v>105</v>
      </c>
      <c r="B131" s="5">
        <v>51</v>
      </c>
      <c r="C131" s="5">
        <v>0</v>
      </c>
      <c r="D131" s="10" t="s">
        <v>101</v>
      </c>
      <c r="E131" s="5">
        <v>851</v>
      </c>
      <c r="F131" s="10"/>
      <c r="G131" s="10"/>
      <c r="H131" s="10" t="s">
        <v>269</v>
      </c>
      <c r="I131" s="10" t="s">
        <v>106</v>
      </c>
      <c r="J131" s="15">
        <v>7079600.8099999996</v>
      </c>
      <c r="K131" s="15">
        <v>7079600.8099999996</v>
      </c>
      <c r="L131" s="15">
        <v>1072519.6399999999</v>
      </c>
      <c r="M131" s="33">
        <f t="shared" si="33"/>
        <v>15.149436653053321</v>
      </c>
      <c r="N131" s="33">
        <f t="shared" si="34"/>
        <v>15.149436653053321</v>
      </c>
    </row>
    <row r="132" spans="1:14" ht="51" x14ac:dyDescent="0.25">
      <c r="A132" s="4" t="s">
        <v>107</v>
      </c>
      <c r="B132" s="8">
        <v>51</v>
      </c>
      <c r="C132" s="8">
        <v>0</v>
      </c>
      <c r="D132" s="6" t="s">
        <v>87</v>
      </c>
      <c r="E132" s="5"/>
      <c r="F132" s="6"/>
      <c r="G132" s="6"/>
      <c r="H132" s="6"/>
      <c r="I132" s="6"/>
      <c r="J132" s="11">
        <f t="shared" ref="J132:L132" si="58">J133</f>
        <v>478987.88</v>
      </c>
      <c r="K132" s="11">
        <f t="shared" si="58"/>
        <v>478987.88</v>
      </c>
      <c r="L132" s="11">
        <f t="shared" si="58"/>
        <v>254310.85</v>
      </c>
      <c r="M132" s="33">
        <f t="shared" si="33"/>
        <v>53.093378897186291</v>
      </c>
      <c r="N132" s="33">
        <f t="shared" si="34"/>
        <v>53.093378897186291</v>
      </c>
    </row>
    <row r="133" spans="1:14" x14ac:dyDescent="0.25">
      <c r="A133" s="4" t="s">
        <v>8</v>
      </c>
      <c r="B133" s="8">
        <v>51</v>
      </c>
      <c r="C133" s="8">
        <v>0</v>
      </c>
      <c r="D133" s="6" t="s">
        <v>87</v>
      </c>
      <c r="E133" s="8">
        <v>851</v>
      </c>
      <c r="F133" s="6"/>
      <c r="G133" s="6"/>
      <c r="H133" s="6"/>
      <c r="I133" s="6"/>
      <c r="J133" s="7">
        <f>J134+J142+J137</f>
        <v>478987.88</v>
      </c>
      <c r="K133" s="7">
        <f>K134+K142+K137</f>
        <v>478987.88</v>
      </c>
      <c r="L133" s="7">
        <f t="shared" ref="L133" si="59">L134+L142+L137</f>
        <v>254310.85</v>
      </c>
      <c r="M133" s="33">
        <f t="shared" ref="M133:M196" si="60">L133/J133*100</f>
        <v>53.093378897186291</v>
      </c>
      <c r="N133" s="33">
        <f t="shared" ref="N133:N196" si="61">L133/K133*100</f>
        <v>53.093378897186291</v>
      </c>
    </row>
    <row r="134" spans="1:14" ht="25.5" x14ac:dyDescent="0.25">
      <c r="A134" s="16" t="s">
        <v>108</v>
      </c>
      <c r="B134" s="5">
        <v>51</v>
      </c>
      <c r="C134" s="5">
        <v>0</v>
      </c>
      <c r="D134" s="6" t="s">
        <v>87</v>
      </c>
      <c r="E134" s="5">
        <v>851</v>
      </c>
      <c r="F134" s="6" t="s">
        <v>70</v>
      </c>
      <c r="G134" s="6" t="s">
        <v>66</v>
      </c>
      <c r="H134" s="6" t="s">
        <v>109</v>
      </c>
      <c r="I134" s="6"/>
      <c r="J134" s="11">
        <f t="shared" ref="J134:L138" si="62">J135</f>
        <v>95962.61</v>
      </c>
      <c r="K134" s="11">
        <f t="shared" si="62"/>
        <v>95962.61</v>
      </c>
      <c r="L134" s="11">
        <f t="shared" si="62"/>
        <v>19353.439999999999</v>
      </c>
      <c r="M134" s="33">
        <f t="shared" si="60"/>
        <v>20.167688227737866</v>
      </c>
      <c r="N134" s="33">
        <f t="shared" si="61"/>
        <v>20.167688227737866</v>
      </c>
    </row>
    <row r="135" spans="1:14" ht="38.25" x14ac:dyDescent="0.25">
      <c r="A135" s="13" t="s">
        <v>21</v>
      </c>
      <c r="B135" s="5">
        <v>51</v>
      </c>
      <c r="C135" s="5">
        <v>0</v>
      </c>
      <c r="D135" s="6" t="s">
        <v>87</v>
      </c>
      <c r="E135" s="5">
        <v>851</v>
      </c>
      <c r="F135" s="6" t="s">
        <v>70</v>
      </c>
      <c r="G135" s="6" t="s">
        <v>66</v>
      </c>
      <c r="H135" s="6" t="s">
        <v>109</v>
      </c>
      <c r="I135" s="6" t="s">
        <v>22</v>
      </c>
      <c r="J135" s="11">
        <f t="shared" si="62"/>
        <v>95962.61</v>
      </c>
      <c r="K135" s="11">
        <f t="shared" si="62"/>
        <v>95962.61</v>
      </c>
      <c r="L135" s="11">
        <f t="shared" si="62"/>
        <v>19353.439999999999</v>
      </c>
      <c r="M135" s="33">
        <f t="shared" si="60"/>
        <v>20.167688227737866</v>
      </c>
      <c r="N135" s="33">
        <f t="shared" si="61"/>
        <v>20.167688227737866</v>
      </c>
    </row>
    <row r="136" spans="1:14" ht="38.25" x14ac:dyDescent="0.25">
      <c r="A136" s="13" t="s">
        <v>23</v>
      </c>
      <c r="B136" s="5">
        <v>51</v>
      </c>
      <c r="C136" s="5">
        <v>0</v>
      </c>
      <c r="D136" s="6" t="s">
        <v>87</v>
      </c>
      <c r="E136" s="5">
        <v>851</v>
      </c>
      <c r="F136" s="6" t="s">
        <v>70</v>
      </c>
      <c r="G136" s="6" t="s">
        <v>66</v>
      </c>
      <c r="H136" s="6" t="s">
        <v>109</v>
      </c>
      <c r="I136" s="6" t="s">
        <v>24</v>
      </c>
      <c r="J136" s="11">
        <v>95962.61</v>
      </c>
      <c r="K136" s="11">
        <v>95962.61</v>
      </c>
      <c r="L136" s="11">
        <v>19353.439999999999</v>
      </c>
      <c r="M136" s="33">
        <f t="shared" si="60"/>
        <v>20.167688227737866</v>
      </c>
      <c r="N136" s="33">
        <f t="shared" si="61"/>
        <v>20.167688227737866</v>
      </c>
    </row>
    <row r="137" spans="1:14" ht="25.5" x14ac:dyDescent="0.25">
      <c r="A137" s="12" t="s">
        <v>110</v>
      </c>
      <c r="B137" s="5">
        <v>51</v>
      </c>
      <c r="C137" s="5">
        <v>0</v>
      </c>
      <c r="D137" s="6" t="s">
        <v>87</v>
      </c>
      <c r="E137" s="5">
        <v>851</v>
      </c>
      <c r="F137" s="6" t="s">
        <v>70</v>
      </c>
      <c r="G137" s="6" t="s">
        <v>66</v>
      </c>
      <c r="H137" s="6" t="s">
        <v>111</v>
      </c>
      <c r="I137" s="6"/>
      <c r="J137" s="11">
        <f>J138+J140</f>
        <v>269676.46999999997</v>
      </c>
      <c r="K137" s="11">
        <f>K138+K140</f>
        <v>269676.46999999997</v>
      </c>
      <c r="L137" s="11">
        <f t="shared" ref="L137" si="63">L138+L140</f>
        <v>216066.03</v>
      </c>
      <c r="M137" s="33">
        <f t="shared" si="60"/>
        <v>80.120460639372808</v>
      </c>
      <c r="N137" s="33">
        <f t="shared" si="61"/>
        <v>80.120460639372808</v>
      </c>
    </row>
    <row r="138" spans="1:14" ht="38.25" x14ac:dyDescent="0.25">
      <c r="A138" s="13" t="s">
        <v>21</v>
      </c>
      <c r="B138" s="5">
        <v>51</v>
      </c>
      <c r="C138" s="5">
        <v>0</v>
      </c>
      <c r="D138" s="6" t="s">
        <v>87</v>
      </c>
      <c r="E138" s="5">
        <v>851</v>
      </c>
      <c r="F138" s="6" t="s">
        <v>70</v>
      </c>
      <c r="G138" s="6" t="s">
        <v>66</v>
      </c>
      <c r="H138" s="6" t="s">
        <v>111</v>
      </c>
      <c r="I138" s="6" t="s">
        <v>22</v>
      </c>
      <c r="J138" s="11">
        <f t="shared" si="62"/>
        <v>53610.44</v>
      </c>
      <c r="K138" s="11">
        <f t="shared" si="62"/>
        <v>53610.44</v>
      </c>
      <c r="L138" s="11">
        <f t="shared" si="62"/>
        <v>0</v>
      </c>
      <c r="M138" s="33">
        <f t="shared" si="60"/>
        <v>0</v>
      </c>
      <c r="N138" s="33">
        <f t="shared" si="61"/>
        <v>0</v>
      </c>
    </row>
    <row r="139" spans="1:14" ht="38.25" x14ac:dyDescent="0.25">
      <c r="A139" s="13" t="s">
        <v>23</v>
      </c>
      <c r="B139" s="5">
        <v>51</v>
      </c>
      <c r="C139" s="5">
        <v>0</v>
      </c>
      <c r="D139" s="6" t="s">
        <v>87</v>
      </c>
      <c r="E139" s="5">
        <v>851</v>
      </c>
      <c r="F139" s="6" t="s">
        <v>70</v>
      </c>
      <c r="G139" s="6" t="s">
        <v>66</v>
      </c>
      <c r="H139" s="6" t="s">
        <v>111</v>
      </c>
      <c r="I139" s="6" t="s">
        <v>24</v>
      </c>
      <c r="J139" s="11">
        <v>53610.44</v>
      </c>
      <c r="K139" s="11">
        <v>53610.44</v>
      </c>
      <c r="L139" s="11">
        <v>0</v>
      </c>
      <c r="M139" s="33">
        <f t="shared" si="60"/>
        <v>0</v>
      </c>
      <c r="N139" s="33">
        <f t="shared" si="61"/>
        <v>0</v>
      </c>
    </row>
    <row r="140" spans="1:14" ht="30" x14ac:dyDescent="0.25">
      <c r="A140" s="17" t="s">
        <v>43</v>
      </c>
      <c r="B140" s="5">
        <v>51</v>
      </c>
      <c r="C140" s="5">
        <v>0</v>
      </c>
      <c r="D140" s="6" t="s">
        <v>87</v>
      </c>
      <c r="E140" s="5">
        <v>851</v>
      </c>
      <c r="F140" s="6" t="s">
        <v>70</v>
      </c>
      <c r="G140" s="6" t="s">
        <v>66</v>
      </c>
      <c r="H140" s="6" t="s">
        <v>111</v>
      </c>
      <c r="I140" s="6" t="s">
        <v>44</v>
      </c>
      <c r="J140" s="11">
        <f>J141</f>
        <v>216066.03</v>
      </c>
      <c r="K140" s="11">
        <f>K141</f>
        <v>216066.03</v>
      </c>
      <c r="L140" s="11">
        <f t="shared" ref="L140" si="64">L141</f>
        <v>216066.03</v>
      </c>
      <c r="M140" s="33">
        <f t="shared" si="60"/>
        <v>100</v>
      </c>
      <c r="N140" s="33">
        <f t="shared" si="61"/>
        <v>100</v>
      </c>
    </row>
    <row r="141" spans="1:14" ht="15" x14ac:dyDescent="0.25">
      <c r="A141" s="17" t="s">
        <v>270</v>
      </c>
      <c r="B141" s="5">
        <v>51</v>
      </c>
      <c r="C141" s="5">
        <v>0</v>
      </c>
      <c r="D141" s="6" t="s">
        <v>87</v>
      </c>
      <c r="E141" s="5">
        <v>851</v>
      </c>
      <c r="F141" s="6" t="s">
        <v>70</v>
      </c>
      <c r="G141" s="6" t="s">
        <v>66</v>
      </c>
      <c r="H141" s="6" t="s">
        <v>111</v>
      </c>
      <c r="I141" s="6" t="s">
        <v>271</v>
      </c>
      <c r="J141" s="11">
        <v>216066.03</v>
      </c>
      <c r="K141" s="11">
        <v>216066.03</v>
      </c>
      <c r="L141" s="11">
        <v>216066.03</v>
      </c>
      <c r="M141" s="33">
        <f t="shared" si="60"/>
        <v>100</v>
      </c>
      <c r="N141" s="33">
        <f t="shared" si="61"/>
        <v>100</v>
      </c>
    </row>
    <row r="142" spans="1:14" ht="140.25" x14ac:dyDescent="0.25">
      <c r="A142" s="4" t="s">
        <v>112</v>
      </c>
      <c r="B142" s="5">
        <v>51</v>
      </c>
      <c r="C142" s="5">
        <v>0</v>
      </c>
      <c r="D142" s="6" t="s">
        <v>87</v>
      </c>
      <c r="E142" s="5">
        <v>851</v>
      </c>
      <c r="F142" s="10"/>
      <c r="G142" s="10"/>
      <c r="H142" s="10" t="s">
        <v>113</v>
      </c>
      <c r="I142" s="6"/>
      <c r="J142" s="11">
        <f t="shared" ref="J142:L143" si="65">J143</f>
        <v>113348.8</v>
      </c>
      <c r="K142" s="11">
        <f t="shared" si="65"/>
        <v>113348.8</v>
      </c>
      <c r="L142" s="11">
        <f t="shared" si="65"/>
        <v>18891.38</v>
      </c>
      <c r="M142" s="33">
        <f t="shared" si="60"/>
        <v>16.666590206512993</v>
      </c>
      <c r="N142" s="33">
        <f t="shared" si="61"/>
        <v>16.666590206512993</v>
      </c>
    </row>
    <row r="143" spans="1:14" x14ac:dyDescent="0.25">
      <c r="A143" s="12" t="s">
        <v>31</v>
      </c>
      <c r="B143" s="5">
        <v>51</v>
      </c>
      <c r="C143" s="5">
        <v>0</v>
      </c>
      <c r="D143" s="6" t="s">
        <v>87</v>
      </c>
      <c r="E143" s="5">
        <v>851</v>
      </c>
      <c r="F143" s="10"/>
      <c r="G143" s="10"/>
      <c r="H143" s="10" t="s">
        <v>113</v>
      </c>
      <c r="I143" s="6" t="s">
        <v>32</v>
      </c>
      <c r="J143" s="11">
        <f t="shared" si="65"/>
        <v>113348.8</v>
      </c>
      <c r="K143" s="11">
        <f t="shared" si="65"/>
        <v>113348.8</v>
      </c>
      <c r="L143" s="11">
        <f t="shared" si="65"/>
        <v>18891.38</v>
      </c>
      <c r="M143" s="33">
        <f t="shared" si="60"/>
        <v>16.666590206512993</v>
      </c>
      <c r="N143" s="33">
        <f t="shared" si="61"/>
        <v>16.666590206512993</v>
      </c>
    </row>
    <row r="144" spans="1:14" x14ac:dyDescent="0.25">
      <c r="A144" s="13" t="s">
        <v>105</v>
      </c>
      <c r="B144" s="5">
        <v>51</v>
      </c>
      <c r="C144" s="5">
        <v>0</v>
      </c>
      <c r="D144" s="6" t="s">
        <v>87</v>
      </c>
      <c r="E144" s="5">
        <v>851</v>
      </c>
      <c r="F144" s="10"/>
      <c r="G144" s="10"/>
      <c r="H144" s="10" t="s">
        <v>113</v>
      </c>
      <c r="I144" s="6" t="s">
        <v>106</v>
      </c>
      <c r="J144" s="11">
        <v>113348.8</v>
      </c>
      <c r="K144" s="11">
        <v>113348.8</v>
      </c>
      <c r="L144" s="11">
        <v>18891.38</v>
      </c>
      <c r="M144" s="33">
        <f t="shared" si="60"/>
        <v>16.666590206512993</v>
      </c>
      <c r="N144" s="33">
        <f t="shared" si="61"/>
        <v>16.666590206512993</v>
      </c>
    </row>
    <row r="145" spans="1:14" ht="38.25" x14ac:dyDescent="0.25">
      <c r="A145" s="16" t="s">
        <v>115</v>
      </c>
      <c r="B145" s="5">
        <v>51</v>
      </c>
      <c r="C145" s="5">
        <v>0</v>
      </c>
      <c r="D145" s="10" t="s">
        <v>116</v>
      </c>
      <c r="E145" s="5"/>
      <c r="F145" s="10"/>
      <c r="G145" s="10"/>
      <c r="H145" s="10"/>
      <c r="I145" s="10"/>
      <c r="J145" s="15">
        <f t="shared" ref="J145:L145" si="66">J146</f>
        <v>11895200</v>
      </c>
      <c r="K145" s="15">
        <f t="shared" si="66"/>
        <v>11895200</v>
      </c>
      <c r="L145" s="15">
        <f t="shared" si="66"/>
        <v>2432487</v>
      </c>
      <c r="M145" s="33">
        <f t="shared" si="60"/>
        <v>20.4493156903625</v>
      </c>
      <c r="N145" s="33">
        <f t="shared" si="61"/>
        <v>20.4493156903625</v>
      </c>
    </row>
    <row r="146" spans="1:14" x14ac:dyDescent="0.25">
      <c r="A146" s="4" t="s">
        <v>8</v>
      </c>
      <c r="B146" s="5">
        <v>51</v>
      </c>
      <c r="C146" s="5">
        <v>0</v>
      </c>
      <c r="D146" s="10" t="s">
        <v>116</v>
      </c>
      <c r="E146" s="5">
        <v>851</v>
      </c>
      <c r="F146" s="10"/>
      <c r="G146" s="10"/>
      <c r="H146" s="10"/>
      <c r="I146" s="10"/>
      <c r="J146" s="15">
        <f>J147+J150</f>
        <v>11895200</v>
      </c>
      <c r="K146" s="15">
        <f>K147+K150</f>
        <v>11895200</v>
      </c>
      <c r="L146" s="15">
        <f t="shared" ref="L146" si="67">L147+L150</f>
        <v>2432487</v>
      </c>
      <c r="M146" s="33">
        <f t="shared" si="60"/>
        <v>20.4493156903625</v>
      </c>
      <c r="N146" s="33">
        <f t="shared" si="61"/>
        <v>20.4493156903625</v>
      </c>
    </row>
    <row r="147" spans="1:14" ht="25.5" x14ac:dyDescent="0.25">
      <c r="A147" s="9" t="s">
        <v>117</v>
      </c>
      <c r="B147" s="5">
        <v>51</v>
      </c>
      <c r="C147" s="5">
        <v>0</v>
      </c>
      <c r="D147" s="10" t="s">
        <v>116</v>
      </c>
      <c r="E147" s="5">
        <v>851</v>
      </c>
      <c r="F147" s="10"/>
      <c r="G147" s="10"/>
      <c r="H147" s="10" t="s">
        <v>118</v>
      </c>
      <c r="I147" s="10"/>
      <c r="J147" s="15">
        <f t="shared" ref="J147:L148" si="68">J148</f>
        <v>11876300</v>
      </c>
      <c r="K147" s="15">
        <f t="shared" si="68"/>
        <v>11876300</v>
      </c>
      <c r="L147" s="15">
        <f t="shared" si="68"/>
        <v>2432487</v>
      </c>
      <c r="M147" s="33">
        <f t="shared" si="60"/>
        <v>20.481858828086189</v>
      </c>
      <c r="N147" s="33">
        <f t="shared" si="61"/>
        <v>20.481858828086189</v>
      </c>
    </row>
    <row r="148" spans="1:14" ht="51" x14ac:dyDescent="0.25">
      <c r="A148" s="9" t="s">
        <v>76</v>
      </c>
      <c r="B148" s="5">
        <v>51</v>
      </c>
      <c r="C148" s="5">
        <v>0</v>
      </c>
      <c r="D148" s="10" t="s">
        <v>116</v>
      </c>
      <c r="E148" s="5">
        <v>851</v>
      </c>
      <c r="F148" s="10"/>
      <c r="G148" s="10"/>
      <c r="H148" s="10" t="s">
        <v>118</v>
      </c>
      <c r="I148" s="10" t="s">
        <v>77</v>
      </c>
      <c r="J148" s="15">
        <f t="shared" si="68"/>
        <v>11876300</v>
      </c>
      <c r="K148" s="15">
        <f t="shared" si="68"/>
        <v>11876300</v>
      </c>
      <c r="L148" s="15">
        <f t="shared" si="68"/>
        <v>2432487</v>
      </c>
      <c r="M148" s="33">
        <f t="shared" si="60"/>
        <v>20.481858828086189</v>
      </c>
      <c r="N148" s="33">
        <f t="shared" si="61"/>
        <v>20.481858828086189</v>
      </c>
    </row>
    <row r="149" spans="1:14" x14ac:dyDescent="0.25">
      <c r="A149" s="9" t="s">
        <v>119</v>
      </c>
      <c r="B149" s="5">
        <v>51</v>
      </c>
      <c r="C149" s="5">
        <v>0</v>
      </c>
      <c r="D149" s="10" t="s">
        <v>116</v>
      </c>
      <c r="E149" s="5">
        <v>851</v>
      </c>
      <c r="F149" s="10"/>
      <c r="G149" s="10"/>
      <c r="H149" s="10" t="s">
        <v>118</v>
      </c>
      <c r="I149" s="10" t="s">
        <v>79</v>
      </c>
      <c r="J149" s="15">
        <v>11876300</v>
      </c>
      <c r="K149" s="15">
        <v>11876300</v>
      </c>
      <c r="L149" s="15">
        <v>2432487</v>
      </c>
      <c r="M149" s="33">
        <f t="shared" si="60"/>
        <v>20.481858828086189</v>
      </c>
      <c r="N149" s="33">
        <f t="shared" si="61"/>
        <v>20.481858828086189</v>
      </c>
    </row>
    <row r="150" spans="1:14" ht="25.5" x14ac:dyDescent="0.25">
      <c r="A150" s="14" t="s">
        <v>120</v>
      </c>
      <c r="B150" s="5">
        <v>51</v>
      </c>
      <c r="C150" s="5">
        <v>0</v>
      </c>
      <c r="D150" s="10" t="s">
        <v>116</v>
      </c>
      <c r="E150" s="5">
        <v>851</v>
      </c>
      <c r="F150" s="10"/>
      <c r="G150" s="10"/>
      <c r="H150" s="10" t="s">
        <v>121</v>
      </c>
      <c r="I150" s="10"/>
      <c r="J150" s="15">
        <f t="shared" ref="J150:L151" si="69">J151</f>
        <v>18900</v>
      </c>
      <c r="K150" s="15">
        <f t="shared" si="69"/>
        <v>18900</v>
      </c>
      <c r="L150" s="15">
        <f t="shared" si="69"/>
        <v>0</v>
      </c>
      <c r="M150" s="33">
        <f t="shared" si="60"/>
        <v>0</v>
      </c>
      <c r="N150" s="33">
        <f t="shared" si="61"/>
        <v>0</v>
      </c>
    </row>
    <row r="151" spans="1:14" ht="51" x14ac:dyDescent="0.25">
      <c r="A151" s="13" t="s">
        <v>76</v>
      </c>
      <c r="B151" s="5">
        <v>51</v>
      </c>
      <c r="C151" s="5">
        <v>0</v>
      </c>
      <c r="D151" s="10" t="s">
        <v>116</v>
      </c>
      <c r="E151" s="5">
        <v>851</v>
      </c>
      <c r="F151" s="10"/>
      <c r="G151" s="10"/>
      <c r="H151" s="10" t="s">
        <v>121</v>
      </c>
      <c r="I151" s="10" t="s">
        <v>77</v>
      </c>
      <c r="J151" s="15">
        <f t="shared" si="69"/>
        <v>18900</v>
      </c>
      <c r="K151" s="15">
        <f t="shared" si="69"/>
        <v>18900</v>
      </c>
      <c r="L151" s="15">
        <f t="shared" si="69"/>
        <v>0</v>
      </c>
      <c r="M151" s="33">
        <f t="shared" si="60"/>
        <v>0</v>
      </c>
      <c r="N151" s="33">
        <f t="shared" si="61"/>
        <v>0</v>
      </c>
    </row>
    <row r="152" spans="1:14" x14ac:dyDescent="0.25">
      <c r="A152" s="13" t="s">
        <v>119</v>
      </c>
      <c r="B152" s="5">
        <v>51</v>
      </c>
      <c r="C152" s="5">
        <v>0</v>
      </c>
      <c r="D152" s="10" t="s">
        <v>116</v>
      </c>
      <c r="E152" s="5">
        <v>851</v>
      </c>
      <c r="F152" s="10"/>
      <c r="G152" s="10"/>
      <c r="H152" s="10" t="s">
        <v>121</v>
      </c>
      <c r="I152" s="10" t="s">
        <v>79</v>
      </c>
      <c r="J152" s="15">
        <v>18900</v>
      </c>
      <c r="K152" s="15">
        <v>18900</v>
      </c>
      <c r="L152" s="15">
        <v>0</v>
      </c>
      <c r="M152" s="33">
        <f t="shared" si="60"/>
        <v>0</v>
      </c>
      <c r="N152" s="33">
        <f t="shared" si="61"/>
        <v>0</v>
      </c>
    </row>
    <row r="153" spans="1:14" ht="25.5" x14ac:dyDescent="0.25">
      <c r="A153" s="16" t="s">
        <v>124</v>
      </c>
      <c r="B153" s="5">
        <v>51</v>
      </c>
      <c r="C153" s="5">
        <v>0</v>
      </c>
      <c r="D153" s="10" t="s">
        <v>35</v>
      </c>
      <c r="E153" s="5"/>
      <c r="F153" s="10"/>
      <c r="G153" s="10"/>
      <c r="H153" s="10"/>
      <c r="I153" s="10"/>
      <c r="J153" s="15">
        <f t="shared" ref="J153:L156" si="70">J154</f>
        <v>132000</v>
      </c>
      <c r="K153" s="15">
        <f t="shared" si="70"/>
        <v>132000</v>
      </c>
      <c r="L153" s="15">
        <f t="shared" si="70"/>
        <v>30000</v>
      </c>
      <c r="M153" s="33">
        <f t="shared" si="60"/>
        <v>22.727272727272727</v>
      </c>
      <c r="N153" s="33">
        <f t="shared" si="61"/>
        <v>22.727272727272727</v>
      </c>
    </row>
    <row r="154" spans="1:14" x14ac:dyDescent="0.25">
      <c r="A154" s="4" t="s">
        <v>8</v>
      </c>
      <c r="B154" s="5">
        <v>51</v>
      </c>
      <c r="C154" s="5">
        <v>0</v>
      </c>
      <c r="D154" s="10" t="s">
        <v>35</v>
      </c>
      <c r="E154" s="5">
        <v>851</v>
      </c>
      <c r="F154" s="10"/>
      <c r="G154" s="10"/>
      <c r="H154" s="10"/>
      <c r="I154" s="10"/>
      <c r="J154" s="15">
        <f t="shared" si="70"/>
        <v>132000</v>
      </c>
      <c r="K154" s="15">
        <f t="shared" si="70"/>
        <v>132000</v>
      </c>
      <c r="L154" s="15">
        <f t="shared" si="70"/>
        <v>30000</v>
      </c>
      <c r="M154" s="33">
        <f t="shared" si="60"/>
        <v>22.727272727272727</v>
      </c>
      <c r="N154" s="33">
        <f t="shared" si="61"/>
        <v>22.727272727272727</v>
      </c>
    </row>
    <row r="155" spans="1:14" ht="140.25" x14ac:dyDescent="0.25">
      <c r="A155" s="9" t="s">
        <v>125</v>
      </c>
      <c r="B155" s="5">
        <v>51</v>
      </c>
      <c r="C155" s="5">
        <v>0</v>
      </c>
      <c r="D155" s="10" t="s">
        <v>35</v>
      </c>
      <c r="E155" s="5">
        <v>851</v>
      </c>
      <c r="F155" s="10"/>
      <c r="G155" s="10"/>
      <c r="H155" s="10" t="s">
        <v>126</v>
      </c>
      <c r="I155" s="10"/>
      <c r="J155" s="15">
        <f t="shared" si="70"/>
        <v>132000</v>
      </c>
      <c r="K155" s="15">
        <f t="shared" si="70"/>
        <v>132000</v>
      </c>
      <c r="L155" s="15">
        <f t="shared" si="70"/>
        <v>30000</v>
      </c>
      <c r="M155" s="33">
        <f t="shared" si="60"/>
        <v>22.727272727272727</v>
      </c>
      <c r="N155" s="33">
        <f t="shared" si="61"/>
        <v>22.727272727272727</v>
      </c>
    </row>
    <row r="156" spans="1:14" ht="51" x14ac:dyDescent="0.25">
      <c r="A156" s="14" t="s">
        <v>76</v>
      </c>
      <c r="B156" s="5">
        <v>51</v>
      </c>
      <c r="C156" s="5">
        <v>0</v>
      </c>
      <c r="D156" s="10" t="s">
        <v>35</v>
      </c>
      <c r="E156" s="5">
        <v>851</v>
      </c>
      <c r="F156" s="10"/>
      <c r="G156" s="10"/>
      <c r="H156" s="10" t="s">
        <v>126</v>
      </c>
      <c r="I156" s="10" t="s">
        <v>77</v>
      </c>
      <c r="J156" s="15">
        <f t="shared" si="70"/>
        <v>132000</v>
      </c>
      <c r="K156" s="15">
        <f t="shared" si="70"/>
        <v>132000</v>
      </c>
      <c r="L156" s="15">
        <f t="shared" si="70"/>
        <v>30000</v>
      </c>
      <c r="M156" s="33">
        <f t="shared" si="60"/>
        <v>22.727272727272727</v>
      </c>
      <c r="N156" s="33">
        <f t="shared" si="61"/>
        <v>22.727272727272727</v>
      </c>
    </row>
    <row r="157" spans="1:14" x14ac:dyDescent="0.25">
      <c r="A157" s="13" t="s">
        <v>119</v>
      </c>
      <c r="B157" s="5">
        <v>51</v>
      </c>
      <c r="C157" s="5">
        <v>0</v>
      </c>
      <c r="D157" s="10" t="s">
        <v>35</v>
      </c>
      <c r="E157" s="5">
        <v>851</v>
      </c>
      <c r="F157" s="10"/>
      <c r="G157" s="10"/>
      <c r="H157" s="10" t="s">
        <v>126</v>
      </c>
      <c r="I157" s="18" t="s">
        <v>79</v>
      </c>
      <c r="J157" s="15">
        <v>132000</v>
      </c>
      <c r="K157" s="15">
        <v>132000</v>
      </c>
      <c r="L157" s="15">
        <v>30000</v>
      </c>
      <c r="M157" s="33">
        <f t="shared" si="60"/>
        <v>22.727272727272727</v>
      </c>
      <c r="N157" s="33">
        <f t="shared" si="61"/>
        <v>22.727272727272727</v>
      </c>
    </row>
    <row r="158" spans="1:14" ht="51" x14ac:dyDescent="0.25">
      <c r="A158" s="13" t="s">
        <v>127</v>
      </c>
      <c r="B158" s="5">
        <v>51</v>
      </c>
      <c r="C158" s="5">
        <v>0</v>
      </c>
      <c r="D158" s="10" t="s">
        <v>128</v>
      </c>
      <c r="E158" s="19"/>
      <c r="F158" s="19"/>
      <c r="G158" s="19"/>
      <c r="H158" s="19"/>
      <c r="I158" s="20"/>
      <c r="J158" s="15">
        <f t="shared" ref="J158:L161" si="71">J159</f>
        <v>623554.22</v>
      </c>
      <c r="K158" s="15">
        <f t="shared" si="71"/>
        <v>623554.22</v>
      </c>
      <c r="L158" s="15">
        <f t="shared" si="71"/>
        <v>0</v>
      </c>
      <c r="M158" s="33">
        <f t="shared" si="60"/>
        <v>0</v>
      </c>
      <c r="N158" s="33">
        <f t="shared" si="61"/>
        <v>0</v>
      </c>
    </row>
    <row r="159" spans="1:14" x14ac:dyDescent="0.25">
      <c r="A159" s="4" t="s">
        <v>8</v>
      </c>
      <c r="B159" s="5">
        <v>51</v>
      </c>
      <c r="C159" s="5">
        <v>0</v>
      </c>
      <c r="D159" s="10" t="s">
        <v>128</v>
      </c>
      <c r="E159" s="5">
        <v>851</v>
      </c>
      <c r="F159" s="10"/>
      <c r="G159" s="10"/>
      <c r="H159" s="10"/>
      <c r="I159" s="18"/>
      <c r="J159" s="15">
        <f t="shared" si="71"/>
        <v>623554.22</v>
      </c>
      <c r="K159" s="15">
        <f t="shared" si="71"/>
        <v>623554.22</v>
      </c>
      <c r="L159" s="15">
        <f t="shared" si="71"/>
        <v>0</v>
      </c>
      <c r="M159" s="33">
        <f t="shared" si="60"/>
        <v>0</v>
      </c>
      <c r="N159" s="33">
        <f t="shared" si="61"/>
        <v>0</v>
      </c>
    </row>
    <row r="160" spans="1:14" ht="25.5" x14ac:dyDescent="0.25">
      <c r="A160" s="13" t="s">
        <v>129</v>
      </c>
      <c r="B160" s="5">
        <v>51</v>
      </c>
      <c r="C160" s="5">
        <v>0</v>
      </c>
      <c r="D160" s="10" t="s">
        <v>128</v>
      </c>
      <c r="E160" s="5">
        <v>851</v>
      </c>
      <c r="F160" s="10"/>
      <c r="G160" s="10"/>
      <c r="H160" s="10" t="s">
        <v>250</v>
      </c>
      <c r="I160" s="10"/>
      <c r="J160" s="15">
        <f t="shared" si="71"/>
        <v>623554.22</v>
      </c>
      <c r="K160" s="15">
        <f t="shared" si="71"/>
        <v>623554.22</v>
      </c>
      <c r="L160" s="15">
        <f t="shared" si="71"/>
        <v>0</v>
      </c>
      <c r="M160" s="33">
        <f t="shared" si="60"/>
        <v>0</v>
      </c>
      <c r="N160" s="33">
        <f t="shared" si="61"/>
        <v>0</v>
      </c>
    </row>
    <row r="161" spans="1:14" ht="38.25" x14ac:dyDescent="0.25">
      <c r="A161" s="13" t="s">
        <v>21</v>
      </c>
      <c r="B161" s="5">
        <v>51</v>
      </c>
      <c r="C161" s="5">
        <v>0</v>
      </c>
      <c r="D161" s="10" t="s">
        <v>128</v>
      </c>
      <c r="E161" s="5">
        <v>851</v>
      </c>
      <c r="F161" s="10"/>
      <c r="G161" s="10"/>
      <c r="H161" s="10" t="s">
        <v>250</v>
      </c>
      <c r="I161" s="10" t="s">
        <v>22</v>
      </c>
      <c r="J161" s="15">
        <f t="shared" si="71"/>
        <v>623554.22</v>
      </c>
      <c r="K161" s="15">
        <f t="shared" si="71"/>
        <v>623554.22</v>
      </c>
      <c r="L161" s="15">
        <f t="shared" si="71"/>
        <v>0</v>
      </c>
      <c r="M161" s="33">
        <f t="shared" si="60"/>
        <v>0</v>
      </c>
      <c r="N161" s="33">
        <f t="shared" si="61"/>
        <v>0</v>
      </c>
    </row>
    <row r="162" spans="1:14" ht="38.25" x14ac:dyDescent="0.25">
      <c r="A162" s="13" t="s">
        <v>23</v>
      </c>
      <c r="B162" s="5">
        <v>51</v>
      </c>
      <c r="C162" s="5">
        <v>0</v>
      </c>
      <c r="D162" s="10" t="s">
        <v>128</v>
      </c>
      <c r="E162" s="5">
        <v>851</v>
      </c>
      <c r="F162" s="10"/>
      <c r="G162" s="10"/>
      <c r="H162" s="10" t="s">
        <v>250</v>
      </c>
      <c r="I162" s="10" t="s">
        <v>24</v>
      </c>
      <c r="J162" s="15">
        <v>623554.22</v>
      </c>
      <c r="K162" s="15">
        <v>623554.22</v>
      </c>
      <c r="L162" s="15">
        <v>0</v>
      </c>
      <c r="M162" s="33">
        <f t="shared" si="60"/>
        <v>0</v>
      </c>
      <c r="N162" s="33">
        <f t="shared" si="61"/>
        <v>0</v>
      </c>
    </row>
    <row r="163" spans="1:14" ht="51" hidden="1" x14ac:dyDescent="0.25">
      <c r="A163" s="21" t="s">
        <v>251</v>
      </c>
      <c r="B163" s="5">
        <v>51</v>
      </c>
      <c r="C163" s="5">
        <v>0</v>
      </c>
      <c r="D163" s="10" t="s">
        <v>252</v>
      </c>
      <c r="E163" s="5"/>
      <c r="F163" s="10"/>
      <c r="G163" s="10"/>
      <c r="H163" s="10"/>
      <c r="I163" s="10"/>
      <c r="J163" s="15">
        <f t="shared" ref="J163:L164" si="72">J164</f>
        <v>0</v>
      </c>
      <c r="K163" s="15">
        <f t="shared" si="72"/>
        <v>0</v>
      </c>
      <c r="L163" s="15">
        <f t="shared" si="72"/>
        <v>0</v>
      </c>
      <c r="M163" s="33" t="e">
        <f t="shared" si="60"/>
        <v>#DIV/0!</v>
      </c>
      <c r="N163" s="33" t="e">
        <f t="shared" si="61"/>
        <v>#DIV/0!</v>
      </c>
    </row>
    <row r="164" spans="1:14" hidden="1" x14ac:dyDescent="0.25">
      <c r="A164" s="4" t="s">
        <v>8</v>
      </c>
      <c r="B164" s="5">
        <v>51</v>
      </c>
      <c r="C164" s="5">
        <v>0</v>
      </c>
      <c r="D164" s="10" t="s">
        <v>252</v>
      </c>
      <c r="E164" s="5">
        <v>851</v>
      </c>
      <c r="F164" s="10"/>
      <c r="G164" s="10"/>
      <c r="H164" s="10"/>
      <c r="I164" s="10"/>
      <c r="J164" s="15">
        <f>J165</f>
        <v>0</v>
      </c>
      <c r="K164" s="15">
        <f>K165</f>
        <v>0</v>
      </c>
      <c r="L164" s="15">
        <f t="shared" si="72"/>
        <v>0</v>
      </c>
      <c r="M164" s="33" t="e">
        <f t="shared" si="60"/>
        <v>#DIV/0!</v>
      </c>
      <c r="N164" s="33" t="e">
        <f t="shared" si="61"/>
        <v>#DIV/0!</v>
      </c>
    </row>
    <row r="165" spans="1:14" ht="25.5" hidden="1" x14ac:dyDescent="0.25">
      <c r="A165" s="13" t="s">
        <v>272</v>
      </c>
      <c r="B165" s="5">
        <v>51</v>
      </c>
      <c r="C165" s="5">
        <v>0</v>
      </c>
      <c r="D165" s="10" t="s">
        <v>252</v>
      </c>
      <c r="E165" s="5">
        <v>851</v>
      </c>
      <c r="F165" s="10"/>
      <c r="G165" s="10"/>
      <c r="H165" s="10" t="s">
        <v>273</v>
      </c>
      <c r="I165" s="10"/>
      <c r="J165" s="15">
        <f t="shared" ref="J165:L166" si="73">J166</f>
        <v>0</v>
      </c>
      <c r="K165" s="15">
        <f t="shared" si="73"/>
        <v>0</v>
      </c>
      <c r="L165" s="15">
        <f t="shared" si="73"/>
        <v>0</v>
      </c>
      <c r="M165" s="33" t="e">
        <f t="shared" si="60"/>
        <v>#DIV/0!</v>
      </c>
      <c r="N165" s="33" t="e">
        <f t="shared" si="61"/>
        <v>#DIV/0!</v>
      </c>
    </row>
    <row r="166" spans="1:14" ht="38.25" hidden="1" x14ac:dyDescent="0.25">
      <c r="A166" s="13" t="s">
        <v>21</v>
      </c>
      <c r="B166" s="5">
        <v>51</v>
      </c>
      <c r="C166" s="5">
        <v>0</v>
      </c>
      <c r="D166" s="10" t="s">
        <v>252</v>
      </c>
      <c r="E166" s="5">
        <v>851</v>
      </c>
      <c r="F166" s="10"/>
      <c r="G166" s="10"/>
      <c r="H166" s="10" t="s">
        <v>273</v>
      </c>
      <c r="I166" s="10" t="s">
        <v>22</v>
      </c>
      <c r="J166" s="15">
        <f t="shared" si="73"/>
        <v>0</v>
      </c>
      <c r="K166" s="15">
        <f t="shared" si="73"/>
        <v>0</v>
      </c>
      <c r="L166" s="15">
        <f t="shared" si="73"/>
        <v>0</v>
      </c>
      <c r="M166" s="33" t="e">
        <f t="shared" si="60"/>
        <v>#DIV/0!</v>
      </c>
      <c r="N166" s="33" t="e">
        <f t="shared" si="61"/>
        <v>#DIV/0!</v>
      </c>
    </row>
    <row r="167" spans="1:14" ht="38.25" hidden="1" x14ac:dyDescent="0.25">
      <c r="A167" s="13" t="s">
        <v>23</v>
      </c>
      <c r="B167" s="5">
        <v>51</v>
      </c>
      <c r="C167" s="5">
        <v>0</v>
      </c>
      <c r="D167" s="10" t="s">
        <v>252</v>
      </c>
      <c r="E167" s="5">
        <v>851</v>
      </c>
      <c r="F167" s="10"/>
      <c r="G167" s="10"/>
      <c r="H167" s="10" t="s">
        <v>273</v>
      </c>
      <c r="I167" s="10" t="s">
        <v>24</v>
      </c>
      <c r="J167" s="15">
        <v>0</v>
      </c>
      <c r="K167" s="15">
        <v>0</v>
      </c>
      <c r="L167" s="15">
        <v>0</v>
      </c>
      <c r="M167" s="33" t="e">
        <f t="shared" si="60"/>
        <v>#DIV/0!</v>
      </c>
      <c r="N167" s="33" t="e">
        <f t="shared" si="61"/>
        <v>#DIV/0!</v>
      </c>
    </row>
    <row r="168" spans="1:14" ht="76.5" x14ac:dyDescent="0.25">
      <c r="A168" s="13" t="s">
        <v>274</v>
      </c>
      <c r="B168" s="5">
        <v>51</v>
      </c>
      <c r="C168" s="5">
        <v>0</v>
      </c>
      <c r="D168" s="10" t="s">
        <v>275</v>
      </c>
      <c r="E168" s="19"/>
      <c r="F168" s="10"/>
      <c r="G168" s="10"/>
      <c r="H168" s="10"/>
      <c r="I168" s="10"/>
      <c r="J168" s="15">
        <f t="shared" ref="J168:K171" si="74">J169</f>
        <v>20900</v>
      </c>
      <c r="K168" s="15">
        <f t="shared" si="74"/>
        <v>20900</v>
      </c>
      <c r="L168" s="15">
        <f t="shared" ref="L168:L171" si="75">L169</f>
        <v>0</v>
      </c>
      <c r="M168" s="33">
        <f t="shared" si="60"/>
        <v>0</v>
      </c>
      <c r="N168" s="33">
        <f t="shared" si="61"/>
        <v>0</v>
      </c>
    </row>
    <row r="169" spans="1:14" x14ac:dyDescent="0.25">
      <c r="A169" s="4" t="s">
        <v>8</v>
      </c>
      <c r="B169" s="5">
        <v>51</v>
      </c>
      <c r="C169" s="5">
        <v>0</v>
      </c>
      <c r="D169" s="10" t="s">
        <v>275</v>
      </c>
      <c r="E169" s="5">
        <v>851</v>
      </c>
      <c r="F169" s="10"/>
      <c r="G169" s="10"/>
      <c r="H169" s="10"/>
      <c r="I169" s="10"/>
      <c r="J169" s="15">
        <f t="shared" si="74"/>
        <v>20900</v>
      </c>
      <c r="K169" s="15">
        <f t="shared" si="74"/>
        <v>20900</v>
      </c>
      <c r="L169" s="15">
        <f t="shared" si="75"/>
        <v>0</v>
      </c>
      <c r="M169" s="33">
        <f t="shared" si="60"/>
        <v>0</v>
      </c>
      <c r="N169" s="33">
        <f t="shared" si="61"/>
        <v>0</v>
      </c>
    </row>
    <row r="170" spans="1:14" ht="51" x14ac:dyDescent="0.25">
      <c r="A170" s="9" t="s">
        <v>276</v>
      </c>
      <c r="B170" s="5">
        <v>51</v>
      </c>
      <c r="C170" s="5">
        <v>0</v>
      </c>
      <c r="D170" s="10" t="s">
        <v>275</v>
      </c>
      <c r="E170" s="5">
        <v>851</v>
      </c>
      <c r="F170" s="10"/>
      <c r="G170" s="10"/>
      <c r="H170" s="10" t="s">
        <v>277</v>
      </c>
      <c r="I170" s="10"/>
      <c r="J170" s="15">
        <f t="shared" si="74"/>
        <v>20900</v>
      </c>
      <c r="K170" s="15">
        <f t="shared" si="74"/>
        <v>20900</v>
      </c>
      <c r="L170" s="15">
        <f t="shared" si="75"/>
        <v>0</v>
      </c>
      <c r="M170" s="33">
        <f t="shared" si="60"/>
        <v>0</v>
      </c>
      <c r="N170" s="33">
        <f t="shared" si="61"/>
        <v>0</v>
      </c>
    </row>
    <row r="171" spans="1:14" ht="38.25" x14ac:dyDescent="0.25">
      <c r="A171" s="13" t="s">
        <v>21</v>
      </c>
      <c r="B171" s="5">
        <v>51</v>
      </c>
      <c r="C171" s="5">
        <v>0</v>
      </c>
      <c r="D171" s="10" t="s">
        <v>275</v>
      </c>
      <c r="E171" s="5">
        <v>851</v>
      </c>
      <c r="F171" s="10"/>
      <c r="G171" s="10"/>
      <c r="H171" s="10" t="s">
        <v>277</v>
      </c>
      <c r="I171" s="10" t="s">
        <v>22</v>
      </c>
      <c r="J171" s="15">
        <f t="shared" si="74"/>
        <v>20900</v>
      </c>
      <c r="K171" s="15">
        <f t="shared" si="74"/>
        <v>20900</v>
      </c>
      <c r="L171" s="15">
        <f t="shared" si="75"/>
        <v>0</v>
      </c>
      <c r="M171" s="33">
        <f t="shared" si="60"/>
        <v>0</v>
      </c>
      <c r="N171" s="33">
        <f t="shared" si="61"/>
        <v>0</v>
      </c>
    </row>
    <row r="172" spans="1:14" ht="38.25" x14ac:dyDescent="0.25">
      <c r="A172" s="13" t="s">
        <v>23</v>
      </c>
      <c r="B172" s="5">
        <v>51</v>
      </c>
      <c r="C172" s="5">
        <v>0</v>
      </c>
      <c r="D172" s="10" t="s">
        <v>275</v>
      </c>
      <c r="E172" s="5">
        <v>851</v>
      </c>
      <c r="F172" s="10"/>
      <c r="G172" s="10"/>
      <c r="H172" s="10" t="s">
        <v>277</v>
      </c>
      <c r="I172" s="10" t="s">
        <v>24</v>
      </c>
      <c r="J172" s="15">
        <v>20900</v>
      </c>
      <c r="K172" s="15">
        <v>20900</v>
      </c>
      <c r="L172" s="15">
        <v>0</v>
      </c>
      <c r="M172" s="33">
        <f t="shared" si="60"/>
        <v>0</v>
      </c>
      <c r="N172" s="33">
        <f t="shared" si="61"/>
        <v>0</v>
      </c>
    </row>
    <row r="173" spans="1:14" s="2" customFormat="1" ht="25.5" x14ac:dyDescent="0.25">
      <c r="A173" s="16" t="s">
        <v>278</v>
      </c>
      <c r="B173" s="8">
        <v>51</v>
      </c>
      <c r="C173" s="5">
        <v>0</v>
      </c>
      <c r="D173" s="6" t="s">
        <v>279</v>
      </c>
      <c r="E173" s="5"/>
      <c r="F173" s="6"/>
      <c r="G173" s="6"/>
      <c r="H173" s="6"/>
      <c r="I173" s="6"/>
      <c r="J173" s="11">
        <f>J174</f>
        <v>81056973.540000007</v>
      </c>
      <c r="K173" s="11">
        <f>K174</f>
        <v>81056973.540000007</v>
      </c>
      <c r="L173" s="11">
        <f t="shared" ref="L173" si="76">L174</f>
        <v>12557376.07</v>
      </c>
      <c r="M173" s="33">
        <f t="shared" si="60"/>
        <v>15.492036676897619</v>
      </c>
      <c r="N173" s="33">
        <f t="shared" si="61"/>
        <v>15.492036676897619</v>
      </c>
    </row>
    <row r="174" spans="1:14" s="2" customFormat="1" x14ac:dyDescent="0.25">
      <c r="A174" s="4" t="s">
        <v>8</v>
      </c>
      <c r="B174" s="5">
        <v>51</v>
      </c>
      <c r="C174" s="5">
        <v>0</v>
      </c>
      <c r="D174" s="6" t="s">
        <v>279</v>
      </c>
      <c r="E174" s="5">
        <v>851</v>
      </c>
      <c r="F174" s="10"/>
      <c r="G174" s="10"/>
      <c r="H174" s="12"/>
      <c r="I174" s="6"/>
      <c r="J174" s="15">
        <f>J175+J178</f>
        <v>81056973.540000007</v>
      </c>
      <c r="K174" s="15">
        <f>K175+K178</f>
        <v>81056973.540000007</v>
      </c>
      <c r="L174" s="15">
        <f t="shared" ref="L174" si="77">L175+L178</f>
        <v>12557376.07</v>
      </c>
      <c r="M174" s="33">
        <f t="shared" si="60"/>
        <v>15.492036676897619</v>
      </c>
      <c r="N174" s="33">
        <f t="shared" si="61"/>
        <v>15.492036676897619</v>
      </c>
    </row>
    <row r="175" spans="1:14" s="2" customFormat="1" ht="38.25" hidden="1" x14ac:dyDescent="0.25">
      <c r="A175" s="22" t="s">
        <v>293</v>
      </c>
      <c r="B175" s="5">
        <v>51</v>
      </c>
      <c r="C175" s="5">
        <v>0</v>
      </c>
      <c r="D175" s="6" t="s">
        <v>279</v>
      </c>
      <c r="E175" s="5">
        <v>851</v>
      </c>
      <c r="F175" s="10"/>
      <c r="G175" s="10"/>
      <c r="H175" s="5" t="s">
        <v>294</v>
      </c>
      <c r="I175" s="6"/>
      <c r="J175" s="11">
        <f t="shared" ref="J175:L176" si="78">J176</f>
        <v>0</v>
      </c>
      <c r="K175" s="11">
        <f t="shared" si="78"/>
        <v>0</v>
      </c>
      <c r="L175" s="11">
        <f t="shared" si="78"/>
        <v>0</v>
      </c>
      <c r="M175" s="33" t="e">
        <f t="shared" si="60"/>
        <v>#DIV/0!</v>
      </c>
      <c r="N175" s="33" t="e">
        <f t="shared" si="61"/>
        <v>#DIV/0!</v>
      </c>
    </row>
    <row r="176" spans="1:14" s="2" customFormat="1" ht="38.25" hidden="1" x14ac:dyDescent="0.25">
      <c r="A176" s="9" t="s">
        <v>21</v>
      </c>
      <c r="B176" s="5">
        <v>51</v>
      </c>
      <c r="C176" s="5">
        <v>0</v>
      </c>
      <c r="D176" s="6" t="s">
        <v>279</v>
      </c>
      <c r="E176" s="5">
        <v>851</v>
      </c>
      <c r="F176" s="10"/>
      <c r="G176" s="10"/>
      <c r="H176" s="5" t="s">
        <v>294</v>
      </c>
      <c r="I176" s="6" t="s">
        <v>22</v>
      </c>
      <c r="J176" s="11">
        <f t="shared" si="78"/>
        <v>0</v>
      </c>
      <c r="K176" s="11">
        <f t="shared" si="78"/>
        <v>0</v>
      </c>
      <c r="L176" s="11">
        <f t="shared" si="78"/>
        <v>0</v>
      </c>
      <c r="M176" s="33" t="e">
        <f t="shared" si="60"/>
        <v>#DIV/0!</v>
      </c>
      <c r="N176" s="33" t="e">
        <f t="shared" si="61"/>
        <v>#DIV/0!</v>
      </c>
    </row>
    <row r="177" spans="1:14" s="2" customFormat="1" ht="38.25" hidden="1" x14ac:dyDescent="0.25">
      <c r="A177" s="9" t="s">
        <v>23</v>
      </c>
      <c r="B177" s="5">
        <v>51</v>
      </c>
      <c r="C177" s="5">
        <v>0</v>
      </c>
      <c r="D177" s="6" t="s">
        <v>279</v>
      </c>
      <c r="E177" s="5">
        <v>851</v>
      </c>
      <c r="F177" s="10"/>
      <c r="G177" s="10"/>
      <c r="H177" s="5" t="s">
        <v>294</v>
      </c>
      <c r="I177" s="6" t="s">
        <v>24</v>
      </c>
      <c r="J177" s="15">
        <v>0</v>
      </c>
      <c r="K177" s="15">
        <v>0</v>
      </c>
      <c r="L177" s="15">
        <v>0</v>
      </c>
      <c r="M177" s="33" t="e">
        <f t="shared" si="60"/>
        <v>#DIV/0!</v>
      </c>
      <c r="N177" s="33" t="e">
        <f t="shared" si="61"/>
        <v>#DIV/0!</v>
      </c>
    </row>
    <row r="178" spans="1:14" ht="38.25" x14ac:dyDescent="0.25">
      <c r="A178" s="22" t="s">
        <v>280</v>
      </c>
      <c r="B178" s="5">
        <v>51</v>
      </c>
      <c r="C178" s="5">
        <v>0</v>
      </c>
      <c r="D178" s="6" t="s">
        <v>279</v>
      </c>
      <c r="E178" s="5">
        <v>851</v>
      </c>
      <c r="F178" s="10"/>
      <c r="G178" s="10"/>
      <c r="H178" s="10" t="s">
        <v>281</v>
      </c>
      <c r="I178" s="6"/>
      <c r="J178" s="11">
        <f t="shared" ref="J178:L179" si="79">J179</f>
        <v>81056973.540000007</v>
      </c>
      <c r="K178" s="11">
        <f t="shared" si="79"/>
        <v>81056973.540000007</v>
      </c>
      <c r="L178" s="11">
        <f t="shared" si="79"/>
        <v>12557376.07</v>
      </c>
      <c r="M178" s="33">
        <f t="shared" si="60"/>
        <v>15.492036676897619</v>
      </c>
      <c r="N178" s="33">
        <f t="shared" si="61"/>
        <v>15.492036676897619</v>
      </c>
    </row>
    <row r="179" spans="1:14" ht="38.25" x14ac:dyDescent="0.25">
      <c r="A179" s="22" t="s">
        <v>9</v>
      </c>
      <c r="B179" s="5">
        <v>51</v>
      </c>
      <c r="C179" s="5">
        <v>0</v>
      </c>
      <c r="D179" s="6" t="s">
        <v>279</v>
      </c>
      <c r="E179" s="5">
        <v>851</v>
      </c>
      <c r="F179" s="10"/>
      <c r="G179" s="10"/>
      <c r="H179" s="10" t="s">
        <v>281</v>
      </c>
      <c r="I179" s="6" t="s">
        <v>10</v>
      </c>
      <c r="J179" s="11">
        <f t="shared" si="79"/>
        <v>81056973.540000007</v>
      </c>
      <c r="K179" s="11">
        <f t="shared" si="79"/>
        <v>81056973.540000007</v>
      </c>
      <c r="L179" s="11">
        <f t="shared" si="79"/>
        <v>12557376.07</v>
      </c>
      <c r="M179" s="33">
        <f t="shared" si="60"/>
        <v>15.492036676897619</v>
      </c>
      <c r="N179" s="33">
        <f t="shared" si="61"/>
        <v>15.492036676897619</v>
      </c>
    </row>
    <row r="180" spans="1:14" x14ac:dyDescent="0.25">
      <c r="A180" s="22" t="s">
        <v>11</v>
      </c>
      <c r="B180" s="5">
        <v>51</v>
      </c>
      <c r="C180" s="5">
        <v>0</v>
      </c>
      <c r="D180" s="6" t="s">
        <v>279</v>
      </c>
      <c r="E180" s="5">
        <v>851</v>
      </c>
      <c r="F180" s="10"/>
      <c r="G180" s="10"/>
      <c r="H180" s="10" t="s">
        <v>281</v>
      </c>
      <c r="I180" s="6" t="s">
        <v>12</v>
      </c>
      <c r="J180" s="11">
        <v>81056973.540000007</v>
      </c>
      <c r="K180" s="11">
        <v>81056973.540000007</v>
      </c>
      <c r="L180" s="11">
        <v>12557376.07</v>
      </c>
      <c r="M180" s="33">
        <f t="shared" si="60"/>
        <v>15.492036676897619</v>
      </c>
      <c r="N180" s="33">
        <f t="shared" si="61"/>
        <v>15.492036676897619</v>
      </c>
    </row>
    <row r="181" spans="1:14" ht="39" thickBot="1" x14ac:dyDescent="0.3">
      <c r="A181" s="23" t="s">
        <v>295</v>
      </c>
      <c r="B181" s="5">
        <v>51</v>
      </c>
      <c r="C181" s="5">
        <v>0</v>
      </c>
      <c r="D181" s="6" t="s">
        <v>296</v>
      </c>
      <c r="E181" s="5"/>
      <c r="F181" s="6"/>
      <c r="G181" s="6"/>
      <c r="H181" s="6"/>
      <c r="I181" s="6"/>
      <c r="J181" s="15">
        <f t="shared" ref="J181:L194" si="80">J182</f>
        <v>166694929.08000001</v>
      </c>
      <c r="K181" s="15">
        <f t="shared" si="80"/>
        <v>166694929.08000001</v>
      </c>
      <c r="L181" s="15">
        <f t="shared" si="80"/>
        <v>0</v>
      </c>
      <c r="M181" s="33">
        <f t="shared" si="60"/>
        <v>0</v>
      </c>
      <c r="N181" s="33">
        <f t="shared" si="61"/>
        <v>0</v>
      </c>
    </row>
    <row r="182" spans="1:14" x14ac:dyDescent="0.25">
      <c r="A182" s="4" t="s">
        <v>8</v>
      </c>
      <c r="B182" s="5">
        <v>51</v>
      </c>
      <c r="C182" s="5">
        <v>0</v>
      </c>
      <c r="D182" s="6" t="s">
        <v>296</v>
      </c>
      <c r="E182" s="5">
        <v>851</v>
      </c>
      <c r="F182" s="6"/>
      <c r="G182" s="6"/>
      <c r="H182" s="6"/>
      <c r="I182" s="6"/>
      <c r="J182" s="15">
        <f t="shared" si="80"/>
        <v>166694929.08000001</v>
      </c>
      <c r="K182" s="15">
        <f t="shared" si="80"/>
        <v>166694929.08000001</v>
      </c>
      <c r="L182" s="15">
        <f t="shared" si="80"/>
        <v>0</v>
      </c>
      <c r="M182" s="33">
        <f t="shared" si="60"/>
        <v>0</v>
      </c>
      <c r="N182" s="33">
        <f t="shared" si="61"/>
        <v>0</v>
      </c>
    </row>
    <row r="183" spans="1:14" ht="38.25" x14ac:dyDescent="0.25">
      <c r="A183" s="24" t="s">
        <v>297</v>
      </c>
      <c r="B183" s="5">
        <v>51</v>
      </c>
      <c r="C183" s="5">
        <v>0</v>
      </c>
      <c r="D183" s="6" t="s">
        <v>296</v>
      </c>
      <c r="E183" s="5">
        <v>851</v>
      </c>
      <c r="F183" s="6"/>
      <c r="G183" s="6"/>
      <c r="H183" s="6" t="s">
        <v>298</v>
      </c>
      <c r="I183" s="6"/>
      <c r="J183" s="11">
        <f t="shared" si="80"/>
        <v>166694929.08000001</v>
      </c>
      <c r="K183" s="11">
        <f t="shared" si="80"/>
        <v>166694929.08000001</v>
      </c>
      <c r="L183" s="11">
        <f t="shared" si="80"/>
        <v>0</v>
      </c>
      <c r="M183" s="33">
        <f t="shared" si="60"/>
        <v>0</v>
      </c>
      <c r="N183" s="33">
        <f t="shared" si="61"/>
        <v>0</v>
      </c>
    </row>
    <row r="184" spans="1:14" ht="38.25" x14ac:dyDescent="0.25">
      <c r="A184" s="9" t="s">
        <v>21</v>
      </c>
      <c r="B184" s="5">
        <v>51</v>
      </c>
      <c r="C184" s="5">
        <v>0</v>
      </c>
      <c r="D184" s="6" t="s">
        <v>296</v>
      </c>
      <c r="E184" s="5">
        <v>851</v>
      </c>
      <c r="F184" s="6"/>
      <c r="G184" s="6"/>
      <c r="H184" s="6" t="s">
        <v>298</v>
      </c>
      <c r="I184" s="6" t="s">
        <v>22</v>
      </c>
      <c r="J184" s="11">
        <f t="shared" si="80"/>
        <v>166694929.08000001</v>
      </c>
      <c r="K184" s="11">
        <f t="shared" si="80"/>
        <v>166694929.08000001</v>
      </c>
      <c r="L184" s="11">
        <f t="shared" si="80"/>
        <v>0</v>
      </c>
      <c r="M184" s="33">
        <f t="shared" si="60"/>
        <v>0</v>
      </c>
      <c r="N184" s="33">
        <f t="shared" si="61"/>
        <v>0</v>
      </c>
    </row>
    <row r="185" spans="1:14" ht="38.25" x14ac:dyDescent="0.25">
      <c r="A185" s="9" t="s">
        <v>23</v>
      </c>
      <c r="B185" s="5">
        <v>51</v>
      </c>
      <c r="C185" s="5">
        <v>0</v>
      </c>
      <c r="D185" s="6" t="s">
        <v>296</v>
      </c>
      <c r="E185" s="5">
        <v>851</v>
      </c>
      <c r="F185" s="6"/>
      <c r="G185" s="6"/>
      <c r="H185" s="6" t="s">
        <v>298</v>
      </c>
      <c r="I185" s="6" t="s">
        <v>24</v>
      </c>
      <c r="J185" s="7">
        <v>166694929.08000001</v>
      </c>
      <c r="K185" s="7">
        <v>166694929.08000001</v>
      </c>
      <c r="L185" s="7">
        <v>0</v>
      </c>
      <c r="M185" s="33">
        <f t="shared" si="60"/>
        <v>0</v>
      </c>
      <c r="N185" s="33">
        <f t="shared" si="61"/>
        <v>0</v>
      </c>
    </row>
    <row r="186" spans="1:14" ht="38.25" x14ac:dyDescent="0.25">
      <c r="A186" s="25" t="s">
        <v>299</v>
      </c>
      <c r="B186" s="5">
        <v>51</v>
      </c>
      <c r="C186" s="5">
        <v>0</v>
      </c>
      <c r="D186" s="6" t="s">
        <v>300</v>
      </c>
      <c r="E186" s="5"/>
      <c r="F186" s="6"/>
      <c r="G186" s="6"/>
      <c r="H186" s="6"/>
      <c r="I186" s="6"/>
      <c r="J186" s="7">
        <f t="shared" ref="J186:K189" si="81">J187</f>
        <v>760291</v>
      </c>
      <c r="K186" s="7">
        <f t="shared" si="81"/>
        <v>760291</v>
      </c>
      <c r="L186" s="7">
        <f t="shared" ref="L186:L189" si="82">L187</f>
        <v>0</v>
      </c>
      <c r="M186" s="33">
        <f t="shared" si="60"/>
        <v>0</v>
      </c>
      <c r="N186" s="33">
        <f t="shared" si="61"/>
        <v>0</v>
      </c>
    </row>
    <row r="187" spans="1:14" x14ac:dyDescent="0.25">
      <c r="A187" s="4" t="s">
        <v>8</v>
      </c>
      <c r="B187" s="5">
        <v>51</v>
      </c>
      <c r="C187" s="5">
        <v>0</v>
      </c>
      <c r="D187" s="6" t="s">
        <v>300</v>
      </c>
      <c r="E187" s="5">
        <v>851</v>
      </c>
      <c r="F187" s="6"/>
      <c r="G187" s="6"/>
      <c r="H187" s="6"/>
      <c r="I187" s="6"/>
      <c r="J187" s="7">
        <f t="shared" si="81"/>
        <v>760291</v>
      </c>
      <c r="K187" s="7">
        <f t="shared" si="81"/>
        <v>760291</v>
      </c>
      <c r="L187" s="7">
        <f t="shared" si="82"/>
        <v>0</v>
      </c>
      <c r="M187" s="33">
        <f t="shared" si="60"/>
        <v>0</v>
      </c>
      <c r="N187" s="33">
        <f t="shared" si="61"/>
        <v>0</v>
      </c>
    </row>
    <row r="188" spans="1:14" ht="89.25" x14ac:dyDescent="0.25">
      <c r="A188" s="13" t="s">
        <v>301</v>
      </c>
      <c r="B188" s="5">
        <v>51</v>
      </c>
      <c r="C188" s="5">
        <v>0</v>
      </c>
      <c r="D188" s="6" t="s">
        <v>300</v>
      </c>
      <c r="E188" s="5">
        <v>851</v>
      </c>
      <c r="F188" s="6"/>
      <c r="G188" s="6"/>
      <c r="H188" s="6" t="s">
        <v>302</v>
      </c>
      <c r="I188" s="6"/>
      <c r="J188" s="7">
        <f t="shared" si="81"/>
        <v>760291</v>
      </c>
      <c r="K188" s="7">
        <f t="shared" si="81"/>
        <v>760291</v>
      </c>
      <c r="L188" s="7">
        <f t="shared" si="82"/>
        <v>0</v>
      </c>
      <c r="M188" s="33">
        <f t="shared" si="60"/>
        <v>0</v>
      </c>
      <c r="N188" s="33">
        <f t="shared" si="61"/>
        <v>0</v>
      </c>
    </row>
    <row r="189" spans="1:14" ht="38.25" x14ac:dyDescent="0.25">
      <c r="A189" s="13" t="s">
        <v>21</v>
      </c>
      <c r="B189" s="5">
        <v>51</v>
      </c>
      <c r="C189" s="5">
        <v>0</v>
      </c>
      <c r="D189" s="6" t="s">
        <v>300</v>
      </c>
      <c r="E189" s="5">
        <v>851</v>
      </c>
      <c r="F189" s="6"/>
      <c r="G189" s="6"/>
      <c r="H189" s="6" t="s">
        <v>302</v>
      </c>
      <c r="I189" s="6" t="s">
        <v>22</v>
      </c>
      <c r="J189" s="7">
        <f t="shared" si="81"/>
        <v>760291</v>
      </c>
      <c r="K189" s="7">
        <f t="shared" si="81"/>
        <v>760291</v>
      </c>
      <c r="L189" s="7">
        <f t="shared" si="82"/>
        <v>0</v>
      </c>
      <c r="M189" s="33">
        <f t="shared" si="60"/>
        <v>0</v>
      </c>
      <c r="N189" s="33">
        <f t="shared" si="61"/>
        <v>0</v>
      </c>
    </row>
    <row r="190" spans="1:14" ht="38.25" x14ac:dyDescent="0.25">
      <c r="A190" s="13" t="s">
        <v>23</v>
      </c>
      <c r="B190" s="5">
        <v>51</v>
      </c>
      <c r="C190" s="5">
        <v>0</v>
      </c>
      <c r="D190" s="6" t="s">
        <v>300</v>
      </c>
      <c r="E190" s="5">
        <v>851</v>
      </c>
      <c r="F190" s="6"/>
      <c r="G190" s="6"/>
      <c r="H190" s="6" t="s">
        <v>302</v>
      </c>
      <c r="I190" s="6" t="s">
        <v>24</v>
      </c>
      <c r="J190" s="7">
        <v>760291</v>
      </c>
      <c r="K190" s="7">
        <v>760291</v>
      </c>
      <c r="L190" s="7">
        <v>0</v>
      </c>
      <c r="M190" s="33">
        <f t="shared" si="60"/>
        <v>0</v>
      </c>
      <c r="N190" s="33">
        <f t="shared" si="61"/>
        <v>0</v>
      </c>
    </row>
    <row r="191" spans="1:14" ht="39" thickBot="1" x14ac:dyDescent="0.3">
      <c r="A191" s="23" t="s">
        <v>282</v>
      </c>
      <c r="B191" s="5">
        <v>51</v>
      </c>
      <c r="C191" s="5">
        <v>0</v>
      </c>
      <c r="D191" s="6" t="s">
        <v>283</v>
      </c>
      <c r="E191" s="5"/>
      <c r="F191" s="6"/>
      <c r="G191" s="6"/>
      <c r="H191" s="6"/>
      <c r="I191" s="6"/>
      <c r="J191" s="15">
        <f>J192+J196</f>
        <v>4000079</v>
      </c>
      <c r="K191" s="15">
        <f>K192+K196</f>
        <v>4000079</v>
      </c>
      <c r="L191" s="15">
        <f t="shared" ref="L191" si="83">L192+L196</f>
        <v>0</v>
      </c>
      <c r="M191" s="33">
        <f t="shared" si="60"/>
        <v>0</v>
      </c>
      <c r="N191" s="33">
        <f t="shared" si="61"/>
        <v>0</v>
      </c>
    </row>
    <row r="192" spans="1:14" hidden="1" x14ac:dyDescent="0.25">
      <c r="A192" s="4" t="s">
        <v>8</v>
      </c>
      <c r="B192" s="5">
        <v>51</v>
      </c>
      <c r="C192" s="5">
        <v>0</v>
      </c>
      <c r="D192" s="6" t="s">
        <v>283</v>
      </c>
      <c r="E192" s="5">
        <v>851</v>
      </c>
      <c r="F192" s="6"/>
      <c r="G192" s="6"/>
      <c r="H192" s="6"/>
      <c r="I192" s="6"/>
      <c r="J192" s="15">
        <f t="shared" si="80"/>
        <v>0</v>
      </c>
      <c r="K192" s="15">
        <f t="shared" si="80"/>
        <v>0</v>
      </c>
      <c r="L192" s="15">
        <f t="shared" si="80"/>
        <v>0</v>
      </c>
      <c r="M192" s="33" t="e">
        <f t="shared" si="60"/>
        <v>#DIV/0!</v>
      </c>
      <c r="N192" s="33" t="e">
        <f t="shared" si="61"/>
        <v>#DIV/0!</v>
      </c>
    </row>
    <row r="193" spans="1:14" ht="25.5" hidden="1" x14ac:dyDescent="0.25">
      <c r="A193" s="24" t="s">
        <v>303</v>
      </c>
      <c r="B193" s="5">
        <v>51</v>
      </c>
      <c r="C193" s="5">
        <v>0</v>
      </c>
      <c r="D193" s="6" t="s">
        <v>283</v>
      </c>
      <c r="E193" s="5">
        <v>851</v>
      </c>
      <c r="F193" s="6"/>
      <c r="G193" s="6"/>
      <c r="H193" s="6" t="s">
        <v>304</v>
      </c>
      <c r="I193" s="6"/>
      <c r="J193" s="11">
        <f t="shared" si="80"/>
        <v>0</v>
      </c>
      <c r="K193" s="11">
        <f t="shared" si="80"/>
        <v>0</v>
      </c>
      <c r="L193" s="11">
        <f t="shared" si="80"/>
        <v>0</v>
      </c>
      <c r="M193" s="33" t="e">
        <f t="shared" si="60"/>
        <v>#DIV/0!</v>
      </c>
      <c r="N193" s="33" t="e">
        <f t="shared" si="61"/>
        <v>#DIV/0!</v>
      </c>
    </row>
    <row r="194" spans="1:14" ht="51" hidden="1" x14ac:dyDescent="0.25">
      <c r="A194" s="9" t="s">
        <v>76</v>
      </c>
      <c r="B194" s="5">
        <v>51</v>
      </c>
      <c r="C194" s="5">
        <v>0</v>
      </c>
      <c r="D194" s="6" t="s">
        <v>283</v>
      </c>
      <c r="E194" s="5">
        <v>851</v>
      </c>
      <c r="F194" s="6"/>
      <c r="G194" s="6"/>
      <c r="H194" s="6" t="s">
        <v>304</v>
      </c>
      <c r="I194" s="6" t="s">
        <v>77</v>
      </c>
      <c r="J194" s="11">
        <f t="shared" si="80"/>
        <v>0</v>
      </c>
      <c r="K194" s="11">
        <f t="shared" si="80"/>
        <v>0</v>
      </c>
      <c r="L194" s="11">
        <f t="shared" si="80"/>
        <v>0</v>
      </c>
      <c r="M194" s="33" t="e">
        <f t="shared" si="60"/>
        <v>#DIV/0!</v>
      </c>
      <c r="N194" s="33" t="e">
        <f t="shared" si="61"/>
        <v>#DIV/0!</v>
      </c>
    </row>
    <row r="195" spans="1:14" hidden="1" x14ac:dyDescent="0.25">
      <c r="A195" s="9" t="s">
        <v>119</v>
      </c>
      <c r="B195" s="5">
        <v>51</v>
      </c>
      <c r="C195" s="5">
        <v>0</v>
      </c>
      <c r="D195" s="6" t="s">
        <v>283</v>
      </c>
      <c r="E195" s="5">
        <v>851</v>
      </c>
      <c r="F195" s="6"/>
      <c r="G195" s="6"/>
      <c r="H195" s="6" t="s">
        <v>305</v>
      </c>
      <c r="I195" s="6" t="s">
        <v>79</v>
      </c>
      <c r="J195" s="7">
        <v>0</v>
      </c>
      <c r="K195" s="7">
        <v>0</v>
      </c>
      <c r="L195" s="7">
        <v>0</v>
      </c>
      <c r="M195" s="33" t="e">
        <f t="shared" si="60"/>
        <v>#DIV/0!</v>
      </c>
      <c r="N195" s="33" t="e">
        <f t="shared" si="61"/>
        <v>#DIV/0!</v>
      </c>
    </row>
    <row r="196" spans="1:14" x14ac:dyDescent="0.25">
      <c r="A196" s="16" t="s">
        <v>8</v>
      </c>
      <c r="B196" s="5">
        <v>51</v>
      </c>
      <c r="C196" s="5">
        <v>2</v>
      </c>
      <c r="D196" s="6" t="s">
        <v>283</v>
      </c>
      <c r="E196" s="6" t="s">
        <v>131</v>
      </c>
      <c r="F196" s="6"/>
      <c r="G196" s="6"/>
      <c r="H196" s="6"/>
      <c r="I196" s="6"/>
      <c r="J196" s="11">
        <f t="shared" ref="J196:L198" si="84">J197</f>
        <v>4000079</v>
      </c>
      <c r="K196" s="11">
        <f t="shared" si="84"/>
        <v>4000079</v>
      </c>
      <c r="L196" s="11">
        <f t="shared" si="84"/>
        <v>0</v>
      </c>
      <c r="M196" s="33">
        <f t="shared" si="60"/>
        <v>0</v>
      </c>
      <c r="N196" s="33">
        <f t="shared" si="61"/>
        <v>0</v>
      </c>
    </row>
    <row r="197" spans="1:14" ht="38.25" x14ac:dyDescent="0.25">
      <c r="A197" s="16" t="s">
        <v>306</v>
      </c>
      <c r="B197" s="5">
        <v>51</v>
      </c>
      <c r="C197" s="5">
        <v>2</v>
      </c>
      <c r="D197" s="6" t="s">
        <v>283</v>
      </c>
      <c r="E197" s="6" t="s">
        <v>131</v>
      </c>
      <c r="F197" s="6"/>
      <c r="G197" s="6"/>
      <c r="H197" s="6" t="s">
        <v>307</v>
      </c>
      <c r="I197" s="6"/>
      <c r="J197" s="11">
        <f t="shared" si="84"/>
        <v>4000079</v>
      </c>
      <c r="K197" s="11">
        <f t="shared" si="84"/>
        <v>4000079</v>
      </c>
      <c r="L197" s="11">
        <f t="shared" si="84"/>
        <v>0</v>
      </c>
      <c r="M197" s="33">
        <f t="shared" ref="M197:M260" si="85">L197/J197*100</f>
        <v>0</v>
      </c>
      <c r="N197" s="33">
        <f t="shared" ref="N197:N260" si="86">L197/K197*100</f>
        <v>0</v>
      </c>
    </row>
    <row r="198" spans="1:14" ht="51" x14ac:dyDescent="0.25">
      <c r="A198" s="13" t="s">
        <v>76</v>
      </c>
      <c r="B198" s="5">
        <v>51</v>
      </c>
      <c r="C198" s="5">
        <v>2</v>
      </c>
      <c r="D198" s="6" t="s">
        <v>283</v>
      </c>
      <c r="E198" s="6" t="s">
        <v>131</v>
      </c>
      <c r="F198" s="6"/>
      <c r="G198" s="6"/>
      <c r="H198" s="6" t="s">
        <v>307</v>
      </c>
      <c r="I198" s="6" t="s">
        <v>77</v>
      </c>
      <c r="J198" s="11">
        <f t="shared" si="84"/>
        <v>4000079</v>
      </c>
      <c r="K198" s="11">
        <f t="shared" si="84"/>
        <v>4000079</v>
      </c>
      <c r="L198" s="11">
        <f t="shared" si="84"/>
        <v>0</v>
      </c>
      <c r="M198" s="33">
        <f t="shared" si="85"/>
        <v>0</v>
      </c>
      <c r="N198" s="33">
        <f t="shared" si="86"/>
        <v>0</v>
      </c>
    </row>
    <row r="199" spans="1:14" x14ac:dyDescent="0.25">
      <c r="A199" s="13" t="s">
        <v>119</v>
      </c>
      <c r="B199" s="5">
        <v>51</v>
      </c>
      <c r="C199" s="5">
        <v>2</v>
      </c>
      <c r="D199" s="6" t="s">
        <v>283</v>
      </c>
      <c r="E199" s="6" t="s">
        <v>131</v>
      </c>
      <c r="F199" s="6"/>
      <c r="G199" s="6"/>
      <c r="H199" s="6" t="s">
        <v>307</v>
      </c>
      <c r="I199" s="6" t="s">
        <v>79</v>
      </c>
      <c r="J199" s="11">
        <v>4000079</v>
      </c>
      <c r="K199" s="11">
        <v>4000079</v>
      </c>
      <c r="L199" s="11">
        <v>0</v>
      </c>
      <c r="M199" s="33">
        <f t="shared" si="85"/>
        <v>0</v>
      </c>
      <c r="N199" s="33">
        <f t="shared" si="86"/>
        <v>0</v>
      </c>
    </row>
    <row r="200" spans="1:14" ht="25.5" x14ac:dyDescent="0.25">
      <c r="A200" s="4" t="s">
        <v>130</v>
      </c>
      <c r="B200" s="5">
        <v>51</v>
      </c>
      <c r="C200" s="5">
        <v>2</v>
      </c>
      <c r="D200" s="10"/>
      <c r="E200" s="5"/>
      <c r="F200" s="6"/>
      <c r="G200" s="10"/>
      <c r="H200" s="10"/>
      <c r="I200" s="6"/>
      <c r="J200" s="11">
        <f>J201+J206+J230</f>
        <v>35074857.469999999</v>
      </c>
      <c r="K200" s="11">
        <f>K201+K206+K230</f>
        <v>35074857.469999999</v>
      </c>
      <c r="L200" s="11">
        <f t="shared" ref="L200" si="87">L201+L206+L230</f>
        <v>7700394.0999999996</v>
      </c>
      <c r="M200" s="33">
        <f t="shared" si="85"/>
        <v>21.954170752044398</v>
      </c>
      <c r="N200" s="33">
        <f t="shared" si="86"/>
        <v>21.954170752044398</v>
      </c>
    </row>
    <row r="201" spans="1:14" ht="25.5" x14ac:dyDescent="0.25">
      <c r="A201" s="4" t="s">
        <v>132</v>
      </c>
      <c r="B201" s="5">
        <v>51</v>
      </c>
      <c r="C201" s="5">
        <v>2</v>
      </c>
      <c r="D201" s="10" t="s">
        <v>27</v>
      </c>
      <c r="E201" s="5"/>
      <c r="F201" s="6"/>
      <c r="G201" s="10"/>
      <c r="H201" s="10"/>
      <c r="I201" s="6"/>
      <c r="J201" s="11">
        <f t="shared" ref="J201:L204" si="88">J202</f>
        <v>122400</v>
      </c>
      <c r="K201" s="11">
        <f t="shared" si="88"/>
        <v>122400</v>
      </c>
      <c r="L201" s="11">
        <f t="shared" si="88"/>
        <v>26100</v>
      </c>
      <c r="M201" s="33">
        <f t="shared" si="85"/>
        <v>21.323529411764707</v>
      </c>
      <c r="N201" s="33">
        <f t="shared" si="86"/>
        <v>21.323529411764707</v>
      </c>
    </row>
    <row r="202" spans="1:14" x14ac:dyDescent="0.25">
      <c r="A202" s="4" t="s">
        <v>8</v>
      </c>
      <c r="B202" s="5">
        <v>51</v>
      </c>
      <c r="C202" s="5">
        <v>2</v>
      </c>
      <c r="D202" s="10" t="s">
        <v>27</v>
      </c>
      <c r="E202" s="5">
        <v>851</v>
      </c>
      <c r="F202" s="6"/>
      <c r="G202" s="10"/>
      <c r="H202" s="10"/>
      <c r="I202" s="6"/>
      <c r="J202" s="11">
        <f t="shared" si="88"/>
        <v>122400</v>
      </c>
      <c r="K202" s="11">
        <f t="shared" si="88"/>
        <v>122400</v>
      </c>
      <c r="L202" s="11">
        <f t="shared" si="88"/>
        <v>26100</v>
      </c>
      <c r="M202" s="33">
        <f t="shared" si="85"/>
        <v>21.323529411764707</v>
      </c>
      <c r="N202" s="33">
        <f t="shared" si="86"/>
        <v>21.323529411764707</v>
      </c>
    </row>
    <row r="203" spans="1:14" ht="102" x14ac:dyDescent="0.25">
      <c r="A203" s="4" t="s">
        <v>133</v>
      </c>
      <c r="B203" s="5">
        <v>51</v>
      </c>
      <c r="C203" s="5">
        <v>2</v>
      </c>
      <c r="D203" s="6" t="s">
        <v>27</v>
      </c>
      <c r="E203" s="5">
        <v>851</v>
      </c>
      <c r="F203" s="6" t="s">
        <v>101</v>
      </c>
      <c r="G203" s="6" t="s">
        <v>14</v>
      </c>
      <c r="H203" s="6" t="s">
        <v>134</v>
      </c>
      <c r="I203" s="6"/>
      <c r="J203" s="11">
        <f t="shared" si="88"/>
        <v>122400</v>
      </c>
      <c r="K203" s="11">
        <f t="shared" si="88"/>
        <v>122400</v>
      </c>
      <c r="L203" s="11">
        <f t="shared" si="88"/>
        <v>26100</v>
      </c>
      <c r="M203" s="33">
        <f t="shared" si="85"/>
        <v>21.323529411764707</v>
      </c>
      <c r="N203" s="33">
        <f t="shared" si="86"/>
        <v>21.323529411764707</v>
      </c>
    </row>
    <row r="204" spans="1:14" ht="51" x14ac:dyDescent="0.25">
      <c r="A204" s="13" t="s">
        <v>76</v>
      </c>
      <c r="B204" s="5">
        <v>51</v>
      </c>
      <c r="C204" s="5">
        <v>2</v>
      </c>
      <c r="D204" s="6" t="s">
        <v>27</v>
      </c>
      <c r="E204" s="5">
        <v>851</v>
      </c>
      <c r="F204" s="6" t="s">
        <v>101</v>
      </c>
      <c r="G204" s="6" t="s">
        <v>14</v>
      </c>
      <c r="H204" s="6" t="s">
        <v>134</v>
      </c>
      <c r="I204" s="6" t="s">
        <v>77</v>
      </c>
      <c r="J204" s="11">
        <f t="shared" si="88"/>
        <v>122400</v>
      </c>
      <c r="K204" s="11">
        <f t="shared" si="88"/>
        <v>122400</v>
      </c>
      <c r="L204" s="11">
        <f t="shared" si="88"/>
        <v>26100</v>
      </c>
      <c r="M204" s="33">
        <f t="shared" si="85"/>
        <v>21.323529411764707</v>
      </c>
      <c r="N204" s="33">
        <f t="shared" si="86"/>
        <v>21.323529411764707</v>
      </c>
    </row>
    <row r="205" spans="1:14" x14ac:dyDescent="0.25">
      <c r="A205" s="13" t="s">
        <v>119</v>
      </c>
      <c r="B205" s="5">
        <v>51</v>
      </c>
      <c r="C205" s="5">
        <v>2</v>
      </c>
      <c r="D205" s="6" t="s">
        <v>27</v>
      </c>
      <c r="E205" s="5">
        <v>851</v>
      </c>
      <c r="F205" s="6" t="s">
        <v>101</v>
      </c>
      <c r="G205" s="6" t="s">
        <v>14</v>
      </c>
      <c r="H205" s="6" t="s">
        <v>134</v>
      </c>
      <c r="I205" s="6" t="s">
        <v>79</v>
      </c>
      <c r="J205" s="11">
        <v>122400</v>
      </c>
      <c r="K205" s="11">
        <v>122400</v>
      </c>
      <c r="L205" s="11">
        <v>26100</v>
      </c>
      <c r="M205" s="33">
        <f t="shared" si="85"/>
        <v>21.323529411764707</v>
      </c>
      <c r="N205" s="33">
        <f t="shared" si="86"/>
        <v>21.323529411764707</v>
      </c>
    </row>
    <row r="206" spans="1:14" ht="51" x14ac:dyDescent="0.25">
      <c r="A206" s="4" t="s">
        <v>135</v>
      </c>
      <c r="B206" s="5">
        <v>51</v>
      </c>
      <c r="C206" s="5">
        <v>2</v>
      </c>
      <c r="D206" s="10" t="s">
        <v>136</v>
      </c>
      <c r="E206" s="5"/>
      <c r="F206" s="6"/>
      <c r="G206" s="10"/>
      <c r="H206" s="10"/>
      <c r="I206" s="6"/>
      <c r="J206" s="11">
        <f t="shared" ref="J206:L206" si="89">J207</f>
        <v>34626971.719999999</v>
      </c>
      <c r="K206" s="11">
        <f t="shared" si="89"/>
        <v>34626971.719999999</v>
      </c>
      <c r="L206" s="11">
        <f t="shared" si="89"/>
        <v>7674294.0999999996</v>
      </c>
      <c r="M206" s="33">
        <f t="shared" si="85"/>
        <v>22.162764223379796</v>
      </c>
      <c r="N206" s="33">
        <f t="shared" si="86"/>
        <v>22.162764223379796</v>
      </c>
    </row>
    <row r="207" spans="1:14" x14ac:dyDescent="0.25">
      <c r="A207" s="4" t="s">
        <v>8</v>
      </c>
      <c r="B207" s="5">
        <v>51</v>
      </c>
      <c r="C207" s="5">
        <v>2</v>
      </c>
      <c r="D207" s="10" t="s">
        <v>136</v>
      </c>
      <c r="E207" s="5">
        <v>851</v>
      </c>
      <c r="F207" s="6"/>
      <c r="G207" s="10"/>
      <c r="H207" s="10"/>
      <c r="I207" s="6"/>
      <c r="J207" s="11">
        <f>J208+J211+J214+J219+J224+J227</f>
        <v>34626971.719999999</v>
      </c>
      <c r="K207" s="11">
        <f>K208+K211+K214+K219+K224+K227</f>
        <v>34626971.719999999</v>
      </c>
      <c r="L207" s="11">
        <f t="shared" ref="L207" si="90">L208+L211+L214+L219+L224+L227</f>
        <v>7674294.0999999996</v>
      </c>
      <c r="M207" s="33">
        <f t="shared" si="85"/>
        <v>22.162764223379796</v>
      </c>
      <c r="N207" s="33">
        <f t="shared" si="86"/>
        <v>22.162764223379796</v>
      </c>
    </row>
    <row r="208" spans="1:14" x14ac:dyDescent="0.25">
      <c r="A208" s="4" t="s">
        <v>137</v>
      </c>
      <c r="B208" s="5">
        <v>51</v>
      </c>
      <c r="C208" s="5">
        <v>2</v>
      </c>
      <c r="D208" s="6" t="s">
        <v>136</v>
      </c>
      <c r="E208" s="5">
        <v>851</v>
      </c>
      <c r="F208" s="6" t="s">
        <v>101</v>
      </c>
      <c r="G208" s="6" t="s">
        <v>14</v>
      </c>
      <c r="H208" s="6" t="s">
        <v>138</v>
      </c>
      <c r="I208" s="6"/>
      <c r="J208" s="11">
        <f t="shared" ref="J208:L209" si="91">J209</f>
        <v>13820800</v>
      </c>
      <c r="K208" s="11">
        <f t="shared" si="91"/>
        <v>13820800</v>
      </c>
      <c r="L208" s="11">
        <f t="shared" si="91"/>
        <v>2845600</v>
      </c>
      <c r="M208" s="33">
        <f t="shared" si="85"/>
        <v>20.589256772401018</v>
      </c>
      <c r="N208" s="33">
        <f t="shared" si="86"/>
        <v>20.589256772401018</v>
      </c>
    </row>
    <row r="209" spans="1:14" ht="51" x14ac:dyDescent="0.25">
      <c r="A209" s="13" t="s">
        <v>76</v>
      </c>
      <c r="B209" s="5">
        <v>51</v>
      </c>
      <c r="C209" s="5">
        <v>2</v>
      </c>
      <c r="D209" s="6" t="s">
        <v>136</v>
      </c>
      <c r="E209" s="5">
        <v>851</v>
      </c>
      <c r="F209" s="6" t="s">
        <v>101</v>
      </c>
      <c r="G209" s="6" t="s">
        <v>14</v>
      </c>
      <c r="H209" s="6" t="s">
        <v>138</v>
      </c>
      <c r="I209" s="6" t="s">
        <v>77</v>
      </c>
      <c r="J209" s="11">
        <f t="shared" si="91"/>
        <v>13820800</v>
      </c>
      <c r="K209" s="11">
        <f t="shared" si="91"/>
        <v>13820800</v>
      </c>
      <c r="L209" s="11">
        <f t="shared" si="91"/>
        <v>2845600</v>
      </c>
      <c r="M209" s="33">
        <f t="shared" si="85"/>
        <v>20.589256772401018</v>
      </c>
      <c r="N209" s="33">
        <f t="shared" si="86"/>
        <v>20.589256772401018</v>
      </c>
    </row>
    <row r="210" spans="1:14" x14ac:dyDescent="0.25">
      <c r="A210" s="13" t="s">
        <v>119</v>
      </c>
      <c r="B210" s="5">
        <v>51</v>
      </c>
      <c r="C210" s="5">
        <v>2</v>
      </c>
      <c r="D210" s="6" t="s">
        <v>136</v>
      </c>
      <c r="E210" s="5">
        <v>851</v>
      </c>
      <c r="F210" s="6" t="s">
        <v>101</v>
      </c>
      <c r="G210" s="6" t="s">
        <v>14</v>
      </c>
      <c r="H210" s="6" t="s">
        <v>138</v>
      </c>
      <c r="I210" s="6" t="s">
        <v>79</v>
      </c>
      <c r="J210" s="11">
        <v>13820800</v>
      </c>
      <c r="K210" s="11">
        <v>13820800</v>
      </c>
      <c r="L210" s="11">
        <v>2845600</v>
      </c>
      <c r="M210" s="33">
        <f t="shared" si="85"/>
        <v>20.589256772401018</v>
      </c>
      <c r="N210" s="33">
        <f t="shared" si="86"/>
        <v>20.589256772401018</v>
      </c>
    </row>
    <row r="211" spans="1:14" ht="25.5" x14ac:dyDescent="0.25">
      <c r="A211" s="4" t="s">
        <v>139</v>
      </c>
      <c r="B211" s="5">
        <v>51</v>
      </c>
      <c r="C211" s="5">
        <v>2</v>
      </c>
      <c r="D211" s="6" t="s">
        <v>136</v>
      </c>
      <c r="E211" s="5">
        <v>851</v>
      </c>
      <c r="F211" s="6" t="s">
        <v>101</v>
      </c>
      <c r="G211" s="6" t="s">
        <v>14</v>
      </c>
      <c r="H211" s="6" t="s">
        <v>140</v>
      </c>
      <c r="I211" s="6"/>
      <c r="J211" s="11">
        <f t="shared" ref="J211:L215" si="92">J212</f>
        <v>13022100</v>
      </c>
      <c r="K211" s="11">
        <f t="shared" si="92"/>
        <v>13022100</v>
      </c>
      <c r="L211" s="11">
        <f t="shared" si="92"/>
        <v>3500000</v>
      </c>
      <c r="M211" s="33">
        <f t="shared" si="85"/>
        <v>26.877385367951405</v>
      </c>
      <c r="N211" s="33">
        <f t="shared" si="86"/>
        <v>26.877385367951405</v>
      </c>
    </row>
    <row r="212" spans="1:14" ht="51" x14ac:dyDescent="0.25">
      <c r="A212" s="13" t="s">
        <v>76</v>
      </c>
      <c r="B212" s="5">
        <v>51</v>
      </c>
      <c r="C212" s="5">
        <v>2</v>
      </c>
      <c r="D212" s="6" t="s">
        <v>136</v>
      </c>
      <c r="E212" s="5">
        <v>851</v>
      </c>
      <c r="F212" s="6" t="s">
        <v>101</v>
      </c>
      <c r="G212" s="6" t="s">
        <v>14</v>
      </c>
      <c r="H212" s="6" t="s">
        <v>140</v>
      </c>
      <c r="I212" s="8">
        <v>600</v>
      </c>
      <c r="J212" s="11">
        <f t="shared" si="92"/>
        <v>13022100</v>
      </c>
      <c r="K212" s="11">
        <f t="shared" si="92"/>
        <v>13022100</v>
      </c>
      <c r="L212" s="11">
        <f t="shared" si="92"/>
        <v>3500000</v>
      </c>
      <c r="M212" s="33">
        <f t="shared" si="85"/>
        <v>26.877385367951405</v>
      </c>
      <c r="N212" s="33">
        <f t="shared" si="86"/>
        <v>26.877385367951405</v>
      </c>
    </row>
    <row r="213" spans="1:14" x14ac:dyDescent="0.25">
      <c r="A213" s="13" t="s">
        <v>119</v>
      </c>
      <c r="B213" s="5">
        <v>51</v>
      </c>
      <c r="C213" s="5">
        <v>2</v>
      </c>
      <c r="D213" s="6" t="s">
        <v>136</v>
      </c>
      <c r="E213" s="5">
        <v>851</v>
      </c>
      <c r="F213" s="6" t="s">
        <v>101</v>
      </c>
      <c r="G213" s="6" t="s">
        <v>14</v>
      </c>
      <c r="H213" s="6" t="s">
        <v>140</v>
      </c>
      <c r="I213" s="8">
        <v>610</v>
      </c>
      <c r="J213" s="11">
        <v>13022100</v>
      </c>
      <c r="K213" s="11">
        <v>13022100</v>
      </c>
      <c r="L213" s="11">
        <v>3500000</v>
      </c>
      <c r="M213" s="33">
        <f t="shared" si="85"/>
        <v>26.877385367951405</v>
      </c>
      <c r="N213" s="33">
        <f t="shared" si="86"/>
        <v>26.877385367951405</v>
      </c>
    </row>
    <row r="214" spans="1:14" x14ac:dyDescent="0.25">
      <c r="A214" s="4" t="s">
        <v>141</v>
      </c>
      <c r="B214" s="5">
        <v>51</v>
      </c>
      <c r="C214" s="5">
        <v>2</v>
      </c>
      <c r="D214" s="6" t="s">
        <v>136</v>
      </c>
      <c r="E214" s="5">
        <v>851</v>
      </c>
      <c r="F214" s="6" t="s">
        <v>101</v>
      </c>
      <c r="G214" s="6" t="s">
        <v>14</v>
      </c>
      <c r="H214" s="6" t="s">
        <v>142</v>
      </c>
      <c r="I214" s="8"/>
      <c r="J214" s="11">
        <f t="shared" ref="J214:L214" si="93">J215+J217</f>
        <v>2012600</v>
      </c>
      <c r="K214" s="11">
        <f t="shared" si="93"/>
        <v>2012600</v>
      </c>
      <c r="L214" s="11">
        <f t="shared" si="93"/>
        <v>16294.1</v>
      </c>
      <c r="M214" s="33">
        <f t="shared" si="85"/>
        <v>0.80960449170227566</v>
      </c>
      <c r="N214" s="33">
        <f t="shared" si="86"/>
        <v>0.80960449170227566</v>
      </c>
    </row>
    <row r="215" spans="1:14" ht="38.25" x14ac:dyDescent="0.25">
      <c r="A215" s="13" t="s">
        <v>21</v>
      </c>
      <c r="B215" s="5">
        <v>51</v>
      </c>
      <c r="C215" s="5">
        <v>2</v>
      </c>
      <c r="D215" s="6" t="s">
        <v>136</v>
      </c>
      <c r="E215" s="5">
        <v>851</v>
      </c>
      <c r="F215" s="6" t="s">
        <v>101</v>
      </c>
      <c r="G215" s="6" t="s">
        <v>14</v>
      </c>
      <c r="H215" s="6" t="s">
        <v>142</v>
      </c>
      <c r="I215" s="8">
        <v>200</v>
      </c>
      <c r="J215" s="11">
        <f t="shared" si="92"/>
        <v>135500</v>
      </c>
      <c r="K215" s="11">
        <f t="shared" si="92"/>
        <v>135500</v>
      </c>
      <c r="L215" s="11">
        <f t="shared" si="92"/>
        <v>16294.1</v>
      </c>
      <c r="M215" s="33">
        <f t="shared" si="85"/>
        <v>12.025166051660516</v>
      </c>
      <c r="N215" s="33">
        <f t="shared" si="86"/>
        <v>12.025166051660516</v>
      </c>
    </row>
    <row r="216" spans="1:14" ht="38.25" x14ac:dyDescent="0.25">
      <c r="A216" s="13" t="s">
        <v>23</v>
      </c>
      <c r="B216" s="5">
        <v>51</v>
      </c>
      <c r="C216" s="5">
        <v>2</v>
      </c>
      <c r="D216" s="6" t="s">
        <v>136</v>
      </c>
      <c r="E216" s="5">
        <v>851</v>
      </c>
      <c r="F216" s="6" t="s">
        <v>101</v>
      </c>
      <c r="G216" s="6" t="s">
        <v>14</v>
      </c>
      <c r="H216" s="6" t="s">
        <v>142</v>
      </c>
      <c r="I216" s="8">
        <v>240</v>
      </c>
      <c r="J216" s="11">
        <v>135500</v>
      </c>
      <c r="K216" s="11">
        <v>135500</v>
      </c>
      <c r="L216" s="11">
        <v>16294.1</v>
      </c>
      <c r="M216" s="33">
        <f t="shared" si="85"/>
        <v>12.025166051660516</v>
      </c>
      <c r="N216" s="33">
        <f t="shared" si="86"/>
        <v>12.025166051660516</v>
      </c>
    </row>
    <row r="217" spans="1:14" ht="51" x14ac:dyDescent="0.25">
      <c r="A217" s="13" t="s">
        <v>76</v>
      </c>
      <c r="B217" s="5">
        <v>51</v>
      </c>
      <c r="C217" s="5">
        <v>2</v>
      </c>
      <c r="D217" s="6" t="s">
        <v>136</v>
      </c>
      <c r="E217" s="5">
        <v>851</v>
      </c>
      <c r="F217" s="6" t="s">
        <v>101</v>
      </c>
      <c r="G217" s="6" t="s">
        <v>14</v>
      </c>
      <c r="H217" s="6" t="s">
        <v>142</v>
      </c>
      <c r="I217" s="8">
        <v>600</v>
      </c>
      <c r="J217" s="11">
        <f t="shared" ref="J217:L217" si="94">J218</f>
        <v>1877100</v>
      </c>
      <c r="K217" s="11">
        <f t="shared" si="94"/>
        <v>1877100</v>
      </c>
      <c r="L217" s="11">
        <f t="shared" si="94"/>
        <v>0</v>
      </c>
      <c r="M217" s="33">
        <f t="shared" si="85"/>
        <v>0</v>
      </c>
      <c r="N217" s="33">
        <f t="shared" si="86"/>
        <v>0</v>
      </c>
    </row>
    <row r="218" spans="1:14" x14ac:dyDescent="0.25">
      <c r="A218" s="13" t="s">
        <v>119</v>
      </c>
      <c r="B218" s="5">
        <v>51</v>
      </c>
      <c r="C218" s="5">
        <v>2</v>
      </c>
      <c r="D218" s="6" t="s">
        <v>136</v>
      </c>
      <c r="E218" s="5">
        <v>851</v>
      </c>
      <c r="F218" s="6" t="s">
        <v>101</v>
      </c>
      <c r="G218" s="6" t="s">
        <v>14</v>
      </c>
      <c r="H218" s="6" t="s">
        <v>142</v>
      </c>
      <c r="I218" s="8">
        <v>610</v>
      </c>
      <c r="J218" s="11">
        <v>1877100</v>
      </c>
      <c r="K218" s="11">
        <v>1877100</v>
      </c>
      <c r="L218" s="11">
        <v>0</v>
      </c>
      <c r="M218" s="33">
        <f t="shared" si="85"/>
        <v>0</v>
      </c>
      <c r="N218" s="33">
        <f t="shared" si="86"/>
        <v>0</v>
      </c>
    </row>
    <row r="219" spans="1:14" ht="102" x14ac:dyDescent="0.25">
      <c r="A219" s="4" t="s">
        <v>143</v>
      </c>
      <c r="B219" s="5">
        <v>51</v>
      </c>
      <c r="C219" s="5">
        <v>2</v>
      </c>
      <c r="D219" s="6" t="s">
        <v>136</v>
      </c>
      <c r="E219" s="5">
        <v>851</v>
      </c>
      <c r="F219" s="6" t="s">
        <v>101</v>
      </c>
      <c r="G219" s="6" t="s">
        <v>14</v>
      </c>
      <c r="H219" s="6" t="s">
        <v>144</v>
      </c>
      <c r="I219" s="8"/>
      <c r="J219" s="11">
        <f t="shared" ref="J219:L219" si="95">J220+J222</f>
        <v>5600000</v>
      </c>
      <c r="K219" s="11">
        <f t="shared" si="95"/>
        <v>5600000</v>
      </c>
      <c r="L219" s="11">
        <f t="shared" si="95"/>
        <v>1312400</v>
      </c>
      <c r="M219" s="33">
        <f t="shared" si="85"/>
        <v>23.435714285714283</v>
      </c>
      <c r="N219" s="33">
        <f t="shared" si="86"/>
        <v>23.435714285714283</v>
      </c>
    </row>
    <row r="220" spans="1:14" ht="38.25" x14ac:dyDescent="0.25">
      <c r="A220" s="13" t="s">
        <v>21</v>
      </c>
      <c r="B220" s="5">
        <v>51</v>
      </c>
      <c r="C220" s="5">
        <v>2</v>
      </c>
      <c r="D220" s="6" t="s">
        <v>136</v>
      </c>
      <c r="E220" s="5">
        <v>851</v>
      </c>
      <c r="F220" s="6" t="s">
        <v>101</v>
      </c>
      <c r="G220" s="6" t="s">
        <v>14</v>
      </c>
      <c r="H220" s="6" t="s">
        <v>144</v>
      </c>
      <c r="I220" s="8">
        <v>200</v>
      </c>
      <c r="J220" s="11">
        <f t="shared" ref="J220:L222" si="96">J221</f>
        <v>381500</v>
      </c>
      <c r="K220" s="11">
        <f t="shared" si="96"/>
        <v>381500</v>
      </c>
      <c r="L220" s="11">
        <f t="shared" si="96"/>
        <v>35000</v>
      </c>
      <c r="M220" s="33">
        <f t="shared" si="85"/>
        <v>9.1743119266055047</v>
      </c>
      <c r="N220" s="33">
        <f t="shared" si="86"/>
        <v>9.1743119266055047</v>
      </c>
    </row>
    <row r="221" spans="1:14" ht="38.25" x14ac:dyDescent="0.25">
      <c r="A221" s="13" t="s">
        <v>23</v>
      </c>
      <c r="B221" s="5">
        <v>51</v>
      </c>
      <c r="C221" s="5">
        <v>2</v>
      </c>
      <c r="D221" s="6" t="s">
        <v>136</v>
      </c>
      <c r="E221" s="5">
        <v>851</v>
      </c>
      <c r="F221" s="6" t="s">
        <v>101</v>
      </c>
      <c r="G221" s="6" t="s">
        <v>14</v>
      </c>
      <c r="H221" s="6" t="s">
        <v>144</v>
      </c>
      <c r="I221" s="8">
        <v>240</v>
      </c>
      <c r="J221" s="11">
        <v>381500</v>
      </c>
      <c r="K221" s="11">
        <v>381500</v>
      </c>
      <c r="L221" s="11">
        <v>35000</v>
      </c>
      <c r="M221" s="33">
        <f t="shared" si="85"/>
        <v>9.1743119266055047</v>
      </c>
      <c r="N221" s="33">
        <f t="shared" si="86"/>
        <v>9.1743119266055047</v>
      </c>
    </row>
    <row r="222" spans="1:14" ht="51" x14ac:dyDescent="0.25">
      <c r="A222" s="13" t="s">
        <v>76</v>
      </c>
      <c r="B222" s="5">
        <v>51</v>
      </c>
      <c r="C222" s="5">
        <v>2</v>
      </c>
      <c r="D222" s="6" t="s">
        <v>136</v>
      </c>
      <c r="E222" s="5">
        <v>851</v>
      </c>
      <c r="F222" s="6" t="s">
        <v>101</v>
      </c>
      <c r="G222" s="6" t="s">
        <v>14</v>
      </c>
      <c r="H222" s="6" t="s">
        <v>144</v>
      </c>
      <c r="I222" s="8">
        <v>600</v>
      </c>
      <c r="J222" s="11">
        <f t="shared" si="96"/>
        <v>5218500</v>
      </c>
      <c r="K222" s="11">
        <f t="shared" si="96"/>
        <v>5218500</v>
      </c>
      <c r="L222" s="11">
        <f t="shared" si="96"/>
        <v>1277400</v>
      </c>
      <c r="M222" s="33">
        <f t="shared" si="85"/>
        <v>24.47829836159816</v>
      </c>
      <c r="N222" s="33">
        <f t="shared" si="86"/>
        <v>24.47829836159816</v>
      </c>
    </row>
    <row r="223" spans="1:14" x14ac:dyDescent="0.25">
      <c r="A223" s="13" t="s">
        <v>119</v>
      </c>
      <c r="B223" s="5">
        <v>51</v>
      </c>
      <c r="C223" s="5">
        <v>2</v>
      </c>
      <c r="D223" s="6" t="s">
        <v>136</v>
      </c>
      <c r="E223" s="5">
        <v>851</v>
      </c>
      <c r="F223" s="6" t="s">
        <v>101</v>
      </c>
      <c r="G223" s="6" t="s">
        <v>14</v>
      </c>
      <c r="H223" s="6" t="s">
        <v>144</v>
      </c>
      <c r="I223" s="8">
        <v>610</v>
      </c>
      <c r="J223" s="11">
        <v>5218500</v>
      </c>
      <c r="K223" s="11">
        <v>5218500</v>
      </c>
      <c r="L223" s="11">
        <v>1277400</v>
      </c>
      <c r="M223" s="33">
        <f t="shared" si="85"/>
        <v>24.47829836159816</v>
      </c>
      <c r="N223" s="33">
        <f t="shared" si="86"/>
        <v>24.47829836159816</v>
      </c>
    </row>
    <row r="224" spans="1:14" ht="63.75" hidden="1" x14ac:dyDescent="0.25">
      <c r="A224" s="4" t="s">
        <v>308</v>
      </c>
      <c r="B224" s="5">
        <v>51</v>
      </c>
      <c r="C224" s="5">
        <v>2</v>
      </c>
      <c r="D224" s="6" t="s">
        <v>136</v>
      </c>
      <c r="E224" s="5">
        <v>851</v>
      </c>
      <c r="F224" s="6" t="s">
        <v>101</v>
      </c>
      <c r="G224" s="6" t="s">
        <v>14</v>
      </c>
      <c r="H224" s="6" t="s">
        <v>309</v>
      </c>
      <c r="I224" s="6"/>
      <c r="J224" s="11">
        <f t="shared" ref="J224:L225" si="97">J225</f>
        <v>0</v>
      </c>
      <c r="K224" s="11">
        <f t="shared" si="97"/>
        <v>0</v>
      </c>
      <c r="L224" s="11">
        <f t="shared" si="97"/>
        <v>0</v>
      </c>
      <c r="M224" s="33" t="e">
        <f t="shared" si="85"/>
        <v>#DIV/0!</v>
      </c>
      <c r="N224" s="33" t="e">
        <f t="shared" si="86"/>
        <v>#DIV/0!</v>
      </c>
    </row>
    <row r="225" spans="1:14" ht="51" hidden="1" x14ac:dyDescent="0.25">
      <c r="A225" s="13" t="s">
        <v>76</v>
      </c>
      <c r="B225" s="5">
        <v>51</v>
      </c>
      <c r="C225" s="5">
        <v>2</v>
      </c>
      <c r="D225" s="6" t="s">
        <v>136</v>
      </c>
      <c r="E225" s="5">
        <v>851</v>
      </c>
      <c r="F225" s="6" t="s">
        <v>101</v>
      </c>
      <c r="G225" s="6" t="s">
        <v>14</v>
      </c>
      <c r="H225" s="6" t="s">
        <v>309</v>
      </c>
      <c r="I225" s="6" t="s">
        <v>77</v>
      </c>
      <c r="J225" s="11">
        <f t="shared" si="97"/>
        <v>0</v>
      </c>
      <c r="K225" s="11">
        <f t="shared" si="97"/>
        <v>0</v>
      </c>
      <c r="L225" s="11">
        <f t="shared" si="97"/>
        <v>0</v>
      </c>
      <c r="M225" s="33" t="e">
        <f t="shared" si="85"/>
        <v>#DIV/0!</v>
      </c>
      <c r="N225" s="33" t="e">
        <f t="shared" si="86"/>
        <v>#DIV/0!</v>
      </c>
    </row>
    <row r="226" spans="1:14" hidden="1" x14ac:dyDescent="0.25">
      <c r="A226" s="13" t="s">
        <v>119</v>
      </c>
      <c r="B226" s="5">
        <v>51</v>
      </c>
      <c r="C226" s="5">
        <v>2</v>
      </c>
      <c r="D226" s="6" t="s">
        <v>136</v>
      </c>
      <c r="E226" s="5">
        <v>851</v>
      </c>
      <c r="F226" s="6" t="s">
        <v>101</v>
      </c>
      <c r="G226" s="6" t="s">
        <v>14</v>
      </c>
      <c r="H226" s="6" t="s">
        <v>309</v>
      </c>
      <c r="I226" s="6" t="s">
        <v>79</v>
      </c>
      <c r="J226" s="11">
        <v>0</v>
      </c>
      <c r="K226" s="11">
        <v>0</v>
      </c>
      <c r="L226" s="11">
        <v>0</v>
      </c>
      <c r="M226" s="33" t="e">
        <f t="shared" si="85"/>
        <v>#DIV/0!</v>
      </c>
      <c r="N226" s="33" t="e">
        <f t="shared" si="86"/>
        <v>#DIV/0!</v>
      </c>
    </row>
    <row r="227" spans="1:14" ht="25.5" x14ac:dyDescent="0.25">
      <c r="A227" s="16" t="s">
        <v>145</v>
      </c>
      <c r="B227" s="5">
        <v>51</v>
      </c>
      <c r="C227" s="5">
        <v>2</v>
      </c>
      <c r="D227" s="6" t="s">
        <v>136</v>
      </c>
      <c r="E227" s="5">
        <v>851</v>
      </c>
      <c r="F227" s="6" t="s">
        <v>101</v>
      </c>
      <c r="G227" s="6" t="s">
        <v>14</v>
      </c>
      <c r="H227" s="6" t="s">
        <v>146</v>
      </c>
      <c r="I227" s="6"/>
      <c r="J227" s="11">
        <f t="shared" ref="J227:L228" si="98">J228</f>
        <v>171471.72</v>
      </c>
      <c r="K227" s="11">
        <f t="shared" si="98"/>
        <v>171471.72</v>
      </c>
      <c r="L227" s="11">
        <f t="shared" si="98"/>
        <v>0</v>
      </c>
      <c r="M227" s="33">
        <f t="shared" si="85"/>
        <v>0</v>
      </c>
      <c r="N227" s="33">
        <f t="shared" si="86"/>
        <v>0</v>
      </c>
    </row>
    <row r="228" spans="1:14" ht="51" x14ac:dyDescent="0.25">
      <c r="A228" s="13" t="s">
        <v>76</v>
      </c>
      <c r="B228" s="5">
        <v>51</v>
      </c>
      <c r="C228" s="5">
        <v>2</v>
      </c>
      <c r="D228" s="6" t="s">
        <v>136</v>
      </c>
      <c r="E228" s="5">
        <v>851</v>
      </c>
      <c r="F228" s="6" t="s">
        <v>101</v>
      </c>
      <c r="G228" s="6" t="s">
        <v>14</v>
      </c>
      <c r="H228" s="6" t="s">
        <v>146</v>
      </c>
      <c r="I228" s="6" t="s">
        <v>77</v>
      </c>
      <c r="J228" s="11">
        <f t="shared" si="98"/>
        <v>171471.72</v>
      </c>
      <c r="K228" s="11">
        <f t="shared" si="98"/>
        <v>171471.72</v>
      </c>
      <c r="L228" s="11">
        <f t="shared" si="98"/>
        <v>0</v>
      </c>
      <c r="M228" s="33">
        <f t="shared" si="85"/>
        <v>0</v>
      </c>
      <c r="N228" s="33">
        <f t="shared" si="86"/>
        <v>0</v>
      </c>
    </row>
    <row r="229" spans="1:14" x14ac:dyDescent="0.25">
      <c r="A229" s="13" t="s">
        <v>78</v>
      </c>
      <c r="B229" s="5">
        <v>51</v>
      </c>
      <c r="C229" s="5">
        <v>2</v>
      </c>
      <c r="D229" s="6" t="s">
        <v>136</v>
      </c>
      <c r="E229" s="5">
        <v>851</v>
      </c>
      <c r="F229" s="6" t="s">
        <v>101</v>
      </c>
      <c r="G229" s="6" t="s">
        <v>14</v>
      </c>
      <c r="H229" s="6" t="s">
        <v>146</v>
      </c>
      <c r="I229" s="6" t="s">
        <v>79</v>
      </c>
      <c r="J229" s="11">
        <v>171471.72</v>
      </c>
      <c r="K229" s="11">
        <v>171471.72</v>
      </c>
      <c r="L229" s="11">
        <v>0</v>
      </c>
      <c r="M229" s="33">
        <f t="shared" si="85"/>
        <v>0</v>
      </c>
      <c r="N229" s="33">
        <f t="shared" si="86"/>
        <v>0</v>
      </c>
    </row>
    <row r="230" spans="1:14" ht="51" x14ac:dyDescent="0.25">
      <c r="A230" s="16" t="s">
        <v>147</v>
      </c>
      <c r="B230" s="5">
        <v>51</v>
      </c>
      <c r="C230" s="5">
        <v>2</v>
      </c>
      <c r="D230" s="6" t="s">
        <v>148</v>
      </c>
      <c r="E230" s="5"/>
      <c r="F230" s="6"/>
      <c r="G230" s="6"/>
      <c r="H230" s="6"/>
      <c r="I230" s="8"/>
      <c r="J230" s="11">
        <f t="shared" ref="J230:L233" si="99">J231</f>
        <v>325485.75</v>
      </c>
      <c r="K230" s="11">
        <f t="shared" si="99"/>
        <v>325485.75</v>
      </c>
      <c r="L230" s="11">
        <f t="shared" si="99"/>
        <v>0</v>
      </c>
      <c r="M230" s="33">
        <f t="shared" si="85"/>
        <v>0</v>
      </c>
      <c r="N230" s="33">
        <f t="shared" si="86"/>
        <v>0</v>
      </c>
    </row>
    <row r="231" spans="1:14" x14ac:dyDescent="0.25">
      <c r="A231" s="4" t="s">
        <v>8</v>
      </c>
      <c r="B231" s="5">
        <v>51</v>
      </c>
      <c r="C231" s="5">
        <v>2</v>
      </c>
      <c r="D231" s="6" t="s">
        <v>148</v>
      </c>
      <c r="E231" s="5">
        <v>851</v>
      </c>
      <c r="F231" s="6"/>
      <c r="G231" s="10"/>
      <c r="H231" s="10"/>
      <c r="I231" s="6"/>
      <c r="J231" s="11">
        <f t="shared" si="99"/>
        <v>325485.75</v>
      </c>
      <c r="K231" s="11">
        <f t="shared" si="99"/>
        <v>325485.75</v>
      </c>
      <c r="L231" s="11">
        <f t="shared" si="99"/>
        <v>0</v>
      </c>
      <c r="M231" s="33">
        <f t="shared" si="85"/>
        <v>0</v>
      </c>
      <c r="N231" s="33">
        <f t="shared" si="86"/>
        <v>0</v>
      </c>
    </row>
    <row r="232" spans="1:14" ht="38.25" x14ac:dyDescent="0.25">
      <c r="A232" s="16" t="s">
        <v>149</v>
      </c>
      <c r="B232" s="5">
        <v>51</v>
      </c>
      <c r="C232" s="5">
        <v>2</v>
      </c>
      <c r="D232" s="6" t="s">
        <v>148</v>
      </c>
      <c r="E232" s="5">
        <v>851</v>
      </c>
      <c r="F232" s="6" t="s">
        <v>101</v>
      </c>
      <c r="G232" s="6" t="s">
        <v>14</v>
      </c>
      <c r="H232" s="6" t="s">
        <v>150</v>
      </c>
      <c r="I232" s="8"/>
      <c r="J232" s="11">
        <f t="shared" si="99"/>
        <v>325485.75</v>
      </c>
      <c r="K232" s="11">
        <f t="shared" si="99"/>
        <v>325485.75</v>
      </c>
      <c r="L232" s="11">
        <f t="shared" si="99"/>
        <v>0</v>
      </c>
      <c r="M232" s="33">
        <f t="shared" si="85"/>
        <v>0</v>
      </c>
      <c r="N232" s="33">
        <f t="shared" si="86"/>
        <v>0</v>
      </c>
    </row>
    <row r="233" spans="1:14" ht="38.25" x14ac:dyDescent="0.25">
      <c r="A233" s="13" t="s">
        <v>21</v>
      </c>
      <c r="B233" s="5">
        <v>51</v>
      </c>
      <c r="C233" s="5">
        <v>2</v>
      </c>
      <c r="D233" s="6" t="s">
        <v>148</v>
      </c>
      <c r="E233" s="5">
        <v>851</v>
      </c>
      <c r="F233" s="6" t="s">
        <v>101</v>
      </c>
      <c r="G233" s="6" t="s">
        <v>14</v>
      </c>
      <c r="H233" s="6" t="s">
        <v>150</v>
      </c>
      <c r="I233" s="8">
        <v>200</v>
      </c>
      <c r="J233" s="11">
        <f t="shared" si="99"/>
        <v>325485.75</v>
      </c>
      <c r="K233" s="11">
        <f t="shared" si="99"/>
        <v>325485.75</v>
      </c>
      <c r="L233" s="11">
        <f t="shared" si="99"/>
        <v>0</v>
      </c>
      <c r="M233" s="33">
        <f t="shared" si="85"/>
        <v>0</v>
      </c>
      <c r="N233" s="33">
        <f t="shared" si="86"/>
        <v>0</v>
      </c>
    </row>
    <row r="234" spans="1:14" ht="38.25" x14ac:dyDescent="0.25">
      <c r="A234" s="13" t="s">
        <v>23</v>
      </c>
      <c r="B234" s="5">
        <v>51</v>
      </c>
      <c r="C234" s="5">
        <v>2</v>
      </c>
      <c r="D234" s="6" t="s">
        <v>148</v>
      </c>
      <c r="E234" s="5">
        <v>851</v>
      </c>
      <c r="F234" s="6" t="s">
        <v>101</v>
      </c>
      <c r="G234" s="6" t="s">
        <v>14</v>
      </c>
      <c r="H234" s="6" t="s">
        <v>150</v>
      </c>
      <c r="I234" s="8">
        <v>240</v>
      </c>
      <c r="J234" s="11">
        <v>325485.75</v>
      </c>
      <c r="K234" s="11">
        <v>325485.75</v>
      </c>
      <c r="L234" s="11">
        <v>0</v>
      </c>
      <c r="M234" s="33">
        <f t="shared" si="85"/>
        <v>0</v>
      </c>
      <c r="N234" s="33">
        <f t="shared" si="86"/>
        <v>0</v>
      </c>
    </row>
    <row r="235" spans="1:14" ht="51" x14ac:dyDescent="0.25">
      <c r="A235" s="4" t="s">
        <v>151</v>
      </c>
      <c r="B235" s="5">
        <v>51</v>
      </c>
      <c r="C235" s="5">
        <v>3</v>
      </c>
      <c r="D235" s="6"/>
      <c r="E235" s="5"/>
      <c r="F235" s="6"/>
      <c r="G235" s="10"/>
      <c r="H235" s="10"/>
      <c r="I235" s="6"/>
      <c r="J235" s="11">
        <f t="shared" ref="J235:L235" si="100">J237</f>
        <v>5000</v>
      </c>
      <c r="K235" s="11">
        <f t="shared" si="100"/>
        <v>5000</v>
      </c>
      <c r="L235" s="11">
        <f t="shared" si="100"/>
        <v>0</v>
      </c>
      <c r="M235" s="33">
        <f t="shared" si="85"/>
        <v>0</v>
      </c>
      <c r="N235" s="33">
        <f t="shared" si="86"/>
        <v>0</v>
      </c>
    </row>
    <row r="236" spans="1:14" s="2" customFormat="1" ht="76.5" x14ac:dyDescent="0.25">
      <c r="A236" s="4" t="s">
        <v>152</v>
      </c>
      <c r="B236" s="5">
        <v>51</v>
      </c>
      <c r="C236" s="5">
        <v>3</v>
      </c>
      <c r="D236" s="6" t="s">
        <v>153</v>
      </c>
      <c r="E236" s="5"/>
      <c r="F236" s="6"/>
      <c r="G236" s="10"/>
      <c r="H236" s="10"/>
      <c r="I236" s="6"/>
      <c r="J236" s="11">
        <f t="shared" ref="J236:L239" si="101">J237</f>
        <v>5000</v>
      </c>
      <c r="K236" s="11">
        <f t="shared" si="101"/>
        <v>5000</v>
      </c>
      <c r="L236" s="11">
        <f t="shared" si="101"/>
        <v>0</v>
      </c>
      <c r="M236" s="33">
        <f t="shared" si="85"/>
        <v>0</v>
      </c>
      <c r="N236" s="33">
        <f t="shared" si="86"/>
        <v>0</v>
      </c>
    </row>
    <row r="237" spans="1:14" s="2" customFormat="1" x14ac:dyDescent="0.25">
      <c r="A237" s="4" t="s">
        <v>8</v>
      </c>
      <c r="B237" s="5">
        <v>51</v>
      </c>
      <c r="C237" s="5">
        <v>3</v>
      </c>
      <c r="D237" s="6" t="s">
        <v>153</v>
      </c>
      <c r="E237" s="5">
        <v>851</v>
      </c>
      <c r="F237" s="6"/>
      <c r="G237" s="10"/>
      <c r="H237" s="10"/>
      <c r="I237" s="6"/>
      <c r="J237" s="11">
        <f t="shared" si="101"/>
        <v>5000</v>
      </c>
      <c r="K237" s="11">
        <f t="shared" si="101"/>
        <v>5000</v>
      </c>
      <c r="L237" s="11">
        <f t="shared" si="101"/>
        <v>0</v>
      </c>
      <c r="M237" s="33">
        <f t="shared" si="85"/>
        <v>0</v>
      </c>
      <c r="N237" s="33">
        <f t="shared" si="86"/>
        <v>0</v>
      </c>
    </row>
    <row r="238" spans="1:14" s="2" customFormat="1" ht="38.25" x14ac:dyDescent="0.25">
      <c r="A238" s="4" t="s">
        <v>154</v>
      </c>
      <c r="B238" s="5">
        <v>51</v>
      </c>
      <c r="C238" s="5">
        <v>3</v>
      </c>
      <c r="D238" s="6" t="s">
        <v>153</v>
      </c>
      <c r="E238" s="5">
        <v>851</v>
      </c>
      <c r="F238" s="6" t="s">
        <v>101</v>
      </c>
      <c r="G238" s="6" t="s">
        <v>34</v>
      </c>
      <c r="H238" s="6" t="s">
        <v>155</v>
      </c>
      <c r="I238" s="6"/>
      <c r="J238" s="11">
        <f t="shared" si="101"/>
        <v>5000</v>
      </c>
      <c r="K238" s="11">
        <f t="shared" si="101"/>
        <v>5000</v>
      </c>
      <c r="L238" s="11">
        <f t="shared" si="101"/>
        <v>0</v>
      </c>
      <c r="M238" s="33">
        <f t="shared" si="85"/>
        <v>0</v>
      </c>
      <c r="N238" s="33">
        <f t="shared" si="86"/>
        <v>0</v>
      </c>
    </row>
    <row r="239" spans="1:14" ht="38.25" x14ac:dyDescent="0.25">
      <c r="A239" s="13" t="s">
        <v>21</v>
      </c>
      <c r="B239" s="5">
        <v>51</v>
      </c>
      <c r="C239" s="5">
        <v>3</v>
      </c>
      <c r="D239" s="6" t="s">
        <v>153</v>
      </c>
      <c r="E239" s="5">
        <v>851</v>
      </c>
      <c r="F239" s="6" t="s">
        <v>101</v>
      </c>
      <c r="G239" s="6" t="s">
        <v>34</v>
      </c>
      <c r="H239" s="6" t="s">
        <v>155</v>
      </c>
      <c r="I239" s="6" t="s">
        <v>22</v>
      </c>
      <c r="J239" s="11">
        <f t="shared" si="101"/>
        <v>5000</v>
      </c>
      <c r="K239" s="11">
        <f t="shared" si="101"/>
        <v>5000</v>
      </c>
      <c r="L239" s="11">
        <f t="shared" si="101"/>
        <v>0</v>
      </c>
      <c r="M239" s="33">
        <f t="shared" si="85"/>
        <v>0</v>
      </c>
      <c r="N239" s="33">
        <f t="shared" si="86"/>
        <v>0</v>
      </c>
    </row>
    <row r="240" spans="1:14" ht="38.25" x14ac:dyDescent="0.25">
      <c r="A240" s="13" t="s">
        <v>23</v>
      </c>
      <c r="B240" s="5">
        <v>51</v>
      </c>
      <c r="C240" s="5">
        <v>3</v>
      </c>
      <c r="D240" s="6" t="s">
        <v>153</v>
      </c>
      <c r="E240" s="5">
        <v>851</v>
      </c>
      <c r="F240" s="6" t="s">
        <v>101</v>
      </c>
      <c r="G240" s="6" t="s">
        <v>34</v>
      </c>
      <c r="H240" s="6" t="s">
        <v>155</v>
      </c>
      <c r="I240" s="6" t="s">
        <v>24</v>
      </c>
      <c r="J240" s="11">
        <v>5000</v>
      </c>
      <c r="K240" s="11">
        <v>5000</v>
      </c>
      <c r="L240" s="11">
        <v>0</v>
      </c>
      <c r="M240" s="33">
        <f t="shared" si="85"/>
        <v>0</v>
      </c>
      <c r="N240" s="33">
        <f t="shared" si="86"/>
        <v>0</v>
      </c>
    </row>
    <row r="241" spans="1:14" s="2" customFormat="1" ht="51" x14ac:dyDescent="0.25">
      <c r="A241" s="4" t="s">
        <v>156</v>
      </c>
      <c r="B241" s="5">
        <v>51</v>
      </c>
      <c r="C241" s="5">
        <v>4</v>
      </c>
      <c r="D241" s="10"/>
      <c r="E241" s="5"/>
      <c r="F241" s="6"/>
      <c r="G241" s="10"/>
      <c r="H241" s="10"/>
      <c r="I241" s="6"/>
      <c r="J241" s="11">
        <f>J242</f>
        <v>15096200</v>
      </c>
      <c r="K241" s="11">
        <f>K242</f>
        <v>15096200</v>
      </c>
      <c r="L241" s="11">
        <f t="shared" ref="L241" si="102">L242</f>
        <v>221724.44</v>
      </c>
      <c r="M241" s="33">
        <f t="shared" si="85"/>
        <v>1.4687433923768896</v>
      </c>
      <c r="N241" s="33">
        <f t="shared" si="86"/>
        <v>1.4687433923768896</v>
      </c>
    </row>
    <row r="242" spans="1:14" ht="38.25" x14ac:dyDescent="0.25">
      <c r="A242" s="4" t="s">
        <v>157</v>
      </c>
      <c r="B242" s="5">
        <v>51</v>
      </c>
      <c r="C242" s="5">
        <v>4</v>
      </c>
      <c r="D242" s="10" t="s">
        <v>158</v>
      </c>
      <c r="E242" s="5"/>
      <c r="F242" s="6"/>
      <c r="G242" s="10"/>
      <c r="H242" s="10"/>
      <c r="I242" s="6"/>
      <c r="J242" s="11">
        <f t="shared" ref="J242:L242" si="103">J243</f>
        <v>15096200</v>
      </c>
      <c r="K242" s="11">
        <f t="shared" si="103"/>
        <v>15096200</v>
      </c>
      <c r="L242" s="11">
        <f t="shared" si="103"/>
        <v>221724.44</v>
      </c>
      <c r="M242" s="33">
        <f t="shared" si="85"/>
        <v>1.4687433923768896</v>
      </c>
      <c r="N242" s="33">
        <f t="shared" si="86"/>
        <v>1.4687433923768896</v>
      </c>
    </row>
    <row r="243" spans="1:14" x14ac:dyDescent="0.25">
      <c r="A243" s="4" t="s">
        <v>8</v>
      </c>
      <c r="B243" s="5">
        <v>51</v>
      </c>
      <c r="C243" s="5">
        <v>4</v>
      </c>
      <c r="D243" s="6" t="s">
        <v>158</v>
      </c>
      <c r="E243" s="5">
        <v>851</v>
      </c>
      <c r="F243" s="6"/>
      <c r="G243" s="10"/>
      <c r="H243" s="10"/>
      <c r="I243" s="6"/>
      <c r="J243" s="11">
        <f>J249+J252+J255+J258+J244</f>
        <v>15096200</v>
      </c>
      <c r="K243" s="11">
        <f>K249+K252+K255+K258+K244</f>
        <v>15096200</v>
      </c>
      <c r="L243" s="11">
        <f t="shared" ref="L243" si="104">L249+L252+L255+L258+L244</f>
        <v>221724.44</v>
      </c>
      <c r="M243" s="33">
        <f t="shared" si="85"/>
        <v>1.4687433923768896</v>
      </c>
      <c r="N243" s="33">
        <f t="shared" si="86"/>
        <v>1.4687433923768896</v>
      </c>
    </row>
    <row r="244" spans="1:14" ht="25.5" x14ac:dyDescent="0.25">
      <c r="A244" s="13" t="s">
        <v>310</v>
      </c>
      <c r="B244" s="5">
        <v>51</v>
      </c>
      <c r="C244" s="5">
        <v>4</v>
      </c>
      <c r="D244" s="6" t="s">
        <v>158</v>
      </c>
      <c r="E244" s="5">
        <v>851</v>
      </c>
      <c r="F244" s="6"/>
      <c r="G244" s="10"/>
      <c r="H244" s="10" t="s">
        <v>311</v>
      </c>
      <c r="I244" s="6"/>
      <c r="J244" s="11">
        <f>J245+J247</f>
        <v>14318200</v>
      </c>
      <c r="K244" s="11">
        <f>K245+K247</f>
        <v>14318200</v>
      </c>
      <c r="L244" s="11">
        <f t="shared" ref="L244" si="105">L245+L247</f>
        <v>103360</v>
      </c>
      <c r="M244" s="33">
        <f t="shared" si="85"/>
        <v>0.7218784484083195</v>
      </c>
      <c r="N244" s="33">
        <f t="shared" si="86"/>
        <v>0.7218784484083195</v>
      </c>
    </row>
    <row r="245" spans="1:14" ht="38.25" x14ac:dyDescent="0.25">
      <c r="A245" s="26" t="s">
        <v>21</v>
      </c>
      <c r="B245" s="5">
        <v>51</v>
      </c>
      <c r="C245" s="5">
        <v>4</v>
      </c>
      <c r="D245" s="6" t="s">
        <v>158</v>
      </c>
      <c r="E245" s="5">
        <v>851</v>
      </c>
      <c r="F245" s="6"/>
      <c r="G245" s="10"/>
      <c r="H245" s="10" t="s">
        <v>311</v>
      </c>
      <c r="I245" s="6" t="s">
        <v>22</v>
      </c>
      <c r="J245" s="11">
        <f>J246</f>
        <v>218200</v>
      </c>
      <c r="K245" s="11">
        <f>K246</f>
        <v>218200</v>
      </c>
      <c r="L245" s="11">
        <f t="shared" ref="L245" si="106">L246</f>
        <v>0</v>
      </c>
      <c r="M245" s="33">
        <f t="shared" si="85"/>
        <v>0</v>
      </c>
      <c r="N245" s="33">
        <f t="shared" si="86"/>
        <v>0</v>
      </c>
    </row>
    <row r="246" spans="1:14" ht="38.25" x14ac:dyDescent="0.25">
      <c r="A246" s="12" t="s">
        <v>23</v>
      </c>
      <c r="B246" s="5">
        <v>51</v>
      </c>
      <c r="C246" s="5">
        <v>4</v>
      </c>
      <c r="D246" s="6" t="s">
        <v>158</v>
      </c>
      <c r="E246" s="5">
        <v>851</v>
      </c>
      <c r="F246" s="6"/>
      <c r="G246" s="10"/>
      <c r="H246" s="10" t="s">
        <v>311</v>
      </c>
      <c r="I246" s="6" t="s">
        <v>24</v>
      </c>
      <c r="J246" s="11">
        <v>218200</v>
      </c>
      <c r="K246" s="11">
        <v>218200</v>
      </c>
      <c r="L246" s="11">
        <v>0</v>
      </c>
      <c r="M246" s="33">
        <f t="shared" si="85"/>
        <v>0</v>
      </c>
      <c r="N246" s="33">
        <f t="shared" si="86"/>
        <v>0</v>
      </c>
    </row>
    <row r="247" spans="1:14" ht="51" x14ac:dyDescent="0.25">
      <c r="A247" s="13" t="s">
        <v>76</v>
      </c>
      <c r="B247" s="5">
        <v>51</v>
      </c>
      <c r="C247" s="5">
        <v>4</v>
      </c>
      <c r="D247" s="6" t="s">
        <v>158</v>
      </c>
      <c r="E247" s="5">
        <v>851</v>
      </c>
      <c r="F247" s="6"/>
      <c r="G247" s="10"/>
      <c r="H247" s="10" t="s">
        <v>311</v>
      </c>
      <c r="I247" s="6" t="s">
        <v>77</v>
      </c>
      <c r="J247" s="11">
        <f t="shared" ref="J247:L247" si="107">J248</f>
        <v>14100000</v>
      </c>
      <c r="K247" s="11">
        <f t="shared" si="107"/>
        <v>14100000</v>
      </c>
      <c r="L247" s="11">
        <f t="shared" si="107"/>
        <v>103360</v>
      </c>
      <c r="M247" s="33">
        <f t="shared" si="85"/>
        <v>0.73304964539007089</v>
      </c>
      <c r="N247" s="33">
        <f t="shared" si="86"/>
        <v>0.73304964539007089</v>
      </c>
    </row>
    <row r="248" spans="1:14" x14ac:dyDescent="0.25">
      <c r="A248" s="13" t="s">
        <v>119</v>
      </c>
      <c r="B248" s="5">
        <v>51</v>
      </c>
      <c r="C248" s="5">
        <v>4</v>
      </c>
      <c r="D248" s="6" t="s">
        <v>158</v>
      </c>
      <c r="E248" s="5">
        <v>851</v>
      </c>
      <c r="F248" s="6"/>
      <c r="G248" s="10"/>
      <c r="H248" s="10" t="s">
        <v>311</v>
      </c>
      <c r="I248" s="6" t="s">
        <v>79</v>
      </c>
      <c r="J248" s="11">
        <v>14100000</v>
      </c>
      <c r="K248" s="11">
        <v>14100000</v>
      </c>
      <c r="L248" s="11">
        <v>103360</v>
      </c>
      <c r="M248" s="33">
        <f t="shared" si="85"/>
        <v>0.73304964539007089</v>
      </c>
      <c r="N248" s="33">
        <f t="shared" si="86"/>
        <v>0.73304964539007089</v>
      </c>
    </row>
    <row r="249" spans="1:14" ht="38.25" x14ac:dyDescent="0.25">
      <c r="A249" s="22" t="s">
        <v>280</v>
      </c>
      <c r="B249" s="5">
        <v>51</v>
      </c>
      <c r="C249" s="5">
        <v>4</v>
      </c>
      <c r="D249" s="6" t="s">
        <v>158</v>
      </c>
      <c r="E249" s="5">
        <v>851</v>
      </c>
      <c r="F249" s="6"/>
      <c r="G249" s="10"/>
      <c r="H249" s="10" t="s">
        <v>312</v>
      </c>
      <c r="I249" s="6"/>
      <c r="J249" s="11">
        <f t="shared" ref="J249:L250" si="108">J250</f>
        <v>200000</v>
      </c>
      <c r="K249" s="11">
        <f t="shared" si="108"/>
        <v>200000</v>
      </c>
      <c r="L249" s="11">
        <f t="shared" si="108"/>
        <v>0</v>
      </c>
      <c r="M249" s="33">
        <f t="shared" si="85"/>
        <v>0</v>
      </c>
      <c r="N249" s="33">
        <f t="shared" si="86"/>
        <v>0</v>
      </c>
    </row>
    <row r="250" spans="1:14" ht="38.25" x14ac:dyDescent="0.25">
      <c r="A250" s="22" t="s">
        <v>9</v>
      </c>
      <c r="B250" s="5">
        <v>51</v>
      </c>
      <c r="C250" s="5">
        <v>4</v>
      </c>
      <c r="D250" s="10" t="s">
        <v>158</v>
      </c>
      <c r="E250" s="5">
        <v>851</v>
      </c>
      <c r="F250" s="6"/>
      <c r="G250" s="10"/>
      <c r="H250" s="10" t="s">
        <v>312</v>
      </c>
      <c r="I250" s="6" t="s">
        <v>10</v>
      </c>
      <c r="J250" s="11">
        <f t="shared" si="108"/>
        <v>200000</v>
      </c>
      <c r="K250" s="11">
        <f t="shared" si="108"/>
        <v>200000</v>
      </c>
      <c r="L250" s="11">
        <f t="shared" si="108"/>
        <v>0</v>
      </c>
      <c r="M250" s="33">
        <f t="shared" si="85"/>
        <v>0</v>
      </c>
      <c r="N250" s="33">
        <f t="shared" si="86"/>
        <v>0</v>
      </c>
    </row>
    <row r="251" spans="1:14" x14ac:dyDescent="0.25">
      <c r="A251" s="22" t="s">
        <v>11</v>
      </c>
      <c r="B251" s="5">
        <v>51</v>
      </c>
      <c r="C251" s="5">
        <v>4</v>
      </c>
      <c r="D251" s="6" t="s">
        <v>158</v>
      </c>
      <c r="E251" s="5">
        <v>851</v>
      </c>
      <c r="F251" s="6"/>
      <c r="G251" s="10"/>
      <c r="H251" s="10" t="s">
        <v>312</v>
      </c>
      <c r="I251" s="6" t="s">
        <v>12</v>
      </c>
      <c r="J251" s="11">
        <v>200000</v>
      </c>
      <c r="K251" s="11">
        <v>200000</v>
      </c>
      <c r="L251" s="11">
        <v>0</v>
      </c>
      <c r="M251" s="33">
        <f t="shared" si="85"/>
        <v>0</v>
      </c>
      <c r="N251" s="33">
        <f t="shared" si="86"/>
        <v>0</v>
      </c>
    </row>
    <row r="252" spans="1:14" ht="25.5" x14ac:dyDescent="0.25">
      <c r="A252" s="4" t="s">
        <v>159</v>
      </c>
      <c r="B252" s="5">
        <v>51</v>
      </c>
      <c r="C252" s="5">
        <v>4</v>
      </c>
      <c r="D252" s="6" t="s">
        <v>158</v>
      </c>
      <c r="E252" s="5">
        <v>851</v>
      </c>
      <c r="F252" s="6" t="s">
        <v>116</v>
      </c>
      <c r="G252" s="6" t="s">
        <v>66</v>
      </c>
      <c r="H252" s="6" t="s">
        <v>160</v>
      </c>
      <c r="I252" s="6"/>
      <c r="J252" s="11">
        <f t="shared" ref="J252:L253" si="109">J253</f>
        <v>300000</v>
      </c>
      <c r="K252" s="11">
        <f t="shared" si="109"/>
        <v>300000</v>
      </c>
      <c r="L252" s="11">
        <f t="shared" si="109"/>
        <v>66731.94</v>
      </c>
      <c r="M252" s="33">
        <f t="shared" si="85"/>
        <v>22.243980000000001</v>
      </c>
      <c r="N252" s="33">
        <f t="shared" si="86"/>
        <v>22.243980000000001</v>
      </c>
    </row>
    <row r="253" spans="1:14" ht="38.25" x14ac:dyDescent="0.25">
      <c r="A253" s="13" t="s">
        <v>21</v>
      </c>
      <c r="B253" s="5">
        <v>51</v>
      </c>
      <c r="C253" s="5">
        <v>4</v>
      </c>
      <c r="D253" s="6" t="s">
        <v>158</v>
      </c>
      <c r="E253" s="5">
        <v>851</v>
      </c>
      <c r="F253" s="6" t="s">
        <v>116</v>
      </c>
      <c r="G253" s="6" t="s">
        <v>66</v>
      </c>
      <c r="H253" s="6" t="s">
        <v>160</v>
      </c>
      <c r="I253" s="6" t="s">
        <v>22</v>
      </c>
      <c r="J253" s="11">
        <f t="shared" si="109"/>
        <v>300000</v>
      </c>
      <c r="K253" s="11">
        <f t="shared" si="109"/>
        <v>300000</v>
      </c>
      <c r="L253" s="11">
        <f t="shared" si="109"/>
        <v>66731.94</v>
      </c>
      <c r="M253" s="33">
        <f t="shared" si="85"/>
        <v>22.243980000000001</v>
      </c>
      <c r="N253" s="33">
        <f t="shared" si="86"/>
        <v>22.243980000000001</v>
      </c>
    </row>
    <row r="254" spans="1:14" ht="38.25" x14ac:dyDescent="0.25">
      <c r="A254" s="13" t="s">
        <v>23</v>
      </c>
      <c r="B254" s="5">
        <v>51</v>
      </c>
      <c r="C254" s="5">
        <v>4</v>
      </c>
      <c r="D254" s="10" t="s">
        <v>158</v>
      </c>
      <c r="E254" s="5">
        <v>851</v>
      </c>
      <c r="F254" s="6" t="s">
        <v>116</v>
      </c>
      <c r="G254" s="6" t="s">
        <v>66</v>
      </c>
      <c r="H254" s="6" t="s">
        <v>160</v>
      </c>
      <c r="I254" s="6" t="s">
        <v>24</v>
      </c>
      <c r="J254" s="11">
        <v>300000</v>
      </c>
      <c r="K254" s="11">
        <v>300000</v>
      </c>
      <c r="L254" s="11">
        <v>66731.94</v>
      </c>
      <c r="M254" s="33">
        <f t="shared" si="85"/>
        <v>22.243980000000001</v>
      </c>
      <c r="N254" s="33">
        <f t="shared" si="86"/>
        <v>22.243980000000001</v>
      </c>
    </row>
    <row r="255" spans="1:14" ht="63.75" x14ac:dyDescent="0.25">
      <c r="A255" s="4" t="s">
        <v>161</v>
      </c>
      <c r="B255" s="8">
        <v>51</v>
      </c>
      <c r="C255" s="5">
        <v>4</v>
      </c>
      <c r="D255" s="10" t="s">
        <v>158</v>
      </c>
      <c r="E255" s="5">
        <v>851</v>
      </c>
      <c r="F255" s="6" t="s">
        <v>116</v>
      </c>
      <c r="G255" s="6" t="s">
        <v>66</v>
      </c>
      <c r="H255" s="6" t="s">
        <v>162</v>
      </c>
      <c r="I255" s="6"/>
      <c r="J255" s="11">
        <f t="shared" ref="J255:L256" si="110">J256</f>
        <v>10000</v>
      </c>
      <c r="K255" s="11">
        <f t="shared" si="110"/>
        <v>10000</v>
      </c>
      <c r="L255" s="11">
        <f t="shared" si="110"/>
        <v>0</v>
      </c>
      <c r="M255" s="33">
        <f t="shared" si="85"/>
        <v>0</v>
      </c>
      <c r="N255" s="33">
        <f t="shared" si="86"/>
        <v>0</v>
      </c>
    </row>
    <row r="256" spans="1:14" ht="38.25" x14ac:dyDescent="0.25">
      <c r="A256" s="13" t="s">
        <v>21</v>
      </c>
      <c r="B256" s="8">
        <v>51</v>
      </c>
      <c r="C256" s="5">
        <v>4</v>
      </c>
      <c r="D256" s="6" t="s">
        <v>158</v>
      </c>
      <c r="E256" s="5">
        <v>851</v>
      </c>
      <c r="F256" s="6" t="s">
        <v>116</v>
      </c>
      <c r="G256" s="6" t="s">
        <v>66</v>
      </c>
      <c r="H256" s="6" t="s">
        <v>162</v>
      </c>
      <c r="I256" s="6" t="s">
        <v>22</v>
      </c>
      <c r="J256" s="11">
        <f t="shared" si="110"/>
        <v>10000</v>
      </c>
      <c r="K256" s="11">
        <f t="shared" si="110"/>
        <v>10000</v>
      </c>
      <c r="L256" s="11">
        <f t="shared" si="110"/>
        <v>0</v>
      </c>
      <c r="M256" s="33">
        <f t="shared" si="85"/>
        <v>0</v>
      </c>
      <c r="N256" s="33">
        <f t="shared" si="86"/>
        <v>0</v>
      </c>
    </row>
    <row r="257" spans="1:14" s="2" customFormat="1" ht="38.25" x14ac:dyDescent="0.25">
      <c r="A257" s="13" t="s">
        <v>23</v>
      </c>
      <c r="B257" s="8">
        <v>51</v>
      </c>
      <c r="C257" s="5">
        <v>4</v>
      </c>
      <c r="D257" s="6" t="s">
        <v>158</v>
      </c>
      <c r="E257" s="5">
        <v>851</v>
      </c>
      <c r="F257" s="6" t="s">
        <v>116</v>
      </c>
      <c r="G257" s="6" t="s">
        <v>66</v>
      </c>
      <c r="H257" s="6" t="s">
        <v>162</v>
      </c>
      <c r="I257" s="6" t="s">
        <v>24</v>
      </c>
      <c r="J257" s="11">
        <v>10000</v>
      </c>
      <c r="K257" s="11">
        <v>10000</v>
      </c>
      <c r="L257" s="11">
        <v>0</v>
      </c>
      <c r="M257" s="33">
        <f t="shared" si="85"/>
        <v>0</v>
      </c>
      <c r="N257" s="33">
        <f t="shared" si="86"/>
        <v>0</v>
      </c>
    </row>
    <row r="258" spans="1:14" s="2" customFormat="1" ht="153" x14ac:dyDescent="0.25">
      <c r="A258" s="4" t="s">
        <v>163</v>
      </c>
      <c r="B258" s="8">
        <v>51</v>
      </c>
      <c r="C258" s="5">
        <v>4</v>
      </c>
      <c r="D258" s="10" t="s">
        <v>158</v>
      </c>
      <c r="E258" s="5">
        <v>851</v>
      </c>
      <c r="F258" s="6" t="s">
        <v>116</v>
      </c>
      <c r="G258" s="6" t="s">
        <v>66</v>
      </c>
      <c r="H258" s="6" t="s">
        <v>164</v>
      </c>
      <c r="I258" s="6"/>
      <c r="J258" s="11">
        <f t="shared" ref="J258:L259" si="111">J259</f>
        <v>268000</v>
      </c>
      <c r="K258" s="11">
        <f t="shared" si="111"/>
        <v>268000</v>
      </c>
      <c r="L258" s="11">
        <f t="shared" si="111"/>
        <v>51632.5</v>
      </c>
      <c r="M258" s="33">
        <f t="shared" si="85"/>
        <v>19.265858208955226</v>
      </c>
      <c r="N258" s="33">
        <f t="shared" si="86"/>
        <v>19.265858208955226</v>
      </c>
    </row>
    <row r="259" spans="1:14" s="2" customFormat="1" ht="38.25" x14ac:dyDescent="0.25">
      <c r="A259" s="13" t="s">
        <v>21</v>
      </c>
      <c r="B259" s="8">
        <v>51</v>
      </c>
      <c r="C259" s="5">
        <v>4</v>
      </c>
      <c r="D259" s="6" t="s">
        <v>158</v>
      </c>
      <c r="E259" s="5">
        <v>851</v>
      </c>
      <c r="F259" s="6" t="s">
        <v>116</v>
      </c>
      <c r="G259" s="6" t="s">
        <v>66</v>
      </c>
      <c r="H259" s="6" t="s">
        <v>164</v>
      </c>
      <c r="I259" s="6" t="s">
        <v>22</v>
      </c>
      <c r="J259" s="11">
        <f t="shared" si="111"/>
        <v>268000</v>
      </c>
      <c r="K259" s="11">
        <f t="shared" si="111"/>
        <v>268000</v>
      </c>
      <c r="L259" s="11">
        <f t="shared" si="111"/>
        <v>51632.5</v>
      </c>
      <c r="M259" s="33">
        <f t="shared" si="85"/>
        <v>19.265858208955226</v>
      </c>
      <c r="N259" s="33">
        <f t="shared" si="86"/>
        <v>19.265858208955226</v>
      </c>
    </row>
    <row r="260" spans="1:14" ht="38.25" x14ac:dyDescent="0.25">
      <c r="A260" s="13" t="s">
        <v>23</v>
      </c>
      <c r="B260" s="8">
        <v>51</v>
      </c>
      <c r="C260" s="5">
        <v>4</v>
      </c>
      <c r="D260" s="6" t="s">
        <v>158</v>
      </c>
      <c r="E260" s="5">
        <v>851</v>
      </c>
      <c r="F260" s="6" t="s">
        <v>116</v>
      </c>
      <c r="G260" s="6" t="s">
        <v>66</v>
      </c>
      <c r="H260" s="6" t="s">
        <v>164</v>
      </c>
      <c r="I260" s="6" t="s">
        <v>24</v>
      </c>
      <c r="J260" s="11">
        <v>268000</v>
      </c>
      <c r="K260" s="11">
        <v>268000</v>
      </c>
      <c r="L260" s="11">
        <v>51632.5</v>
      </c>
      <c r="M260" s="33">
        <f t="shared" si="85"/>
        <v>19.265858208955226</v>
      </c>
      <c r="N260" s="33">
        <f t="shared" si="86"/>
        <v>19.265858208955226</v>
      </c>
    </row>
    <row r="261" spans="1:14" ht="25.5" x14ac:dyDescent="0.25">
      <c r="A261" s="4" t="s">
        <v>165</v>
      </c>
      <c r="B261" s="5">
        <v>51</v>
      </c>
      <c r="C261" s="5">
        <v>5</v>
      </c>
      <c r="D261" s="6"/>
      <c r="E261" s="5"/>
      <c r="F261" s="6"/>
      <c r="G261" s="10"/>
      <c r="H261" s="10"/>
      <c r="I261" s="6"/>
      <c r="J261" s="11">
        <f t="shared" ref="J261:L261" si="112">J262+J267</f>
        <v>27572769.119999997</v>
      </c>
      <c r="K261" s="11">
        <f t="shared" si="112"/>
        <v>27572769.119999997</v>
      </c>
      <c r="L261" s="11">
        <f t="shared" si="112"/>
        <v>1261943.97</v>
      </c>
      <c r="M261" s="33">
        <f t="shared" ref="M261:M324" si="113">L261/J261*100</f>
        <v>4.5767763277887274</v>
      </c>
      <c r="N261" s="33">
        <f t="shared" ref="N261:N324" si="114">L261/K261*100</f>
        <v>4.5767763277887274</v>
      </c>
    </row>
    <row r="262" spans="1:14" ht="38.25" x14ac:dyDescent="0.25">
      <c r="A262" s="4" t="s">
        <v>166</v>
      </c>
      <c r="B262" s="5">
        <v>51</v>
      </c>
      <c r="C262" s="5">
        <v>5</v>
      </c>
      <c r="D262" s="6" t="s">
        <v>167</v>
      </c>
      <c r="E262" s="5"/>
      <c r="F262" s="6"/>
      <c r="G262" s="10"/>
      <c r="H262" s="10"/>
      <c r="I262" s="6"/>
      <c r="J262" s="11">
        <f t="shared" ref="J262:L265" si="115">J263</f>
        <v>5195250</v>
      </c>
      <c r="K262" s="11">
        <f t="shared" si="115"/>
        <v>5195250</v>
      </c>
      <c r="L262" s="11">
        <f t="shared" si="115"/>
        <v>1261943.97</v>
      </c>
      <c r="M262" s="33">
        <f t="shared" si="113"/>
        <v>24.290341562003753</v>
      </c>
      <c r="N262" s="33">
        <f t="shared" si="114"/>
        <v>24.290341562003753</v>
      </c>
    </row>
    <row r="263" spans="1:14" x14ac:dyDescent="0.25">
      <c r="A263" s="4" t="s">
        <v>8</v>
      </c>
      <c r="B263" s="5">
        <v>51</v>
      </c>
      <c r="C263" s="5">
        <v>5</v>
      </c>
      <c r="D263" s="6" t="s">
        <v>167</v>
      </c>
      <c r="E263" s="5">
        <v>851</v>
      </c>
      <c r="F263" s="6"/>
      <c r="G263" s="10"/>
      <c r="H263" s="10"/>
      <c r="I263" s="6"/>
      <c r="J263" s="11">
        <f t="shared" si="115"/>
        <v>5195250</v>
      </c>
      <c r="K263" s="11">
        <f t="shared" si="115"/>
        <v>5195250</v>
      </c>
      <c r="L263" s="11">
        <f t="shared" si="115"/>
        <v>1261943.97</v>
      </c>
      <c r="M263" s="33">
        <f t="shared" si="113"/>
        <v>24.290341562003753</v>
      </c>
      <c r="N263" s="33">
        <f t="shared" si="114"/>
        <v>24.290341562003753</v>
      </c>
    </row>
    <row r="264" spans="1:14" ht="25.5" x14ac:dyDescent="0.25">
      <c r="A264" s="4" t="s">
        <v>168</v>
      </c>
      <c r="B264" s="5">
        <v>51</v>
      </c>
      <c r="C264" s="5">
        <v>5</v>
      </c>
      <c r="D264" s="6" t="s">
        <v>167</v>
      </c>
      <c r="E264" s="5">
        <v>851</v>
      </c>
      <c r="F264" s="6" t="s">
        <v>114</v>
      </c>
      <c r="G264" s="6" t="s">
        <v>14</v>
      </c>
      <c r="H264" s="6" t="s">
        <v>169</v>
      </c>
      <c r="I264" s="6"/>
      <c r="J264" s="11">
        <f t="shared" si="115"/>
        <v>5195250</v>
      </c>
      <c r="K264" s="11">
        <f t="shared" si="115"/>
        <v>5195250</v>
      </c>
      <c r="L264" s="11">
        <f t="shared" si="115"/>
        <v>1261943.97</v>
      </c>
      <c r="M264" s="33">
        <f t="shared" si="113"/>
        <v>24.290341562003753</v>
      </c>
      <c r="N264" s="33">
        <f t="shared" si="114"/>
        <v>24.290341562003753</v>
      </c>
    </row>
    <row r="265" spans="1:14" ht="25.5" x14ac:dyDescent="0.25">
      <c r="A265" s="12" t="s">
        <v>170</v>
      </c>
      <c r="B265" s="5">
        <v>51</v>
      </c>
      <c r="C265" s="5">
        <v>5</v>
      </c>
      <c r="D265" s="6" t="s">
        <v>167</v>
      </c>
      <c r="E265" s="5">
        <v>851</v>
      </c>
      <c r="F265" s="6" t="s">
        <v>114</v>
      </c>
      <c r="G265" s="6" t="s">
        <v>14</v>
      </c>
      <c r="H265" s="6" t="s">
        <v>169</v>
      </c>
      <c r="I265" s="6" t="s">
        <v>171</v>
      </c>
      <c r="J265" s="11">
        <f t="shared" si="115"/>
        <v>5195250</v>
      </c>
      <c r="K265" s="11">
        <f t="shared" si="115"/>
        <v>5195250</v>
      </c>
      <c r="L265" s="11">
        <f t="shared" si="115"/>
        <v>1261943.97</v>
      </c>
      <c r="M265" s="33">
        <f t="shared" si="113"/>
        <v>24.290341562003753</v>
      </c>
      <c r="N265" s="33">
        <f t="shared" si="114"/>
        <v>24.290341562003753</v>
      </c>
    </row>
    <row r="266" spans="1:14" ht="25.5" x14ac:dyDescent="0.25">
      <c r="A266" s="12" t="s">
        <v>172</v>
      </c>
      <c r="B266" s="5">
        <v>51</v>
      </c>
      <c r="C266" s="5">
        <v>5</v>
      </c>
      <c r="D266" s="6" t="s">
        <v>167</v>
      </c>
      <c r="E266" s="5">
        <v>851</v>
      </c>
      <c r="F266" s="6" t="s">
        <v>114</v>
      </c>
      <c r="G266" s="6" t="s">
        <v>14</v>
      </c>
      <c r="H266" s="6" t="s">
        <v>169</v>
      </c>
      <c r="I266" s="6" t="s">
        <v>173</v>
      </c>
      <c r="J266" s="11">
        <v>5195250</v>
      </c>
      <c r="K266" s="11">
        <v>5195250</v>
      </c>
      <c r="L266" s="11">
        <v>1261943.97</v>
      </c>
      <c r="M266" s="33">
        <f t="shared" si="113"/>
        <v>24.290341562003753</v>
      </c>
      <c r="N266" s="33">
        <f t="shared" si="114"/>
        <v>24.290341562003753</v>
      </c>
    </row>
    <row r="267" spans="1:14" ht="51" x14ac:dyDescent="0.25">
      <c r="A267" s="4" t="s">
        <v>174</v>
      </c>
      <c r="B267" s="5">
        <v>51</v>
      </c>
      <c r="C267" s="5">
        <v>5</v>
      </c>
      <c r="D267" s="6" t="s">
        <v>175</v>
      </c>
      <c r="E267" s="5"/>
      <c r="F267" s="6"/>
      <c r="G267" s="6"/>
      <c r="H267" s="6"/>
      <c r="I267" s="6"/>
      <c r="J267" s="11">
        <f t="shared" ref="J267:L268" si="116">J268</f>
        <v>22377519.119999997</v>
      </c>
      <c r="K267" s="11">
        <f t="shared" si="116"/>
        <v>22377519.119999997</v>
      </c>
      <c r="L267" s="11">
        <f t="shared" si="116"/>
        <v>0</v>
      </c>
      <c r="M267" s="33">
        <f t="shared" si="113"/>
        <v>0</v>
      </c>
      <c r="N267" s="33">
        <f t="shared" si="114"/>
        <v>0</v>
      </c>
    </row>
    <row r="268" spans="1:14" x14ac:dyDescent="0.25">
      <c r="A268" s="4" t="s">
        <v>8</v>
      </c>
      <c r="B268" s="5">
        <v>51</v>
      </c>
      <c r="C268" s="5">
        <v>5</v>
      </c>
      <c r="D268" s="6" t="s">
        <v>175</v>
      </c>
      <c r="E268" s="5">
        <v>851</v>
      </c>
      <c r="F268" s="6"/>
      <c r="G268" s="10"/>
      <c r="H268" s="10"/>
      <c r="I268" s="6"/>
      <c r="J268" s="11">
        <f>J269</f>
        <v>22377519.119999997</v>
      </c>
      <c r="K268" s="11">
        <f>K269</f>
        <v>22377519.119999997</v>
      </c>
      <c r="L268" s="11">
        <f t="shared" si="116"/>
        <v>0</v>
      </c>
      <c r="M268" s="33">
        <f t="shared" si="113"/>
        <v>0</v>
      </c>
      <c r="N268" s="33">
        <f t="shared" si="114"/>
        <v>0</v>
      </c>
    </row>
    <row r="269" spans="1:14" ht="114.75" x14ac:dyDescent="0.25">
      <c r="A269" s="4" t="s">
        <v>313</v>
      </c>
      <c r="B269" s="5">
        <v>51</v>
      </c>
      <c r="C269" s="5">
        <v>5</v>
      </c>
      <c r="D269" s="6" t="s">
        <v>175</v>
      </c>
      <c r="E269" s="5">
        <v>851</v>
      </c>
      <c r="F269" s="10" t="s">
        <v>114</v>
      </c>
      <c r="G269" s="10" t="s">
        <v>34</v>
      </c>
      <c r="H269" s="10" t="s">
        <v>253</v>
      </c>
      <c r="I269" s="10"/>
      <c r="J269" s="11">
        <f t="shared" ref="J269:L269" si="117">J270+J272</f>
        <v>22377519.119999997</v>
      </c>
      <c r="K269" s="11">
        <f t="shared" si="117"/>
        <v>22377519.119999997</v>
      </c>
      <c r="L269" s="11">
        <f t="shared" si="117"/>
        <v>0</v>
      </c>
      <c r="M269" s="33">
        <f t="shared" si="113"/>
        <v>0</v>
      </c>
      <c r="N269" s="33">
        <f t="shared" si="114"/>
        <v>0</v>
      </c>
    </row>
    <row r="270" spans="1:14" ht="25.5" x14ac:dyDescent="0.25">
      <c r="A270" s="9" t="s">
        <v>170</v>
      </c>
      <c r="B270" s="5">
        <v>51</v>
      </c>
      <c r="C270" s="5">
        <v>5</v>
      </c>
      <c r="D270" s="10" t="s">
        <v>175</v>
      </c>
      <c r="E270" s="5">
        <v>851</v>
      </c>
      <c r="F270" s="10" t="s">
        <v>114</v>
      </c>
      <c r="G270" s="10" t="s">
        <v>34</v>
      </c>
      <c r="H270" s="10" t="s">
        <v>253</v>
      </c>
      <c r="I270" s="10" t="s">
        <v>171</v>
      </c>
      <c r="J270" s="11">
        <f t="shared" ref="J270:L270" si="118">J271</f>
        <v>9390282</v>
      </c>
      <c r="K270" s="11">
        <f t="shared" si="118"/>
        <v>9390282</v>
      </c>
      <c r="L270" s="11">
        <f t="shared" si="118"/>
        <v>0</v>
      </c>
      <c r="M270" s="33">
        <f t="shared" si="113"/>
        <v>0</v>
      </c>
      <c r="N270" s="33">
        <f t="shared" si="114"/>
        <v>0</v>
      </c>
    </row>
    <row r="271" spans="1:14" ht="38.25" x14ac:dyDescent="0.25">
      <c r="A271" s="9" t="s">
        <v>181</v>
      </c>
      <c r="B271" s="5">
        <v>51</v>
      </c>
      <c r="C271" s="5">
        <v>5</v>
      </c>
      <c r="D271" s="10" t="s">
        <v>175</v>
      </c>
      <c r="E271" s="5">
        <v>851</v>
      </c>
      <c r="F271" s="10" t="s">
        <v>114</v>
      </c>
      <c r="G271" s="10" t="s">
        <v>34</v>
      </c>
      <c r="H271" s="10" t="s">
        <v>253</v>
      </c>
      <c r="I271" s="10" t="s">
        <v>182</v>
      </c>
      <c r="J271" s="11">
        <v>9390282</v>
      </c>
      <c r="K271" s="11">
        <v>9390282</v>
      </c>
      <c r="L271" s="11">
        <v>0</v>
      </c>
      <c r="M271" s="33">
        <f t="shared" si="113"/>
        <v>0</v>
      </c>
      <c r="N271" s="33">
        <f t="shared" si="114"/>
        <v>0</v>
      </c>
    </row>
    <row r="272" spans="1:14" ht="38.25" x14ac:dyDescent="0.25">
      <c r="A272" s="13" t="s">
        <v>9</v>
      </c>
      <c r="B272" s="5">
        <v>51</v>
      </c>
      <c r="C272" s="5">
        <v>5</v>
      </c>
      <c r="D272" s="10" t="s">
        <v>175</v>
      </c>
      <c r="E272" s="5">
        <v>851</v>
      </c>
      <c r="F272" s="10" t="s">
        <v>114</v>
      </c>
      <c r="G272" s="10" t="s">
        <v>34</v>
      </c>
      <c r="H272" s="10" t="s">
        <v>253</v>
      </c>
      <c r="I272" s="10" t="s">
        <v>10</v>
      </c>
      <c r="J272" s="15">
        <f t="shared" ref="J272:L272" si="119">J273</f>
        <v>12987237.119999999</v>
      </c>
      <c r="K272" s="15">
        <f t="shared" si="119"/>
        <v>12987237.119999999</v>
      </c>
      <c r="L272" s="15">
        <f t="shared" si="119"/>
        <v>0</v>
      </c>
      <c r="M272" s="33">
        <f t="shared" si="113"/>
        <v>0</v>
      </c>
      <c r="N272" s="33">
        <f t="shared" si="114"/>
        <v>0</v>
      </c>
    </row>
    <row r="273" spans="1:14" x14ac:dyDescent="0.25">
      <c r="A273" s="13" t="s">
        <v>11</v>
      </c>
      <c r="B273" s="5">
        <v>51</v>
      </c>
      <c r="C273" s="5">
        <v>5</v>
      </c>
      <c r="D273" s="10" t="s">
        <v>175</v>
      </c>
      <c r="E273" s="5">
        <v>851</v>
      </c>
      <c r="F273" s="10" t="s">
        <v>114</v>
      </c>
      <c r="G273" s="10" t="s">
        <v>34</v>
      </c>
      <c r="H273" s="10" t="s">
        <v>253</v>
      </c>
      <c r="I273" s="10" t="s">
        <v>12</v>
      </c>
      <c r="J273" s="15">
        <v>12987237.119999999</v>
      </c>
      <c r="K273" s="15">
        <v>12987237.119999999</v>
      </c>
      <c r="L273" s="15">
        <v>0</v>
      </c>
      <c r="M273" s="33">
        <f t="shared" si="113"/>
        <v>0</v>
      </c>
      <c r="N273" s="33">
        <f t="shared" si="114"/>
        <v>0</v>
      </c>
    </row>
    <row r="274" spans="1:14" ht="38.25" x14ac:dyDescent="0.25">
      <c r="A274" s="4" t="s">
        <v>176</v>
      </c>
      <c r="B274" s="5">
        <v>51</v>
      </c>
      <c r="C274" s="5">
        <v>6</v>
      </c>
      <c r="D274" s="10"/>
      <c r="E274" s="5"/>
      <c r="F274" s="6"/>
      <c r="G274" s="10"/>
      <c r="H274" s="10"/>
      <c r="I274" s="6"/>
      <c r="J274" s="11">
        <f t="shared" ref="J274:L274" si="120">J276</f>
        <v>5949953.0999999996</v>
      </c>
      <c r="K274" s="11">
        <f t="shared" si="120"/>
        <v>5949953.0999999996</v>
      </c>
      <c r="L274" s="11">
        <f t="shared" si="120"/>
        <v>5949953.0999999996</v>
      </c>
      <c r="M274" s="33">
        <f t="shared" si="113"/>
        <v>100</v>
      </c>
      <c r="N274" s="33">
        <f t="shared" si="114"/>
        <v>100</v>
      </c>
    </row>
    <row r="275" spans="1:14" ht="38.25" x14ac:dyDescent="0.25">
      <c r="A275" s="4" t="s">
        <v>177</v>
      </c>
      <c r="B275" s="5">
        <v>51</v>
      </c>
      <c r="C275" s="5">
        <v>6</v>
      </c>
      <c r="D275" s="10" t="s">
        <v>178</v>
      </c>
      <c r="E275" s="5"/>
      <c r="F275" s="6"/>
      <c r="G275" s="10"/>
      <c r="H275" s="10"/>
      <c r="I275" s="6"/>
      <c r="J275" s="11">
        <f t="shared" ref="J275:L278" si="121">J276</f>
        <v>5949953.0999999996</v>
      </c>
      <c r="K275" s="11">
        <f t="shared" si="121"/>
        <v>5949953.0999999996</v>
      </c>
      <c r="L275" s="11">
        <f t="shared" si="121"/>
        <v>5949953.0999999996</v>
      </c>
      <c r="M275" s="33">
        <f t="shared" si="113"/>
        <v>100</v>
      </c>
      <c r="N275" s="33">
        <f t="shared" si="114"/>
        <v>100</v>
      </c>
    </row>
    <row r="276" spans="1:14" x14ac:dyDescent="0.25">
      <c r="A276" s="4" t="s">
        <v>8</v>
      </c>
      <c r="B276" s="5">
        <v>51</v>
      </c>
      <c r="C276" s="5">
        <v>6</v>
      </c>
      <c r="D276" s="10" t="s">
        <v>178</v>
      </c>
      <c r="E276" s="5">
        <v>851</v>
      </c>
      <c r="F276" s="6"/>
      <c r="G276" s="10"/>
      <c r="H276" s="10"/>
      <c r="I276" s="6"/>
      <c r="J276" s="11">
        <f t="shared" si="121"/>
        <v>5949953.0999999996</v>
      </c>
      <c r="K276" s="11">
        <f t="shared" si="121"/>
        <v>5949953.0999999996</v>
      </c>
      <c r="L276" s="11">
        <f t="shared" si="121"/>
        <v>5949953.0999999996</v>
      </c>
      <c r="M276" s="33">
        <f t="shared" si="113"/>
        <v>100</v>
      </c>
      <c r="N276" s="33">
        <f t="shared" si="114"/>
        <v>100</v>
      </c>
    </row>
    <row r="277" spans="1:14" ht="38.25" x14ac:dyDescent="0.25">
      <c r="A277" s="4" t="s">
        <v>179</v>
      </c>
      <c r="B277" s="5">
        <v>51</v>
      </c>
      <c r="C277" s="5">
        <v>6</v>
      </c>
      <c r="D277" s="10" t="s">
        <v>178</v>
      </c>
      <c r="E277" s="5">
        <v>851</v>
      </c>
      <c r="F277" s="6" t="s">
        <v>114</v>
      </c>
      <c r="G277" s="6" t="s">
        <v>73</v>
      </c>
      <c r="H277" s="6" t="s">
        <v>180</v>
      </c>
      <c r="I277" s="6"/>
      <c r="J277" s="11">
        <f t="shared" si="121"/>
        <v>5949953.0999999996</v>
      </c>
      <c r="K277" s="11">
        <f t="shared" si="121"/>
        <v>5949953.0999999996</v>
      </c>
      <c r="L277" s="11">
        <f t="shared" si="121"/>
        <v>5949953.0999999996</v>
      </c>
      <c r="M277" s="33">
        <f t="shared" si="113"/>
        <v>100</v>
      </c>
      <c r="N277" s="33">
        <f t="shared" si="114"/>
        <v>100</v>
      </c>
    </row>
    <row r="278" spans="1:14" ht="25.5" x14ac:dyDescent="0.25">
      <c r="A278" s="12" t="s">
        <v>170</v>
      </c>
      <c r="B278" s="5">
        <v>51</v>
      </c>
      <c r="C278" s="5">
        <v>6</v>
      </c>
      <c r="D278" s="10" t="s">
        <v>178</v>
      </c>
      <c r="E278" s="5">
        <v>851</v>
      </c>
      <c r="F278" s="6" t="s">
        <v>114</v>
      </c>
      <c r="G278" s="6" t="s">
        <v>73</v>
      </c>
      <c r="H278" s="6" t="s">
        <v>180</v>
      </c>
      <c r="I278" s="6" t="s">
        <v>171</v>
      </c>
      <c r="J278" s="11">
        <f t="shared" si="121"/>
        <v>5949953.0999999996</v>
      </c>
      <c r="K278" s="11">
        <f t="shared" si="121"/>
        <v>5949953.0999999996</v>
      </c>
      <c r="L278" s="11">
        <f t="shared" si="121"/>
        <v>5949953.0999999996</v>
      </c>
      <c r="M278" s="33">
        <f t="shared" si="113"/>
        <v>100</v>
      </c>
      <c r="N278" s="33">
        <f t="shared" si="114"/>
        <v>100</v>
      </c>
    </row>
    <row r="279" spans="1:14" ht="25.5" x14ac:dyDescent="0.25">
      <c r="A279" s="12" t="s">
        <v>172</v>
      </c>
      <c r="B279" s="5">
        <v>51</v>
      </c>
      <c r="C279" s="5">
        <v>6</v>
      </c>
      <c r="D279" s="10" t="s">
        <v>178</v>
      </c>
      <c r="E279" s="5">
        <v>851</v>
      </c>
      <c r="F279" s="6" t="s">
        <v>114</v>
      </c>
      <c r="G279" s="6" t="s">
        <v>73</v>
      </c>
      <c r="H279" s="6" t="s">
        <v>180</v>
      </c>
      <c r="I279" s="6" t="s">
        <v>173</v>
      </c>
      <c r="J279" s="11">
        <v>5949953.0999999996</v>
      </c>
      <c r="K279" s="11">
        <v>5949953.0999999996</v>
      </c>
      <c r="L279" s="11">
        <v>5949953.0999999996</v>
      </c>
      <c r="M279" s="33">
        <f t="shared" si="113"/>
        <v>100</v>
      </c>
      <c r="N279" s="33">
        <f t="shared" si="114"/>
        <v>100</v>
      </c>
    </row>
    <row r="280" spans="1:14" ht="38.25" x14ac:dyDescent="0.25">
      <c r="A280" s="12" t="s">
        <v>183</v>
      </c>
      <c r="B280" s="8">
        <v>52</v>
      </c>
      <c r="C280" s="8"/>
      <c r="D280" s="8"/>
      <c r="E280" s="19"/>
      <c r="F280" s="19"/>
      <c r="G280" s="19"/>
      <c r="H280" s="8"/>
      <c r="I280" s="6"/>
      <c r="J280" s="11">
        <f>J281+J292+J309+J347+J359+J364+J372+J354</f>
        <v>302438202.27000004</v>
      </c>
      <c r="K280" s="11">
        <f>K281+K292+K309+K347+K359+K364+K372+K354</f>
        <v>302438202.27000004</v>
      </c>
      <c r="L280" s="11">
        <f t="shared" ref="L280" si="122">L281+L292+L309+L347+L359+L364+L372+L354</f>
        <v>57140589.119999997</v>
      </c>
      <c r="M280" s="33">
        <f t="shared" si="113"/>
        <v>18.893310663508061</v>
      </c>
      <c r="N280" s="33">
        <f t="shared" si="114"/>
        <v>18.893310663508061</v>
      </c>
    </row>
    <row r="281" spans="1:14" ht="25.5" x14ac:dyDescent="0.25">
      <c r="A281" s="12" t="s">
        <v>284</v>
      </c>
      <c r="B281" s="8">
        <v>52</v>
      </c>
      <c r="C281" s="8">
        <v>0</v>
      </c>
      <c r="D281" s="8" t="s">
        <v>285</v>
      </c>
      <c r="E281" s="19"/>
      <c r="F281" s="19"/>
      <c r="G281" s="19"/>
      <c r="H281" s="8"/>
      <c r="I281" s="6"/>
      <c r="J281" s="11">
        <f>J282</f>
        <v>15312986.050000001</v>
      </c>
      <c r="K281" s="11">
        <f>K282</f>
        <v>15312986.050000001</v>
      </c>
      <c r="L281" s="11">
        <f t="shared" ref="L281" si="123">L282</f>
        <v>2995232.13</v>
      </c>
      <c r="M281" s="33">
        <f t="shared" si="113"/>
        <v>19.560078747671817</v>
      </c>
      <c r="N281" s="33">
        <f t="shared" si="114"/>
        <v>19.560078747671817</v>
      </c>
    </row>
    <row r="282" spans="1:14" ht="25.5" x14ac:dyDescent="0.25">
      <c r="A282" s="4" t="s">
        <v>184</v>
      </c>
      <c r="B282" s="8">
        <v>52</v>
      </c>
      <c r="C282" s="8">
        <v>0</v>
      </c>
      <c r="D282" s="8" t="s">
        <v>285</v>
      </c>
      <c r="E282" s="19">
        <v>852</v>
      </c>
      <c r="F282" s="19"/>
      <c r="G282" s="19"/>
      <c r="H282" s="8"/>
      <c r="I282" s="6"/>
      <c r="J282" s="11">
        <f>J283+J286+J289</f>
        <v>15312986.050000001</v>
      </c>
      <c r="K282" s="11">
        <f>K283+K286+K289</f>
        <v>15312986.050000001</v>
      </c>
      <c r="L282" s="11">
        <f t="shared" ref="L282" si="124">L283+L286+L289</f>
        <v>2995232.13</v>
      </c>
      <c r="M282" s="33">
        <f t="shared" si="113"/>
        <v>19.560078747671817</v>
      </c>
      <c r="N282" s="33">
        <f t="shared" si="114"/>
        <v>19.560078747671817</v>
      </c>
    </row>
    <row r="283" spans="1:14" ht="191.25" x14ac:dyDescent="0.25">
      <c r="A283" s="13" t="s">
        <v>286</v>
      </c>
      <c r="B283" s="8">
        <v>52</v>
      </c>
      <c r="C283" s="8">
        <v>0</v>
      </c>
      <c r="D283" s="8" t="s">
        <v>285</v>
      </c>
      <c r="E283" s="19">
        <v>852</v>
      </c>
      <c r="F283" s="19"/>
      <c r="G283" s="19"/>
      <c r="H283" s="8">
        <v>50500</v>
      </c>
      <c r="I283" s="6"/>
      <c r="J283" s="11">
        <f t="shared" ref="J283:L284" si="125">J284</f>
        <v>598920</v>
      </c>
      <c r="K283" s="11">
        <f t="shared" si="125"/>
        <v>598920</v>
      </c>
      <c r="L283" s="11">
        <f t="shared" si="125"/>
        <v>91140</v>
      </c>
      <c r="M283" s="33">
        <f t="shared" si="113"/>
        <v>15.217391304347828</v>
      </c>
      <c r="N283" s="33">
        <f t="shared" si="114"/>
        <v>15.217391304347828</v>
      </c>
    </row>
    <row r="284" spans="1:14" ht="51" x14ac:dyDescent="0.25">
      <c r="A284" s="9" t="s">
        <v>76</v>
      </c>
      <c r="B284" s="8">
        <v>52</v>
      </c>
      <c r="C284" s="8">
        <v>0</v>
      </c>
      <c r="D284" s="8" t="s">
        <v>285</v>
      </c>
      <c r="E284" s="19">
        <v>852</v>
      </c>
      <c r="F284" s="19"/>
      <c r="G284" s="19"/>
      <c r="H284" s="8">
        <v>50500</v>
      </c>
      <c r="I284" s="6" t="s">
        <v>77</v>
      </c>
      <c r="J284" s="11">
        <f t="shared" si="125"/>
        <v>598920</v>
      </c>
      <c r="K284" s="11">
        <f t="shared" si="125"/>
        <v>598920</v>
      </c>
      <c r="L284" s="11">
        <f t="shared" si="125"/>
        <v>91140</v>
      </c>
      <c r="M284" s="33">
        <f t="shared" si="113"/>
        <v>15.217391304347828</v>
      </c>
      <c r="N284" s="33">
        <f t="shared" si="114"/>
        <v>15.217391304347828</v>
      </c>
    </row>
    <row r="285" spans="1:14" x14ac:dyDescent="0.25">
      <c r="A285" s="9" t="s">
        <v>119</v>
      </c>
      <c r="B285" s="8">
        <v>52</v>
      </c>
      <c r="C285" s="8">
        <v>0</v>
      </c>
      <c r="D285" s="8" t="s">
        <v>285</v>
      </c>
      <c r="E285" s="19">
        <v>852</v>
      </c>
      <c r="F285" s="19"/>
      <c r="G285" s="19"/>
      <c r="H285" s="8">
        <v>50500</v>
      </c>
      <c r="I285" s="6" t="s">
        <v>79</v>
      </c>
      <c r="J285" s="11">
        <v>598920</v>
      </c>
      <c r="K285" s="11">
        <v>598920</v>
      </c>
      <c r="L285" s="11">
        <v>91140</v>
      </c>
      <c r="M285" s="33">
        <f t="shared" si="113"/>
        <v>15.217391304347828</v>
      </c>
      <c r="N285" s="33">
        <f t="shared" si="114"/>
        <v>15.217391304347828</v>
      </c>
    </row>
    <row r="286" spans="1:14" ht="89.25" x14ac:dyDescent="0.25">
      <c r="A286" s="4" t="s">
        <v>185</v>
      </c>
      <c r="B286" s="8">
        <v>52</v>
      </c>
      <c r="C286" s="8">
        <v>0</v>
      </c>
      <c r="D286" s="8" t="s">
        <v>285</v>
      </c>
      <c r="E286" s="19">
        <v>852</v>
      </c>
      <c r="F286" s="19"/>
      <c r="G286" s="19"/>
      <c r="H286" s="8">
        <v>51790</v>
      </c>
      <c r="I286" s="6"/>
      <c r="J286" s="11">
        <f t="shared" ref="J286:L287" si="126">J287</f>
        <v>1121186.05</v>
      </c>
      <c r="K286" s="11">
        <f t="shared" si="126"/>
        <v>1121186.05</v>
      </c>
      <c r="L286" s="11">
        <f t="shared" si="126"/>
        <v>177351.56</v>
      </c>
      <c r="M286" s="33">
        <f t="shared" si="113"/>
        <v>15.81820965396421</v>
      </c>
      <c r="N286" s="33">
        <f t="shared" si="114"/>
        <v>15.81820965396421</v>
      </c>
    </row>
    <row r="287" spans="1:14" ht="51" x14ac:dyDescent="0.25">
      <c r="A287" s="13" t="s">
        <v>76</v>
      </c>
      <c r="B287" s="8">
        <v>52</v>
      </c>
      <c r="C287" s="8">
        <v>0</v>
      </c>
      <c r="D287" s="8" t="s">
        <v>285</v>
      </c>
      <c r="E287" s="5">
        <v>852</v>
      </c>
      <c r="F287" s="6" t="s">
        <v>98</v>
      </c>
      <c r="G287" s="6" t="s">
        <v>66</v>
      </c>
      <c r="H287" s="6" t="s">
        <v>186</v>
      </c>
      <c r="I287" s="6" t="s">
        <v>77</v>
      </c>
      <c r="J287" s="11">
        <f t="shared" si="126"/>
        <v>1121186.05</v>
      </c>
      <c r="K287" s="11">
        <f t="shared" si="126"/>
        <v>1121186.05</v>
      </c>
      <c r="L287" s="11">
        <f t="shared" si="126"/>
        <v>177351.56</v>
      </c>
      <c r="M287" s="33">
        <f t="shared" si="113"/>
        <v>15.81820965396421</v>
      </c>
      <c r="N287" s="33">
        <f t="shared" si="114"/>
        <v>15.81820965396421</v>
      </c>
    </row>
    <row r="288" spans="1:14" x14ac:dyDescent="0.25">
      <c r="A288" s="13" t="s">
        <v>119</v>
      </c>
      <c r="B288" s="8">
        <v>52</v>
      </c>
      <c r="C288" s="8">
        <v>0</v>
      </c>
      <c r="D288" s="8" t="s">
        <v>285</v>
      </c>
      <c r="E288" s="5">
        <v>852</v>
      </c>
      <c r="F288" s="6" t="s">
        <v>98</v>
      </c>
      <c r="G288" s="6" t="s">
        <v>14</v>
      </c>
      <c r="H288" s="6" t="s">
        <v>186</v>
      </c>
      <c r="I288" s="6" t="s">
        <v>79</v>
      </c>
      <c r="J288" s="11">
        <v>1121186.05</v>
      </c>
      <c r="K288" s="11">
        <v>1121186.05</v>
      </c>
      <c r="L288" s="11">
        <v>177351.56</v>
      </c>
      <c r="M288" s="33">
        <f t="shared" si="113"/>
        <v>15.81820965396421</v>
      </c>
      <c r="N288" s="33">
        <f t="shared" si="114"/>
        <v>15.81820965396421</v>
      </c>
    </row>
    <row r="289" spans="1:14" ht="153" x14ac:dyDescent="0.25">
      <c r="A289" s="27" t="s">
        <v>207</v>
      </c>
      <c r="B289" s="8">
        <v>52</v>
      </c>
      <c r="C289" s="8">
        <v>0</v>
      </c>
      <c r="D289" s="8" t="s">
        <v>285</v>
      </c>
      <c r="E289" s="19">
        <v>852</v>
      </c>
      <c r="F289" s="19"/>
      <c r="G289" s="19"/>
      <c r="H289" s="8">
        <v>53030</v>
      </c>
      <c r="I289" s="6"/>
      <c r="J289" s="11">
        <f t="shared" ref="J289:L290" si="127">J290</f>
        <v>13592880</v>
      </c>
      <c r="K289" s="11">
        <f t="shared" si="127"/>
        <v>13592880</v>
      </c>
      <c r="L289" s="11">
        <f t="shared" si="127"/>
        <v>2726740.57</v>
      </c>
      <c r="M289" s="33">
        <f t="shared" si="113"/>
        <v>20.060065048760819</v>
      </c>
      <c r="N289" s="33">
        <f t="shared" si="114"/>
        <v>20.060065048760819</v>
      </c>
    </row>
    <row r="290" spans="1:14" ht="51" x14ac:dyDescent="0.25">
      <c r="A290" s="9" t="s">
        <v>76</v>
      </c>
      <c r="B290" s="8">
        <v>52</v>
      </c>
      <c r="C290" s="8">
        <v>0</v>
      </c>
      <c r="D290" s="8" t="s">
        <v>285</v>
      </c>
      <c r="E290" s="19">
        <v>852</v>
      </c>
      <c r="F290" s="19"/>
      <c r="G290" s="19"/>
      <c r="H290" s="8">
        <v>53030</v>
      </c>
      <c r="I290" s="6" t="s">
        <v>77</v>
      </c>
      <c r="J290" s="11">
        <f t="shared" si="127"/>
        <v>13592880</v>
      </c>
      <c r="K290" s="11">
        <f t="shared" si="127"/>
        <v>13592880</v>
      </c>
      <c r="L290" s="11">
        <f t="shared" si="127"/>
        <v>2726740.57</v>
      </c>
      <c r="M290" s="33">
        <f t="shared" si="113"/>
        <v>20.060065048760819</v>
      </c>
      <c r="N290" s="33">
        <f t="shared" si="114"/>
        <v>20.060065048760819</v>
      </c>
    </row>
    <row r="291" spans="1:14" x14ac:dyDescent="0.25">
      <c r="A291" s="9" t="s">
        <v>119</v>
      </c>
      <c r="B291" s="8">
        <v>52</v>
      </c>
      <c r="C291" s="8">
        <v>0</v>
      </c>
      <c r="D291" s="8" t="s">
        <v>285</v>
      </c>
      <c r="E291" s="19">
        <v>852</v>
      </c>
      <c r="F291" s="19"/>
      <c r="G291" s="19"/>
      <c r="H291" s="8">
        <v>53030</v>
      </c>
      <c r="I291" s="6" t="s">
        <v>79</v>
      </c>
      <c r="J291" s="11">
        <v>13592880</v>
      </c>
      <c r="K291" s="11">
        <v>13592880</v>
      </c>
      <c r="L291" s="11">
        <v>2726740.57</v>
      </c>
      <c r="M291" s="33">
        <f t="shared" si="113"/>
        <v>20.060065048760819</v>
      </c>
      <c r="N291" s="33">
        <f t="shared" si="114"/>
        <v>20.060065048760819</v>
      </c>
    </row>
    <row r="292" spans="1:14" ht="38.25" x14ac:dyDescent="0.25">
      <c r="A292" s="4" t="s">
        <v>187</v>
      </c>
      <c r="B292" s="8">
        <v>52</v>
      </c>
      <c r="C292" s="8">
        <v>0</v>
      </c>
      <c r="D292" s="10" t="s">
        <v>14</v>
      </c>
      <c r="E292" s="19"/>
      <c r="F292" s="19"/>
      <c r="G292" s="19"/>
      <c r="H292" s="8"/>
      <c r="I292" s="6"/>
      <c r="J292" s="11">
        <f t="shared" ref="J292:L300" si="128">J293</f>
        <v>34799022</v>
      </c>
      <c r="K292" s="11">
        <f t="shared" si="128"/>
        <v>34799022</v>
      </c>
      <c r="L292" s="11">
        <f t="shared" si="128"/>
        <v>6433038.9700000007</v>
      </c>
      <c r="M292" s="33">
        <f t="shared" si="113"/>
        <v>18.48626369442222</v>
      </c>
      <c r="N292" s="33">
        <f t="shared" si="114"/>
        <v>18.48626369442222</v>
      </c>
    </row>
    <row r="293" spans="1:14" ht="25.5" x14ac:dyDescent="0.25">
      <c r="A293" s="4" t="s">
        <v>184</v>
      </c>
      <c r="B293" s="5">
        <v>52</v>
      </c>
      <c r="C293" s="5">
        <v>0</v>
      </c>
      <c r="D293" s="6" t="s">
        <v>14</v>
      </c>
      <c r="E293" s="5">
        <v>852</v>
      </c>
      <c r="F293" s="10"/>
      <c r="G293" s="10"/>
      <c r="H293" s="10"/>
      <c r="I293" s="6"/>
      <c r="J293" s="11">
        <f t="shared" ref="J293:L293" si="129">J294+J299+J302</f>
        <v>34799022</v>
      </c>
      <c r="K293" s="11">
        <f t="shared" si="129"/>
        <v>34799022</v>
      </c>
      <c r="L293" s="11">
        <f t="shared" si="129"/>
        <v>6433038.9700000007</v>
      </c>
      <c r="M293" s="33">
        <f t="shared" si="113"/>
        <v>18.48626369442222</v>
      </c>
      <c r="N293" s="33">
        <f t="shared" si="114"/>
        <v>18.48626369442222</v>
      </c>
    </row>
    <row r="294" spans="1:14" ht="51" x14ac:dyDescent="0.25">
      <c r="A294" s="4" t="s">
        <v>188</v>
      </c>
      <c r="B294" s="5">
        <v>52</v>
      </c>
      <c r="C294" s="5">
        <v>0</v>
      </c>
      <c r="D294" s="6" t="s">
        <v>14</v>
      </c>
      <c r="E294" s="5">
        <v>852</v>
      </c>
      <c r="F294" s="6"/>
      <c r="G294" s="6"/>
      <c r="H294" s="6" t="s">
        <v>189</v>
      </c>
      <c r="I294" s="6"/>
      <c r="J294" s="11">
        <f t="shared" ref="J294:L294" si="130">J295+J297</f>
        <v>1533352</v>
      </c>
      <c r="K294" s="11">
        <f t="shared" si="130"/>
        <v>1533352</v>
      </c>
      <c r="L294" s="11">
        <f t="shared" si="130"/>
        <v>252074.73</v>
      </c>
      <c r="M294" s="33">
        <f t="shared" si="113"/>
        <v>16.439456171837911</v>
      </c>
      <c r="N294" s="33">
        <f t="shared" si="114"/>
        <v>16.439456171837911</v>
      </c>
    </row>
    <row r="295" spans="1:14" ht="89.25" x14ac:dyDescent="0.25">
      <c r="A295" s="12" t="s">
        <v>17</v>
      </c>
      <c r="B295" s="5">
        <v>52</v>
      </c>
      <c r="C295" s="5">
        <v>0</v>
      </c>
      <c r="D295" s="6" t="s">
        <v>14</v>
      </c>
      <c r="E295" s="5">
        <v>852</v>
      </c>
      <c r="F295" s="10" t="s">
        <v>114</v>
      </c>
      <c r="G295" s="10" t="s">
        <v>94</v>
      </c>
      <c r="H295" s="6" t="s">
        <v>189</v>
      </c>
      <c r="I295" s="6" t="s">
        <v>18</v>
      </c>
      <c r="J295" s="11">
        <f t="shared" ref="J295:L295" si="131">J296</f>
        <v>1433400</v>
      </c>
      <c r="K295" s="11">
        <f t="shared" si="131"/>
        <v>1433400</v>
      </c>
      <c r="L295" s="11">
        <f t="shared" si="131"/>
        <v>242380.06</v>
      </c>
      <c r="M295" s="33">
        <f t="shared" si="113"/>
        <v>16.909450258127528</v>
      </c>
      <c r="N295" s="33">
        <f t="shared" si="114"/>
        <v>16.909450258127528</v>
      </c>
    </row>
    <row r="296" spans="1:14" ht="38.25" x14ac:dyDescent="0.25">
      <c r="A296" s="12" t="s">
        <v>28</v>
      </c>
      <c r="B296" s="5">
        <v>52</v>
      </c>
      <c r="C296" s="5">
        <v>0</v>
      </c>
      <c r="D296" s="6" t="s">
        <v>14</v>
      </c>
      <c r="E296" s="5">
        <v>852</v>
      </c>
      <c r="F296" s="10" t="s">
        <v>114</v>
      </c>
      <c r="G296" s="10" t="s">
        <v>94</v>
      </c>
      <c r="H296" s="6" t="s">
        <v>189</v>
      </c>
      <c r="I296" s="6" t="s">
        <v>20</v>
      </c>
      <c r="J296" s="11">
        <v>1433400</v>
      </c>
      <c r="K296" s="11">
        <v>1433400</v>
      </c>
      <c r="L296" s="11">
        <v>242380.06</v>
      </c>
      <c r="M296" s="33">
        <f t="shared" si="113"/>
        <v>16.909450258127528</v>
      </c>
      <c r="N296" s="33">
        <f t="shared" si="114"/>
        <v>16.909450258127528</v>
      </c>
    </row>
    <row r="297" spans="1:14" ht="38.25" x14ac:dyDescent="0.25">
      <c r="A297" s="13" t="s">
        <v>21</v>
      </c>
      <c r="B297" s="5">
        <v>52</v>
      </c>
      <c r="C297" s="5">
        <v>0</v>
      </c>
      <c r="D297" s="6" t="s">
        <v>14</v>
      </c>
      <c r="E297" s="5">
        <v>852</v>
      </c>
      <c r="F297" s="10" t="s">
        <v>114</v>
      </c>
      <c r="G297" s="10" t="s">
        <v>94</v>
      </c>
      <c r="H297" s="6" t="s">
        <v>189</v>
      </c>
      <c r="I297" s="6" t="s">
        <v>22</v>
      </c>
      <c r="J297" s="11">
        <f t="shared" ref="J297:L297" si="132">J298</f>
        <v>99952</v>
      </c>
      <c r="K297" s="11">
        <f t="shared" si="132"/>
        <v>99952</v>
      </c>
      <c r="L297" s="11">
        <f t="shared" si="132"/>
        <v>9694.67</v>
      </c>
      <c r="M297" s="33">
        <f t="shared" si="113"/>
        <v>9.6993256763246354</v>
      </c>
      <c r="N297" s="33">
        <f t="shared" si="114"/>
        <v>9.6993256763246354</v>
      </c>
    </row>
    <row r="298" spans="1:14" ht="38.25" x14ac:dyDescent="0.25">
      <c r="A298" s="13" t="s">
        <v>23</v>
      </c>
      <c r="B298" s="5">
        <v>52</v>
      </c>
      <c r="C298" s="5">
        <v>0</v>
      </c>
      <c r="D298" s="6" t="s">
        <v>14</v>
      </c>
      <c r="E298" s="5">
        <v>852</v>
      </c>
      <c r="F298" s="10" t="s">
        <v>114</v>
      </c>
      <c r="G298" s="10" t="s">
        <v>94</v>
      </c>
      <c r="H298" s="6" t="s">
        <v>189</v>
      </c>
      <c r="I298" s="6" t="s">
        <v>24</v>
      </c>
      <c r="J298" s="11">
        <v>99952</v>
      </c>
      <c r="K298" s="11">
        <v>99952</v>
      </c>
      <c r="L298" s="11">
        <v>9694.67</v>
      </c>
      <c r="M298" s="33">
        <f t="shared" si="113"/>
        <v>9.6993256763246354</v>
      </c>
      <c r="N298" s="33">
        <f t="shared" si="114"/>
        <v>9.6993256763246354</v>
      </c>
    </row>
    <row r="299" spans="1:14" ht="38.25" x14ac:dyDescent="0.25">
      <c r="A299" s="4" t="s">
        <v>41</v>
      </c>
      <c r="B299" s="5">
        <v>52</v>
      </c>
      <c r="C299" s="5">
        <v>0</v>
      </c>
      <c r="D299" s="6" t="s">
        <v>14</v>
      </c>
      <c r="E299" s="5">
        <v>852</v>
      </c>
      <c r="F299" s="6" t="s">
        <v>98</v>
      </c>
      <c r="G299" s="6" t="s">
        <v>87</v>
      </c>
      <c r="H299" s="6" t="s">
        <v>42</v>
      </c>
      <c r="I299" s="6"/>
      <c r="J299" s="11">
        <f t="shared" si="128"/>
        <v>1990500</v>
      </c>
      <c r="K299" s="11">
        <f t="shared" si="128"/>
        <v>1990500</v>
      </c>
      <c r="L299" s="11">
        <f t="shared" si="128"/>
        <v>381870.8</v>
      </c>
      <c r="M299" s="33">
        <f t="shared" si="113"/>
        <v>19.184667169053</v>
      </c>
      <c r="N299" s="33">
        <f t="shared" si="114"/>
        <v>19.184667169053</v>
      </c>
    </row>
    <row r="300" spans="1:14" ht="89.25" x14ac:dyDescent="0.25">
      <c r="A300" s="12" t="s">
        <v>17</v>
      </c>
      <c r="B300" s="5">
        <v>52</v>
      </c>
      <c r="C300" s="5">
        <v>0</v>
      </c>
      <c r="D300" s="10" t="s">
        <v>14</v>
      </c>
      <c r="E300" s="5">
        <v>852</v>
      </c>
      <c r="F300" s="6" t="s">
        <v>98</v>
      </c>
      <c r="G300" s="6" t="s">
        <v>87</v>
      </c>
      <c r="H300" s="6" t="s">
        <v>42</v>
      </c>
      <c r="I300" s="6" t="s">
        <v>18</v>
      </c>
      <c r="J300" s="11">
        <f t="shared" si="128"/>
        <v>1990500</v>
      </c>
      <c r="K300" s="11">
        <f t="shared" si="128"/>
        <v>1990500</v>
      </c>
      <c r="L300" s="11">
        <f t="shared" si="128"/>
        <v>381870.8</v>
      </c>
      <c r="M300" s="33">
        <f t="shared" si="113"/>
        <v>19.184667169053</v>
      </c>
      <c r="N300" s="33">
        <f t="shared" si="114"/>
        <v>19.184667169053</v>
      </c>
    </row>
    <row r="301" spans="1:14" ht="38.25" x14ac:dyDescent="0.25">
      <c r="A301" s="12" t="s">
        <v>28</v>
      </c>
      <c r="B301" s="5">
        <v>52</v>
      </c>
      <c r="C301" s="5">
        <v>0</v>
      </c>
      <c r="D301" s="6" t="s">
        <v>14</v>
      </c>
      <c r="E301" s="5">
        <v>852</v>
      </c>
      <c r="F301" s="6" t="s">
        <v>98</v>
      </c>
      <c r="G301" s="6" t="s">
        <v>87</v>
      </c>
      <c r="H301" s="6" t="s">
        <v>42</v>
      </c>
      <c r="I301" s="6" t="s">
        <v>20</v>
      </c>
      <c r="J301" s="11">
        <v>1990500</v>
      </c>
      <c r="K301" s="11">
        <v>1990500</v>
      </c>
      <c r="L301" s="11">
        <v>381870.8</v>
      </c>
      <c r="M301" s="33">
        <f t="shared" si="113"/>
        <v>19.184667169053</v>
      </c>
      <c r="N301" s="33">
        <f t="shared" si="114"/>
        <v>19.184667169053</v>
      </c>
    </row>
    <row r="302" spans="1:14" ht="51" x14ac:dyDescent="0.25">
      <c r="A302" s="4" t="s">
        <v>190</v>
      </c>
      <c r="B302" s="5">
        <v>52</v>
      </c>
      <c r="C302" s="5">
        <v>0</v>
      </c>
      <c r="D302" s="6" t="s">
        <v>14</v>
      </c>
      <c r="E302" s="5">
        <v>852</v>
      </c>
      <c r="F302" s="6" t="s">
        <v>98</v>
      </c>
      <c r="G302" s="6" t="s">
        <v>87</v>
      </c>
      <c r="H302" s="6" t="s">
        <v>191</v>
      </c>
      <c r="I302" s="6"/>
      <c r="J302" s="11">
        <f t="shared" ref="J302:L302" si="133">J303+J305+J307</f>
        <v>31275170</v>
      </c>
      <c r="K302" s="11">
        <f t="shared" si="133"/>
        <v>31275170</v>
      </c>
      <c r="L302" s="11">
        <f t="shared" si="133"/>
        <v>5799093.4400000004</v>
      </c>
      <c r="M302" s="33">
        <f t="shared" si="113"/>
        <v>18.542164407099946</v>
      </c>
      <c r="N302" s="33">
        <f t="shared" si="114"/>
        <v>18.542164407099946</v>
      </c>
    </row>
    <row r="303" spans="1:14" ht="89.25" x14ac:dyDescent="0.25">
      <c r="A303" s="12" t="s">
        <v>17</v>
      </c>
      <c r="B303" s="5">
        <v>52</v>
      </c>
      <c r="C303" s="5">
        <v>0</v>
      </c>
      <c r="D303" s="6" t="s">
        <v>14</v>
      </c>
      <c r="E303" s="5">
        <v>852</v>
      </c>
      <c r="F303" s="6" t="s">
        <v>98</v>
      </c>
      <c r="G303" s="6" t="s">
        <v>87</v>
      </c>
      <c r="H303" s="6" t="s">
        <v>191</v>
      </c>
      <c r="I303" s="6" t="s">
        <v>18</v>
      </c>
      <c r="J303" s="11">
        <f t="shared" ref="J303:L303" si="134">J304</f>
        <v>29921400</v>
      </c>
      <c r="K303" s="11">
        <f t="shared" si="134"/>
        <v>29921400</v>
      </c>
      <c r="L303" s="11">
        <f t="shared" si="134"/>
        <v>5689452.8200000003</v>
      </c>
      <c r="M303" s="33">
        <f t="shared" si="113"/>
        <v>19.014661145534635</v>
      </c>
      <c r="N303" s="33">
        <f t="shared" si="114"/>
        <v>19.014661145534635</v>
      </c>
    </row>
    <row r="304" spans="1:14" ht="38.25" x14ac:dyDescent="0.25">
      <c r="A304" s="13" t="s">
        <v>28</v>
      </c>
      <c r="B304" s="5">
        <v>52</v>
      </c>
      <c r="C304" s="5">
        <v>0</v>
      </c>
      <c r="D304" s="6" t="s">
        <v>14</v>
      </c>
      <c r="E304" s="5">
        <v>852</v>
      </c>
      <c r="F304" s="6" t="s">
        <v>98</v>
      </c>
      <c r="G304" s="6" t="s">
        <v>87</v>
      </c>
      <c r="H304" s="6" t="s">
        <v>191</v>
      </c>
      <c r="I304" s="6" t="s">
        <v>20</v>
      </c>
      <c r="J304" s="11">
        <v>29921400</v>
      </c>
      <c r="K304" s="11">
        <v>29921400</v>
      </c>
      <c r="L304" s="11">
        <v>5689452.8200000003</v>
      </c>
      <c r="M304" s="33">
        <f t="shared" si="113"/>
        <v>19.014661145534635</v>
      </c>
      <c r="N304" s="33">
        <f t="shared" si="114"/>
        <v>19.014661145534635</v>
      </c>
    </row>
    <row r="305" spans="1:14" ht="38.25" x14ac:dyDescent="0.25">
      <c r="A305" s="13" t="s">
        <v>21</v>
      </c>
      <c r="B305" s="5">
        <v>52</v>
      </c>
      <c r="C305" s="5">
        <v>0</v>
      </c>
      <c r="D305" s="6" t="s">
        <v>14</v>
      </c>
      <c r="E305" s="5">
        <v>852</v>
      </c>
      <c r="F305" s="6" t="s">
        <v>98</v>
      </c>
      <c r="G305" s="6" t="s">
        <v>87</v>
      </c>
      <c r="H305" s="6" t="s">
        <v>191</v>
      </c>
      <c r="I305" s="6" t="s">
        <v>22</v>
      </c>
      <c r="J305" s="11">
        <f t="shared" ref="J305:L305" si="135">J306</f>
        <v>1330900</v>
      </c>
      <c r="K305" s="11">
        <f t="shared" si="135"/>
        <v>1330900</v>
      </c>
      <c r="L305" s="11">
        <f t="shared" si="135"/>
        <v>103944.62</v>
      </c>
      <c r="M305" s="33">
        <f t="shared" si="113"/>
        <v>7.8100999323765867</v>
      </c>
      <c r="N305" s="33">
        <f t="shared" si="114"/>
        <v>7.8100999323765867</v>
      </c>
    </row>
    <row r="306" spans="1:14" ht="38.25" x14ac:dyDescent="0.25">
      <c r="A306" s="13" t="s">
        <v>23</v>
      </c>
      <c r="B306" s="5">
        <v>52</v>
      </c>
      <c r="C306" s="5">
        <v>0</v>
      </c>
      <c r="D306" s="6" t="s">
        <v>14</v>
      </c>
      <c r="E306" s="5">
        <v>852</v>
      </c>
      <c r="F306" s="6" t="s">
        <v>98</v>
      </c>
      <c r="G306" s="6" t="s">
        <v>87</v>
      </c>
      <c r="H306" s="6" t="s">
        <v>191</v>
      </c>
      <c r="I306" s="6" t="s">
        <v>24</v>
      </c>
      <c r="J306" s="11">
        <v>1330900</v>
      </c>
      <c r="K306" s="11">
        <v>1330900</v>
      </c>
      <c r="L306" s="11">
        <v>103944.62</v>
      </c>
      <c r="M306" s="33">
        <f t="shared" si="113"/>
        <v>7.8100999323765867</v>
      </c>
      <c r="N306" s="33">
        <f t="shared" si="114"/>
        <v>7.8100999323765867</v>
      </c>
    </row>
    <row r="307" spans="1:14" x14ac:dyDescent="0.25">
      <c r="A307" s="13" t="s">
        <v>43</v>
      </c>
      <c r="B307" s="5">
        <v>52</v>
      </c>
      <c r="C307" s="5">
        <v>0</v>
      </c>
      <c r="D307" s="6" t="s">
        <v>14</v>
      </c>
      <c r="E307" s="5">
        <v>852</v>
      </c>
      <c r="F307" s="6" t="s">
        <v>98</v>
      </c>
      <c r="G307" s="6" t="s">
        <v>87</v>
      </c>
      <c r="H307" s="6" t="s">
        <v>191</v>
      </c>
      <c r="I307" s="6" t="s">
        <v>44</v>
      </c>
      <c r="J307" s="11">
        <f t="shared" ref="J307:L307" si="136">J308</f>
        <v>22870</v>
      </c>
      <c r="K307" s="11">
        <f t="shared" si="136"/>
        <v>22870</v>
      </c>
      <c r="L307" s="11">
        <f t="shared" si="136"/>
        <v>5696</v>
      </c>
      <c r="M307" s="33">
        <f t="shared" si="113"/>
        <v>24.905990380411019</v>
      </c>
      <c r="N307" s="33">
        <f t="shared" si="114"/>
        <v>24.905990380411019</v>
      </c>
    </row>
    <row r="308" spans="1:14" ht="25.5" x14ac:dyDescent="0.25">
      <c r="A308" s="13" t="s">
        <v>45</v>
      </c>
      <c r="B308" s="5">
        <v>52</v>
      </c>
      <c r="C308" s="5">
        <v>0</v>
      </c>
      <c r="D308" s="6" t="s">
        <v>14</v>
      </c>
      <c r="E308" s="5">
        <v>852</v>
      </c>
      <c r="F308" s="6" t="s">
        <v>98</v>
      </c>
      <c r="G308" s="6" t="s">
        <v>87</v>
      </c>
      <c r="H308" s="6" t="s">
        <v>191</v>
      </c>
      <c r="I308" s="6" t="s">
        <v>46</v>
      </c>
      <c r="J308" s="11">
        <v>22870</v>
      </c>
      <c r="K308" s="11">
        <v>22870</v>
      </c>
      <c r="L308" s="11">
        <v>5696</v>
      </c>
      <c r="M308" s="33">
        <f t="shared" si="113"/>
        <v>24.905990380411019</v>
      </c>
      <c r="N308" s="33">
        <f t="shared" si="114"/>
        <v>24.905990380411019</v>
      </c>
    </row>
    <row r="309" spans="1:14" ht="51" x14ac:dyDescent="0.25">
      <c r="A309" s="4" t="s">
        <v>192</v>
      </c>
      <c r="B309" s="5">
        <v>52</v>
      </c>
      <c r="C309" s="5">
        <v>0</v>
      </c>
      <c r="D309" s="6" t="s">
        <v>66</v>
      </c>
      <c r="E309" s="5"/>
      <c r="F309" s="6"/>
      <c r="G309" s="6"/>
      <c r="H309" s="6"/>
      <c r="I309" s="6"/>
      <c r="J309" s="11">
        <f t="shared" ref="J309:L309" si="137">J310</f>
        <v>229158683</v>
      </c>
      <c r="K309" s="11">
        <f t="shared" si="137"/>
        <v>229158683</v>
      </c>
      <c r="L309" s="11">
        <f t="shared" si="137"/>
        <v>45260145.719999999</v>
      </c>
      <c r="M309" s="33">
        <f t="shared" si="113"/>
        <v>19.750569835488189</v>
      </c>
      <c r="N309" s="33">
        <f t="shared" si="114"/>
        <v>19.750569835488189</v>
      </c>
    </row>
    <row r="310" spans="1:14" ht="25.5" x14ac:dyDescent="0.25">
      <c r="A310" s="4" t="s">
        <v>184</v>
      </c>
      <c r="B310" s="5">
        <v>52</v>
      </c>
      <c r="C310" s="5">
        <v>0</v>
      </c>
      <c r="D310" s="10" t="s">
        <v>66</v>
      </c>
      <c r="E310" s="5">
        <v>852</v>
      </c>
      <c r="F310" s="10"/>
      <c r="G310" s="10"/>
      <c r="H310" s="10"/>
      <c r="I310" s="6"/>
      <c r="J310" s="11">
        <f>J311+J314+J317+J320+J323+J326+J329+J332+J335+J338+J341+J344</f>
        <v>229158683</v>
      </c>
      <c r="K310" s="11">
        <f>K311+K314+K317+K320+K323+K326+K329+K332+K335+K338+K341+K344</f>
        <v>229158683</v>
      </c>
      <c r="L310" s="11">
        <f t="shared" ref="L310" si="138">L311+L314+L317+L320+L323+L326+L329+L332+L335+L338+L341+L344</f>
        <v>45260145.719999999</v>
      </c>
      <c r="M310" s="33">
        <f t="shared" si="113"/>
        <v>19.750569835488189</v>
      </c>
      <c r="N310" s="33">
        <f t="shared" si="114"/>
        <v>19.750569835488189</v>
      </c>
    </row>
    <row r="311" spans="1:14" ht="140.25" x14ac:dyDescent="0.25">
      <c r="A311" s="9" t="s">
        <v>193</v>
      </c>
      <c r="B311" s="5">
        <v>52</v>
      </c>
      <c r="C311" s="5">
        <v>0</v>
      </c>
      <c r="D311" s="10" t="s">
        <v>66</v>
      </c>
      <c r="E311" s="5">
        <v>852</v>
      </c>
      <c r="F311" s="6" t="s">
        <v>98</v>
      </c>
      <c r="G311" s="6" t="s">
        <v>66</v>
      </c>
      <c r="H311" s="6" t="s">
        <v>194</v>
      </c>
      <c r="I311" s="6"/>
      <c r="J311" s="11">
        <f t="shared" ref="J311:L315" si="139">J312</f>
        <v>116366368</v>
      </c>
      <c r="K311" s="11">
        <f t="shared" si="139"/>
        <v>116366368</v>
      </c>
      <c r="L311" s="11">
        <f t="shared" si="139"/>
        <v>22671934.07</v>
      </c>
      <c r="M311" s="33">
        <f t="shared" si="113"/>
        <v>19.483235972441797</v>
      </c>
      <c r="N311" s="33">
        <f t="shared" si="114"/>
        <v>19.483235972441797</v>
      </c>
    </row>
    <row r="312" spans="1:14" ht="51" x14ac:dyDescent="0.25">
      <c r="A312" s="13" t="s">
        <v>76</v>
      </c>
      <c r="B312" s="5">
        <v>52</v>
      </c>
      <c r="C312" s="5">
        <v>0</v>
      </c>
      <c r="D312" s="6" t="s">
        <v>66</v>
      </c>
      <c r="E312" s="5">
        <v>852</v>
      </c>
      <c r="F312" s="6" t="s">
        <v>98</v>
      </c>
      <c r="G312" s="6" t="s">
        <v>66</v>
      </c>
      <c r="H312" s="6" t="s">
        <v>194</v>
      </c>
      <c r="I312" s="6" t="s">
        <v>77</v>
      </c>
      <c r="J312" s="11">
        <f t="shared" si="139"/>
        <v>116366368</v>
      </c>
      <c r="K312" s="11">
        <f t="shared" si="139"/>
        <v>116366368</v>
      </c>
      <c r="L312" s="11">
        <f t="shared" si="139"/>
        <v>22671934.07</v>
      </c>
      <c r="M312" s="33">
        <f t="shared" si="113"/>
        <v>19.483235972441797</v>
      </c>
      <c r="N312" s="33">
        <f t="shared" si="114"/>
        <v>19.483235972441797</v>
      </c>
    </row>
    <row r="313" spans="1:14" x14ac:dyDescent="0.25">
      <c r="A313" s="13" t="s">
        <v>119</v>
      </c>
      <c r="B313" s="5">
        <v>52</v>
      </c>
      <c r="C313" s="5">
        <v>0</v>
      </c>
      <c r="D313" s="6" t="s">
        <v>66</v>
      </c>
      <c r="E313" s="5">
        <v>852</v>
      </c>
      <c r="F313" s="6" t="s">
        <v>98</v>
      </c>
      <c r="G313" s="6" t="s">
        <v>14</v>
      </c>
      <c r="H313" s="6" t="s">
        <v>194</v>
      </c>
      <c r="I313" s="6" t="s">
        <v>79</v>
      </c>
      <c r="J313" s="11">
        <v>116366368</v>
      </c>
      <c r="K313" s="11">
        <v>116366368</v>
      </c>
      <c r="L313" s="11">
        <v>22671934.07</v>
      </c>
      <c r="M313" s="33">
        <f t="shared" si="113"/>
        <v>19.483235972441797</v>
      </c>
      <c r="N313" s="33">
        <f t="shared" si="114"/>
        <v>19.483235972441797</v>
      </c>
    </row>
    <row r="314" spans="1:14" ht="331.5" x14ac:dyDescent="0.25">
      <c r="A314" s="16" t="s">
        <v>195</v>
      </c>
      <c r="B314" s="5">
        <v>52</v>
      </c>
      <c r="C314" s="5">
        <v>0</v>
      </c>
      <c r="D314" s="10" t="s">
        <v>66</v>
      </c>
      <c r="E314" s="5">
        <v>852</v>
      </c>
      <c r="F314" s="6"/>
      <c r="G314" s="6"/>
      <c r="H314" s="6" t="s">
        <v>196</v>
      </c>
      <c r="I314" s="6"/>
      <c r="J314" s="11">
        <f t="shared" si="139"/>
        <v>53970368</v>
      </c>
      <c r="K314" s="11">
        <f t="shared" si="139"/>
        <v>53970368</v>
      </c>
      <c r="L314" s="11">
        <f t="shared" si="139"/>
        <v>9681260.9299999997</v>
      </c>
      <c r="M314" s="33">
        <f t="shared" si="113"/>
        <v>17.938104350150066</v>
      </c>
      <c r="N314" s="33">
        <f t="shared" si="114"/>
        <v>17.938104350150066</v>
      </c>
    </row>
    <row r="315" spans="1:14" ht="51" x14ac:dyDescent="0.25">
      <c r="A315" s="13" t="s">
        <v>76</v>
      </c>
      <c r="B315" s="5">
        <v>52</v>
      </c>
      <c r="C315" s="5">
        <v>0</v>
      </c>
      <c r="D315" s="6" t="s">
        <v>66</v>
      </c>
      <c r="E315" s="5">
        <v>852</v>
      </c>
      <c r="F315" s="6"/>
      <c r="G315" s="6"/>
      <c r="H315" s="6" t="s">
        <v>196</v>
      </c>
      <c r="I315" s="6" t="s">
        <v>77</v>
      </c>
      <c r="J315" s="11">
        <f t="shared" si="139"/>
        <v>53970368</v>
      </c>
      <c r="K315" s="11">
        <f t="shared" si="139"/>
        <v>53970368</v>
      </c>
      <c r="L315" s="11">
        <f t="shared" si="139"/>
        <v>9681260.9299999997</v>
      </c>
      <c r="M315" s="33">
        <f t="shared" si="113"/>
        <v>17.938104350150066</v>
      </c>
      <c r="N315" s="33">
        <f t="shared" si="114"/>
        <v>17.938104350150066</v>
      </c>
    </row>
    <row r="316" spans="1:14" x14ac:dyDescent="0.25">
      <c r="A316" s="13" t="s">
        <v>119</v>
      </c>
      <c r="B316" s="5">
        <v>52</v>
      </c>
      <c r="C316" s="5">
        <v>0</v>
      </c>
      <c r="D316" s="6" t="s">
        <v>66</v>
      </c>
      <c r="E316" s="5">
        <v>852</v>
      </c>
      <c r="F316" s="6"/>
      <c r="G316" s="6"/>
      <c r="H316" s="6" t="s">
        <v>196</v>
      </c>
      <c r="I316" s="6" t="s">
        <v>79</v>
      </c>
      <c r="J316" s="11">
        <v>53970368</v>
      </c>
      <c r="K316" s="11">
        <v>53970368</v>
      </c>
      <c r="L316" s="11">
        <v>9681260.9299999997</v>
      </c>
      <c r="M316" s="33">
        <f t="shared" si="113"/>
        <v>17.938104350150066</v>
      </c>
      <c r="N316" s="33">
        <f t="shared" si="114"/>
        <v>17.938104350150066</v>
      </c>
    </row>
    <row r="317" spans="1:14" ht="76.5" x14ac:dyDescent="0.25">
      <c r="A317" s="4" t="s">
        <v>197</v>
      </c>
      <c r="B317" s="5">
        <v>52</v>
      </c>
      <c r="C317" s="5">
        <v>0</v>
      </c>
      <c r="D317" s="10" t="s">
        <v>66</v>
      </c>
      <c r="E317" s="5">
        <v>852</v>
      </c>
      <c r="F317" s="6" t="s">
        <v>114</v>
      </c>
      <c r="G317" s="6" t="s">
        <v>34</v>
      </c>
      <c r="H317" s="6" t="s">
        <v>198</v>
      </c>
      <c r="I317" s="6"/>
      <c r="J317" s="11">
        <f t="shared" ref="J317:L318" si="140">J318</f>
        <v>1178278</v>
      </c>
      <c r="K317" s="11">
        <f t="shared" si="140"/>
        <v>1178278</v>
      </c>
      <c r="L317" s="11">
        <f t="shared" si="140"/>
        <v>177227.58</v>
      </c>
      <c r="M317" s="33">
        <f t="shared" si="113"/>
        <v>15.041236448444254</v>
      </c>
      <c r="N317" s="33">
        <f t="shared" si="114"/>
        <v>15.041236448444254</v>
      </c>
    </row>
    <row r="318" spans="1:14" ht="25.5" x14ac:dyDescent="0.25">
      <c r="A318" s="12" t="s">
        <v>170</v>
      </c>
      <c r="B318" s="5">
        <v>52</v>
      </c>
      <c r="C318" s="5">
        <v>0</v>
      </c>
      <c r="D318" s="6" t="s">
        <v>66</v>
      </c>
      <c r="E318" s="5">
        <v>852</v>
      </c>
      <c r="F318" s="6" t="s">
        <v>114</v>
      </c>
      <c r="G318" s="6" t="s">
        <v>34</v>
      </c>
      <c r="H318" s="6" t="s">
        <v>198</v>
      </c>
      <c r="I318" s="6" t="s">
        <v>171</v>
      </c>
      <c r="J318" s="11">
        <f t="shared" si="140"/>
        <v>1178278</v>
      </c>
      <c r="K318" s="11">
        <f t="shared" si="140"/>
        <v>1178278</v>
      </c>
      <c r="L318" s="11">
        <f t="shared" si="140"/>
        <v>177227.58</v>
      </c>
      <c r="M318" s="33">
        <f t="shared" si="113"/>
        <v>15.041236448444254</v>
      </c>
      <c r="N318" s="33">
        <f t="shared" si="114"/>
        <v>15.041236448444254</v>
      </c>
    </row>
    <row r="319" spans="1:14" ht="25.5" x14ac:dyDescent="0.25">
      <c r="A319" s="12" t="s">
        <v>172</v>
      </c>
      <c r="B319" s="5">
        <v>52</v>
      </c>
      <c r="C319" s="5">
        <v>0</v>
      </c>
      <c r="D319" s="6" t="s">
        <v>66</v>
      </c>
      <c r="E319" s="5">
        <v>852</v>
      </c>
      <c r="F319" s="6" t="s">
        <v>114</v>
      </c>
      <c r="G319" s="6" t="s">
        <v>34</v>
      </c>
      <c r="H319" s="6" t="s">
        <v>198</v>
      </c>
      <c r="I319" s="6" t="s">
        <v>173</v>
      </c>
      <c r="J319" s="11">
        <v>1178278</v>
      </c>
      <c r="K319" s="11">
        <v>1178278</v>
      </c>
      <c r="L319" s="11">
        <v>177227.58</v>
      </c>
      <c r="M319" s="33">
        <f t="shared" si="113"/>
        <v>15.041236448444254</v>
      </c>
      <c r="N319" s="33">
        <f t="shared" si="114"/>
        <v>15.041236448444254</v>
      </c>
    </row>
    <row r="320" spans="1:14" ht="25.5" x14ac:dyDescent="0.25">
      <c r="A320" s="4" t="s">
        <v>199</v>
      </c>
      <c r="B320" s="5">
        <v>52</v>
      </c>
      <c r="C320" s="5">
        <v>0</v>
      </c>
      <c r="D320" s="10" t="s">
        <v>66</v>
      </c>
      <c r="E320" s="5">
        <v>852</v>
      </c>
      <c r="F320" s="10" t="s">
        <v>98</v>
      </c>
      <c r="G320" s="10" t="s">
        <v>14</v>
      </c>
      <c r="H320" s="10" t="s">
        <v>200</v>
      </c>
      <c r="I320" s="10"/>
      <c r="J320" s="15">
        <f t="shared" ref="J320:L321" si="141">J321</f>
        <v>11166700</v>
      </c>
      <c r="K320" s="15">
        <f t="shared" si="141"/>
        <v>11166700</v>
      </c>
      <c r="L320" s="15">
        <f t="shared" si="141"/>
        <v>3513550</v>
      </c>
      <c r="M320" s="33">
        <f t="shared" si="113"/>
        <v>31.464532941692713</v>
      </c>
      <c r="N320" s="33">
        <f t="shared" si="114"/>
        <v>31.464532941692713</v>
      </c>
    </row>
    <row r="321" spans="1:14" ht="51" x14ac:dyDescent="0.25">
      <c r="A321" s="13" t="s">
        <v>76</v>
      </c>
      <c r="B321" s="5">
        <v>52</v>
      </c>
      <c r="C321" s="5">
        <v>0</v>
      </c>
      <c r="D321" s="6" t="s">
        <v>66</v>
      </c>
      <c r="E321" s="5">
        <v>852</v>
      </c>
      <c r="F321" s="10" t="s">
        <v>98</v>
      </c>
      <c r="G321" s="10" t="s">
        <v>14</v>
      </c>
      <c r="H321" s="10" t="s">
        <v>200</v>
      </c>
      <c r="I321" s="10" t="s">
        <v>77</v>
      </c>
      <c r="J321" s="11">
        <f t="shared" si="141"/>
        <v>11166700</v>
      </c>
      <c r="K321" s="11">
        <f t="shared" si="141"/>
        <v>11166700</v>
      </c>
      <c r="L321" s="11">
        <f t="shared" si="141"/>
        <v>3513550</v>
      </c>
      <c r="M321" s="33">
        <f t="shared" si="113"/>
        <v>31.464532941692713</v>
      </c>
      <c r="N321" s="33">
        <f t="shared" si="114"/>
        <v>31.464532941692713</v>
      </c>
    </row>
    <row r="322" spans="1:14" x14ac:dyDescent="0.25">
      <c r="A322" s="13" t="s">
        <v>119</v>
      </c>
      <c r="B322" s="5">
        <v>52</v>
      </c>
      <c r="C322" s="5">
        <v>0</v>
      </c>
      <c r="D322" s="6" t="s">
        <v>66</v>
      </c>
      <c r="E322" s="5">
        <v>852</v>
      </c>
      <c r="F322" s="6" t="s">
        <v>98</v>
      </c>
      <c r="G322" s="6" t="s">
        <v>14</v>
      </c>
      <c r="H322" s="6" t="s">
        <v>200</v>
      </c>
      <c r="I322" s="6" t="s">
        <v>79</v>
      </c>
      <c r="J322" s="11">
        <v>11166700</v>
      </c>
      <c r="K322" s="11">
        <v>11166700</v>
      </c>
      <c r="L322" s="11">
        <v>3513550</v>
      </c>
      <c r="M322" s="33">
        <f t="shared" si="113"/>
        <v>31.464532941692713</v>
      </c>
      <c r="N322" s="33">
        <f t="shared" si="114"/>
        <v>31.464532941692713</v>
      </c>
    </row>
    <row r="323" spans="1:14" x14ac:dyDescent="0.25">
      <c r="A323" s="4" t="s">
        <v>201</v>
      </c>
      <c r="B323" s="5">
        <v>52</v>
      </c>
      <c r="C323" s="5">
        <v>0</v>
      </c>
      <c r="D323" s="10" t="s">
        <v>66</v>
      </c>
      <c r="E323" s="5">
        <v>852</v>
      </c>
      <c r="F323" s="6" t="s">
        <v>98</v>
      </c>
      <c r="G323" s="6" t="s">
        <v>66</v>
      </c>
      <c r="H323" s="6" t="s">
        <v>202</v>
      </c>
      <c r="I323" s="6"/>
      <c r="J323" s="11">
        <f t="shared" ref="J323:L324" si="142">J324</f>
        <v>24103400</v>
      </c>
      <c r="K323" s="11">
        <f t="shared" si="142"/>
        <v>24103400</v>
      </c>
      <c r="L323" s="11">
        <f t="shared" si="142"/>
        <v>6210122.1100000003</v>
      </c>
      <c r="M323" s="33">
        <f t="shared" si="113"/>
        <v>25.764506708597128</v>
      </c>
      <c r="N323" s="33">
        <f t="shared" si="114"/>
        <v>25.764506708597128</v>
      </c>
    </row>
    <row r="324" spans="1:14" ht="51" x14ac:dyDescent="0.25">
      <c r="A324" s="13" t="s">
        <v>76</v>
      </c>
      <c r="B324" s="5">
        <v>52</v>
      </c>
      <c r="C324" s="5">
        <v>0</v>
      </c>
      <c r="D324" s="6" t="s">
        <v>66</v>
      </c>
      <c r="E324" s="5">
        <v>852</v>
      </c>
      <c r="F324" s="6" t="s">
        <v>98</v>
      </c>
      <c r="G324" s="10" t="s">
        <v>66</v>
      </c>
      <c r="H324" s="6" t="s">
        <v>202</v>
      </c>
      <c r="I324" s="6" t="s">
        <v>77</v>
      </c>
      <c r="J324" s="11">
        <f t="shared" si="142"/>
        <v>24103400</v>
      </c>
      <c r="K324" s="11">
        <f t="shared" si="142"/>
        <v>24103400</v>
      </c>
      <c r="L324" s="11">
        <f t="shared" si="142"/>
        <v>6210122.1100000003</v>
      </c>
      <c r="M324" s="33">
        <f t="shared" si="113"/>
        <v>25.764506708597128</v>
      </c>
      <c r="N324" s="33">
        <f t="shared" si="114"/>
        <v>25.764506708597128</v>
      </c>
    </row>
    <row r="325" spans="1:14" x14ac:dyDescent="0.25">
      <c r="A325" s="13" t="s">
        <v>119</v>
      </c>
      <c r="B325" s="5">
        <v>52</v>
      </c>
      <c r="C325" s="5">
        <v>0</v>
      </c>
      <c r="D325" s="6" t="s">
        <v>66</v>
      </c>
      <c r="E325" s="5">
        <v>852</v>
      </c>
      <c r="F325" s="6" t="s">
        <v>98</v>
      </c>
      <c r="G325" s="10" t="s">
        <v>66</v>
      </c>
      <c r="H325" s="6" t="s">
        <v>202</v>
      </c>
      <c r="I325" s="6" t="s">
        <v>79</v>
      </c>
      <c r="J325" s="11">
        <v>24103400</v>
      </c>
      <c r="K325" s="11">
        <v>24103400</v>
      </c>
      <c r="L325" s="11">
        <v>6210122.1100000003</v>
      </c>
      <c r="M325" s="33">
        <f t="shared" ref="M325:M388" si="143">L325/J325*100</f>
        <v>25.764506708597128</v>
      </c>
      <c r="N325" s="33">
        <f t="shared" ref="N325:N388" si="144">L325/K325*100</f>
        <v>25.764506708597128</v>
      </c>
    </row>
    <row r="326" spans="1:14" ht="25.5" x14ac:dyDescent="0.25">
      <c r="A326" s="4" t="s">
        <v>117</v>
      </c>
      <c r="B326" s="5">
        <v>52</v>
      </c>
      <c r="C326" s="5">
        <v>0</v>
      </c>
      <c r="D326" s="10" t="s">
        <v>66</v>
      </c>
      <c r="E326" s="5">
        <v>852</v>
      </c>
      <c r="F326" s="10" t="s">
        <v>98</v>
      </c>
      <c r="G326" s="10" t="s">
        <v>66</v>
      </c>
      <c r="H326" s="10" t="s">
        <v>118</v>
      </c>
      <c r="I326" s="6"/>
      <c r="J326" s="11">
        <f t="shared" ref="J326:L327" si="145">J327</f>
        <v>9445900</v>
      </c>
      <c r="K326" s="11">
        <f t="shared" si="145"/>
        <v>9445900</v>
      </c>
      <c r="L326" s="11">
        <f t="shared" si="145"/>
        <v>1997462</v>
      </c>
      <c r="M326" s="33">
        <f t="shared" si="143"/>
        <v>21.14633862310632</v>
      </c>
      <c r="N326" s="33">
        <f t="shared" si="144"/>
        <v>21.14633862310632</v>
      </c>
    </row>
    <row r="327" spans="1:14" ht="51" x14ac:dyDescent="0.25">
      <c r="A327" s="13" t="s">
        <v>76</v>
      </c>
      <c r="B327" s="5">
        <v>52</v>
      </c>
      <c r="C327" s="5">
        <v>0</v>
      </c>
      <c r="D327" s="6" t="s">
        <v>66</v>
      </c>
      <c r="E327" s="5">
        <v>852</v>
      </c>
      <c r="F327" s="6" t="s">
        <v>98</v>
      </c>
      <c r="G327" s="10" t="s">
        <v>66</v>
      </c>
      <c r="H327" s="10" t="s">
        <v>118</v>
      </c>
      <c r="I327" s="6" t="s">
        <v>77</v>
      </c>
      <c r="J327" s="11">
        <f t="shared" si="145"/>
        <v>9445900</v>
      </c>
      <c r="K327" s="11">
        <f t="shared" si="145"/>
        <v>9445900</v>
      </c>
      <c r="L327" s="11">
        <f t="shared" si="145"/>
        <v>1997462</v>
      </c>
      <c r="M327" s="33">
        <f t="shared" si="143"/>
        <v>21.14633862310632</v>
      </c>
      <c r="N327" s="33">
        <f t="shared" si="144"/>
        <v>21.14633862310632</v>
      </c>
    </row>
    <row r="328" spans="1:14" x14ac:dyDescent="0.25">
      <c r="A328" s="13" t="s">
        <v>119</v>
      </c>
      <c r="B328" s="5">
        <v>52</v>
      </c>
      <c r="C328" s="5">
        <v>0</v>
      </c>
      <c r="D328" s="6" t="s">
        <v>66</v>
      </c>
      <c r="E328" s="5">
        <v>852</v>
      </c>
      <c r="F328" s="6" t="s">
        <v>98</v>
      </c>
      <c r="G328" s="10" t="s">
        <v>66</v>
      </c>
      <c r="H328" s="10" t="s">
        <v>118</v>
      </c>
      <c r="I328" s="6" t="s">
        <v>79</v>
      </c>
      <c r="J328" s="11">
        <v>9445900</v>
      </c>
      <c r="K328" s="11">
        <v>9445900</v>
      </c>
      <c r="L328" s="11">
        <v>1997462</v>
      </c>
      <c r="M328" s="33">
        <f t="shared" si="143"/>
        <v>21.14633862310632</v>
      </c>
      <c r="N328" s="33">
        <f t="shared" si="144"/>
        <v>21.14633862310632</v>
      </c>
    </row>
    <row r="329" spans="1:14" ht="25.5" x14ac:dyDescent="0.25">
      <c r="A329" s="4" t="s">
        <v>203</v>
      </c>
      <c r="B329" s="5">
        <v>52</v>
      </c>
      <c r="C329" s="5">
        <v>0</v>
      </c>
      <c r="D329" s="10" t="s">
        <v>66</v>
      </c>
      <c r="E329" s="5">
        <v>852</v>
      </c>
      <c r="F329" s="10" t="s">
        <v>98</v>
      </c>
      <c r="G329" s="6" t="s">
        <v>14</v>
      </c>
      <c r="H329" s="6" t="s">
        <v>121</v>
      </c>
      <c r="I329" s="6"/>
      <c r="J329" s="11">
        <f t="shared" ref="J329:L333" si="146">J330</f>
        <v>4432901.29</v>
      </c>
      <c r="K329" s="11">
        <f t="shared" si="146"/>
        <v>4432901.29</v>
      </c>
      <c r="L329" s="11">
        <f t="shared" si="146"/>
        <v>0</v>
      </c>
      <c r="M329" s="33">
        <f t="shared" si="143"/>
        <v>0</v>
      </c>
      <c r="N329" s="33">
        <f t="shared" si="144"/>
        <v>0</v>
      </c>
    </row>
    <row r="330" spans="1:14" ht="51" x14ac:dyDescent="0.25">
      <c r="A330" s="13" t="s">
        <v>76</v>
      </c>
      <c r="B330" s="5">
        <v>52</v>
      </c>
      <c r="C330" s="5">
        <v>0</v>
      </c>
      <c r="D330" s="6" t="s">
        <v>66</v>
      </c>
      <c r="E330" s="5">
        <v>852</v>
      </c>
      <c r="F330" s="6" t="s">
        <v>98</v>
      </c>
      <c r="G330" s="6" t="s">
        <v>14</v>
      </c>
      <c r="H330" s="6" t="s">
        <v>121</v>
      </c>
      <c r="I330" s="6" t="s">
        <v>77</v>
      </c>
      <c r="J330" s="11">
        <f t="shared" si="146"/>
        <v>4432901.29</v>
      </c>
      <c r="K330" s="11">
        <f t="shared" si="146"/>
        <v>4432901.29</v>
      </c>
      <c r="L330" s="11">
        <f t="shared" si="146"/>
        <v>0</v>
      </c>
      <c r="M330" s="33">
        <f t="shared" si="143"/>
        <v>0</v>
      </c>
      <c r="N330" s="33">
        <f t="shared" si="144"/>
        <v>0</v>
      </c>
    </row>
    <row r="331" spans="1:14" x14ac:dyDescent="0.25">
      <c r="A331" s="13" t="s">
        <v>119</v>
      </c>
      <c r="B331" s="5">
        <v>52</v>
      </c>
      <c r="C331" s="5">
        <v>0</v>
      </c>
      <c r="D331" s="6" t="s">
        <v>66</v>
      </c>
      <c r="E331" s="5">
        <v>852</v>
      </c>
      <c r="F331" s="6" t="s">
        <v>98</v>
      </c>
      <c r="G331" s="6" t="s">
        <v>14</v>
      </c>
      <c r="H331" s="6" t="s">
        <v>121</v>
      </c>
      <c r="I331" s="6" t="s">
        <v>79</v>
      </c>
      <c r="J331" s="11">
        <v>4432901.29</v>
      </c>
      <c r="K331" s="11">
        <v>4432901.29</v>
      </c>
      <c r="L331" s="11">
        <v>0</v>
      </c>
      <c r="M331" s="33">
        <f t="shared" si="143"/>
        <v>0</v>
      </c>
      <c r="N331" s="33">
        <f t="shared" si="144"/>
        <v>0</v>
      </c>
    </row>
    <row r="332" spans="1:14" ht="51" x14ac:dyDescent="0.25">
      <c r="A332" s="4" t="s">
        <v>287</v>
      </c>
      <c r="B332" s="5">
        <v>52</v>
      </c>
      <c r="C332" s="5">
        <v>0</v>
      </c>
      <c r="D332" s="10" t="s">
        <v>66</v>
      </c>
      <c r="E332" s="5">
        <v>852</v>
      </c>
      <c r="F332" s="10" t="s">
        <v>98</v>
      </c>
      <c r="G332" s="6" t="s">
        <v>14</v>
      </c>
      <c r="H332" s="6" t="s">
        <v>288</v>
      </c>
      <c r="I332" s="6"/>
      <c r="J332" s="11">
        <f t="shared" si="146"/>
        <v>205012</v>
      </c>
      <c r="K332" s="11">
        <f t="shared" si="146"/>
        <v>205012</v>
      </c>
      <c r="L332" s="11">
        <f t="shared" si="146"/>
        <v>0</v>
      </c>
      <c r="M332" s="33">
        <f t="shared" si="143"/>
        <v>0</v>
      </c>
      <c r="N332" s="33">
        <f t="shared" si="144"/>
        <v>0</v>
      </c>
    </row>
    <row r="333" spans="1:14" ht="51" x14ac:dyDescent="0.25">
      <c r="A333" s="13" t="s">
        <v>76</v>
      </c>
      <c r="B333" s="5">
        <v>52</v>
      </c>
      <c r="C333" s="5">
        <v>0</v>
      </c>
      <c r="D333" s="6" t="s">
        <v>66</v>
      </c>
      <c r="E333" s="5">
        <v>852</v>
      </c>
      <c r="F333" s="6" t="s">
        <v>98</v>
      </c>
      <c r="G333" s="6" t="s">
        <v>14</v>
      </c>
      <c r="H333" s="6" t="s">
        <v>288</v>
      </c>
      <c r="I333" s="6" t="s">
        <v>77</v>
      </c>
      <c r="J333" s="11">
        <f t="shared" si="146"/>
        <v>205012</v>
      </c>
      <c r="K333" s="11">
        <f t="shared" si="146"/>
        <v>205012</v>
      </c>
      <c r="L333" s="11">
        <f t="shared" si="146"/>
        <v>0</v>
      </c>
      <c r="M333" s="33">
        <f t="shared" si="143"/>
        <v>0</v>
      </c>
      <c r="N333" s="33">
        <f t="shared" si="144"/>
        <v>0</v>
      </c>
    </row>
    <row r="334" spans="1:14" x14ac:dyDescent="0.25">
      <c r="A334" s="13" t="s">
        <v>119</v>
      </c>
      <c r="B334" s="5">
        <v>52</v>
      </c>
      <c r="C334" s="5">
        <v>0</v>
      </c>
      <c r="D334" s="6" t="s">
        <v>66</v>
      </c>
      <c r="E334" s="5">
        <v>852</v>
      </c>
      <c r="F334" s="6" t="s">
        <v>98</v>
      </c>
      <c r="G334" s="6" t="s">
        <v>14</v>
      </c>
      <c r="H334" s="6" t="s">
        <v>288</v>
      </c>
      <c r="I334" s="6" t="s">
        <v>79</v>
      </c>
      <c r="J334" s="11">
        <v>205012</v>
      </c>
      <c r="K334" s="11">
        <v>205012</v>
      </c>
      <c r="L334" s="11">
        <v>0</v>
      </c>
      <c r="M334" s="33">
        <f t="shared" si="143"/>
        <v>0</v>
      </c>
      <c r="N334" s="33">
        <f t="shared" si="144"/>
        <v>0</v>
      </c>
    </row>
    <row r="335" spans="1:14" ht="38.25" x14ac:dyDescent="0.25">
      <c r="A335" s="9" t="s">
        <v>122</v>
      </c>
      <c r="B335" s="5">
        <v>52</v>
      </c>
      <c r="C335" s="5">
        <v>0</v>
      </c>
      <c r="D335" s="10" t="s">
        <v>66</v>
      </c>
      <c r="E335" s="5">
        <v>852</v>
      </c>
      <c r="F335" s="6" t="s">
        <v>98</v>
      </c>
      <c r="G335" s="6" t="s">
        <v>66</v>
      </c>
      <c r="H335" s="6" t="s">
        <v>123</v>
      </c>
      <c r="I335" s="6"/>
      <c r="J335" s="11">
        <f t="shared" ref="J335:L339" si="147">J336</f>
        <v>856500</v>
      </c>
      <c r="K335" s="11">
        <f t="shared" si="147"/>
        <v>856500</v>
      </c>
      <c r="L335" s="11">
        <f t="shared" si="147"/>
        <v>0</v>
      </c>
      <c r="M335" s="33">
        <f t="shared" si="143"/>
        <v>0</v>
      </c>
      <c r="N335" s="33">
        <f t="shared" si="144"/>
        <v>0</v>
      </c>
    </row>
    <row r="336" spans="1:14" ht="51" x14ac:dyDescent="0.25">
      <c r="A336" s="9" t="s">
        <v>76</v>
      </c>
      <c r="B336" s="5">
        <v>52</v>
      </c>
      <c r="C336" s="5">
        <v>0</v>
      </c>
      <c r="D336" s="6" t="s">
        <v>66</v>
      </c>
      <c r="E336" s="5">
        <v>852</v>
      </c>
      <c r="F336" s="6" t="s">
        <v>98</v>
      </c>
      <c r="G336" s="10" t="s">
        <v>66</v>
      </c>
      <c r="H336" s="6" t="s">
        <v>123</v>
      </c>
      <c r="I336" s="6" t="s">
        <v>77</v>
      </c>
      <c r="J336" s="11">
        <f t="shared" si="147"/>
        <v>856500</v>
      </c>
      <c r="K336" s="11">
        <f t="shared" si="147"/>
        <v>856500</v>
      </c>
      <c r="L336" s="11">
        <f t="shared" si="147"/>
        <v>0</v>
      </c>
      <c r="M336" s="33">
        <f t="shared" si="143"/>
        <v>0</v>
      </c>
      <c r="N336" s="33">
        <f t="shared" si="144"/>
        <v>0</v>
      </c>
    </row>
    <row r="337" spans="1:14" x14ac:dyDescent="0.25">
      <c r="A337" s="9" t="s">
        <v>119</v>
      </c>
      <c r="B337" s="5">
        <v>52</v>
      </c>
      <c r="C337" s="5">
        <v>0</v>
      </c>
      <c r="D337" s="6" t="s">
        <v>66</v>
      </c>
      <c r="E337" s="5">
        <v>852</v>
      </c>
      <c r="F337" s="6" t="s">
        <v>98</v>
      </c>
      <c r="G337" s="10" t="s">
        <v>66</v>
      </c>
      <c r="H337" s="6" t="s">
        <v>123</v>
      </c>
      <c r="I337" s="6" t="s">
        <v>79</v>
      </c>
      <c r="J337" s="11">
        <v>856500</v>
      </c>
      <c r="K337" s="11">
        <v>856500</v>
      </c>
      <c r="L337" s="11">
        <v>0</v>
      </c>
      <c r="M337" s="33">
        <f t="shared" si="143"/>
        <v>0</v>
      </c>
      <c r="N337" s="33">
        <f t="shared" si="144"/>
        <v>0</v>
      </c>
    </row>
    <row r="338" spans="1:14" ht="63.75" x14ac:dyDescent="0.25">
      <c r="A338" s="9" t="s">
        <v>204</v>
      </c>
      <c r="B338" s="5">
        <v>52</v>
      </c>
      <c r="C338" s="5">
        <v>0</v>
      </c>
      <c r="D338" s="10" t="s">
        <v>66</v>
      </c>
      <c r="E338" s="5">
        <v>852</v>
      </c>
      <c r="F338" s="6" t="s">
        <v>98</v>
      </c>
      <c r="G338" s="6" t="s">
        <v>66</v>
      </c>
      <c r="H338" s="6" t="s">
        <v>205</v>
      </c>
      <c r="I338" s="6"/>
      <c r="J338" s="11">
        <f t="shared" si="147"/>
        <v>4657379.71</v>
      </c>
      <c r="K338" s="11">
        <f t="shared" si="147"/>
        <v>4657379.71</v>
      </c>
      <c r="L338" s="11">
        <f t="shared" si="147"/>
        <v>503589.03</v>
      </c>
      <c r="M338" s="33">
        <f t="shared" si="143"/>
        <v>10.812711467753616</v>
      </c>
      <c r="N338" s="33">
        <f t="shared" si="144"/>
        <v>10.812711467753616</v>
      </c>
    </row>
    <row r="339" spans="1:14" ht="51" x14ac:dyDescent="0.25">
      <c r="A339" s="9" t="s">
        <v>76</v>
      </c>
      <c r="B339" s="5">
        <v>52</v>
      </c>
      <c r="C339" s="5">
        <v>0</v>
      </c>
      <c r="D339" s="6" t="s">
        <v>66</v>
      </c>
      <c r="E339" s="5">
        <v>852</v>
      </c>
      <c r="F339" s="6" t="s">
        <v>98</v>
      </c>
      <c r="G339" s="10" t="s">
        <v>66</v>
      </c>
      <c r="H339" s="6" t="s">
        <v>205</v>
      </c>
      <c r="I339" s="6" t="s">
        <v>77</v>
      </c>
      <c r="J339" s="11">
        <f t="shared" si="147"/>
        <v>4657379.71</v>
      </c>
      <c r="K339" s="11">
        <f t="shared" si="147"/>
        <v>4657379.71</v>
      </c>
      <c r="L339" s="11">
        <f t="shared" si="147"/>
        <v>503589.03</v>
      </c>
      <c r="M339" s="33">
        <f t="shared" si="143"/>
        <v>10.812711467753616</v>
      </c>
      <c r="N339" s="33">
        <f t="shared" si="144"/>
        <v>10.812711467753616</v>
      </c>
    </row>
    <row r="340" spans="1:14" x14ac:dyDescent="0.25">
      <c r="A340" s="9" t="s">
        <v>119</v>
      </c>
      <c r="B340" s="5">
        <v>52</v>
      </c>
      <c r="C340" s="5">
        <v>0</v>
      </c>
      <c r="D340" s="6" t="s">
        <v>66</v>
      </c>
      <c r="E340" s="5">
        <v>852</v>
      </c>
      <c r="F340" s="6" t="s">
        <v>98</v>
      </c>
      <c r="G340" s="10" t="s">
        <v>66</v>
      </c>
      <c r="H340" s="6" t="s">
        <v>205</v>
      </c>
      <c r="I340" s="6" t="s">
        <v>79</v>
      </c>
      <c r="J340" s="11">
        <v>4657379.71</v>
      </c>
      <c r="K340" s="11">
        <v>4657379.71</v>
      </c>
      <c r="L340" s="11">
        <v>503589.03</v>
      </c>
      <c r="M340" s="33">
        <f t="shared" si="143"/>
        <v>10.812711467753616</v>
      </c>
      <c r="N340" s="33">
        <f t="shared" si="144"/>
        <v>10.812711467753616</v>
      </c>
    </row>
    <row r="341" spans="1:14" s="2" customFormat="1" ht="63.75" x14ac:dyDescent="0.25">
      <c r="A341" s="9" t="s">
        <v>289</v>
      </c>
      <c r="B341" s="5">
        <v>52</v>
      </c>
      <c r="C341" s="5">
        <v>0</v>
      </c>
      <c r="D341" s="6" t="s">
        <v>66</v>
      </c>
      <c r="E341" s="5">
        <v>852</v>
      </c>
      <c r="F341" s="6"/>
      <c r="G341" s="6"/>
      <c r="H341" s="6" t="s">
        <v>290</v>
      </c>
      <c r="I341" s="6"/>
      <c r="J341" s="11">
        <f t="shared" ref="J341:L342" si="148">J342</f>
        <v>2765876</v>
      </c>
      <c r="K341" s="11">
        <f t="shared" si="148"/>
        <v>2765876</v>
      </c>
      <c r="L341" s="11">
        <f t="shared" si="148"/>
        <v>505000</v>
      </c>
      <c r="M341" s="33">
        <f t="shared" si="143"/>
        <v>18.258229942340147</v>
      </c>
      <c r="N341" s="33">
        <f t="shared" si="144"/>
        <v>18.258229942340147</v>
      </c>
    </row>
    <row r="342" spans="1:14" ht="51" x14ac:dyDescent="0.25">
      <c r="A342" s="9" t="s">
        <v>76</v>
      </c>
      <c r="B342" s="5">
        <v>52</v>
      </c>
      <c r="C342" s="5">
        <v>0</v>
      </c>
      <c r="D342" s="6" t="s">
        <v>66</v>
      </c>
      <c r="E342" s="5">
        <v>852</v>
      </c>
      <c r="F342" s="6"/>
      <c r="G342" s="6"/>
      <c r="H342" s="6" t="s">
        <v>290</v>
      </c>
      <c r="I342" s="6" t="s">
        <v>77</v>
      </c>
      <c r="J342" s="11">
        <f t="shared" si="148"/>
        <v>2765876</v>
      </c>
      <c r="K342" s="11">
        <f t="shared" si="148"/>
        <v>2765876</v>
      </c>
      <c r="L342" s="11">
        <f t="shared" si="148"/>
        <v>505000</v>
      </c>
      <c r="M342" s="33">
        <f t="shared" si="143"/>
        <v>18.258229942340147</v>
      </c>
      <c r="N342" s="33">
        <f t="shared" si="144"/>
        <v>18.258229942340147</v>
      </c>
    </row>
    <row r="343" spans="1:14" x14ac:dyDescent="0.25">
      <c r="A343" s="9" t="s">
        <v>119</v>
      </c>
      <c r="B343" s="5">
        <v>52</v>
      </c>
      <c r="C343" s="5">
        <v>0</v>
      </c>
      <c r="D343" s="6" t="s">
        <v>66</v>
      </c>
      <c r="E343" s="5">
        <v>852</v>
      </c>
      <c r="F343" s="6"/>
      <c r="G343" s="6"/>
      <c r="H343" s="6" t="s">
        <v>290</v>
      </c>
      <c r="I343" s="6" t="s">
        <v>79</v>
      </c>
      <c r="J343" s="11">
        <v>2765876</v>
      </c>
      <c r="K343" s="11">
        <v>2765876</v>
      </c>
      <c r="L343" s="11">
        <v>505000</v>
      </c>
      <c r="M343" s="33">
        <f t="shared" si="143"/>
        <v>18.258229942340147</v>
      </c>
      <c r="N343" s="33">
        <f t="shared" si="144"/>
        <v>18.258229942340147</v>
      </c>
    </row>
    <row r="344" spans="1:14" ht="63.75" x14ac:dyDescent="0.25">
      <c r="A344" s="13" t="s">
        <v>249</v>
      </c>
      <c r="B344" s="5">
        <v>52</v>
      </c>
      <c r="C344" s="5">
        <v>0</v>
      </c>
      <c r="D344" s="10" t="s">
        <v>66</v>
      </c>
      <c r="E344" s="5">
        <v>852</v>
      </c>
      <c r="F344" s="6"/>
      <c r="G344" s="6"/>
      <c r="H344" s="6" t="s">
        <v>254</v>
      </c>
      <c r="I344" s="6"/>
      <c r="J344" s="11">
        <f t="shared" ref="J344:L345" si="149">J345</f>
        <v>10000</v>
      </c>
      <c r="K344" s="11">
        <f t="shared" si="149"/>
        <v>10000</v>
      </c>
      <c r="L344" s="11">
        <f t="shared" si="149"/>
        <v>0</v>
      </c>
      <c r="M344" s="33">
        <f t="shared" si="143"/>
        <v>0</v>
      </c>
      <c r="N344" s="33">
        <f t="shared" si="144"/>
        <v>0</v>
      </c>
    </row>
    <row r="345" spans="1:14" ht="51" x14ac:dyDescent="0.25">
      <c r="A345" s="13" t="s">
        <v>76</v>
      </c>
      <c r="B345" s="5">
        <v>52</v>
      </c>
      <c r="C345" s="5">
        <v>0</v>
      </c>
      <c r="D345" s="6" t="s">
        <v>66</v>
      </c>
      <c r="E345" s="5">
        <v>852</v>
      </c>
      <c r="F345" s="6"/>
      <c r="G345" s="6"/>
      <c r="H345" s="6" t="s">
        <v>254</v>
      </c>
      <c r="I345" s="6" t="s">
        <v>77</v>
      </c>
      <c r="J345" s="11">
        <f t="shared" si="149"/>
        <v>10000</v>
      </c>
      <c r="K345" s="11">
        <f t="shared" si="149"/>
        <v>10000</v>
      </c>
      <c r="L345" s="11">
        <f t="shared" si="149"/>
        <v>0</v>
      </c>
      <c r="M345" s="33">
        <f t="shared" si="143"/>
        <v>0</v>
      </c>
      <c r="N345" s="33">
        <f t="shared" si="144"/>
        <v>0</v>
      </c>
    </row>
    <row r="346" spans="1:14" x14ac:dyDescent="0.25">
      <c r="A346" s="13" t="s">
        <v>119</v>
      </c>
      <c r="B346" s="5">
        <v>52</v>
      </c>
      <c r="C346" s="5">
        <v>0</v>
      </c>
      <c r="D346" s="6" t="s">
        <v>66</v>
      </c>
      <c r="E346" s="5">
        <v>852</v>
      </c>
      <c r="F346" s="6"/>
      <c r="G346" s="6"/>
      <c r="H346" s="6" t="s">
        <v>254</v>
      </c>
      <c r="I346" s="6" t="s">
        <v>79</v>
      </c>
      <c r="J346" s="11">
        <v>10000</v>
      </c>
      <c r="K346" s="11">
        <v>10000</v>
      </c>
      <c r="L346" s="11">
        <v>0</v>
      </c>
      <c r="M346" s="33">
        <f t="shared" si="143"/>
        <v>0</v>
      </c>
      <c r="N346" s="33">
        <f t="shared" si="144"/>
        <v>0</v>
      </c>
    </row>
    <row r="347" spans="1:14" ht="25.5" x14ac:dyDescent="0.25">
      <c r="A347" s="4" t="s">
        <v>124</v>
      </c>
      <c r="B347" s="5">
        <v>52</v>
      </c>
      <c r="C347" s="5">
        <v>0</v>
      </c>
      <c r="D347" s="6" t="s">
        <v>73</v>
      </c>
      <c r="E347" s="5"/>
      <c r="F347" s="6"/>
      <c r="G347" s="6"/>
      <c r="H347" s="6"/>
      <c r="I347" s="6"/>
      <c r="J347" s="11">
        <f t="shared" ref="J347:L348" si="150">J348</f>
        <v>3538800</v>
      </c>
      <c r="K347" s="11">
        <f t="shared" si="150"/>
        <v>3538800</v>
      </c>
      <c r="L347" s="11">
        <f t="shared" si="150"/>
        <v>869200</v>
      </c>
      <c r="M347" s="33">
        <f t="shared" si="143"/>
        <v>24.561998417542668</v>
      </c>
      <c r="N347" s="33">
        <f t="shared" si="144"/>
        <v>24.561998417542668</v>
      </c>
    </row>
    <row r="348" spans="1:14" ht="25.5" x14ac:dyDescent="0.25">
      <c r="A348" s="4" t="s">
        <v>184</v>
      </c>
      <c r="B348" s="5">
        <v>52</v>
      </c>
      <c r="C348" s="5">
        <v>0</v>
      </c>
      <c r="D348" s="10" t="s">
        <v>73</v>
      </c>
      <c r="E348" s="5">
        <v>852</v>
      </c>
      <c r="F348" s="10"/>
      <c r="G348" s="10"/>
      <c r="H348" s="10"/>
      <c r="I348" s="6"/>
      <c r="J348" s="11">
        <f t="shared" si="150"/>
        <v>3538800</v>
      </c>
      <c r="K348" s="11">
        <f t="shared" si="150"/>
        <v>3538800</v>
      </c>
      <c r="L348" s="11">
        <f t="shared" si="150"/>
        <v>869200</v>
      </c>
      <c r="M348" s="33">
        <f t="shared" si="143"/>
        <v>24.561998417542668</v>
      </c>
      <c r="N348" s="33">
        <f t="shared" si="144"/>
        <v>24.561998417542668</v>
      </c>
    </row>
    <row r="349" spans="1:14" ht="140.25" x14ac:dyDescent="0.25">
      <c r="A349" s="9" t="s">
        <v>125</v>
      </c>
      <c r="B349" s="5">
        <v>52</v>
      </c>
      <c r="C349" s="5">
        <v>0</v>
      </c>
      <c r="D349" s="6" t="s">
        <v>73</v>
      </c>
      <c r="E349" s="5">
        <v>852</v>
      </c>
      <c r="F349" s="6" t="s">
        <v>98</v>
      </c>
      <c r="G349" s="6" t="s">
        <v>206</v>
      </c>
      <c r="H349" s="6" t="s">
        <v>126</v>
      </c>
      <c r="I349" s="6"/>
      <c r="J349" s="11">
        <f t="shared" ref="J349:L349" si="151">J350+J352</f>
        <v>3538800</v>
      </c>
      <c r="K349" s="11">
        <f t="shared" si="151"/>
        <v>3538800</v>
      </c>
      <c r="L349" s="11">
        <f t="shared" si="151"/>
        <v>869200</v>
      </c>
      <c r="M349" s="33">
        <f t="shared" si="143"/>
        <v>24.561998417542668</v>
      </c>
      <c r="N349" s="33">
        <f t="shared" si="144"/>
        <v>24.561998417542668</v>
      </c>
    </row>
    <row r="350" spans="1:14" ht="51" x14ac:dyDescent="0.25">
      <c r="A350" s="13" t="s">
        <v>76</v>
      </c>
      <c r="B350" s="5">
        <v>52</v>
      </c>
      <c r="C350" s="5">
        <v>0</v>
      </c>
      <c r="D350" s="10" t="s">
        <v>73</v>
      </c>
      <c r="E350" s="5">
        <v>852</v>
      </c>
      <c r="F350" s="6" t="s">
        <v>98</v>
      </c>
      <c r="G350" s="6" t="s">
        <v>206</v>
      </c>
      <c r="H350" s="6" t="s">
        <v>126</v>
      </c>
      <c r="I350" s="6" t="s">
        <v>77</v>
      </c>
      <c r="J350" s="11">
        <f t="shared" ref="J350:L350" si="152">J351</f>
        <v>2127600</v>
      </c>
      <c r="K350" s="11">
        <f t="shared" si="152"/>
        <v>2127600</v>
      </c>
      <c r="L350" s="11">
        <f t="shared" si="152"/>
        <v>519900</v>
      </c>
      <c r="M350" s="33">
        <f t="shared" si="143"/>
        <v>24.435984207557812</v>
      </c>
      <c r="N350" s="33">
        <f t="shared" si="144"/>
        <v>24.435984207557812</v>
      </c>
    </row>
    <row r="351" spans="1:14" x14ac:dyDescent="0.25">
      <c r="A351" s="13" t="s">
        <v>119</v>
      </c>
      <c r="B351" s="5">
        <v>52</v>
      </c>
      <c r="C351" s="5">
        <v>0</v>
      </c>
      <c r="D351" s="6" t="s">
        <v>73</v>
      </c>
      <c r="E351" s="5">
        <v>852</v>
      </c>
      <c r="F351" s="6" t="s">
        <v>98</v>
      </c>
      <c r="G351" s="6" t="s">
        <v>14</v>
      </c>
      <c r="H351" s="6" t="s">
        <v>126</v>
      </c>
      <c r="I351" s="6" t="s">
        <v>79</v>
      </c>
      <c r="J351" s="11">
        <v>2127600</v>
      </c>
      <c r="K351" s="11">
        <v>2127600</v>
      </c>
      <c r="L351" s="11">
        <v>519900</v>
      </c>
      <c r="M351" s="33">
        <f t="shared" si="143"/>
        <v>24.435984207557812</v>
      </c>
      <c r="N351" s="33">
        <f t="shared" si="144"/>
        <v>24.435984207557812</v>
      </c>
    </row>
    <row r="352" spans="1:14" ht="25.5" x14ac:dyDescent="0.25">
      <c r="A352" s="12" t="s">
        <v>170</v>
      </c>
      <c r="B352" s="5">
        <v>52</v>
      </c>
      <c r="C352" s="5">
        <v>0</v>
      </c>
      <c r="D352" s="10" t="s">
        <v>73</v>
      </c>
      <c r="E352" s="5">
        <v>852</v>
      </c>
      <c r="F352" s="6" t="s">
        <v>98</v>
      </c>
      <c r="G352" s="6" t="s">
        <v>87</v>
      </c>
      <c r="H352" s="6" t="s">
        <v>126</v>
      </c>
      <c r="I352" s="6" t="s">
        <v>171</v>
      </c>
      <c r="J352" s="11">
        <f t="shared" ref="J352:L352" si="153">J353</f>
        <v>1411200</v>
      </c>
      <c r="K352" s="11">
        <f t="shared" si="153"/>
        <v>1411200</v>
      </c>
      <c r="L352" s="11">
        <f t="shared" si="153"/>
        <v>349300</v>
      </c>
      <c r="M352" s="33">
        <f t="shared" si="143"/>
        <v>24.751984126984127</v>
      </c>
      <c r="N352" s="33">
        <f t="shared" si="144"/>
        <v>24.751984126984127</v>
      </c>
    </row>
    <row r="353" spans="1:14" ht="25.5" x14ac:dyDescent="0.25">
      <c r="A353" s="12" t="s">
        <v>172</v>
      </c>
      <c r="B353" s="5">
        <v>52</v>
      </c>
      <c r="C353" s="5">
        <v>0</v>
      </c>
      <c r="D353" s="6" t="s">
        <v>73</v>
      </c>
      <c r="E353" s="5">
        <v>852</v>
      </c>
      <c r="F353" s="6" t="s">
        <v>114</v>
      </c>
      <c r="G353" s="6" t="s">
        <v>73</v>
      </c>
      <c r="H353" s="6" t="s">
        <v>126</v>
      </c>
      <c r="I353" s="6" t="s">
        <v>173</v>
      </c>
      <c r="J353" s="11">
        <v>1411200</v>
      </c>
      <c r="K353" s="11">
        <v>1411200</v>
      </c>
      <c r="L353" s="11">
        <v>349300</v>
      </c>
      <c r="M353" s="33">
        <f t="shared" si="143"/>
        <v>24.751984126984127</v>
      </c>
      <c r="N353" s="33">
        <f t="shared" si="144"/>
        <v>24.751984126984127</v>
      </c>
    </row>
    <row r="354" spans="1:14" ht="38.25" x14ac:dyDescent="0.25">
      <c r="A354" s="12" t="s">
        <v>255</v>
      </c>
      <c r="B354" s="5">
        <v>52</v>
      </c>
      <c r="C354" s="5">
        <v>0</v>
      </c>
      <c r="D354" s="6" t="s">
        <v>70</v>
      </c>
      <c r="E354" s="5"/>
      <c r="F354" s="6"/>
      <c r="G354" s="6"/>
      <c r="H354" s="6"/>
      <c r="I354" s="6"/>
      <c r="J354" s="11">
        <f t="shared" ref="J354:K357" si="154">J355</f>
        <v>9620423.2200000007</v>
      </c>
      <c r="K354" s="11">
        <f t="shared" si="154"/>
        <v>9620423.2200000007</v>
      </c>
      <c r="L354" s="11">
        <f t="shared" ref="L354:L357" si="155">L355</f>
        <v>0</v>
      </c>
      <c r="M354" s="33">
        <f t="shared" si="143"/>
        <v>0</v>
      </c>
      <c r="N354" s="33">
        <f t="shared" si="144"/>
        <v>0</v>
      </c>
    </row>
    <row r="355" spans="1:14" ht="25.5" x14ac:dyDescent="0.25">
      <c r="A355" s="12" t="s">
        <v>184</v>
      </c>
      <c r="B355" s="5">
        <v>52</v>
      </c>
      <c r="C355" s="5">
        <v>0</v>
      </c>
      <c r="D355" s="6" t="s">
        <v>70</v>
      </c>
      <c r="E355" s="5">
        <v>852</v>
      </c>
      <c r="F355" s="6"/>
      <c r="G355" s="6"/>
      <c r="H355" s="6"/>
      <c r="I355" s="6"/>
      <c r="J355" s="11">
        <f t="shared" si="154"/>
        <v>9620423.2200000007</v>
      </c>
      <c r="K355" s="11">
        <f t="shared" si="154"/>
        <v>9620423.2200000007</v>
      </c>
      <c r="L355" s="11">
        <f t="shared" si="155"/>
        <v>0</v>
      </c>
      <c r="M355" s="33">
        <f t="shared" si="143"/>
        <v>0</v>
      </c>
      <c r="N355" s="33">
        <f t="shared" si="144"/>
        <v>0</v>
      </c>
    </row>
    <row r="356" spans="1:14" ht="25.5" x14ac:dyDescent="0.25">
      <c r="A356" s="12" t="s">
        <v>248</v>
      </c>
      <c r="B356" s="5">
        <v>52</v>
      </c>
      <c r="C356" s="5">
        <v>0</v>
      </c>
      <c r="D356" s="6" t="s">
        <v>70</v>
      </c>
      <c r="E356" s="5">
        <v>852</v>
      </c>
      <c r="F356" s="6"/>
      <c r="G356" s="6"/>
      <c r="H356" s="6" t="s">
        <v>256</v>
      </c>
      <c r="I356" s="6"/>
      <c r="J356" s="11">
        <f t="shared" si="154"/>
        <v>9620423.2200000007</v>
      </c>
      <c r="K356" s="11">
        <f t="shared" si="154"/>
        <v>9620423.2200000007</v>
      </c>
      <c r="L356" s="11">
        <f t="shared" si="155"/>
        <v>0</v>
      </c>
      <c r="M356" s="33">
        <f t="shared" si="143"/>
        <v>0</v>
      </c>
      <c r="N356" s="33">
        <f t="shared" si="144"/>
        <v>0</v>
      </c>
    </row>
    <row r="357" spans="1:14" ht="51" x14ac:dyDescent="0.25">
      <c r="A357" s="13" t="s">
        <v>76</v>
      </c>
      <c r="B357" s="5">
        <v>52</v>
      </c>
      <c r="C357" s="5">
        <v>0</v>
      </c>
      <c r="D357" s="6" t="s">
        <v>70</v>
      </c>
      <c r="E357" s="5">
        <v>852</v>
      </c>
      <c r="F357" s="6"/>
      <c r="G357" s="6"/>
      <c r="H357" s="6" t="s">
        <v>256</v>
      </c>
      <c r="I357" s="6" t="s">
        <v>77</v>
      </c>
      <c r="J357" s="11">
        <f t="shared" si="154"/>
        <v>9620423.2200000007</v>
      </c>
      <c r="K357" s="11">
        <f t="shared" si="154"/>
        <v>9620423.2200000007</v>
      </c>
      <c r="L357" s="11">
        <f t="shared" si="155"/>
        <v>0</v>
      </c>
      <c r="M357" s="33">
        <f t="shared" si="143"/>
        <v>0</v>
      </c>
      <c r="N357" s="33">
        <f t="shared" si="144"/>
        <v>0</v>
      </c>
    </row>
    <row r="358" spans="1:14" x14ac:dyDescent="0.25">
      <c r="A358" s="13" t="s">
        <v>119</v>
      </c>
      <c r="B358" s="5">
        <v>52</v>
      </c>
      <c r="C358" s="5">
        <v>0</v>
      </c>
      <c r="D358" s="6" t="s">
        <v>70</v>
      </c>
      <c r="E358" s="5">
        <v>852</v>
      </c>
      <c r="F358" s="6"/>
      <c r="G358" s="6"/>
      <c r="H358" s="6" t="s">
        <v>256</v>
      </c>
      <c r="I358" s="6" t="s">
        <v>79</v>
      </c>
      <c r="J358" s="11">
        <v>9620423.2200000007</v>
      </c>
      <c r="K358" s="11">
        <v>9620423.2200000007</v>
      </c>
      <c r="L358" s="11">
        <v>0</v>
      </c>
      <c r="M358" s="33">
        <f t="shared" si="143"/>
        <v>0</v>
      </c>
      <c r="N358" s="33">
        <f t="shared" si="144"/>
        <v>0</v>
      </c>
    </row>
    <row r="359" spans="1:14" ht="25.5" x14ac:dyDescent="0.25">
      <c r="A359" s="4" t="s">
        <v>208</v>
      </c>
      <c r="B359" s="5">
        <v>52</v>
      </c>
      <c r="C359" s="5">
        <v>0</v>
      </c>
      <c r="D359" s="6" t="s">
        <v>94</v>
      </c>
      <c r="E359" s="5"/>
      <c r="F359" s="6"/>
      <c r="G359" s="6"/>
      <c r="H359" s="6"/>
      <c r="I359" s="6"/>
      <c r="J359" s="11">
        <f t="shared" ref="J359:L362" si="156">J360</f>
        <v>670360</v>
      </c>
      <c r="K359" s="11">
        <f t="shared" si="156"/>
        <v>670360</v>
      </c>
      <c r="L359" s="11">
        <f t="shared" si="156"/>
        <v>0</v>
      </c>
      <c r="M359" s="33">
        <f t="shared" si="143"/>
        <v>0</v>
      </c>
      <c r="N359" s="33">
        <f t="shared" si="144"/>
        <v>0</v>
      </c>
    </row>
    <row r="360" spans="1:14" ht="25.5" x14ac:dyDescent="0.25">
      <c r="A360" s="4" t="s">
        <v>184</v>
      </c>
      <c r="B360" s="5">
        <v>52</v>
      </c>
      <c r="C360" s="5">
        <v>0</v>
      </c>
      <c r="D360" s="10" t="s">
        <v>94</v>
      </c>
      <c r="E360" s="5">
        <v>852</v>
      </c>
      <c r="F360" s="10"/>
      <c r="G360" s="10"/>
      <c r="H360" s="10"/>
      <c r="I360" s="6"/>
      <c r="J360" s="11">
        <f t="shared" si="156"/>
        <v>670360</v>
      </c>
      <c r="K360" s="11">
        <f t="shared" si="156"/>
        <v>670360</v>
      </c>
      <c r="L360" s="11">
        <f t="shared" si="156"/>
        <v>0</v>
      </c>
      <c r="M360" s="33">
        <f t="shared" si="143"/>
        <v>0</v>
      </c>
      <c r="N360" s="33">
        <f t="shared" si="144"/>
        <v>0</v>
      </c>
    </row>
    <row r="361" spans="1:14" ht="25.5" x14ac:dyDescent="0.25">
      <c r="A361" s="4" t="s">
        <v>209</v>
      </c>
      <c r="B361" s="5">
        <v>52</v>
      </c>
      <c r="C361" s="5">
        <v>0</v>
      </c>
      <c r="D361" s="6" t="s">
        <v>94</v>
      </c>
      <c r="E361" s="5">
        <v>852</v>
      </c>
      <c r="F361" s="6" t="s">
        <v>98</v>
      </c>
      <c r="G361" s="6" t="s">
        <v>66</v>
      </c>
      <c r="H361" s="6" t="s">
        <v>210</v>
      </c>
      <c r="I361" s="6"/>
      <c r="J361" s="11">
        <f t="shared" si="156"/>
        <v>670360</v>
      </c>
      <c r="K361" s="11">
        <f t="shared" si="156"/>
        <v>670360</v>
      </c>
      <c r="L361" s="11">
        <f t="shared" si="156"/>
        <v>0</v>
      </c>
      <c r="M361" s="33">
        <f t="shared" si="143"/>
        <v>0</v>
      </c>
      <c r="N361" s="33">
        <f t="shared" si="144"/>
        <v>0</v>
      </c>
    </row>
    <row r="362" spans="1:14" ht="51" x14ac:dyDescent="0.25">
      <c r="A362" s="13" t="s">
        <v>76</v>
      </c>
      <c r="B362" s="5">
        <v>52</v>
      </c>
      <c r="C362" s="5">
        <v>0</v>
      </c>
      <c r="D362" s="6" t="s">
        <v>94</v>
      </c>
      <c r="E362" s="5">
        <v>852</v>
      </c>
      <c r="F362" s="6" t="s">
        <v>98</v>
      </c>
      <c r="G362" s="6" t="s">
        <v>66</v>
      </c>
      <c r="H362" s="6" t="s">
        <v>210</v>
      </c>
      <c r="I362" s="6" t="s">
        <v>77</v>
      </c>
      <c r="J362" s="11">
        <f t="shared" si="156"/>
        <v>670360</v>
      </c>
      <c r="K362" s="11">
        <f t="shared" si="156"/>
        <v>670360</v>
      </c>
      <c r="L362" s="11">
        <f t="shared" si="156"/>
        <v>0</v>
      </c>
      <c r="M362" s="33">
        <f t="shared" si="143"/>
        <v>0</v>
      </c>
      <c r="N362" s="33">
        <f t="shared" si="144"/>
        <v>0</v>
      </c>
    </row>
    <row r="363" spans="1:14" x14ac:dyDescent="0.25">
      <c r="A363" s="13" t="s">
        <v>119</v>
      </c>
      <c r="B363" s="5">
        <v>52</v>
      </c>
      <c r="C363" s="5">
        <v>0</v>
      </c>
      <c r="D363" s="6" t="s">
        <v>94</v>
      </c>
      <c r="E363" s="5">
        <v>852</v>
      </c>
      <c r="F363" s="6" t="s">
        <v>98</v>
      </c>
      <c r="G363" s="6" t="s">
        <v>66</v>
      </c>
      <c r="H363" s="6" t="s">
        <v>210</v>
      </c>
      <c r="I363" s="6" t="s">
        <v>79</v>
      </c>
      <c r="J363" s="11">
        <v>670360</v>
      </c>
      <c r="K363" s="11">
        <v>670360</v>
      </c>
      <c r="L363" s="11">
        <v>0</v>
      </c>
      <c r="M363" s="33">
        <f t="shared" si="143"/>
        <v>0</v>
      </c>
      <c r="N363" s="33">
        <f t="shared" si="144"/>
        <v>0</v>
      </c>
    </row>
    <row r="364" spans="1:14" ht="25.5" x14ac:dyDescent="0.25">
      <c r="A364" s="4" t="s">
        <v>211</v>
      </c>
      <c r="B364" s="5">
        <v>52</v>
      </c>
      <c r="C364" s="5">
        <v>0</v>
      </c>
      <c r="D364" s="6" t="s">
        <v>98</v>
      </c>
      <c r="E364" s="5"/>
      <c r="F364" s="6"/>
      <c r="G364" s="6"/>
      <c r="H364" s="6"/>
      <c r="I364" s="6"/>
      <c r="J364" s="11">
        <f t="shared" ref="J364:L370" si="157">J365</f>
        <v>394780</v>
      </c>
      <c r="K364" s="11">
        <f t="shared" si="157"/>
        <v>394780</v>
      </c>
      <c r="L364" s="11">
        <f t="shared" si="157"/>
        <v>141097.5</v>
      </c>
      <c r="M364" s="33">
        <f t="shared" si="143"/>
        <v>35.740792340037494</v>
      </c>
      <c r="N364" s="33">
        <f t="shared" si="144"/>
        <v>35.740792340037494</v>
      </c>
    </row>
    <row r="365" spans="1:14" ht="25.5" x14ac:dyDescent="0.25">
      <c r="A365" s="4" t="s">
        <v>184</v>
      </c>
      <c r="B365" s="5">
        <v>52</v>
      </c>
      <c r="C365" s="5">
        <v>0</v>
      </c>
      <c r="D365" s="10" t="s">
        <v>98</v>
      </c>
      <c r="E365" s="5">
        <v>852</v>
      </c>
      <c r="F365" s="10"/>
      <c r="G365" s="10"/>
      <c r="H365" s="10"/>
      <c r="I365" s="6"/>
      <c r="J365" s="11">
        <f t="shared" ref="J365:L365" si="158">J369+J366</f>
        <v>394780</v>
      </c>
      <c r="K365" s="11">
        <f t="shared" si="158"/>
        <v>394780</v>
      </c>
      <c r="L365" s="11">
        <f t="shared" si="158"/>
        <v>141097.5</v>
      </c>
      <c r="M365" s="33">
        <f t="shared" si="143"/>
        <v>35.740792340037494</v>
      </c>
      <c r="N365" s="33">
        <f t="shared" si="144"/>
        <v>35.740792340037494</v>
      </c>
    </row>
    <row r="366" spans="1:14" ht="25.5" x14ac:dyDescent="0.25">
      <c r="A366" s="12" t="s">
        <v>159</v>
      </c>
      <c r="B366" s="5">
        <v>52</v>
      </c>
      <c r="C366" s="5">
        <v>0</v>
      </c>
      <c r="D366" s="6" t="s">
        <v>98</v>
      </c>
      <c r="E366" s="5">
        <v>852</v>
      </c>
      <c r="F366" s="10"/>
      <c r="G366" s="10"/>
      <c r="H366" s="10" t="s">
        <v>160</v>
      </c>
      <c r="I366" s="6"/>
      <c r="J366" s="11">
        <f t="shared" ref="J366:L367" si="159">J367</f>
        <v>252480</v>
      </c>
      <c r="K366" s="11">
        <f t="shared" si="159"/>
        <v>252480</v>
      </c>
      <c r="L366" s="11">
        <f t="shared" si="159"/>
        <v>136535</v>
      </c>
      <c r="M366" s="33">
        <f t="shared" si="143"/>
        <v>54.077550697084916</v>
      </c>
      <c r="N366" s="33">
        <f t="shared" si="144"/>
        <v>54.077550697084916</v>
      </c>
    </row>
    <row r="367" spans="1:14" ht="38.25" x14ac:dyDescent="0.25">
      <c r="A367" s="13" t="s">
        <v>21</v>
      </c>
      <c r="B367" s="5">
        <v>52</v>
      </c>
      <c r="C367" s="5">
        <v>0</v>
      </c>
      <c r="D367" s="6" t="s">
        <v>98</v>
      </c>
      <c r="E367" s="5">
        <v>852</v>
      </c>
      <c r="F367" s="10"/>
      <c r="G367" s="10"/>
      <c r="H367" s="10" t="s">
        <v>160</v>
      </c>
      <c r="I367" s="6" t="s">
        <v>22</v>
      </c>
      <c r="J367" s="11">
        <f t="shared" si="159"/>
        <v>252480</v>
      </c>
      <c r="K367" s="11">
        <f t="shared" si="159"/>
        <v>252480</v>
      </c>
      <c r="L367" s="11">
        <f t="shared" si="159"/>
        <v>136535</v>
      </c>
      <c r="M367" s="33">
        <f t="shared" si="143"/>
        <v>54.077550697084916</v>
      </c>
      <c r="N367" s="33">
        <f t="shared" si="144"/>
        <v>54.077550697084916</v>
      </c>
    </row>
    <row r="368" spans="1:14" ht="38.25" x14ac:dyDescent="0.25">
      <c r="A368" s="13" t="s">
        <v>23</v>
      </c>
      <c r="B368" s="5">
        <v>52</v>
      </c>
      <c r="C368" s="5">
        <v>0</v>
      </c>
      <c r="D368" s="6" t="s">
        <v>98</v>
      </c>
      <c r="E368" s="5">
        <v>852</v>
      </c>
      <c r="F368" s="10"/>
      <c r="G368" s="10"/>
      <c r="H368" s="10" t="s">
        <v>160</v>
      </c>
      <c r="I368" s="6" t="s">
        <v>24</v>
      </c>
      <c r="J368" s="11">
        <v>252480</v>
      </c>
      <c r="K368" s="11">
        <v>252480</v>
      </c>
      <c r="L368" s="11">
        <v>136535</v>
      </c>
      <c r="M368" s="33">
        <f t="shared" si="143"/>
        <v>54.077550697084916</v>
      </c>
      <c r="N368" s="33">
        <f t="shared" si="144"/>
        <v>54.077550697084916</v>
      </c>
    </row>
    <row r="369" spans="1:14" ht="25.5" x14ac:dyDescent="0.25">
      <c r="A369" s="4" t="s">
        <v>212</v>
      </c>
      <c r="B369" s="5">
        <v>52</v>
      </c>
      <c r="C369" s="5">
        <v>0</v>
      </c>
      <c r="D369" s="6" t="s">
        <v>98</v>
      </c>
      <c r="E369" s="5">
        <v>852</v>
      </c>
      <c r="F369" s="6" t="s">
        <v>98</v>
      </c>
      <c r="G369" s="6" t="s">
        <v>98</v>
      </c>
      <c r="H369" s="6" t="s">
        <v>213</v>
      </c>
      <c r="I369" s="6"/>
      <c r="J369" s="11">
        <f>J370</f>
        <v>142300</v>
      </c>
      <c r="K369" s="11">
        <f>K370</f>
        <v>142300</v>
      </c>
      <c r="L369" s="11">
        <f t="shared" ref="L369" si="160">L370</f>
        <v>4562.5</v>
      </c>
      <c r="M369" s="33">
        <f t="shared" si="143"/>
        <v>3.2062543921293041</v>
      </c>
      <c r="N369" s="33">
        <f t="shared" si="144"/>
        <v>3.2062543921293041</v>
      </c>
    </row>
    <row r="370" spans="1:14" ht="38.25" x14ac:dyDescent="0.25">
      <c r="A370" s="13" t="s">
        <v>21</v>
      </c>
      <c r="B370" s="5">
        <v>52</v>
      </c>
      <c r="C370" s="5">
        <v>0</v>
      </c>
      <c r="D370" s="6" t="s">
        <v>98</v>
      </c>
      <c r="E370" s="5">
        <v>852</v>
      </c>
      <c r="F370" s="6" t="s">
        <v>98</v>
      </c>
      <c r="G370" s="6" t="s">
        <v>98</v>
      </c>
      <c r="H370" s="6" t="s">
        <v>213</v>
      </c>
      <c r="I370" s="6" t="s">
        <v>22</v>
      </c>
      <c r="J370" s="11">
        <f t="shared" si="157"/>
        <v>142300</v>
      </c>
      <c r="K370" s="11">
        <f t="shared" si="157"/>
        <v>142300</v>
      </c>
      <c r="L370" s="11">
        <f t="shared" si="157"/>
        <v>4562.5</v>
      </c>
      <c r="M370" s="33">
        <f t="shared" si="143"/>
        <v>3.2062543921293041</v>
      </c>
      <c r="N370" s="33">
        <f t="shared" si="144"/>
        <v>3.2062543921293041</v>
      </c>
    </row>
    <row r="371" spans="1:14" s="2" customFormat="1" ht="38.25" x14ac:dyDescent="0.25">
      <c r="A371" s="13" t="s">
        <v>23</v>
      </c>
      <c r="B371" s="5">
        <v>52</v>
      </c>
      <c r="C371" s="5">
        <v>0</v>
      </c>
      <c r="D371" s="6" t="s">
        <v>98</v>
      </c>
      <c r="E371" s="5">
        <v>852</v>
      </c>
      <c r="F371" s="6" t="s">
        <v>98</v>
      </c>
      <c r="G371" s="6" t="s">
        <v>98</v>
      </c>
      <c r="H371" s="6" t="s">
        <v>213</v>
      </c>
      <c r="I371" s="6" t="s">
        <v>24</v>
      </c>
      <c r="J371" s="11">
        <v>142300</v>
      </c>
      <c r="K371" s="11">
        <v>142300</v>
      </c>
      <c r="L371" s="11">
        <v>4562.5</v>
      </c>
      <c r="M371" s="33">
        <f t="shared" si="143"/>
        <v>3.2062543921293041</v>
      </c>
      <c r="N371" s="33">
        <f t="shared" si="144"/>
        <v>3.2062543921293041</v>
      </c>
    </row>
    <row r="372" spans="1:14" s="2" customFormat="1" ht="51" x14ac:dyDescent="0.25">
      <c r="A372" s="4" t="s">
        <v>214</v>
      </c>
      <c r="B372" s="5">
        <v>52</v>
      </c>
      <c r="C372" s="5">
        <v>0</v>
      </c>
      <c r="D372" s="6" t="s">
        <v>101</v>
      </c>
      <c r="E372" s="5"/>
      <c r="F372" s="6"/>
      <c r="G372" s="6"/>
      <c r="H372" s="6"/>
      <c r="I372" s="6"/>
      <c r="J372" s="11">
        <f t="shared" ref="J372:L372" si="161">J373</f>
        <v>8943148</v>
      </c>
      <c r="K372" s="11">
        <f t="shared" si="161"/>
        <v>8943148</v>
      </c>
      <c r="L372" s="11">
        <f t="shared" si="161"/>
        <v>1441874.8</v>
      </c>
      <c r="M372" s="33">
        <f t="shared" si="143"/>
        <v>16.122676265672894</v>
      </c>
      <c r="N372" s="33">
        <f t="shared" si="144"/>
        <v>16.122676265672894</v>
      </c>
    </row>
    <row r="373" spans="1:14" ht="25.5" x14ac:dyDescent="0.25">
      <c r="A373" s="4" t="s">
        <v>184</v>
      </c>
      <c r="B373" s="5">
        <v>52</v>
      </c>
      <c r="C373" s="5">
        <v>0</v>
      </c>
      <c r="D373" s="10" t="s">
        <v>101</v>
      </c>
      <c r="E373" s="5">
        <v>852</v>
      </c>
      <c r="F373" s="10"/>
      <c r="G373" s="10"/>
      <c r="H373" s="10"/>
      <c r="I373" s="6"/>
      <c r="J373" s="11">
        <f t="shared" ref="J373:L373" si="162">J374+J377+J380</f>
        <v>8943148</v>
      </c>
      <c r="K373" s="11">
        <f t="shared" si="162"/>
        <v>8943148</v>
      </c>
      <c r="L373" s="11">
        <f t="shared" si="162"/>
        <v>1441874.8</v>
      </c>
      <c r="M373" s="33">
        <f t="shared" si="143"/>
        <v>16.122676265672894</v>
      </c>
      <c r="N373" s="33">
        <f t="shared" si="144"/>
        <v>16.122676265672894</v>
      </c>
    </row>
    <row r="374" spans="1:14" ht="63.75" x14ac:dyDescent="0.25">
      <c r="A374" s="4" t="s">
        <v>215</v>
      </c>
      <c r="B374" s="5">
        <v>52</v>
      </c>
      <c r="C374" s="5">
        <v>0</v>
      </c>
      <c r="D374" s="6" t="s">
        <v>101</v>
      </c>
      <c r="E374" s="5">
        <v>852</v>
      </c>
      <c r="F374" s="6" t="s">
        <v>114</v>
      </c>
      <c r="G374" s="6" t="s">
        <v>73</v>
      </c>
      <c r="H374" s="6" t="s">
        <v>216</v>
      </c>
      <c r="I374" s="6"/>
      <c r="J374" s="11">
        <f t="shared" ref="J374:L375" si="163">J375</f>
        <v>128000</v>
      </c>
      <c r="K374" s="11">
        <f t="shared" si="163"/>
        <v>128000</v>
      </c>
      <c r="L374" s="11">
        <f t="shared" si="163"/>
        <v>10500</v>
      </c>
      <c r="M374" s="33">
        <f t="shared" si="143"/>
        <v>8.203125</v>
      </c>
      <c r="N374" s="33">
        <f t="shared" si="144"/>
        <v>8.203125</v>
      </c>
    </row>
    <row r="375" spans="1:14" ht="25.5" x14ac:dyDescent="0.25">
      <c r="A375" s="12" t="s">
        <v>170</v>
      </c>
      <c r="B375" s="5">
        <v>52</v>
      </c>
      <c r="C375" s="5">
        <v>0</v>
      </c>
      <c r="D375" s="6" t="s">
        <v>101</v>
      </c>
      <c r="E375" s="5">
        <v>852</v>
      </c>
      <c r="F375" s="6" t="s">
        <v>114</v>
      </c>
      <c r="G375" s="6" t="s">
        <v>73</v>
      </c>
      <c r="H375" s="6" t="s">
        <v>216</v>
      </c>
      <c r="I375" s="6" t="s">
        <v>171</v>
      </c>
      <c r="J375" s="11">
        <f t="shared" si="163"/>
        <v>128000</v>
      </c>
      <c r="K375" s="11">
        <f t="shared" si="163"/>
        <v>128000</v>
      </c>
      <c r="L375" s="11">
        <f t="shared" si="163"/>
        <v>10500</v>
      </c>
      <c r="M375" s="33">
        <f t="shared" si="143"/>
        <v>8.203125</v>
      </c>
      <c r="N375" s="33">
        <f t="shared" si="144"/>
        <v>8.203125</v>
      </c>
    </row>
    <row r="376" spans="1:14" ht="25.5" x14ac:dyDescent="0.25">
      <c r="A376" s="12" t="s">
        <v>172</v>
      </c>
      <c r="B376" s="5">
        <v>52</v>
      </c>
      <c r="C376" s="5">
        <v>0</v>
      </c>
      <c r="D376" s="6" t="s">
        <v>101</v>
      </c>
      <c r="E376" s="5">
        <v>852</v>
      </c>
      <c r="F376" s="6" t="s">
        <v>114</v>
      </c>
      <c r="G376" s="6" t="s">
        <v>73</v>
      </c>
      <c r="H376" s="6" t="s">
        <v>216</v>
      </c>
      <c r="I376" s="6" t="s">
        <v>173</v>
      </c>
      <c r="J376" s="11">
        <v>128000</v>
      </c>
      <c r="K376" s="11">
        <v>128000</v>
      </c>
      <c r="L376" s="11">
        <v>10500</v>
      </c>
      <c r="M376" s="33">
        <f t="shared" si="143"/>
        <v>8.203125</v>
      </c>
      <c r="N376" s="33">
        <f t="shared" si="144"/>
        <v>8.203125</v>
      </c>
    </row>
    <row r="377" spans="1:14" ht="140.25" x14ac:dyDescent="0.25">
      <c r="A377" s="4" t="s">
        <v>217</v>
      </c>
      <c r="B377" s="5">
        <v>52</v>
      </c>
      <c r="C377" s="5">
        <v>0</v>
      </c>
      <c r="D377" s="6" t="s">
        <v>101</v>
      </c>
      <c r="E377" s="5">
        <v>852</v>
      </c>
      <c r="F377" s="6"/>
      <c r="G377" s="6"/>
      <c r="H377" s="6" t="s">
        <v>218</v>
      </c>
      <c r="I377" s="6"/>
      <c r="J377" s="11">
        <f t="shared" ref="J377:L378" si="164">J378</f>
        <v>54000</v>
      </c>
      <c r="K377" s="11">
        <f t="shared" si="164"/>
        <v>54000</v>
      </c>
      <c r="L377" s="11">
        <f t="shared" si="164"/>
        <v>4000</v>
      </c>
      <c r="M377" s="33">
        <f t="shared" si="143"/>
        <v>7.4074074074074066</v>
      </c>
      <c r="N377" s="33">
        <f t="shared" si="144"/>
        <v>7.4074074074074066</v>
      </c>
    </row>
    <row r="378" spans="1:14" ht="38.25" x14ac:dyDescent="0.25">
      <c r="A378" s="13" t="s">
        <v>21</v>
      </c>
      <c r="B378" s="5">
        <v>52</v>
      </c>
      <c r="C378" s="5">
        <v>0</v>
      </c>
      <c r="D378" s="6" t="s">
        <v>101</v>
      </c>
      <c r="E378" s="5">
        <v>852</v>
      </c>
      <c r="F378" s="10" t="s">
        <v>114</v>
      </c>
      <c r="G378" s="10" t="s">
        <v>94</v>
      </c>
      <c r="H378" s="6" t="s">
        <v>218</v>
      </c>
      <c r="I378" s="6" t="s">
        <v>22</v>
      </c>
      <c r="J378" s="11">
        <f t="shared" si="164"/>
        <v>54000</v>
      </c>
      <c r="K378" s="11">
        <f t="shared" si="164"/>
        <v>54000</v>
      </c>
      <c r="L378" s="11">
        <f t="shared" si="164"/>
        <v>4000</v>
      </c>
      <c r="M378" s="33">
        <f t="shared" si="143"/>
        <v>7.4074074074074066</v>
      </c>
      <c r="N378" s="33">
        <f t="shared" si="144"/>
        <v>7.4074074074074066</v>
      </c>
    </row>
    <row r="379" spans="1:14" ht="38.25" x14ac:dyDescent="0.25">
      <c r="A379" s="13" t="s">
        <v>23</v>
      </c>
      <c r="B379" s="5">
        <v>52</v>
      </c>
      <c r="C379" s="5">
        <v>0</v>
      </c>
      <c r="D379" s="6" t="s">
        <v>101</v>
      </c>
      <c r="E379" s="5">
        <v>852</v>
      </c>
      <c r="F379" s="10" t="s">
        <v>114</v>
      </c>
      <c r="G379" s="10" t="s">
        <v>94</v>
      </c>
      <c r="H379" s="6" t="s">
        <v>218</v>
      </c>
      <c r="I379" s="6" t="s">
        <v>24</v>
      </c>
      <c r="J379" s="11">
        <v>54000</v>
      </c>
      <c r="K379" s="11">
        <v>54000</v>
      </c>
      <c r="L379" s="11">
        <v>4000</v>
      </c>
      <c r="M379" s="33">
        <f t="shared" si="143"/>
        <v>7.4074074074074066</v>
      </c>
      <c r="N379" s="33">
        <f t="shared" si="144"/>
        <v>7.4074074074074066</v>
      </c>
    </row>
    <row r="380" spans="1:14" ht="114.75" x14ac:dyDescent="0.25">
      <c r="A380" s="13" t="s">
        <v>219</v>
      </c>
      <c r="B380" s="5">
        <v>52</v>
      </c>
      <c r="C380" s="5">
        <v>0</v>
      </c>
      <c r="D380" s="6" t="s">
        <v>101</v>
      </c>
      <c r="E380" s="5">
        <v>852</v>
      </c>
      <c r="F380" s="6" t="s">
        <v>114</v>
      </c>
      <c r="G380" s="6" t="s">
        <v>34</v>
      </c>
      <c r="H380" s="6" t="s">
        <v>220</v>
      </c>
      <c r="I380" s="6"/>
      <c r="J380" s="11">
        <f t="shared" ref="J380:L380" si="165">J381</f>
        <v>8761148</v>
      </c>
      <c r="K380" s="11">
        <f t="shared" si="165"/>
        <v>8761148</v>
      </c>
      <c r="L380" s="11">
        <f t="shared" si="165"/>
        <v>1427374.8</v>
      </c>
      <c r="M380" s="33">
        <f t="shared" si="143"/>
        <v>16.292097793576822</v>
      </c>
      <c r="N380" s="33">
        <f t="shared" si="144"/>
        <v>16.292097793576822</v>
      </c>
    </row>
    <row r="381" spans="1:14" ht="25.5" x14ac:dyDescent="0.25">
      <c r="A381" s="12" t="s">
        <v>170</v>
      </c>
      <c r="B381" s="5">
        <v>52</v>
      </c>
      <c r="C381" s="5">
        <v>0</v>
      </c>
      <c r="D381" s="6" t="s">
        <v>101</v>
      </c>
      <c r="E381" s="5">
        <v>852</v>
      </c>
      <c r="F381" s="6" t="s">
        <v>114</v>
      </c>
      <c r="G381" s="6" t="s">
        <v>34</v>
      </c>
      <c r="H381" s="6" t="s">
        <v>220</v>
      </c>
      <c r="I381" s="6" t="s">
        <v>171</v>
      </c>
      <c r="J381" s="11">
        <f t="shared" ref="J381:L381" si="166">J382+J383</f>
        <v>8761148</v>
      </c>
      <c r="K381" s="11">
        <f t="shared" si="166"/>
        <v>8761148</v>
      </c>
      <c r="L381" s="11">
        <f t="shared" si="166"/>
        <v>1427374.8</v>
      </c>
      <c r="M381" s="33">
        <f t="shared" si="143"/>
        <v>16.292097793576822</v>
      </c>
      <c r="N381" s="33">
        <f t="shared" si="144"/>
        <v>16.292097793576822</v>
      </c>
    </row>
    <row r="382" spans="1:14" ht="25.5" x14ac:dyDescent="0.25">
      <c r="A382" s="12" t="s">
        <v>172</v>
      </c>
      <c r="B382" s="5">
        <v>52</v>
      </c>
      <c r="C382" s="5">
        <v>0</v>
      </c>
      <c r="D382" s="6" t="s">
        <v>101</v>
      </c>
      <c r="E382" s="5">
        <v>852</v>
      </c>
      <c r="F382" s="6" t="s">
        <v>114</v>
      </c>
      <c r="G382" s="6" t="s">
        <v>34</v>
      </c>
      <c r="H382" s="6" t="s">
        <v>220</v>
      </c>
      <c r="I382" s="6" t="s">
        <v>173</v>
      </c>
      <c r="J382" s="11">
        <v>4781666</v>
      </c>
      <c r="K382" s="11">
        <v>4781666</v>
      </c>
      <c r="L382" s="11">
        <v>899925</v>
      </c>
      <c r="M382" s="33">
        <f t="shared" si="143"/>
        <v>18.820323293178571</v>
      </c>
      <c r="N382" s="33">
        <f t="shared" si="144"/>
        <v>18.820323293178571</v>
      </c>
    </row>
    <row r="383" spans="1:14" ht="38.25" x14ac:dyDescent="0.25">
      <c r="A383" s="12" t="s">
        <v>181</v>
      </c>
      <c r="B383" s="5">
        <v>52</v>
      </c>
      <c r="C383" s="5">
        <v>0</v>
      </c>
      <c r="D383" s="6" t="s">
        <v>101</v>
      </c>
      <c r="E383" s="5">
        <v>852</v>
      </c>
      <c r="F383" s="6" t="s">
        <v>114</v>
      </c>
      <c r="G383" s="6" t="s">
        <v>73</v>
      </c>
      <c r="H383" s="6" t="s">
        <v>220</v>
      </c>
      <c r="I383" s="6" t="s">
        <v>182</v>
      </c>
      <c r="J383" s="11">
        <v>3979482</v>
      </c>
      <c r="K383" s="11">
        <v>3979482</v>
      </c>
      <c r="L383" s="11">
        <v>527449.80000000005</v>
      </c>
      <c r="M383" s="33">
        <f t="shared" si="143"/>
        <v>13.254232586050147</v>
      </c>
      <c r="N383" s="33">
        <f t="shared" si="144"/>
        <v>13.254232586050147</v>
      </c>
    </row>
    <row r="384" spans="1:14" ht="38.25" x14ac:dyDescent="0.25">
      <c r="A384" s="4" t="s">
        <v>221</v>
      </c>
      <c r="B384" s="5">
        <v>53</v>
      </c>
      <c r="C384" s="5"/>
      <c r="D384" s="10"/>
      <c r="E384" s="5"/>
      <c r="F384" s="10"/>
      <c r="G384" s="10"/>
      <c r="H384" s="10"/>
      <c r="I384" s="6"/>
      <c r="J384" s="11">
        <f t="shared" ref="J384:L384" si="167">J385+J395</f>
        <v>18801439.09</v>
      </c>
      <c r="K384" s="11">
        <f t="shared" si="167"/>
        <v>18801439.09</v>
      </c>
      <c r="L384" s="11">
        <f t="shared" si="167"/>
        <v>3914158.67</v>
      </c>
      <c r="M384" s="33">
        <f t="shared" si="143"/>
        <v>20.818399332431099</v>
      </c>
      <c r="N384" s="33">
        <f t="shared" si="144"/>
        <v>20.818399332431099</v>
      </c>
    </row>
    <row r="385" spans="1:14" ht="76.5" x14ac:dyDescent="0.25">
      <c r="A385" s="4" t="s">
        <v>222</v>
      </c>
      <c r="B385" s="5">
        <v>53</v>
      </c>
      <c r="C385" s="5">
        <v>0</v>
      </c>
      <c r="D385" s="10" t="s">
        <v>14</v>
      </c>
      <c r="E385" s="5"/>
      <c r="F385" s="10"/>
      <c r="G385" s="10"/>
      <c r="H385" s="10"/>
      <c r="I385" s="6"/>
      <c r="J385" s="11">
        <f t="shared" ref="J385:L385" si="168">J386</f>
        <v>10305939.09</v>
      </c>
      <c r="K385" s="11">
        <f t="shared" si="168"/>
        <v>10305939.09</v>
      </c>
      <c r="L385" s="11">
        <f t="shared" si="168"/>
        <v>1790284.67</v>
      </c>
      <c r="M385" s="33">
        <f t="shared" si="143"/>
        <v>17.371388035245992</v>
      </c>
      <c r="N385" s="33">
        <f t="shared" si="144"/>
        <v>17.371388035245992</v>
      </c>
    </row>
    <row r="386" spans="1:14" ht="25.5" x14ac:dyDescent="0.25">
      <c r="A386" s="4" t="s">
        <v>223</v>
      </c>
      <c r="B386" s="5">
        <v>53</v>
      </c>
      <c r="C386" s="5">
        <v>0</v>
      </c>
      <c r="D386" s="6" t="s">
        <v>14</v>
      </c>
      <c r="E386" s="5">
        <v>853</v>
      </c>
      <c r="F386" s="6"/>
      <c r="G386" s="6"/>
      <c r="H386" s="6"/>
      <c r="I386" s="6"/>
      <c r="J386" s="11">
        <f t="shared" ref="J386:L386" si="169">J387+J392</f>
        <v>10305939.09</v>
      </c>
      <c r="K386" s="11">
        <f t="shared" si="169"/>
        <v>10305939.09</v>
      </c>
      <c r="L386" s="11">
        <f t="shared" si="169"/>
        <v>1790284.67</v>
      </c>
      <c r="M386" s="33">
        <f t="shared" si="143"/>
        <v>17.371388035245992</v>
      </c>
      <c r="N386" s="33">
        <f t="shared" si="144"/>
        <v>17.371388035245992</v>
      </c>
    </row>
    <row r="387" spans="1:14" ht="38.25" x14ac:dyDescent="0.25">
      <c r="A387" s="4" t="s">
        <v>41</v>
      </c>
      <c r="B387" s="5">
        <v>53</v>
      </c>
      <c r="C387" s="5">
        <v>0</v>
      </c>
      <c r="D387" s="6" t="s">
        <v>14</v>
      </c>
      <c r="E387" s="8">
        <v>853</v>
      </c>
      <c r="F387" s="6" t="s">
        <v>261</v>
      </c>
      <c r="G387" s="6" t="s">
        <v>94</v>
      </c>
      <c r="H387" s="6" t="s">
        <v>42</v>
      </c>
      <c r="I387" s="6"/>
      <c r="J387" s="11">
        <f t="shared" ref="J387:L387" si="170">J388+J390</f>
        <v>10303539.09</v>
      </c>
      <c r="K387" s="11">
        <f t="shared" si="170"/>
        <v>10303539.09</v>
      </c>
      <c r="L387" s="11">
        <f t="shared" si="170"/>
        <v>1790284.67</v>
      </c>
      <c r="M387" s="33">
        <f t="shared" si="143"/>
        <v>17.375434346995814</v>
      </c>
      <c r="N387" s="33">
        <f t="shared" si="144"/>
        <v>17.375434346995814</v>
      </c>
    </row>
    <row r="388" spans="1:14" ht="89.25" x14ac:dyDescent="0.25">
      <c r="A388" s="12" t="s">
        <v>17</v>
      </c>
      <c r="B388" s="5">
        <v>53</v>
      </c>
      <c r="C388" s="5">
        <v>0</v>
      </c>
      <c r="D388" s="6" t="s">
        <v>14</v>
      </c>
      <c r="E388" s="8">
        <v>853</v>
      </c>
      <c r="F388" s="6" t="s">
        <v>14</v>
      </c>
      <c r="G388" s="6" t="s">
        <v>94</v>
      </c>
      <c r="H388" s="6" t="s">
        <v>42</v>
      </c>
      <c r="I388" s="6" t="s">
        <v>18</v>
      </c>
      <c r="J388" s="11">
        <f t="shared" ref="J388:L388" si="171">J389</f>
        <v>10029200</v>
      </c>
      <c r="K388" s="11">
        <f t="shared" si="171"/>
        <v>10029200</v>
      </c>
      <c r="L388" s="11">
        <f t="shared" si="171"/>
        <v>1755516.74</v>
      </c>
      <c r="M388" s="33">
        <f t="shared" si="143"/>
        <v>17.504055557771309</v>
      </c>
      <c r="N388" s="33">
        <f t="shared" si="144"/>
        <v>17.504055557771309</v>
      </c>
    </row>
    <row r="389" spans="1:14" ht="38.25" x14ac:dyDescent="0.25">
      <c r="A389" s="12" t="s">
        <v>28</v>
      </c>
      <c r="B389" s="5">
        <v>53</v>
      </c>
      <c r="C389" s="5">
        <v>0</v>
      </c>
      <c r="D389" s="6" t="s">
        <v>14</v>
      </c>
      <c r="E389" s="8">
        <v>853</v>
      </c>
      <c r="F389" s="6" t="s">
        <v>14</v>
      </c>
      <c r="G389" s="6" t="s">
        <v>94</v>
      </c>
      <c r="H389" s="6" t="s">
        <v>42</v>
      </c>
      <c r="I389" s="6" t="s">
        <v>20</v>
      </c>
      <c r="J389" s="11">
        <v>10029200</v>
      </c>
      <c r="K389" s="11">
        <v>10029200</v>
      </c>
      <c r="L389" s="11">
        <v>1755516.74</v>
      </c>
      <c r="M389" s="33">
        <f t="shared" ref="M389:M430" si="172">L389/J389*100</f>
        <v>17.504055557771309</v>
      </c>
      <c r="N389" s="33">
        <f t="shared" ref="N389:N430" si="173">L389/K389*100</f>
        <v>17.504055557771309</v>
      </c>
    </row>
    <row r="390" spans="1:14" ht="38.25" x14ac:dyDescent="0.25">
      <c r="A390" s="13" t="s">
        <v>21</v>
      </c>
      <c r="B390" s="5">
        <v>53</v>
      </c>
      <c r="C390" s="5">
        <v>0</v>
      </c>
      <c r="D390" s="6" t="s">
        <v>14</v>
      </c>
      <c r="E390" s="8">
        <v>853</v>
      </c>
      <c r="F390" s="6" t="s">
        <v>14</v>
      </c>
      <c r="G390" s="6" t="s">
        <v>94</v>
      </c>
      <c r="H390" s="6" t="s">
        <v>42</v>
      </c>
      <c r="I390" s="6" t="s">
        <v>22</v>
      </c>
      <c r="J390" s="7">
        <f t="shared" ref="J390:L390" si="174">J391</f>
        <v>274339.09000000003</v>
      </c>
      <c r="K390" s="7">
        <f t="shared" si="174"/>
        <v>274339.09000000003</v>
      </c>
      <c r="L390" s="7">
        <f t="shared" si="174"/>
        <v>34767.93</v>
      </c>
      <c r="M390" s="33">
        <f t="shared" si="172"/>
        <v>12.673341593427315</v>
      </c>
      <c r="N390" s="33">
        <f t="shared" si="173"/>
        <v>12.673341593427315</v>
      </c>
    </row>
    <row r="391" spans="1:14" ht="38.25" x14ac:dyDescent="0.25">
      <c r="A391" s="13" t="s">
        <v>23</v>
      </c>
      <c r="B391" s="5">
        <v>53</v>
      </c>
      <c r="C391" s="5">
        <v>0</v>
      </c>
      <c r="D391" s="6" t="s">
        <v>14</v>
      </c>
      <c r="E391" s="8">
        <v>853</v>
      </c>
      <c r="F391" s="6" t="s">
        <v>14</v>
      </c>
      <c r="G391" s="6" t="s">
        <v>94</v>
      </c>
      <c r="H391" s="6" t="s">
        <v>42</v>
      </c>
      <c r="I391" s="6" t="s">
        <v>24</v>
      </c>
      <c r="J391" s="7">
        <v>274339.09000000003</v>
      </c>
      <c r="K391" s="7">
        <v>274339.09000000003</v>
      </c>
      <c r="L391" s="7">
        <v>34767.93</v>
      </c>
      <c r="M391" s="33">
        <f t="shared" si="172"/>
        <v>12.673341593427315</v>
      </c>
      <c r="N391" s="33">
        <f t="shared" si="173"/>
        <v>12.673341593427315</v>
      </c>
    </row>
    <row r="392" spans="1:14" ht="102" x14ac:dyDescent="0.25">
      <c r="A392" s="16" t="s">
        <v>224</v>
      </c>
      <c r="B392" s="5">
        <v>53</v>
      </c>
      <c r="C392" s="5">
        <v>0</v>
      </c>
      <c r="D392" s="6" t="s">
        <v>14</v>
      </c>
      <c r="E392" s="8">
        <v>853</v>
      </c>
      <c r="F392" s="6"/>
      <c r="G392" s="6"/>
      <c r="H392" s="6" t="s">
        <v>225</v>
      </c>
      <c r="I392" s="6"/>
      <c r="J392" s="11">
        <f t="shared" ref="J392:L393" si="175">J393</f>
        <v>2400</v>
      </c>
      <c r="K392" s="11">
        <f t="shared" si="175"/>
        <v>2400</v>
      </c>
      <c r="L392" s="11">
        <f t="shared" si="175"/>
        <v>0</v>
      </c>
      <c r="M392" s="33">
        <f t="shared" si="172"/>
        <v>0</v>
      </c>
      <c r="N392" s="33">
        <f t="shared" si="173"/>
        <v>0</v>
      </c>
    </row>
    <row r="393" spans="1:14" ht="38.25" x14ac:dyDescent="0.25">
      <c r="A393" s="13" t="s">
        <v>21</v>
      </c>
      <c r="B393" s="5">
        <v>53</v>
      </c>
      <c r="C393" s="5">
        <v>0</v>
      </c>
      <c r="D393" s="6" t="s">
        <v>14</v>
      </c>
      <c r="E393" s="8">
        <v>853</v>
      </c>
      <c r="F393" s="6"/>
      <c r="G393" s="6"/>
      <c r="H393" s="6" t="s">
        <v>225</v>
      </c>
      <c r="I393" s="6" t="s">
        <v>22</v>
      </c>
      <c r="J393" s="11">
        <f t="shared" si="175"/>
        <v>2400</v>
      </c>
      <c r="K393" s="11">
        <f t="shared" si="175"/>
        <v>2400</v>
      </c>
      <c r="L393" s="11">
        <f t="shared" si="175"/>
        <v>0</v>
      </c>
      <c r="M393" s="33">
        <f t="shared" si="172"/>
        <v>0</v>
      </c>
      <c r="N393" s="33">
        <f t="shared" si="173"/>
        <v>0</v>
      </c>
    </row>
    <row r="394" spans="1:14" ht="38.25" x14ac:dyDescent="0.25">
      <c r="A394" s="13" t="s">
        <v>23</v>
      </c>
      <c r="B394" s="5">
        <v>53</v>
      </c>
      <c r="C394" s="5">
        <v>0</v>
      </c>
      <c r="D394" s="6" t="s">
        <v>14</v>
      </c>
      <c r="E394" s="8">
        <v>853</v>
      </c>
      <c r="F394" s="6"/>
      <c r="G394" s="6"/>
      <c r="H394" s="6" t="s">
        <v>225</v>
      </c>
      <c r="I394" s="6" t="s">
        <v>24</v>
      </c>
      <c r="J394" s="11">
        <v>2400</v>
      </c>
      <c r="K394" s="11">
        <v>2400</v>
      </c>
      <c r="L394" s="11">
        <v>0</v>
      </c>
      <c r="M394" s="33">
        <f t="shared" si="172"/>
        <v>0</v>
      </c>
      <c r="N394" s="33">
        <f t="shared" si="173"/>
        <v>0</v>
      </c>
    </row>
    <row r="395" spans="1:14" ht="51" x14ac:dyDescent="0.25">
      <c r="A395" s="4" t="s">
        <v>226</v>
      </c>
      <c r="B395" s="5">
        <v>53</v>
      </c>
      <c r="C395" s="5">
        <v>0</v>
      </c>
      <c r="D395" s="10" t="s">
        <v>66</v>
      </c>
      <c r="E395" s="5"/>
      <c r="F395" s="10"/>
      <c r="G395" s="10"/>
      <c r="H395" s="10"/>
      <c r="I395" s="10"/>
      <c r="J395" s="11">
        <f t="shared" ref="J395:L395" si="176">J396</f>
        <v>8495500</v>
      </c>
      <c r="K395" s="11">
        <f t="shared" si="176"/>
        <v>8495500</v>
      </c>
      <c r="L395" s="11">
        <f t="shared" si="176"/>
        <v>2123874</v>
      </c>
      <c r="M395" s="33">
        <f t="shared" si="172"/>
        <v>24.999988229062446</v>
      </c>
      <c r="N395" s="33">
        <f t="shared" si="173"/>
        <v>24.999988229062446</v>
      </c>
    </row>
    <row r="396" spans="1:14" ht="25.5" x14ac:dyDescent="0.25">
      <c r="A396" s="4" t="s">
        <v>223</v>
      </c>
      <c r="B396" s="5">
        <v>53</v>
      </c>
      <c r="C396" s="5">
        <v>0</v>
      </c>
      <c r="D396" s="6" t="s">
        <v>66</v>
      </c>
      <c r="E396" s="5">
        <v>853</v>
      </c>
      <c r="F396" s="6"/>
      <c r="G396" s="6"/>
      <c r="H396" s="6"/>
      <c r="I396" s="6"/>
      <c r="J396" s="11">
        <f t="shared" ref="J396:L396" si="177">J397+J400</f>
        <v>8495500</v>
      </c>
      <c r="K396" s="11">
        <f t="shared" si="177"/>
        <v>8495500</v>
      </c>
      <c r="L396" s="11">
        <f t="shared" si="177"/>
        <v>2123874</v>
      </c>
      <c r="M396" s="33">
        <f t="shared" si="172"/>
        <v>24.999988229062446</v>
      </c>
      <c r="N396" s="33">
        <f t="shared" si="173"/>
        <v>24.999988229062446</v>
      </c>
    </row>
    <row r="397" spans="1:14" ht="25.5" x14ac:dyDescent="0.25">
      <c r="A397" s="4" t="s">
        <v>227</v>
      </c>
      <c r="B397" s="5">
        <v>53</v>
      </c>
      <c r="C397" s="5">
        <v>0</v>
      </c>
      <c r="D397" s="10" t="s">
        <v>66</v>
      </c>
      <c r="E397" s="8">
        <v>853</v>
      </c>
      <c r="F397" s="10" t="s">
        <v>136</v>
      </c>
      <c r="G397" s="10" t="s">
        <v>14</v>
      </c>
      <c r="H397" s="10" t="s">
        <v>228</v>
      </c>
      <c r="I397" s="10"/>
      <c r="J397" s="11">
        <f t="shared" ref="J397:L398" si="178">J398</f>
        <v>995500</v>
      </c>
      <c r="K397" s="11">
        <f t="shared" si="178"/>
        <v>995500</v>
      </c>
      <c r="L397" s="11">
        <f t="shared" si="178"/>
        <v>248874</v>
      </c>
      <c r="M397" s="33">
        <f t="shared" si="172"/>
        <v>24.999899547965846</v>
      </c>
      <c r="N397" s="33">
        <f t="shared" si="173"/>
        <v>24.999899547965846</v>
      </c>
    </row>
    <row r="398" spans="1:14" x14ac:dyDescent="0.25">
      <c r="A398" s="12" t="s">
        <v>31</v>
      </c>
      <c r="B398" s="5">
        <v>53</v>
      </c>
      <c r="C398" s="5">
        <v>0</v>
      </c>
      <c r="D398" s="6" t="s">
        <v>66</v>
      </c>
      <c r="E398" s="8">
        <v>853</v>
      </c>
      <c r="F398" s="6" t="s">
        <v>136</v>
      </c>
      <c r="G398" s="6" t="s">
        <v>14</v>
      </c>
      <c r="H398" s="6" t="s">
        <v>228</v>
      </c>
      <c r="I398" s="6" t="s">
        <v>32</v>
      </c>
      <c r="J398" s="11">
        <f t="shared" si="178"/>
        <v>995500</v>
      </c>
      <c r="K398" s="11">
        <f t="shared" si="178"/>
        <v>995500</v>
      </c>
      <c r="L398" s="11">
        <f t="shared" si="178"/>
        <v>248874</v>
      </c>
      <c r="M398" s="33">
        <f t="shared" si="172"/>
        <v>24.999899547965846</v>
      </c>
      <c r="N398" s="33">
        <f t="shared" si="173"/>
        <v>24.999899547965846</v>
      </c>
    </row>
    <row r="399" spans="1:14" x14ac:dyDescent="0.25">
      <c r="A399" s="12" t="s">
        <v>229</v>
      </c>
      <c r="B399" s="5">
        <v>53</v>
      </c>
      <c r="C399" s="5">
        <v>0</v>
      </c>
      <c r="D399" s="6" t="s">
        <v>66</v>
      </c>
      <c r="E399" s="8">
        <v>853</v>
      </c>
      <c r="F399" s="6" t="s">
        <v>136</v>
      </c>
      <c r="G399" s="6" t="s">
        <v>14</v>
      </c>
      <c r="H399" s="10" t="s">
        <v>228</v>
      </c>
      <c r="I399" s="6" t="s">
        <v>230</v>
      </c>
      <c r="J399" s="11">
        <v>995500</v>
      </c>
      <c r="K399" s="11">
        <v>995500</v>
      </c>
      <c r="L399" s="11">
        <v>248874</v>
      </c>
      <c r="M399" s="33">
        <f t="shared" si="172"/>
        <v>24.999899547965846</v>
      </c>
      <c r="N399" s="33">
        <f t="shared" si="173"/>
        <v>24.999899547965846</v>
      </c>
    </row>
    <row r="400" spans="1:14" ht="38.25" x14ac:dyDescent="0.25">
      <c r="A400" s="4" t="s">
        <v>231</v>
      </c>
      <c r="B400" s="5">
        <v>53</v>
      </c>
      <c r="C400" s="5">
        <v>0</v>
      </c>
      <c r="D400" s="10" t="s">
        <v>66</v>
      </c>
      <c r="E400" s="8">
        <v>853</v>
      </c>
      <c r="F400" s="6" t="s">
        <v>136</v>
      </c>
      <c r="G400" s="6" t="s">
        <v>66</v>
      </c>
      <c r="H400" s="10" t="s">
        <v>232</v>
      </c>
      <c r="I400" s="6"/>
      <c r="J400" s="11">
        <f t="shared" ref="J400:L401" si="179">J401</f>
        <v>7500000</v>
      </c>
      <c r="K400" s="11">
        <f t="shared" si="179"/>
        <v>7500000</v>
      </c>
      <c r="L400" s="11">
        <f t="shared" si="179"/>
        <v>1875000</v>
      </c>
      <c r="M400" s="33">
        <f t="shared" si="172"/>
        <v>25</v>
      </c>
      <c r="N400" s="33">
        <f t="shared" si="173"/>
        <v>25</v>
      </c>
    </row>
    <row r="401" spans="1:14" x14ac:dyDescent="0.25">
      <c r="A401" s="12" t="s">
        <v>31</v>
      </c>
      <c r="B401" s="5">
        <v>53</v>
      </c>
      <c r="C401" s="5">
        <v>0</v>
      </c>
      <c r="D401" s="6" t="s">
        <v>66</v>
      </c>
      <c r="E401" s="8">
        <v>853</v>
      </c>
      <c r="F401" s="6" t="s">
        <v>136</v>
      </c>
      <c r="G401" s="6" t="s">
        <v>66</v>
      </c>
      <c r="H401" s="10" t="s">
        <v>232</v>
      </c>
      <c r="I401" s="6" t="s">
        <v>32</v>
      </c>
      <c r="J401" s="11">
        <f t="shared" si="179"/>
        <v>7500000</v>
      </c>
      <c r="K401" s="11">
        <f t="shared" si="179"/>
        <v>7500000</v>
      </c>
      <c r="L401" s="11">
        <f t="shared" si="179"/>
        <v>1875000</v>
      </c>
      <c r="M401" s="33">
        <f t="shared" si="172"/>
        <v>25</v>
      </c>
      <c r="N401" s="33">
        <f t="shared" si="173"/>
        <v>25</v>
      </c>
    </row>
    <row r="402" spans="1:14" x14ac:dyDescent="0.25">
      <c r="A402" s="13" t="s">
        <v>105</v>
      </c>
      <c r="B402" s="5">
        <v>53</v>
      </c>
      <c r="C402" s="5">
        <v>0</v>
      </c>
      <c r="D402" s="6" t="s">
        <v>66</v>
      </c>
      <c r="E402" s="8">
        <v>853</v>
      </c>
      <c r="F402" s="6" t="s">
        <v>136</v>
      </c>
      <c r="G402" s="6" t="s">
        <v>66</v>
      </c>
      <c r="H402" s="10" t="s">
        <v>232</v>
      </c>
      <c r="I402" s="6" t="s">
        <v>106</v>
      </c>
      <c r="J402" s="11">
        <v>7500000</v>
      </c>
      <c r="K402" s="11">
        <v>7500000</v>
      </c>
      <c r="L402" s="11">
        <v>1875000</v>
      </c>
      <c r="M402" s="33">
        <f t="shared" si="172"/>
        <v>25</v>
      </c>
      <c r="N402" s="33">
        <f t="shared" si="173"/>
        <v>25</v>
      </c>
    </row>
    <row r="403" spans="1:14" x14ac:dyDescent="0.25">
      <c r="A403" s="4" t="s">
        <v>233</v>
      </c>
      <c r="B403" s="5">
        <v>70</v>
      </c>
      <c r="C403" s="5"/>
      <c r="D403" s="6"/>
      <c r="E403" s="8"/>
      <c r="F403" s="6"/>
      <c r="G403" s="6"/>
      <c r="H403" s="6"/>
      <c r="I403" s="6"/>
      <c r="J403" s="11">
        <f>J408+J414+J420+J404</f>
        <v>2942200</v>
      </c>
      <c r="K403" s="11">
        <f>K408+K414+K420+K404</f>
        <v>2942200</v>
      </c>
      <c r="L403" s="11">
        <f t="shared" ref="L403" si="180">L408+L414+L420+L404</f>
        <v>414971.61</v>
      </c>
      <c r="M403" s="33">
        <f t="shared" si="172"/>
        <v>14.104126503976616</v>
      </c>
      <c r="N403" s="33">
        <f t="shared" si="173"/>
        <v>14.104126503976616</v>
      </c>
    </row>
    <row r="404" spans="1:14" x14ac:dyDescent="0.25">
      <c r="A404" s="12" t="s">
        <v>8</v>
      </c>
      <c r="B404" s="5">
        <v>70</v>
      </c>
      <c r="C404" s="5">
        <v>0</v>
      </c>
      <c r="D404" s="6" t="s">
        <v>206</v>
      </c>
      <c r="E404" s="8">
        <v>851</v>
      </c>
      <c r="F404" s="6"/>
      <c r="G404" s="6"/>
      <c r="H404" s="6"/>
      <c r="I404" s="6"/>
      <c r="J404" s="11">
        <f t="shared" ref="J404:K406" si="181">J405</f>
        <v>25000</v>
      </c>
      <c r="K404" s="11">
        <f t="shared" si="181"/>
        <v>25000</v>
      </c>
      <c r="L404" s="11">
        <f t="shared" ref="L404:L406" si="182">L405</f>
        <v>25000</v>
      </c>
      <c r="M404" s="33">
        <f t="shared" si="172"/>
        <v>100</v>
      </c>
      <c r="N404" s="33">
        <f t="shared" si="173"/>
        <v>100</v>
      </c>
    </row>
    <row r="405" spans="1:14" ht="25.5" x14ac:dyDescent="0.25">
      <c r="A405" s="12" t="s">
        <v>234</v>
      </c>
      <c r="B405" s="5">
        <v>70</v>
      </c>
      <c r="C405" s="5">
        <v>0</v>
      </c>
      <c r="D405" s="6" t="s">
        <v>206</v>
      </c>
      <c r="E405" s="5">
        <v>851</v>
      </c>
      <c r="F405" s="6" t="s">
        <v>14</v>
      </c>
      <c r="G405" s="6" t="s">
        <v>116</v>
      </c>
      <c r="H405" s="6" t="s">
        <v>235</v>
      </c>
      <c r="I405" s="6"/>
      <c r="J405" s="11">
        <f t="shared" si="181"/>
        <v>25000</v>
      </c>
      <c r="K405" s="11">
        <f t="shared" si="181"/>
        <v>25000</v>
      </c>
      <c r="L405" s="11">
        <f t="shared" si="182"/>
        <v>25000</v>
      </c>
      <c r="M405" s="33">
        <f t="shared" si="172"/>
        <v>100</v>
      </c>
      <c r="N405" s="33">
        <f t="shared" si="173"/>
        <v>100</v>
      </c>
    </row>
    <row r="406" spans="1:14" ht="25.5" x14ac:dyDescent="0.25">
      <c r="A406" s="12" t="s">
        <v>170</v>
      </c>
      <c r="B406" s="5">
        <v>70</v>
      </c>
      <c r="C406" s="5">
        <v>0</v>
      </c>
      <c r="D406" s="6" t="s">
        <v>206</v>
      </c>
      <c r="E406" s="5">
        <v>851</v>
      </c>
      <c r="F406" s="6" t="s">
        <v>14</v>
      </c>
      <c r="G406" s="6" t="s">
        <v>116</v>
      </c>
      <c r="H406" s="6" t="s">
        <v>235</v>
      </c>
      <c r="I406" s="6" t="s">
        <v>171</v>
      </c>
      <c r="J406" s="11">
        <f t="shared" si="181"/>
        <v>25000</v>
      </c>
      <c r="K406" s="11">
        <f t="shared" si="181"/>
        <v>25000</v>
      </c>
      <c r="L406" s="11">
        <f t="shared" si="182"/>
        <v>25000</v>
      </c>
      <c r="M406" s="33">
        <f t="shared" si="172"/>
        <v>100</v>
      </c>
      <c r="N406" s="33">
        <f t="shared" si="173"/>
        <v>100</v>
      </c>
    </row>
    <row r="407" spans="1:14" ht="38.25" x14ac:dyDescent="0.25">
      <c r="A407" s="12" t="s">
        <v>181</v>
      </c>
      <c r="B407" s="5">
        <v>70</v>
      </c>
      <c r="C407" s="5">
        <v>0</v>
      </c>
      <c r="D407" s="6" t="s">
        <v>206</v>
      </c>
      <c r="E407" s="5">
        <v>851</v>
      </c>
      <c r="F407" s="6" t="s">
        <v>14</v>
      </c>
      <c r="G407" s="6" t="s">
        <v>116</v>
      </c>
      <c r="H407" s="6" t="s">
        <v>235</v>
      </c>
      <c r="I407" s="6" t="s">
        <v>173</v>
      </c>
      <c r="J407" s="11">
        <v>25000</v>
      </c>
      <c r="K407" s="11">
        <v>25000</v>
      </c>
      <c r="L407" s="11">
        <v>25000</v>
      </c>
      <c r="M407" s="33">
        <f t="shared" si="172"/>
        <v>100</v>
      </c>
      <c r="N407" s="33">
        <f t="shared" si="173"/>
        <v>100</v>
      </c>
    </row>
    <row r="408" spans="1:14" ht="25.5" x14ac:dyDescent="0.25">
      <c r="A408" s="4" t="s">
        <v>223</v>
      </c>
      <c r="B408" s="5">
        <v>70</v>
      </c>
      <c r="C408" s="5">
        <v>0</v>
      </c>
      <c r="D408" s="6" t="s">
        <v>206</v>
      </c>
      <c r="E408" s="8">
        <v>853</v>
      </c>
      <c r="F408" s="6"/>
      <c r="G408" s="6"/>
      <c r="H408" s="6"/>
      <c r="I408" s="6"/>
      <c r="J408" s="11">
        <f>J409+J411</f>
        <v>975000</v>
      </c>
      <c r="K408" s="11">
        <f>K409+K411</f>
        <v>975000</v>
      </c>
      <c r="L408" s="11">
        <f t="shared" ref="L408" si="183">L409+L411</f>
        <v>0</v>
      </c>
      <c r="M408" s="33">
        <f t="shared" si="172"/>
        <v>0</v>
      </c>
      <c r="N408" s="33">
        <f t="shared" si="173"/>
        <v>0</v>
      </c>
    </row>
    <row r="409" spans="1:14" hidden="1" x14ac:dyDescent="0.25">
      <c r="A409" s="28" t="s">
        <v>314</v>
      </c>
      <c r="B409" s="5">
        <v>70</v>
      </c>
      <c r="C409" s="5">
        <v>0</v>
      </c>
      <c r="D409" s="6" t="s">
        <v>206</v>
      </c>
      <c r="E409" s="5">
        <v>853</v>
      </c>
      <c r="F409" s="6"/>
      <c r="G409" s="6"/>
      <c r="H409" s="6" t="s">
        <v>315</v>
      </c>
      <c r="I409" s="6"/>
      <c r="J409" s="11">
        <f t="shared" ref="J409:L409" si="184">J410</f>
        <v>0</v>
      </c>
      <c r="K409" s="11">
        <f t="shared" si="184"/>
        <v>0</v>
      </c>
      <c r="L409" s="11">
        <f t="shared" si="184"/>
        <v>0</v>
      </c>
      <c r="M409" s="33" t="e">
        <f t="shared" si="172"/>
        <v>#DIV/0!</v>
      </c>
      <c r="N409" s="33" t="e">
        <f t="shared" si="173"/>
        <v>#DIV/0!</v>
      </c>
    </row>
    <row r="410" spans="1:14" hidden="1" x14ac:dyDescent="0.25">
      <c r="A410" s="12" t="s">
        <v>236</v>
      </c>
      <c r="B410" s="5">
        <v>70</v>
      </c>
      <c r="C410" s="5">
        <v>0</v>
      </c>
      <c r="D410" s="6" t="s">
        <v>206</v>
      </c>
      <c r="E410" s="5">
        <v>853</v>
      </c>
      <c r="F410" s="6"/>
      <c r="G410" s="6"/>
      <c r="H410" s="6" t="s">
        <v>315</v>
      </c>
      <c r="I410" s="6" t="s">
        <v>237</v>
      </c>
      <c r="J410" s="11">
        <v>0</v>
      </c>
      <c r="K410" s="11">
        <v>0</v>
      </c>
      <c r="L410" s="11">
        <v>0</v>
      </c>
      <c r="M410" s="33" t="e">
        <f t="shared" si="172"/>
        <v>#DIV/0!</v>
      </c>
      <c r="N410" s="33" t="e">
        <f t="shared" si="173"/>
        <v>#DIV/0!</v>
      </c>
    </row>
    <row r="411" spans="1:14" ht="45" customHeight="1" x14ac:dyDescent="0.25">
      <c r="A411" s="4" t="s">
        <v>234</v>
      </c>
      <c r="B411" s="5">
        <v>70</v>
      </c>
      <c r="C411" s="5">
        <v>0</v>
      </c>
      <c r="D411" s="6" t="s">
        <v>206</v>
      </c>
      <c r="E411" s="5">
        <v>853</v>
      </c>
      <c r="F411" s="6" t="s">
        <v>14</v>
      </c>
      <c r="G411" s="6" t="s">
        <v>116</v>
      </c>
      <c r="H411" s="6" t="s">
        <v>235</v>
      </c>
      <c r="I411" s="6"/>
      <c r="J411" s="11">
        <f t="shared" ref="J411:L412" si="185">J412</f>
        <v>975000</v>
      </c>
      <c r="K411" s="11">
        <f t="shared" si="185"/>
        <v>975000</v>
      </c>
      <c r="L411" s="11">
        <f t="shared" si="185"/>
        <v>0</v>
      </c>
      <c r="M411" s="33">
        <f t="shared" si="172"/>
        <v>0</v>
      </c>
      <c r="N411" s="33">
        <f t="shared" si="173"/>
        <v>0</v>
      </c>
    </row>
    <row r="412" spans="1:14" x14ac:dyDescent="0.25">
      <c r="A412" s="13" t="s">
        <v>43</v>
      </c>
      <c r="B412" s="5">
        <v>70</v>
      </c>
      <c r="C412" s="5">
        <v>0</v>
      </c>
      <c r="D412" s="6" t="s">
        <v>206</v>
      </c>
      <c r="E412" s="5">
        <v>853</v>
      </c>
      <c r="F412" s="6" t="s">
        <v>14</v>
      </c>
      <c r="G412" s="6" t="s">
        <v>116</v>
      </c>
      <c r="H412" s="6" t="s">
        <v>235</v>
      </c>
      <c r="I412" s="6" t="s">
        <v>44</v>
      </c>
      <c r="J412" s="11">
        <f t="shared" si="185"/>
        <v>975000</v>
      </c>
      <c r="K412" s="11">
        <f t="shared" si="185"/>
        <v>975000</v>
      </c>
      <c r="L412" s="11">
        <f t="shared" si="185"/>
        <v>0</v>
      </c>
      <c r="M412" s="33">
        <f t="shared" si="172"/>
        <v>0</v>
      </c>
      <c r="N412" s="33">
        <f t="shared" si="173"/>
        <v>0</v>
      </c>
    </row>
    <row r="413" spans="1:14" x14ac:dyDescent="0.25">
      <c r="A413" s="12" t="s">
        <v>236</v>
      </c>
      <c r="B413" s="5">
        <v>70</v>
      </c>
      <c r="C413" s="5">
        <v>0</v>
      </c>
      <c r="D413" s="6" t="s">
        <v>206</v>
      </c>
      <c r="E413" s="5">
        <v>853</v>
      </c>
      <c r="F413" s="6" t="s">
        <v>14</v>
      </c>
      <c r="G413" s="6" t="s">
        <v>116</v>
      </c>
      <c r="H413" s="6" t="s">
        <v>235</v>
      </c>
      <c r="I413" s="6" t="s">
        <v>237</v>
      </c>
      <c r="J413" s="11">
        <v>975000</v>
      </c>
      <c r="K413" s="11">
        <v>975000</v>
      </c>
      <c r="L413" s="11">
        <v>0</v>
      </c>
      <c r="M413" s="33">
        <f t="shared" si="172"/>
        <v>0</v>
      </c>
      <c r="N413" s="33">
        <f t="shared" si="173"/>
        <v>0</v>
      </c>
    </row>
    <row r="414" spans="1:14" ht="25.5" x14ac:dyDescent="0.25">
      <c r="A414" s="4" t="s">
        <v>238</v>
      </c>
      <c r="B414" s="8">
        <v>70</v>
      </c>
      <c r="C414" s="8">
        <v>0</v>
      </c>
      <c r="D414" s="6" t="s">
        <v>206</v>
      </c>
      <c r="E414" s="8">
        <v>854</v>
      </c>
      <c r="F414" s="8"/>
      <c r="G414" s="6"/>
      <c r="H414" s="6"/>
      <c r="I414" s="6"/>
      <c r="J414" s="11">
        <f t="shared" ref="J414:L414" si="186">J415</f>
        <v>648000</v>
      </c>
      <c r="K414" s="11">
        <f t="shared" si="186"/>
        <v>648000</v>
      </c>
      <c r="L414" s="11">
        <f t="shared" si="186"/>
        <v>127000.48999999999</v>
      </c>
      <c r="M414" s="33">
        <f t="shared" si="172"/>
        <v>19.598841049382713</v>
      </c>
      <c r="N414" s="33">
        <f t="shared" si="173"/>
        <v>19.598841049382713</v>
      </c>
    </row>
    <row r="415" spans="1:14" ht="38.25" x14ac:dyDescent="0.25">
      <c r="A415" s="4" t="s">
        <v>41</v>
      </c>
      <c r="B415" s="5">
        <v>70</v>
      </c>
      <c r="C415" s="5">
        <v>0</v>
      </c>
      <c r="D415" s="6" t="s">
        <v>206</v>
      </c>
      <c r="E415" s="5">
        <v>854</v>
      </c>
      <c r="F415" s="6" t="s">
        <v>261</v>
      </c>
      <c r="G415" s="6" t="s">
        <v>73</v>
      </c>
      <c r="H415" s="6" t="s">
        <v>42</v>
      </c>
      <c r="I415" s="6"/>
      <c r="J415" s="11">
        <f t="shared" ref="J415:L415" si="187">J416+J419</f>
        <v>648000</v>
      </c>
      <c r="K415" s="11">
        <f t="shared" si="187"/>
        <v>648000</v>
      </c>
      <c r="L415" s="11">
        <f t="shared" si="187"/>
        <v>127000.48999999999</v>
      </c>
      <c r="M415" s="33">
        <f t="shared" si="172"/>
        <v>19.598841049382713</v>
      </c>
      <c r="N415" s="33">
        <f t="shared" si="173"/>
        <v>19.598841049382713</v>
      </c>
    </row>
    <row r="416" spans="1:14" ht="89.25" x14ac:dyDescent="0.25">
      <c r="A416" s="12" t="s">
        <v>17</v>
      </c>
      <c r="B416" s="5">
        <v>70</v>
      </c>
      <c r="C416" s="5">
        <v>0</v>
      </c>
      <c r="D416" s="6" t="s">
        <v>206</v>
      </c>
      <c r="E416" s="5">
        <v>854</v>
      </c>
      <c r="F416" s="6" t="s">
        <v>14</v>
      </c>
      <c r="G416" s="6" t="s">
        <v>73</v>
      </c>
      <c r="H416" s="6" t="s">
        <v>42</v>
      </c>
      <c r="I416" s="6" t="s">
        <v>18</v>
      </c>
      <c r="J416" s="11">
        <f t="shared" ref="J416:L416" si="188">J417</f>
        <v>593700</v>
      </c>
      <c r="K416" s="11">
        <f t="shared" si="188"/>
        <v>593700</v>
      </c>
      <c r="L416" s="11">
        <f t="shared" si="188"/>
        <v>113246.9</v>
      </c>
      <c r="M416" s="33">
        <f t="shared" si="172"/>
        <v>19.074768401549601</v>
      </c>
      <c r="N416" s="33">
        <f t="shared" si="173"/>
        <v>19.074768401549601</v>
      </c>
    </row>
    <row r="417" spans="1:14" ht="38.25" x14ac:dyDescent="0.25">
      <c r="A417" s="12" t="s">
        <v>28</v>
      </c>
      <c r="B417" s="5">
        <v>70</v>
      </c>
      <c r="C417" s="5">
        <v>0</v>
      </c>
      <c r="D417" s="6" t="s">
        <v>206</v>
      </c>
      <c r="E417" s="5">
        <v>854</v>
      </c>
      <c r="F417" s="6" t="s">
        <v>14</v>
      </c>
      <c r="G417" s="6" t="s">
        <v>73</v>
      </c>
      <c r="H417" s="6" t="s">
        <v>42</v>
      </c>
      <c r="I417" s="6" t="s">
        <v>20</v>
      </c>
      <c r="J417" s="11">
        <v>593700</v>
      </c>
      <c r="K417" s="11">
        <v>593700</v>
      </c>
      <c r="L417" s="11">
        <v>113246.9</v>
      </c>
      <c r="M417" s="33">
        <f t="shared" si="172"/>
        <v>19.074768401549601</v>
      </c>
      <c r="N417" s="33">
        <f t="shared" si="173"/>
        <v>19.074768401549601</v>
      </c>
    </row>
    <row r="418" spans="1:14" ht="38.25" x14ac:dyDescent="0.25">
      <c r="A418" s="13" t="s">
        <v>21</v>
      </c>
      <c r="B418" s="5">
        <v>70</v>
      </c>
      <c r="C418" s="5">
        <v>0</v>
      </c>
      <c r="D418" s="6" t="s">
        <v>206</v>
      </c>
      <c r="E418" s="5">
        <v>854</v>
      </c>
      <c r="F418" s="6" t="s">
        <v>14</v>
      </c>
      <c r="G418" s="6" t="s">
        <v>73</v>
      </c>
      <c r="H418" s="6" t="s">
        <v>42</v>
      </c>
      <c r="I418" s="6" t="s">
        <v>22</v>
      </c>
      <c r="J418" s="11">
        <f t="shared" ref="J418:L418" si="189">J419</f>
        <v>54300</v>
      </c>
      <c r="K418" s="11">
        <f t="shared" si="189"/>
        <v>54300</v>
      </c>
      <c r="L418" s="11">
        <f t="shared" si="189"/>
        <v>13753.59</v>
      </c>
      <c r="M418" s="33">
        <f t="shared" si="172"/>
        <v>25.328895027624309</v>
      </c>
      <c r="N418" s="33">
        <f t="shared" si="173"/>
        <v>25.328895027624309</v>
      </c>
    </row>
    <row r="419" spans="1:14" ht="38.25" x14ac:dyDescent="0.25">
      <c r="A419" s="13" t="s">
        <v>23</v>
      </c>
      <c r="B419" s="5">
        <v>70</v>
      </c>
      <c r="C419" s="5">
        <v>0</v>
      </c>
      <c r="D419" s="6" t="s">
        <v>206</v>
      </c>
      <c r="E419" s="5">
        <v>854</v>
      </c>
      <c r="F419" s="6" t="s">
        <v>14</v>
      </c>
      <c r="G419" s="6" t="s">
        <v>73</v>
      </c>
      <c r="H419" s="6" t="s">
        <v>42</v>
      </c>
      <c r="I419" s="6" t="s">
        <v>24</v>
      </c>
      <c r="J419" s="11">
        <v>54300</v>
      </c>
      <c r="K419" s="11">
        <v>54300</v>
      </c>
      <c r="L419" s="11">
        <v>13753.59</v>
      </c>
      <c r="M419" s="33">
        <f t="shared" si="172"/>
        <v>25.328895027624309</v>
      </c>
      <c r="N419" s="33">
        <f t="shared" si="173"/>
        <v>25.328895027624309</v>
      </c>
    </row>
    <row r="420" spans="1:14" ht="38.25" x14ac:dyDescent="0.25">
      <c r="A420" s="4" t="s">
        <v>239</v>
      </c>
      <c r="B420" s="5">
        <v>70</v>
      </c>
      <c r="C420" s="5">
        <v>0</v>
      </c>
      <c r="D420" s="6" t="s">
        <v>206</v>
      </c>
      <c r="E420" s="5">
        <v>857</v>
      </c>
      <c r="F420" s="6"/>
      <c r="G420" s="6"/>
      <c r="H420" s="6"/>
      <c r="I420" s="6"/>
      <c r="J420" s="11">
        <f t="shared" ref="J420:L420" si="190">J421+J424+J427</f>
        <v>1294200</v>
      </c>
      <c r="K420" s="11">
        <f t="shared" si="190"/>
        <v>1294200</v>
      </c>
      <c r="L420" s="11">
        <f t="shared" si="190"/>
        <v>262971.12</v>
      </c>
      <c r="M420" s="33">
        <f t="shared" si="172"/>
        <v>20.319202596198423</v>
      </c>
      <c r="N420" s="33">
        <f t="shared" si="173"/>
        <v>20.319202596198423</v>
      </c>
    </row>
    <row r="421" spans="1:14" ht="38.25" x14ac:dyDescent="0.25">
      <c r="A421" s="4" t="s">
        <v>41</v>
      </c>
      <c r="B421" s="5">
        <v>70</v>
      </c>
      <c r="C421" s="5">
        <v>0</v>
      </c>
      <c r="D421" s="6" t="s">
        <v>206</v>
      </c>
      <c r="E421" s="5">
        <v>857</v>
      </c>
      <c r="F421" s="6" t="s">
        <v>14</v>
      </c>
      <c r="G421" s="6" t="s">
        <v>94</v>
      </c>
      <c r="H421" s="6" t="s">
        <v>42</v>
      </c>
      <c r="I421" s="6"/>
      <c r="J421" s="11">
        <f t="shared" ref="J421:L422" si="191">J422</f>
        <v>4500</v>
      </c>
      <c r="K421" s="11">
        <f t="shared" si="191"/>
        <v>4500</v>
      </c>
      <c r="L421" s="11">
        <f t="shared" si="191"/>
        <v>0</v>
      </c>
      <c r="M421" s="33">
        <f t="shared" si="172"/>
        <v>0</v>
      </c>
      <c r="N421" s="33">
        <f t="shared" si="173"/>
        <v>0</v>
      </c>
    </row>
    <row r="422" spans="1:14" ht="38.25" x14ac:dyDescent="0.25">
      <c r="A422" s="13" t="s">
        <v>21</v>
      </c>
      <c r="B422" s="5">
        <v>70</v>
      </c>
      <c r="C422" s="5">
        <v>0</v>
      </c>
      <c r="D422" s="6" t="s">
        <v>206</v>
      </c>
      <c r="E422" s="5">
        <v>857</v>
      </c>
      <c r="F422" s="6" t="s">
        <v>14</v>
      </c>
      <c r="G422" s="6" t="s">
        <v>73</v>
      </c>
      <c r="H422" s="6" t="s">
        <v>42</v>
      </c>
      <c r="I422" s="6" t="s">
        <v>22</v>
      </c>
      <c r="J422" s="11">
        <f t="shared" si="191"/>
        <v>4500</v>
      </c>
      <c r="K422" s="11">
        <f t="shared" si="191"/>
        <v>4500</v>
      </c>
      <c r="L422" s="11">
        <f t="shared" si="191"/>
        <v>0</v>
      </c>
      <c r="M422" s="33">
        <f t="shared" si="172"/>
        <v>0</v>
      </c>
      <c r="N422" s="33">
        <f t="shared" si="173"/>
        <v>0</v>
      </c>
    </row>
    <row r="423" spans="1:14" ht="38.25" x14ac:dyDescent="0.25">
      <c r="A423" s="13" t="s">
        <v>23</v>
      </c>
      <c r="B423" s="5">
        <v>70</v>
      </c>
      <c r="C423" s="5">
        <v>0</v>
      </c>
      <c r="D423" s="6" t="s">
        <v>206</v>
      </c>
      <c r="E423" s="5">
        <v>857</v>
      </c>
      <c r="F423" s="6" t="s">
        <v>14</v>
      </c>
      <c r="G423" s="6" t="s">
        <v>73</v>
      </c>
      <c r="H423" s="6" t="s">
        <v>42</v>
      </c>
      <c r="I423" s="6" t="s">
        <v>24</v>
      </c>
      <c r="J423" s="11">
        <v>4500</v>
      </c>
      <c r="K423" s="11">
        <v>4500</v>
      </c>
      <c r="L423" s="11">
        <v>0</v>
      </c>
      <c r="M423" s="33">
        <f t="shared" si="172"/>
        <v>0</v>
      </c>
      <c r="N423" s="33">
        <f t="shared" si="173"/>
        <v>0</v>
      </c>
    </row>
    <row r="424" spans="1:14" ht="51" x14ac:dyDescent="0.25">
      <c r="A424" s="4" t="s">
        <v>240</v>
      </c>
      <c r="B424" s="5">
        <v>70</v>
      </c>
      <c r="C424" s="5">
        <v>0</v>
      </c>
      <c r="D424" s="6" t="s">
        <v>206</v>
      </c>
      <c r="E424" s="5">
        <v>857</v>
      </c>
      <c r="F424" s="6" t="s">
        <v>14</v>
      </c>
      <c r="G424" s="6" t="s">
        <v>94</v>
      </c>
      <c r="H424" s="6" t="s">
        <v>241</v>
      </c>
      <c r="I424" s="6"/>
      <c r="J424" s="11">
        <f t="shared" ref="J424:L425" si="192">J425</f>
        <v>1271700</v>
      </c>
      <c r="K424" s="11">
        <f t="shared" si="192"/>
        <v>1271700</v>
      </c>
      <c r="L424" s="11">
        <f t="shared" si="192"/>
        <v>253871.12</v>
      </c>
      <c r="M424" s="33">
        <f t="shared" si="172"/>
        <v>19.963129668947076</v>
      </c>
      <c r="N424" s="33">
        <f t="shared" si="173"/>
        <v>19.963129668947076</v>
      </c>
    </row>
    <row r="425" spans="1:14" ht="89.25" x14ac:dyDescent="0.25">
      <c r="A425" s="12" t="s">
        <v>17</v>
      </c>
      <c r="B425" s="5">
        <v>70</v>
      </c>
      <c r="C425" s="5">
        <v>0</v>
      </c>
      <c r="D425" s="6" t="s">
        <v>206</v>
      </c>
      <c r="E425" s="5">
        <v>857</v>
      </c>
      <c r="F425" s="6" t="s">
        <v>261</v>
      </c>
      <c r="G425" s="6" t="s">
        <v>94</v>
      </c>
      <c r="H425" s="6" t="s">
        <v>241</v>
      </c>
      <c r="I425" s="6" t="s">
        <v>18</v>
      </c>
      <c r="J425" s="11">
        <f t="shared" si="192"/>
        <v>1271700</v>
      </c>
      <c r="K425" s="11">
        <f t="shared" si="192"/>
        <v>1271700</v>
      </c>
      <c r="L425" s="11">
        <f t="shared" si="192"/>
        <v>253871.12</v>
      </c>
      <c r="M425" s="33">
        <f t="shared" si="172"/>
        <v>19.963129668947076</v>
      </c>
      <c r="N425" s="33">
        <f t="shared" si="173"/>
        <v>19.963129668947076</v>
      </c>
    </row>
    <row r="426" spans="1:14" ht="38.25" x14ac:dyDescent="0.25">
      <c r="A426" s="12" t="s">
        <v>28</v>
      </c>
      <c r="B426" s="5">
        <v>70</v>
      </c>
      <c r="C426" s="5">
        <v>0</v>
      </c>
      <c r="D426" s="6" t="s">
        <v>206</v>
      </c>
      <c r="E426" s="5">
        <v>857</v>
      </c>
      <c r="F426" s="6" t="s">
        <v>14</v>
      </c>
      <c r="G426" s="6" t="s">
        <v>94</v>
      </c>
      <c r="H426" s="6" t="s">
        <v>241</v>
      </c>
      <c r="I426" s="6" t="s">
        <v>20</v>
      </c>
      <c r="J426" s="11">
        <v>1271700</v>
      </c>
      <c r="K426" s="11">
        <v>1271700</v>
      </c>
      <c r="L426" s="11">
        <v>253871.12</v>
      </c>
      <c r="M426" s="33">
        <f t="shared" si="172"/>
        <v>19.963129668947076</v>
      </c>
      <c r="N426" s="33">
        <f t="shared" si="173"/>
        <v>19.963129668947076</v>
      </c>
    </row>
    <row r="427" spans="1:14" ht="102" x14ac:dyDescent="0.25">
      <c r="A427" s="4" t="s">
        <v>242</v>
      </c>
      <c r="B427" s="5">
        <v>70</v>
      </c>
      <c r="C427" s="5">
        <v>0</v>
      </c>
      <c r="D427" s="6" t="s">
        <v>206</v>
      </c>
      <c r="E427" s="5">
        <v>857</v>
      </c>
      <c r="F427" s="6" t="s">
        <v>261</v>
      </c>
      <c r="G427" s="6" t="s">
        <v>94</v>
      </c>
      <c r="H427" s="6" t="s">
        <v>243</v>
      </c>
      <c r="I427" s="29"/>
      <c r="J427" s="11">
        <f t="shared" ref="J427:L428" si="193">J428</f>
        <v>18000</v>
      </c>
      <c r="K427" s="11">
        <f t="shared" si="193"/>
        <v>18000</v>
      </c>
      <c r="L427" s="11">
        <f t="shared" si="193"/>
        <v>9100</v>
      </c>
      <c r="M427" s="33">
        <f t="shared" si="172"/>
        <v>50.555555555555557</v>
      </c>
      <c r="N427" s="33">
        <f t="shared" si="173"/>
        <v>50.555555555555557</v>
      </c>
    </row>
    <row r="428" spans="1:14" ht="38.25" x14ac:dyDescent="0.25">
      <c r="A428" s="13" t="s">
        <v>21</v>
      </c>
      <c r="B428" s="5">
        <v>70</v>
      </c>
      <c r="C428" s="5">
        <v>0</v>
      </c>
      <c r="D428" s="6" t="s">
        <v>206</v>
      </c>
      <c r="E428" s="5">
        <v>857</v>
      </c>
      <c r="F428" s="6" t="s">
        <v>14</v>
      </c>
      <c r="G428" s="6" t="s">
        <v>94</v>
      </c>
      <c r="H428" s="6" t="s">
        <v>243</v>
      </c>
      <c r="I428" s="6" t="s">
        <v>22</v>
      </c>
      <c r="J428" s="11">
        <f t="shared" si="193"/>
        <v>18000</v>
      </c>
      <c r="K428" s="11">
        <f t="shared" si="193"/>
        <v>18000</v>
      </c>
      <c r="L428" s="11">
        <f t="shared" si="193"/>
        <v>9100</v>
      </c>
      <c r="M428" s="33">
        <f t="shared" si="172"/>
        <v>50.555555555555557</v>
      </c>
      <c r="N428" s="33">
        <f t="shared" si="173"/>
        <v>50.555555555555557</v>
      </c>
    </row>
    <row r="429" spans="1:14" ht="38.25" x14ac:dyDescent="0.25">
      <c r="A429" s="13" t="s">
        <v>23</v>
      </c>
      <c r="B429" s="5">
        <v>70</v>
      </c>
      <c r="C429" s="5">
        <v>0</v>
      </c>
      <c r="D429" s="6" t="s">
        <v>206</v>
      </c>
      <c r="E429" s="5">
        <v>857</v>
      </c>
      <c r="F429" s="6" t="s">
        <v>14</v>
      </c>
      <c r="G429" s="6" t="s">
        <v>94</v>
      </c>
      <c r="H429" s="6" t="s">
        <v>243</v>
      </c>
      <c r="I429" s="6" t="s">
        <v>24</v>
      </c>
      <c r="J429" s="11">
        <v>18000</v>
      </c>
      <c r="K429" s="11">
        <v>18000</v>
      </c>
      <c r="L429" s="11">
        <v>9100</v>
      </c>
      <c r="M429" s="33">
        <f t="shared" si="172"/>
        <v>50.555555555555557</v>
      </c>
      <c r="N429" s="33">
        <f t="shared" si="173"/>
        <v>50.555555555555557</v>
      </c>
    </row>
    <row r="430" spans="1:14" x14ac:dyDescent="0.25">
      <c r="A430" s="12" t="s">
        <v>244</v>
      </c>
      <c r="B430" s="5"/>
      <c r="C430" s="5"/>
      <c r="D430" s="6"/>
      <c r="E430" s="5"/>
      <c r="F430" s="6"/>
      <c r="G430" s="6"/>
      <c r="H430" s="6"/>
      <c r="I430" s="6"/>
      <c r="J430" s="11">
        <f>J4+J280+J384+J403</f>
        <v>746020915.99000013</v>
      </c>
      <c r="K430" s="11">
        <f>K4+K280+K384+K403</f>
        <v>746020915.99000013</v>
      </c>
      <c r="L430" s="11">
        <f>L4+L280+L384+L403</f>
        <v>105350001.42</v>
      </c>
      <c r="M430" s="33">
        <f t="shared" si="172"/>
        <v>14.121588170245369</v>
      </c>
      <c r="N430" s="33">
        <f t="shared" si="173"/>
        <v>14.121588170245369</v>
      </c>
    </row>
    <row r="432" spans="1:14" x14ac:dyDescent="0.25">
      <c r="I432" s="43"/>
      <c r="J432" s="44">
        <f>[1]район!$C$52</f>
        <v>746020915.99000013</v>
      </c>
      <c r="K432" s="44">
        <f>[1]район!$D$52</f>
        <v>746020915.99000013</v>
      </c>
      <c r="L432" s="44">
        <f>[1]район!$E$52</f>
        <v>105350001.42</v>
      </c>
      <c r="M432" s="43"/>
      <c r="N432" s="43"/>
    </row>
    <row r="433" spans="9:14" x14ac:dyDescent="0.25">
      <c r="I433" s="43"/>
      <c r="J433" s="43"/>
      <c r="K433" s="43"/>
      <c r="L433" s="43"/>
      <c r="M433" s="43"/>
      <c r="N433" s="43"/>
    </row>
    <row r="434" spans="9:14" x14ac:dyDescent="0.25">
      <c r="I434" s="43"/>
      <c r="J434" s="44">
        <f>J430-J432</f>
        <v>0</v>
      </c>
      <c r="K434" s="44">
        <f t="shared" ref="K434:L434" si="194">K430-K432</f>
        <v>0</v>
      </c>
      <c r="L434" s="44">
        <f t="shared" si="194"/>
        <v>0</v>
      </c>
      <c r="M434" s="43"/>
      <c r="N434" s="43"/>
    </row>
    <row r="435" spans="9:14" x14ac:dyDescent="0.25">
      <c r="I435" s="43"/>
      <c r="J435" s="43"/>
      <c r="K435" s="43"/>
      <c r="L435" s="43"/>
      <c r="M435" s="43"/>
      <c r="N435" s="43"/>
    </row>
    <row r="436" spans="9:14" x14ac:dyDescent="0.25">
      <c r="I436" s="43"/>
      <c r="J436" s="43"/>
      <c r="K436" s="43"/>
      <c r="L436" s="43"/>
      <c r="M436" s="43"/>
      <c r="N436" s="43"/>
    </row>
    <row r="437" spans="9:14" x14ac:dyDescent="0.25">
      <c r="I437" s="43"/>
      <c r="J437" s="43"/>
      <c r="K437" s="43"/>
      <c r="L437" s="43"/>
      <c r="M437" s="43"/>
      <c r="N437" s="43"/>
    </row>
  </sheetData>
  <mergeCells count="1">
    <mergeCell ref="A1:N1"/>
  </mergeCells>
  <pageMargins left="0.59055118110236227" right="0.19685039370078741" top="0.39370078740157483" bottom="0.39370078740157483"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N435"/>
  <sheetViews>
    <sheetView zoomScale="90" zoomScaleNormal="90" workbookViewId="0">
      <pane xSplit="9" ySplit="6" topLeftCell="J425" activePane="bottomRight" state="frozen"/>
      <selection pane="topRight" activeCell="J1" sqref="J1"/>
      <selection pane="bottomLeft" activeCell="A6" sqref="A6"/>
      <selection pane="bottomRight" activeCell="K428" sqref="K428"/>
    </sheetView>
  </sheetViews>
  <sheetFormatPr defaultRowHeight="15" x14ac:dyDescent="0.25"/>
  <cols>
    <col min="1" max="1" width="40.85546875" style="38" customWidth="1"/>
    <col min="2" max="2" width="4.5703125" style="35" customWidth="1"/>
    <col min="3" max="3" width="4.28515625" style="35" customWidth="1"/>
    <col min="4" max="4" width="4.28515625" style="42" customWidth="1"/>
    <col min="5" max="5" width="5.140625" style="42" customWidth="1"/>
    <col min="6" max="6" width="6.140625" style="42" hidden="1" customWidth="1"/>
    <col min="7" max="7" width="5.28515625" style="42" hidden="1" customWidth="1"/>
    <col min="8" max="8" width="7.5703125" style="42" customWidth="1"/>
    <col min="9" max="9" width="4.85546875" style="35" customWidth="1"/>
    <col min="10" max="11" width="15" style="35" customWidth="1"/>
    <col min="12" max="12" width="15.7109375" style="35" customWidth="1"/>
    <col min="13" max="193" width="9.140625" style="35"/>
    <col min="194" max="194" width="1.42578125" style="35" customWidth="1"/>
    <col min="195" max="195" width="59.5703125" style="35" customWidth="1"/>
    <col min="196" max="196" width="9.140625" style="35" customWidth="1"/>
    <col min="197" max="198" width="3.85546875" style="35" customWidth="1"/>
    <col min="199" max="199" width="10.5703125" style="35" customWidth="1"/>
    <col min="200" max="200" width="3.85546875" style="35" customWidth="1"/>
    <col min="201" max="203" width="14.42578125" style="35" customWidth="1"/>
    <col min="204" max="204" width="4.140625" style="35" customWidth="1"/>
    <col min="205" max="205" width="15" style="35" customWidth="1"/>
    <col min="206" max="207" width="9.140625" style="35" customWidth="1"/>
    <col min="208" max="208" width="11.5703125" style="35" customWidth="1"/>
    <col min="209" max="209" width="18.140625" style="35" customWidth="1"/>
    <col min="210" max="210" width="13.140625" style="35" customWidth="1"/>
    <col min="211" max="211" width="12.28515625" style="35" customWidth="1"/>
    <col min="212" max="449" width="9.140625" style="35"/>
    <col min="450" max="450" width="1.42578125" style="35" customWidth="1"/>
    <col min="451" max="451" width="59.5703125" style="35" customWidth="1"/>
    <col min="452" max="452" width="9.140625" style="35" customWidth="1"/>
    <col min="453" max="454" width="3.85546875" style="35" customWidth="1"/>
    <col min="455" max="455" width="10.5703125" style="35" customWidth="1"/>
    <col min="456" max="456" width="3.85546875" style="35" customWidth="1"/>
    <col min="457" max="459" width="14.42578125" style="35" customWidth="1"/>
    <col min="460" max="460" width="4.140625" style="35" customWidth="1"/>
    <col min="461" max="461" width="15" style="35" customWidth="1"/>
    <col min="462" max="463" width="9.140625" style="35" customWidth="1"/>
    <col min="464" max="464" width="11.5703125" style="35" customWidth="1"/>
    <col min="465" max="465" width="18.140625" style="35" customWidth="1"/>
    <col min="466" max="466" width="13.140625" style="35" customWidth="1"/>
    <col min="467" max="467" width="12.28515625" style="35" customWidth="1"/>
    <col min="468" max="705" width="9.140625" style="35"/>
    <col min="706" max="706" width="1.42578125" style="35" customWidth="1"/>
    <col min="707" max="707" width="59.5703125" style="35" customWidth="1"/>
    <col min="708" max="708" width="9.140625" style="35" customWidth="1"/>
    <col min="709" max="710" width="3.85546875" style="35" customWidth="1"/>
    <col min="711" max="711" width="10.5703125" style="35" customWidth="1"/>
    <col min="712" max="712" width="3.85546875" style="35" customWidth="1"/>
    <col min="713" max="715" width="14.42578125" style="35" customWidth="1"/>
    <col min="716" max="716" width="4.140625" style="35" customWidth="1"/>
    <col min="717" max="717" width="15" style="35" customWidth="1"/>
    <col min="718" max="719" width="9.140625" style="35" customWidth="1"/>
    <col min="720" max="720" width="11.5703125" style="35" customWidth="1"/>
    <col min="721" max="721" width="18.140625" style="35" customWidth="1"/>
    <col min="722" max="722" width="13.140625" style="35" customWidth="1"/>
    <col min="723" max="723" width="12.28515625" style="35" customWidth="1"/>
    <col min="724" max="961" width="9.140625" style="35"/>
    <col min="962" max="962" width="1.42578125" style="35" customWidth="1"/>
    <col min="963" max="963" width="59.5703125" style="35" customWidth="1"/>
    <col min="964" max="964" width="9.140625" style="35" customWidth="1"/>
    <col min="965" max="966" width="3.85546875" style="35" customWidth="1"/>
    <col min="967" max="967" width="10.5703125" style="35" customWidth="1"/>
    <col min="968" max="968" width="3.85546875" style="35" customWidth="1"/>
    <col min="969" max="971" width="14.42578125" style="35" customWidth="1"/>
    <col min="972" max="972" width="4.140625" style="35" customWidth="1"/>
    <col min="973" max="973" width="15" style="35" customWidth="1"/>
    <col min="974" max="975" width="9.140625" style="35" customWidth="1"/>
    <col min="976" max="976" width="11.5703125" style="35" customWidth="1"/>
    <col min="977" max="977" width="18.140625" style="35" customWidth="1"/>
    <col min="978" max="978" width="13.140625" style="35" customWidth="1"/>
    <col min="979" max="979" width="12.28515625" style="35" customWidth="1"/>
    <col min="980" max="1217" width="9.140625" style="35"/>
    <col min="1218" max="1218" width="1.42578125" style="35" customWidth="1"/>
    <col min="1219" max="1219" width="59.5703125" style="35" customWidth="1"/>
    <col min="1220" max="1220" width="9.140625" style="35" customWidth="1"/>
    <col min="1221" max="1222" width="3.85546875" style="35" customWidth="1"/>
    <col min="1223" max="1223" width="10.5703125" style="35" customWidth="1"/>
    <col min="1224" max="1224" width="3.85546875" style="35" customWidth="1"/>
    <col min="1225" max="1227" width="14.42578125" style="35" customWidth="1"/>
    <col min="1228" max="1228" width="4.140625" style="35" customWidth="1"/>
    <col min="1229" max="1229" width="15" style="35" customWidth="1"/>
    <col min="1230" max="1231" width="9.140625" style="35" customWidth="1"/>
    <col min="1232" max="1232" width="11.5703125" style="35" customWidth="1"/>
    <col min="1233" max="1233" width="18.140625" style="35" customWidth="1"/>
    <col min="1234" max="1234" width="13.140625" style="35" customWidth="1"/>
    <col min="1235" max="1235" width="12.28515625" style="35" customWidth="1"/>
    <col min="1236" max="1473" width="9.140625" style="35"/>
    <col min="1474" max="1474" width="1.42578125" style="35" customWidth="1"/>
    <col min="1475" max="1475" width="59.5703125" style="35" customWidth="1"/>
    <col min="1476" max="1476" width="9.140625" style="35" customWidth="1"/>
    <col min="1477" max="1478" width="3.85546875" style="35" customWidth="1"/>
    <col min="1479" max="1479" width="10.5703125" style="35" customWidth="1"/>
    <col min="1480" max="1480" width="3.85546875" style="35" customWidth="1"/>
    <col min="1481" max="1483" width="14.42578125" style="35" customWidth="1"/>
    <col min="1484" max="1484" width="4.140625" style="35" customWidth="1"/>
    <col min="1485" max="1485" width="15" style="35" customWidth="1"/>
    <col min="1486" max="1487" width="9.140625" style="35" customWidth="1"/>
    <col min="1488" max="1488" width="11.5703125" style="35" customWidth="1"/>
    <col min="1489" max="1489" width="18.140625" style="35" customWidth="1"/>
    <col min="1490" max="1490" width="13.140625" style="35" customWidth="1"/>
    <col min="1491" max="1491" width="12.28515625" style="35" customWidth="1"/>
    <col min="1492" max="1729" width="9.140625" style="35"/>
    <col min="1730" max="1730" width="1.42578125" style="35" customWidth="1"/>
    <col min="1731" max="1731" width="59.5703125" style="35" customWidth="1"/>
    <col min="1732" max="1732" width="9.140625" style="35" customWidth="1"/>
    <col min="1733" max="1734" width="3.85546875" style="35" customWidth="1"/>
    <col min="1735" max="1735" width="10.5703125" style="35" customWidth="1"/>
    <col min="1736" max="1736" width="3.85546875" style="35" customWidth="1"/>
    <col min="1737" max="1739" width="14.42578125" style="35" customWidth="1"/>
    <col min="1740" max="1740" width="4.140625" style="35" customWidth="1"/>
    <col min="1741" max="1741" width="15" style="35" customWidth="1"/>
    <col min="1742" max="1743" width="9.140625" style="35" customWidth="1"/>
    <col min="1744" max="1744" width="11.5703125" style="35" customWidth="1"/>
    <col min="1745" max="1745" width="18.140625" style="35" customWidth="1"/>
    <col min="1746" max="1746" width="13.140625" style="35" customWidth="1"/>
    <col min="1747" max="1747" width="12.28515625" style="35" customWidth="1"/>
    <col min="1748" max="1985" width="9.140625" style="35"/>
    <col min="1986" max="1986" width="1.42578125" style="35" customWidth="1"/>
    <col min="1987" max="1987" width="59.5703125" style="35" customWidth="1"/>
    <col min="1988" max="1988" width="9.140625" style="35" customWidth="1"/>
    <col min="1989" max="1990" width="3.85546875" style="35" customWidth="1"/>
    <col min="1991" max="1991" width="10.5703125" style="35" customWidth="1"/>
    <col min="1992" max="1992" width="3.85546875" style="35" customWidth="1"/>
    <col min="1993" max="1995" width="14.42578125" style="35" customWidth="1"/>
    <col min="1996" max="1996" width="4.140625" style="35" customWidth="1"/>
    <col min="1997" max="1997" width="15" style="35" customWidth="1"/>
    <col min="1998" max="1999" width="9.140625" style="35" customWidth="1"/>
    <col min="2000" max="2000" width="11.5703125" style="35" customWidth="1"/>
    <col min="2001" max="2001" width="18.140625" style="35" customWidth="1"/>
    <col min="2002" max="2002" width="13.140625" style="35" customWidth="1"/>
    <col min="2003" max="2003" width="12.28515625" style="35" customWidth="1"/>
    <col min="2004" max="2241" width="9.140625" style="35"/>
    <col min="2242" max="2242" width="1.42578125" style="35" customWidth="1"/>
    <col min="2243" max="2243" width="59.5703125" style="35" customWidth="1"/>
    <col min="2244" max="2244" width="9.140625" style="35" customWidth="1"/>
    <col min="2245" max="2246" width="3.85546875" style="35" customWidth="1"/>
    <col min="2247" max="2247" width="10.5703125" style="35" customWidth="1"/>
    <col min="2248" max="2248" width="3.85546875" style="35" customWidth="1"/>
    <col min="2249" max="2251" width="14.42578125" style="35" customWidth="1"/>
    <col min="2252" max="2252" width="4.140625" style="35" customWidth="1"/>
    <col min="2253" max="2253" width="15" style="35" customWidth="1"/>
    <col min="2254" max="2255" width="9.140625" style="35" customWidth="1"/>
    <col min="2256" max="2256" width="11.5703125" style="35" customWidth="1"/>
    <col min="2257" max="2257" width="18.140625" style="35" customWidth="1"/>
    <col min="2258" max="2258" width="13.140625" style="35" customWidth="1"/>
    <col min="2259" max="2259" width="12.28515625" style="35" customWidth="1"/>
    <col min="2260" max="2497" width="9.140625" style="35"/>
    <col min="2498" max="2498" width="1.42578125" style="35" customWidth="1"/>
    <col min="2499" max="2499" width="59.5703125" style="35" customWidth="1"/>
    <col min="2500" max="2500" width="9.140625" style="35" customWidth="1"/>
    <col min="2501" max="2502" width="3.85546875" style="35" customWidth="1"/>
    <col min="2503" max="2503" width="10.5703125" style="35" customWidth="1"/>
    <col min="2504" max="2504" width="3.85546875" style="35" customWidth="1"/>
    <col min="2505" max="2507" width="14.42578125" style="35" customWidth="1"/>
    <col min="2508" max="2508" width="4.140625" style="35" customWidth="1"/>
    <col min="2509" max="2509" width="15" style="35" customWidth="1"/>
    <col min="2510" max="2511" width="9.140625" style="35" customWidth="1"/>
    <col min="2512" max="2512" width="11.5703125" style="35" customWidth="1"/>
    <col min="2513" max="2513" width="18.140625" style="35" customWidth="1"/>
    <col min="2514" max="2514" width="13.140625" style="35" customWidth="1"/>
    <col min="2515" max="2515" width="12.28515625" style="35" customWidth="1"/>
    <col min="2516" max="2753" width="9.140625" style="35"/>
    <col min="2754" max="2754" width="1.42578125" style="35" customWidth="1"/>
    <col min="2755" max="2755" width="59.5703125" style="35" customWidth="1"/>
    <col min="2756" max="2756" width="9.140625" style="35" customWidth="1"/>
    <col min="2757" max="2758" width="3.85546875" style="35" customWidth="1"/>
    <col min="2759" max="2759" width="10.5703125" style="35" customWidth="1"/>
    <col min="2760" max="2760" width="3.85546875" style="35" customWidth="1"/>
    <col min="2761" max="2763" width="14.42578125" style="35" customWidth="1"/>
    <col min="2764" max="2764" width="4.140625" style="35" customWidth="1"/>
    <col min="2765" max="2765" width="15" style="35" customWidth="1"/>
    <col min="2766" max="2767" width="9.140625" style="35" customWidth="1"/>
    <col min="2768" max="2768" width="11.5703125" style="35" customWidth="1"/>
    <col min="2769" max="2769" width="18.140625" style="35" customWidth="1"/>
    <col min="2770" max="2770" width="13.140625" style="35" customWidth="1"/>
    <col min="2771" max="2771" width="12.28515625" style="35" customWidth="1"/>
    <col min="2772" max="3009" width="9.140625" style="35"/>
    <col min="3010" max="3010" width="1.42578125" style="35" customWidth="1"/>
    <col min="3011" max="3011" width="59.5703125" style="35" customWidth="1"/>
    <col min="3012" max="3012" width="9.140625" style="35" customWidth="1"/>
    <col min="3013" max="3014" width="3.85546875" style="35" customWidth="1"/>
    <col min="3015" max="3015" width="10.5703125" style="35" customWidth="1"/>
    <col min="3016" max="3016" width="3.85546875" style="35" customWidth="1"/>
    <col min="3017" max="3019" width="14.42578125" style="35" customWidth="1"/>
    <col min="3020" max="3020" width="4.140625" style="35" customWidth="1"/>
    <col min="3021" max="3021" width="15" style="35" customWidth="1"/>
    <col min="3022" max="3023" width="9.140625" style="35" customWidth="1"/>
    <col min="3024" max="3024" width="11.5703125" style="35" customWidth="1"/>
    <col min="3025" max="3025" width="18.140625" style="35" customWidth="1"/>
    <col min="3026" max="3026" width="13.140625" style="35" customWidth="1"/>
    <col min="3027" max="3027" width="12.28515625" style="35" customWidth="1"/>
    <col min="3028" max="3265" width="9.140625" style="35"/>
    <col min="3266" max="3266" width="1.42578125" style="35" customWidth="1"/>
    <col min="3267" max="3267" width="59.5703125" style="35" customWidth="1"/>
    <col min="3268" max="3268" width="9.140625" style="35" customWidth="1"/>
    <col min="3269" max="3270" width="3.85546875" style="35" customWidth="1"/>
    <col min="3271" max="3271" width="10.5703125" style="35" customWidth="1"/>
    <col min="3272" max="3272" width="3.85546875" style="35" customWidth="1"/>
    <col min="3273" max="3275" width="14.42578125" style="35" customWidth="1"/>
    <col min="3276" max="3276" width="4.140625" style="35" customWidth="1"/>
    <col min="3277" max="3277" width="15" style="35" customWidth="1"/>
    <col min="3278" max="3279" width="9.140625" style="35" customWidth="1"/>
    <col min="3280" max="3280" width="11.5703125" style="35" customWidth="1"/>
    <col min="3281" max="3281" width="18.140625" style="35" customWidth="1"/>
    <col min="3282" max="3282" width="13.140625" style="35" customWidth="1"/>
    <col min="3283" max="3283" width="12.28515625" style="35" customWidth="1"/>
    <col min="3284" max="3521" width="9.140625" style="35"/>
    <col min="3522" max="3522" width="1.42578125" style="35" customWidth="1"/>
    <col min="3523" max="3523" width="59.5703125" style="35" customWidth="1"/>
    <col min="3524" max="3524" width="9.140625" style="35" customWidth="1"/>
    <col min="3525" max="3526" width="3.85546875" style="35" customWidth="1"/>
    <col min="3527" max="3527" width="10.5703125" style="35" customWidth="1"/>
    <col min="3528" max="3528" width="3.85546875" style="35" customWidth="1"/>
    <col min="3529" max="3531" width="14.42578125" style="35" customWidth="1"/>
    <col min="3532" max="3532" width="4.140625" style="35" customWidth="1"/>
    <col min="3533" max="3533" width="15" style="35" customWidth="1"/>
    <col min="3534" max="3535" width="9.140625" style="35" customWidth="1"/>
    <col min="3536" max="3536" width="11.5703125" style="35" customWidth="1"/>
    <col min="3537" max="3537" width="18.140625" style="35" customWidth="1"/>
    <col min="3538" max="3538" width="13.140625" style="35" customWidth="1"/>
    <col min="3539" max="3539" width="12.28515625" style="35" customWidth="1"/>
    <col min="3540" max="3777" width="9.140625" style="35"/>
    <col min="3778" max="3778" width="1.42578125" style="35" customWidth="1"/>
    <col min="3779" max="3779" width="59.5703125" style="35" customWidth="1"/>
    <col min="3780" max="3780" width="9.140625" style="35" customWidth="1"/>
    <col min="3781" max="3782" width="3.85546875" style="35" customWidth="1"/>
    <col min="3783" max="3783" width="10.5703125" style="35" customWidth="1"/>
    <col min="3784" max="3784" width="3.85546875" style="35" customWidth="1"/>
    <col min="3785" max="3787" width="14.42578125" style="35" customWidth="1"/>
    <col min="3788" max="3788" width="4.140625" style="35" customWidth="1"/>
    <col min="3789" max="3789" width="15" style="35" customWidth="1"/>
    <col min="3790" max="3791" width="9.140625" style="35" customWidth="1"/>
    <col min="3792" max="3792" width="11.5703125" style="35" customWidth="1"/>
    <col min="3793" max="3793" width="18.140625" style="35" customWidth="1"/>
    <col min="3794" max="3794" width="13.140625" style="35" customWidth="1"/>
    <col min="3795" max="3795" width="12.28515625" style="35" customWidth="1"/>
    <col min="3796" max="4033" width="9.140625" style="35"/>
    <col min="4034" max="4034" width="1.42578125" style="35" customWidth="1"/>
    <col min="4035" max="4035" width="59.5703125" style="35" customWidth="1"/>
    <col min="4036" max="4036" width="9.140625" style="35" customWidth="1"/>
    <col min="4037" max="4038" width="3.85546875" style="35" customWidth="1"/>
    <col min="4039" max="4039" width="10.5703125" style="35" customWidth="1"/>
    <col min="4040" max="4040" width="3.85546875" style="35" customWidth="1"/>
    <col min="4041" max="4043" width="14.42578125" style="35" customWidth="1"/>
    <col min="4044" max="4044" width="4.140625" style="35" customWidth="1"/>
    <col min="4045" max="4045" width="15" style="35" customWidth="1"/>
    <col min="4046" max="4047" width="9.140625" style="35" customWidth="1"/>
    <col min="4048" max="4048" width="11.5703125" style="35" customWidth="1"/>
    <col min="4049" max="4049" width="18.140625" style="35" customWidth="1"/>
    <col min="4050" max="4050" width="13.140625" style="35" customWidth="1"/>
    <col min="4051" max="4051" width="12.28515625" style="35" customWidth="1"/>
    <col min="4052" max="4289" width="9.140625" style="35"/>
    <col min="4290" max="4290" width="1.42578125" style="35" customWidth="1"/>
    <col min="4291" max="4291" width="59.5703125" style="35" customWidth="1"/>
    <col min="4292" max="4292" width="9.140625" style="35" customWidth="1"/>
    <col min="4293" max="4294" width="3.85546875" style="35" customWidth="1"/>
    <col min="4295" max="4295" width="10.5703125" style="35" customWidth="1"/>
    <col min="4296" max="4296" width="3.85546875" style="35" customWidth="1"/>
    <col min="4297" max="4299" width="14.42578125" style="35" customWidth="1"/>
    <col min="4300" max="4300" width="4.140625" style="35" customWidth="1"/>
    <col min="4301" max="4301" width="15" style="35" customWidth="1"/>
    <col min="4302" max="4303" width="9.140625" style="35" customWidth="1"/>
    <col min="4304" max="4304" width="11.5703125" style="35" customWidth="1"/>
    <col min="4305" max="4305" width="18.140625" style="35" customWidth="1"/>
    <col min="4306" max="4306" width="13.140625" style="35" customWidth="1"/>
    <col min="4307" max="4307" width="12.28515625" style="35" customWidth="1"/>
    <col min="4308" max="4545" width="9.140625" style="35"/>
    <col min="4546" max="4546" width="1.42578125" style="35" customWidth="1"/>
    <col min="4547" max="4547" width="59.5703125" style="35" customWidth="1"/>
    <col min="4548" max="4548" width="9.140625" style="35" customWidth="1"/>
    <col min="4549" max="4550" width="3.85546875" style="35" customWidth="1"/>
    <col min="4551" max="4551" width="10.5703125" style="35" customWidth="1"/>
    <col min="4552" max="4552" width="3.85546875" style="35" customWidth="1"/>
    <col min="4553" max="4555" width="14.42578125" style="35" customWidth="1"/>
    <col min="4556" max="4556" width="4.140625" style="35" customWidth="1"/>
    <col min="4557" max="4557" width="15" style="35" customWidth="1"/>
    <col min="4558" max="4559" width="9.140625" style="35" customWidth="1"/>
    <col min="4560" max="4560" width="11.5703125" style="35" customWidth="1"/>
    <col min="4561" max="4561" width="18.140625" style="35" customWidth="1"/>
    <col min="4562" max="4562" width="13.140625" style="35" customWidth="1"/>
    <col min="4563" max="4563" width="12.28515625" style="35" customWidth="1"/>
    <col min="4564" max="4801" width="9.140625" style="35"/>
    <col min="4802" max="4802" width="1.42578125" style="35" customWidth="1"/>
    <col min="4803" max="4803" width="59.5703125" style="35" customWidth="1"/>
    <col min="4804" max="4804" width="9.140625" style="35" customWidth="1"/>
    <col min="4805" max="4806" width="3.85546875" style="35" customWidth="1"/>
    <col min="4807" max="4807" width="10.5703125" style="35" customWidth="1"/>
    <col min="4808" max="4808" width="3.85546875" style="35" customWidth="1"/>
    <col min="4809" max="4811" width="14.42578125" style="35" customWidth="1"/>
    <col min="4812" max="4812" width="4.140625" style="35" customWidth="1"/>
    <col min="4813" max="4813" width="15" style="35" customWidth="1"/>
    <col min="4814" max="4815" width="9.140625" style="35" customWidth="1"/>
    <col min="4816" max="4816" width="11.5703125" style="35" customWidth="1"/>
    <col min="4817" max="4817" width="18.140625" style="35" customWidth="1"/>
    <col min="4818" max="4818" width="13.140625" style="35" customWidth="1"/>
    <col min="4819" max="4819" width="12.28515625" style="35" customWidth="1"/>
    <col min="4820" max="5057" width="9.140625" style="35"/>
    <col min="5058" max="5058" width="1.42578125" style="35" customWidth="1"/>
    <col min="5059" max="5059" width="59.5703125" style="35" customWidth="1"/>
    <col min="5060" max="5060" width="9.140625" style="35" customWidth="1"/>
    <col min="5061" max="5062" width="3.85546875" style="35" customWidth="1"/>
    <col min="5063" max="5063" width="10.5703125" style="35" customWidth="1"/>
    <col min="5064" max="5064" width="3.85546875" style="35" customWidth="1"/>
    <col min="5065" max="5067" width="14.42578125" style="35" customWidth="1"/>
    <col min="5068" max="5068" width="4.140625" style="35" customWidth="1"/>
    <col min="5069" max="5069" width="15" style="35" customWidth="1"/>
    <col min="5070" max="5071" width="9.140625" style="35" customWidth="1"/>
    <col min="5072" max="5072" width="11.5703125" style="35" customWidth="1"/>
    <col min="5073" max="5073" width="18.140625" style="35" customWidth="1"/>
    <col min="5074" max="5074" width="13.140625" style="35" customWidth="1"/>
    <col min="5075" max="5075" width="12.28515625" style="35" customWidth="1"/>
    <col min="5076" max="5313" width="9.140625" style="35"/>
    <col min="5314" max="5314" width="1.42578125" style="35" customWidth="1"/>
    <col min="5315" max="5315" width="59.5703125" style="35" customWidth="1"/>
    <col min="5316" max="5316" width="9.140625" style="35" customWidth="1"/>
    <col min="5317" max="5318" width="3.85546875" style="35" customWidth="1"/>
    <col min="5319" max="5319" width="10.5703125" style="35" customWidth="1"/>
    <col min="5320" max="5320" width="3.85546875" style="35" customWidth="1"/>
    <col min="5321" max="5323" width="14.42578125" style="35" customWidth="1"/>
    <col min="5324" max="5324" width="4.140625" style="35" customWidth="1"/>
    <col min="5325" max="5325" width="15" style="35" customWidth="1"/>
    <col min="5326" max="5327" width="9.140625" style="35" customWidth="1"/>
    <col min="5328" max="5328" width="11.5703125" style="35" customWidth="1"/>
    <col min="5329" max="5329" width="18.140625" style="35" customWidth="1"/>
    <col min="5330" max="5330" width="13.140625" style="35" customWidth="1"/>
    <col min="5331" max="5331" width="12.28515625" style="35" customWidth="1"/>
    <col min="5332" max="5569" width="9.140625" style="35"/>
    <col min="5570" max="5570" width="1.42578125" style="35" customWidth="1"/>
    <col min="5571" max="5571" width="59.5703125" style="35" customWidth="1"/>
    <col min="5572" max="5572" width="9.140625" style="35" customWidth="1"/>
    <col min="5573" max="5574" width="3.85546875" style="35" customWidth="1"/>
    <col min="5575" max="5575" width="10.5703125" style="35" customWidth="1"/>
    <col min="5576" max="5576" width="3.85546875" style="35" customWidth="1"/>
    <col min="5577" max="5579" width="14.42578125" style="35" customWidth="1"/>
    <col min="5580" max="5580" width="4.140625" style="35" customWidth="1"/>
    <col min="5581" max="5581" width="15" style="35" customWidth="1"/>
    <col min="5582" max="5583" width="9.140625" style="35" customWidth="1"/>
    <col min="5584" max="5584" width="11.5703125" style="35" customWidth="1"/>
    <col min="5585" max="5585" width="18.140625" style="35" customWidth="1"/>
    <col min="5586" max="5586" width="13.140625" style="35" customWidth="1"/>
    <col min="5587" max="5587" width="12.28515625" style="35" customWidth="1"/>
    <col min="5588" max="5825" width="9.140625" style="35"/>
    <col min="5826" max="5826" width="1.42578125" style="35" customWidth="1"/>
    <col min="5827" max="5827" width="59.5703125" style="35" customWidth="1"/>
    <col min="5828" max="5828" width="9.140625" style="35" customWidth="1"/>
    <col min="5829" max="5830" width="3.85546875" style="35" customWidth="1"/>
    <col min="5831" max="5831" width="10.5703125" style="35" customWidth="1"/>
    <col min="5832" max="5832" width="3.85546875" style="35" customWidth="1"/>
    <col min="5833" max="5835" width="14.42578125" style="35" customWidth="1"/>
    <col min="5836" max="5836" width="4.140625" style="35" customWidth="1"/>
    <col min="5837" max="5837" width="15" style="35" customWidth="1"/>
    <col min="5838" max="5839" width="9.140625" style="35" customWidth="1"/>
    <col min="5840" max="5840" width="11.5703125" style="35" customWidth="1"/>
    <col min="5841" max="5841" width="18.140625" style="35" customWidth="1"/>
    <col min="5842" max="5842" width="13.140625" style="35" customWidth="1"/>
    <col min="5843" max="5843" width="12.28515625" style="35" customWidth="1"/>
    <col min="5844" max="6081" width="9.140625" style="35"/>
    <col min="6082" max="6082" width="1.42578125" style="35" customWidth="1"/>
    <col min="6083" max="6083" width="59.5703125" style="35" customWidth="1"/>
    <col min="6084" max="6084" width="9.140625" style="35" customWidth="1"/>
    <col min="6085" max="6086" width="3.85546875" style="35" customWidth="1"/>
    <col min="6087" max="6087" width="10.5703125" style="35" customWidth="1"/>
    <col min="6088" max="6088" width="3.85546875" style="35" customWidth="1"/>
    <col min="6089" max="6091" width="14.42578125" style="35" customWidth="1"/>
    <col min="6092" max="6092" width="4.140625" style="35" customWidth="1"/>
    <col min="6093" max="6093" width="15" style="35" customWidth="1"/>
    <col min="6094" max="6095" width="9.140625" style="35" customWidth="1"/>
    <col min="6096" max="6096" width="11.5703125" style="35" customWidth="1"/>
    <col min="6097" max="6097" width="18.140625" style="35" customWidth="1"/>
    <col min="6098" max="6098" width="13.140625" style="35" customWidth="1"/>
    <col min="6099" max="6099" width="12.28515625" style="35" customWidth="1"/>
    <col min="6100" max="6337" width="9.140625" style="35"/>
    <col min="6338" max="6338" width="1.42578125" style="35" customWidth="1"/>
    <col min="6339" max="6339" width="59.5703125" style="35" customWidth="1"/>
    <col min="6340" max="6340" width="9.140625" style="35" customWidth="1"/>
    <col min="6341" max="6342" width="3.85546875" style="35" customWidth="1"/>
    <col min="6343" max="6343" width="10.5703125" style="35" customWidth="1"/>
    <col min="6344" max="6344" width="3.85546875" style="35" customWidth="1"/>
    <col min="6345" max="6347" width="14.42578125" style="35" customWidth="1"/>
    <col min="6348" max="6348" width="4.140625" style="35" customWidth="1"/>
    <col min="6349" max="6349" width="15" style="35" customWidth="1"/>
    <col min="6350" max="6351" width="9.140625" style="35" customWidth="1"/>
    <col min="6352" max="6352" width="11.5703125" style="35" customWidth="1"/>
    <col min="6353" max="6353" width="18.140625" style="35" customWidth="1"/>
    <col min="6354" max="6354" width="13.140625" style="35" customWidth="1"/>
    <col min="6355" max="6355" width="12.28515625" style="35" customWidth="1"/>
    <col min="6356" max="6593" width="9.140625" style="35"/>
    <col min="6594" max="6594" width="1.42578125" style="35" customWidth="1"/>
    <col min="6595" max="6595" width="59.5703125" style="35" customWidth="1"/>
    <col min="6596" max="6596" width="9.140625" style="35" customWidth="1"/>
    <col min="6597" max="6598" width="3.85546875" style="35" customWidth="1"/>
    <col min="6599" max="6599" width="10.5703125" style="35" customWidth="1"/>
    <col min="6600" max="6600" width="3.85546875" style="35" customWidth="1"/>
    <col min="6601" max="6603" width="14.42578125" style="35" customWidth="1"/>
    <col min="6604" max="6604" width="4.140625" style="35" customWidth="1"/>
    <col min="6605" max="6605" width="15" style="35" customWidth="1"/>
    <col min="6606" max="6607" width="9.140625" style="35" customWidth="1"/>
    <col min="6608" max="6608" width="11.5703125" style="35" customWidth="1"/>
    <col min="6609" max="6609" width="18.140625" style="35" customWidth="1"/>
    <col min="6610" max="6610" width="13.140625" style="35" customWidth="1"/>
    <col min="6611" max="6611" width="12.28515625" style="35" customWidth="1"/>
    <col min="6612" max="6849" width="9.140625" style="35"/>
    <col min="6850" max="6850" width="1.42578125" style="35" customWidth="1"/>
    <col min="6851" max="6851" width="59.5703125" style="35" customWidth="1"/>
    <col min="6852" max="6852" width="9.140625" style="35" customWidth="1"/>
    <col min="6853" max="6854" width="3.85546875" style="35" customWidth="1"/>
    <col min="6855" max="6855" width="10.5703125" style="35" customWidth="1"/>
    <col min="6856" max="6856" width="3.85546875" style="35" customWidth="1"/>
    <col min="6857" max="6859" width="14.42578125" style="35" customWidth="1"/>
    <col min="6860" max="6860" width="4.140625" style="35" customWidth="1"/>
    <col min="6861" max="6861" width="15" style="35" customWidth="1"/>
    <col min="6862" max="6863" width="9.140625" style="35" customWidth="1"/>
    <col min="6864" max="6864" width="11.5703125" style="35" customWidth="1"/>
    <col min="6865" max="6865" width="18.140625" style="35" customWidth="1"/>
    <col min="6866" max="6866" width="13.140625" style="35" customWidth="1"/>
    <col min="6867" max="6867" width="12.28515625" style="35" customWidth="1"/>
    <col min="6868" max="7105" width="9.140625" style="35"/>
    <col min="7106" max="7106" width="1.42578125" style="35" customWidth="1"/>
    <col min="7107" max="7107" width="59.5703125" style="35" customWidth="1"/>
    <col min="7108" max="7108" width="9.140625" style="35" customWidth="1"/>
    <col min="7109" max="7110" width="3.85546875" style="35" customWidth="1"/>
    <col min="7111" max="7111" width="10.5703125" style="35" customWidth="1"/>
    <col min="7112" max="7112" width="3.85546875" style="35" customWidth="1"/>
    <col min="7113" max="7115" width="14.42578125" style="35" customWidth="1"/>
    <col min="7116" max="7116" width="4.140625" style="35" customWidth="1"/>
    <col min="7117" max="7117" width="15" style="35" customWidth="1"/>
    <col min="7118" max="7119" width="9.140625" style="35" customWidth="1"/>
    <col min="7120" max="7120" width="11.5703125" style="35" customWidth="1"/>
    <col min="7121" max="7121" width="18.140625" style="35" customWidth="1"/>
    <col min="7122" max="7122" width="13.140625" style="35" customWidth="1"/>
    <col min="7123" max="7123" width="12.28515625" style="35" customWidth="1"/>
    <col min="7124" max="7361" width="9.140625" style="35"/>
    <col min="7362" max="7362" width="1.42578125" style="35" customWidth="1"/>
    <col min="7363" max="7363" width="59.5703125" style="35" customWidth="1"/>
    <col min="7364" max="7364" width="9.140625" style="35" customWidth="1"/>
    <col min="7365" max="7366" width="3.85546875" style="35" customWidth="1"/>
    <col min="7367" max="7367" width="10.5703125" style="35" customWidth="1"/>
    <col min="7368" max="7368" width="3.85546875" style="35" customWidth="1"/>
    <col min="7369" max="7371" width="14.42578125" style="35" customWidth="1"/>
    <col min="7372" max="7372" width="4.140625" style="35" customWidth="1"/>
    <col min="7373" max="7373" width="15" style="35" customWidth="1"/>
    <col min="7374" max="7375" width="9.140625" style="35" customWidth="1"/>
    <col min="7376" max="7376" width="11.5703125" style="35" customWidth="1"/>
    <col min="7377" max="7377" width="18.140625" style="35" customWidth="1"/>
    <col min="7378" max="7378" width="13.140625" style="35" customWidth="1"/>
    <col min="7379" max="7379" width="12.28515625" style="35" customWidth="1"/>
    <col min="7380" max="7617" width="9.140625" style="35"/>
    <col min="7618" max="7618" width="1.42578125" style="35" customWidth="1"/>
    <col min="7619" max="7619" width="59.5703125" style="35" customWidth="1"/>
    <col min="7620" max="7620" width="9.140625" style="35" customWidth="1"/>
    <col min="7621" max="7622" width="3.85546875" style="35" customWidth="1"/>
    <col min="7623" max="7623" width="10.5703125" style="35" customWidth="1"/>
    <col min="7624" max="7624" width="3.85546875" style="35" customWidth="1"/>
    <col min="7625" max="7627" width="14.42578125" style="35" customWidth="1"/>
    <col min="7628" max="7628" width="4.140625" style="35" customWidth="1"/>
    <col min="7629" max="7629" width="15" style="35" customWidth="1"/>
    <col min="7630" max="7631" width="9.140625" style="35" customWidth="1"/>
    <col min="7632" max="7632" width="11.5703125" style="35" customWidth="1"/>
    <col min="7633" max="7633" width="18.140625" style="35" customWidth="1"/>
    <col min="7634" max="7634" width="13.140625" style="35" customWidth="1"/>
    <col min="7635" max="7635" width="12.28515625" style="35" customWidth="1"/>
    <col min="7636" max="7873" width="9.140625" style="35"/>
    <col min="7874" max="7874" width="1.42578125" style="35" customWidth="1"/>
    <col min="7875" max="7875" width="59.5703125" style="35" customWidth="1"/>
    <col min="7876" max="7876" width="9.140625" style="35" customWidth="1"/>
    <col min="7877" max="7878" width="3.85546875" style="35" customWidth="1"/>
    <col min="7879" max="7879" width="10.5703125" style="35" customWidth="1"/>
    <col min="7880" max="7880" width="3.85546875" style="35" customWidth="1"/>
    <col min="7881" max="7883" width="14.42578125" style="35" customWidth="1"/>
    <col min="7884" max="7884" width="4.140625" style="35" customWidth="1"/>
    <col min="7885" max="7885" width="15" style="35" customWidth="1"/>
    <col min="7886" max="7887" width="9.140625" style="35" customWidth="1"/>
    <col min="7888" max="7888" width="11.5703125" style="35" customWidth="1"/>
    <col min="7889" max="7889" width="18.140625" style="35" customWidth="1"/>
    <col min="7890" max="7890" width="13.140625" style="35" customWidth="1"/>
    <col min="7891" max="7891" width="12.28515625" style="35" customWidth="1"/>
    <col min="7892" max="8129" width="9.140625" style="35"/>
    <col min="8130" max="8130" width="1.42578125" style="35" customWidth="1"/>
    <col min="8131" max="8131" width="59.5703125" style="35" customWidth="1"/>
    <col min="8132" max="8132" width="9.140625" style="35" customWidth="1"/>
    <col min="8133" max="8134" width="3.85546875" style="35" customWidth="1"/>
    <col min="8135" max="8135" width="10.5703125" style="35" customWidth="1"/>
    <col min="8136" max="8136" width="3.85546875" style="35" customWidth="1"/>
    <col min="8137" max="8139" width="14.42578125" style="35" customWidth="1"/>
    <col min="8140" max="8140" width="4.140625" style="35" customWidth="1"/>
    <col min="8141" max="8141" width="15" style="35" customWidth="1"/>
    <col min="8142" max="8143" width="9.140625" style="35" customWidth="1"/>
    <col min="8144" max="8144" width="11.5703125" style="35" customWidth="1"/>
    <col min="8145" max="8145" width="18.140625" style="35" customWidth="1"/>
    <col min="8146" max="8146" width="13.140625" style="35" customWidth="1"/>
    <col min="8147" max="8147" width="12.28515625" style="35" customWidth="1"/>
    <col min="8148" max="8385" width="9.140625" style="35"/>
    <col min="8386" max="8386" width="1.42578125" style="35" customWidth="1"/>
    <col min="8387" max="8387" width="59.5703125" style="35" customWidth="1"/>
    <col min="8388" max="8388" width="9.140625" style="35" customWidth="1"/>
    <col min="8389" max="8390" width="3.85546875" style="35" customWidth="1"/>
    <col min="8391" max="8391" width="10.5703125" style="35" customWidth="1"/>
    <col min="8392" max="8392" width="3.85546875" style="35" customWidth="1"/>
    <col min="8393" max="8395" width="14.42578125" style="35" customWidth="1"/>
    <col min="8396" max="8396" width="4.140625" style="35" customWidth="1"/>
    <col min="8397" max="8397" width="15" style="35" customWidth="1"/>
    <col min="8398" max="8399" width="9.140625" style="35" customWidth="1"/>
    <col min="8400" max="8400" width="11.5703125" style="35" customWidth="1"/>
    <col min="8401" max="8401" width="18.140625" style="35" customWidth="1"/>
    <col min="8402" max="8402" width="13.140625" style="35" customWidth="1"/>
    <col min="8403" max="8403" width="12.28515625" style="35" customWidth="1"/>
    <col min="8404" max="8641" width="9.140625" style="35"/>
    <col min="8642" max="8642" width="1.42578125" style="35" customWidth="1"/>
    <col min="8643" max="8643" width="59.5703125" style="35" customWidth="1"/>
    <col min="8644" max="8644" width="9.140625" style="35" customWidth="1"/>
    <col min="8645" max="8646" width="3.85546875" style="35" customWidth="1"/>
    <col min="8647" max="8647" width="10.5703125" style="35" customWidth="1"/>
    <col min="8648" max="8648" width="3.85546875" style="35" customWidth="1"/>
    <col min="8649" max="8651" width="14.42578125" style="35" customWidth="1"/>
    <col min="8652" max="8652" width="4.140625" style="35" customWidth="1"/>
    <col min="8653" max="8653" width="15" style="35" customWidth="1"/>
    <col min="8654" max="8655" width="9.140625" style="35" customWidth="1"/>
    <col min="8656" max="8656" width="11.5703125" style="35" customWidth="1"/>
    <col min="8657" max="8657" width="18.140625" style="35" customWidth="1"/>
    <col min="8658" max="8658" width="13.140625" style="35" customWidth="1"/>
    <col min="8659" max="8659" width="12.28515625" style="35" customWidth="1"/>
    <col min="8660" max="8897" width="9.140625" style="35"/>
    <col min="8898" max="8898" width="1.42578125" style="35" customWidth="1"/>
    <col min="8899" max="8899" width="59.5703125" style="35" customWidth="1"/>
    <col min="8900" max="8900" width="9.140625" style="35" customWidth="1"/>
    <col min="8901" max="8902" width="3.85546875" style="35" customWidth="1"/>
    <col min="8903" max="8903" width="10.5703125" style="35" customWidth="1"/>
    <col min="8904" max="8904" width="3.85546875" style="35" customWidth="1"/>
    <col min="8905" max="8907" width="14.42578125" style="35" customWidth="1"/>
    <col min="8908" max="8908" width="4.140625" style="35" customWidth="1"/>
    <col min="8909" max="8909" width="15" style="35" customWidth="1"/>
    <col min="8910" max="8911" width="9.140625" style="35" customWidth="1"/>
    <col min="8912" max="8912" width="11.5703125" style="35" customWidth="1"/>
    <col min="8913" max="8913" width="18.140625" style="35" customWidth="1"/>
    <col min="8914" max="8914" width="13.140625" style="35" customWidth="1"/>
    <col min="8915" max="8915" width="12.28515625" style="35" customWidth="1"/>
    <col min="8916" max="9153" width="9.140625" style="35"/>
    <col min="9154" max="9154" width="1.42578125" style="35" customWidth="1"/>
    <col min="9155" max="9155" width="59.5703125" style="35" customWidth="1"/>
    <col min="9156" max="9156" width="9.140625" style="35" customWidth="1"/>
    <col min="9157" max="9158" width="3.85546875" style="35" customWidth="1"/>
    <col min="9159" max="9159" width="10.5703125" style="35" customWidth="1"/>
    <col min="9160" max="9160" width="3.85546875" style="35" customWidth="1"/>
    <col min="9161" max="9163" width="14.42578125" style="35" customWidth="1"/>
    <col min="9164" max="9164" width="4.140625" style="35" customWidth="1"/>
    <col min="9165" max="9165" width="15" style="35" customWidth="1"/>
    <col min="9166" max="9167" width="9.140625" style="35" customWidth="1"/>
    <col min="9168" max="9168" width="11.5703125" style="35" customWidth="1"/>
    <col min="9169" max="9169" width="18.140625" style="35" customWidth="1"/>
    <col min="9170" max="9170" width="13.140625" style="35" customWidth="1"/>
    <col min="9171" max="9171" width="12.28515625" style="35" customWidth="1"/>
    <col min="9172" max="9409" width="9.140625" style="35"/>
    <col min="9410" max="9410" width="1.42578125" style="35" customWidth="1"/>
    <col min="9411" max="9411" width="59.5703125" style="35" customWidth="1"/>
    <col min="9412" max="9412" width="9.140625" style="35" customWidth="1"/>
    <col min="9413" max="9414" width="3.85546875" style="35" customWidth="1"/>
    <col min="9415" max="9415" width="10.5703125" style="35" customWidth="1"/>
    <col min="9416" max="9416" width="3.85546875" style="35" customWidth="1"/>
    <col min="9417" max="9419" width="14.42578125" style="35" customWidth="1"/>
    <col min="9420" max="9420" width="4.140625" style="35" customWidth="1"/>
    <col min="9421" max="9421" width="15" style="35" customWidth="1"/>
    <col min="9422" max="9423" width="9.140625" style="35" customWidth="1"/>
    <col min="9424" max="9424" width="11.5703125" style="35" customWidth="1"/>
    <col min="9425" max="9425" width="18.140625" style="35" customWidth="1"/>
    <col min="9426" max="9426" width="13.140625" style="35" customWidth="1"/>
    <col min="9427" max="9427" width="12.28515625" style="35" customWidth="1"/>
    <col min="9428" max="9665" width="9.140625" style="35"/>
    <col min="9666" max="9666" width="1.42578125" style="35" customWidth="1"/>
    <col min="9667" max="9667" width="59.5703125" style="35" customWidth="1"/>
    <col min="9668" max="9668" width="9.140625" style="35" customWidth="1"/>
    <col min="9669" max="9670" width="3.85546875" style="35" customWidth="1"/>
    <col min="9671" max="9671" width="10.5703125" style="35" customWidth="1"/>
    <col min="9672" max="9672" width="3.85546875" style="35" customWidth="1"/>
    <col min="9673" max="9675" width="14.42578125" style="35" customWidth="1"/>
    <col min="9676" max="9676" width="4.140625" style="35" customWidth="1"/>
    <col min="9677" max="9677" width="15" style="35" customWidth="1"/>
    <col min="9678" max="9679" width="9.140625" style="35" customWidth="1"/>
    <col min="9680" max="9680" width="11.5703125" style="35" customWidth="1"/>
    <col min="9681" max="9681" width="18.140625" style="35" customWidth="1"/>
    <col min="9682" max="9682" width="13.140625" style="35" customWidth="1"/>
    <col min="9683" max="9683" width="12.28515625" style="35" customWidth="1"/>
    <col min="9684" max="9921" width="9.140625" style="35"/>
    <col min="9922" max="9922" width="1.42578125" style="35" customWidth="1"/>
    <col min="9923" max="9923" width="59.5703125" style="35" customWidth="1"/>
    <col min="9924" max="9924" width="9.140625" style="35" customWidth="1"/>
    <col min="9925" max="9926" width="3.85546875" style="35" customWidth="1"/>
    <col min="9927" max="9927" width="10.5703125" style="35" customWidth="1"/>
    <col min="9928" max="9928" width="3.85546875" style="35" customWidth="1"/>
    <col min="9929" max="9931" width="14.42578125" style="35" customWidth="1"/>
    <col min="9932" max="9932" width="4.140625" style="35" customWidth="1"/>
    <col min="9933" max="9933" width="15" style="35" customWidth="1"/>
    <col min="9934" max="9935" width="9.140625" style="35" customWidth="1"/>
    <col min="9936" max="9936" width="11.5703125" style="35" customWidth="1"/>
    <col min="9937" max="9937" width="18.140625" style="35" customWidth="1"/>
    <col min="9938" max="9938" width="13.140625" style="35" customWidth="1"/>
    <col min="9939" max="9939" width="12.28515625" style="35" customWidth="1"/>
    <col min="9940" max="10177" width="9.140625" style="35"/>
    <col min="10178" max="10178" width="1.42578125" style="35" customWidth="1"/>
    <col min="10179" max="10179" width="59.5703125" style="35" customWidth="1"/>
    <col min="10180" max="10180" width="9.140625" style="35" customWidth="1"/>
    <col min="10181" max="10182" width="3.85546875" style="35" customWidth="1"/>
    <col min="10183" max="10183" width="10.5703125" style="35" customWidth="1"/>
    <col min="10184" max="10184" width="3.85546875" style="35" customWidth="1"/>
    <col min="10185" max="10187" width="14.42578125" style="35" customWidth="1"/>
    <col min="10188" max="10188" width="4.140625" style="35" customWidth="1"/>
    <col min="10189" max="10189" width="15" style="35" customWidth="1"/>
    <col min="10190" max="10191" width="9.140625" style="35" customWidth="1"/>
    <col min="10192" max="10192" width="11.5703125" style="35" customWidth="1"/>
    <col min="10193" max="10193" width="18.140625" style="35" customWidth="1"/>
    <col min="10194" max="10194" width="13.140625" style="35" customWidth="1"/>
    <col min="10195" max="10195" width="12.28515625" style="35" customWidth="1"/>
    <col min="10196" max="10433" width="9.140625" style="35"/>
    <col min="10434" max="10434" width="1.42578125" style="35" customWidth="1"/>
    <col min="10435" max="10435" width="59.5703125" style="35" customWidth="1"/>
    <col min="10436" max="10436" width="9.140625" style="35" customWidth="1"/>
    <col min="10437" max="10438" width="3.85546875" style="35" customWidth="1"/>
    <col min="10439" max="10439" width="10.5703125" style="35" customWidth="1"/>
    <col min="10440" max="10440" width="3.85546875" style="35" customWidth="1"/>
    <col min="10441" max="10443" width="14.42578125" style="35" customWidth="1"/>
    <col min="10444" max="10444" width="4.140625" style="35" customWidth="1"/>
    <col min="10445" max="10445" width="15" style="35" customWidth="1"/>
    <col min="10446" max="10447" width="9.140625" style="35" customWidth="1"/>
    <col min="10448" max="10448" width="11.5703125" style="35" customWidth="1"/>
    <col min="10449" max="10449" width="18.140625" style="35" customWidth="1"/>
    <col min="10450" max="10450" width="13.140625" style="35" customWidth="1"/>
    <col min="10451" max="10451" width="12.28515625" style="35" customWidth="1"/>
    <col min="10452" max="10689" width="9.140625" style="35"/>
    <col min="10690" max="10690" width="1.42578125" style="35" customWidth="1"/>
    <col min="10691" max="10691" width="59.5703125" style="35" customWidth="1"/>
    <col min="10692" max="10692" width="9.140625" style="35" customWidth="1"/>
    <col min="10693" max="10694" width="3.85546875" style="35" customWidth="1"/>
    <col min="10695" max="10695" width="10.5703125" style="35" customWidth="1"/>
    <col min="10696" max="10696" width="3.85546875" style="35" customWidth="1"/>
    <col min="10697" max="10699" width="14.42578125" style="35" customWidth="1"/>
    <col min="10700" max="10700" width="4.140625" style="35" customWidth="1"/>
    <col min="10701" max="10701" width="15" style="35" customWidth="1"/>
    <col min="10702" max="10703" width="9.140625" style="35" customWidth="1"/>
    <col min="10704" max="10704" width="11.5703125" style="35" customWidth="1"/>
    <col min="10705" max="10705" width="18.140625" style="35" customWidth="1"/>
    <col min="10706" max="10706" width="13.140625" style="35" customWidth="1"/>
    <col min="10707" max="10707" width="12.28515625" style="35" customWidth="1"/>
    <col min="10708" max="10945" width="9.140625" style="35"/>
    <col min="10946" max="10946" width="1.42578125" style="35" customWidth="1"/>
    <col min="10947" max="10947" width="59.5703125" style="35" customWidth="1"/>
    <col min="10948" max="10948" width="9.140625" style="35" customWidth="1"/>
    <col min="10949" max="10950" width="3.85546875" style="35" customWidth="1"/>
    <col min="10951" max="10951" width="10.5703125" style="35" customWidth="1"/>
    <col min="10952" max="10952" width="3.85546875" style="35" customWidth="1"/>
    <col min="10953" max="10955" width="14.42578125" style="35" customWidth="1"/>
    <col min="10956" max="10956" width="4.140625" style="35" customWidth="1"/>
    <col min="10957" max="10957" width="15" style="35" customWidth="1"/>
    <col min="10958" max="10959" width="9.140625" style="35" customWidth="1"/>
    <col min="10960" max="10960" width="11.5703125" style="35" customWidth="1"/>
    <col min="10961" max="10961" width="18.140625" style="35" customWidth="1"/>
    <col min="10962" max="10962" width="13.140625" style="35" customWidth="1"/>
    <col min="10963" max="10963" width="12.28515625" style="35" customWidth="1"/>
    <col min="10964" max="11201" width="9.140625" style="35"/>
    <col min="11202" max="11202" width="1.42578125" style="35" customWidth="1"/>
    <col min="11203" max="11203" width="59.5703125" style="35" customWidth="1"/>
    <col min="11204" max="11204" width="9.140625" style="35" customWidth="1"/>
    <col min="11205" max="11206" width="3.85546875" style="35" customWidth="1"/>
    <col min="11207" max="11207" width="10.5703125" style="35" customWidth="1"/>
    <col min="11208" max="11208" width="3.85546875" style="35" customWidth="1"/>
    <col min="11209" max="11211" width="14.42578125" style="35" customWidth="1"/>
    <col min="11212" max="11212" width="4.140625" style="35" customWidth="1"/>
    <col min="11213" max="11213" width="15" style="35" customWidth="1"/>
    <col min="11214" max="11215" width="9.140625" style="35" customWidth="1"/>
    <col min="11216" max="11216" width="11.5703125" style="35" customWidth="1"/>
    <col min="11217" max="11217" width="18.140625" style="35" customWidth="1"/>
    <col min="11218" max="11218" width="13.140625" style="35" customWidth="1"/>
    <col min="11219" max="11219" width="12.28515625" style="35" customWidth="1"/>
    <col min="11220" max="11457" width="9.140625" style="35"/>
    <col min="11458" max="11458" width="1.42578125" style="35" customWidth="1"/>
    <col min="11459" max="11459" width="59.5703125" style="35" customWidth="1"/>
    <col min="11460" max="11460" width="9.140625" style="35" customWidth="1"/>
    <col min="11461" max="11462" width="3.85546875" style="35" customWidth="1"/>
    <col min="11463" max="11463" width="10.5703125" style="35" customWidth="1"/>
    <col min="11464" max="11464" width="3.85546875" style="35" customWidth="1"/>
    <col min="11465" max="11467" width="14.42578125" style="35" customWidth="1"/>
    <col min="11468" max="11468" width="4.140625" style="35" customWidth="1"/>
    <col min="11469" max="11469" width="15" style="35" customWidth="1"/>
    <col min="11470" max="11471" width="9.140625" style="35" customWidth="1"/>
    <col min="11472" max="11472" width="11.5703125" style="35" customWidth="1"/>
    <col min="11473" max="11473" width="18.140625" style="35" customWidth="1"/>
    <col min="11474" max="11474" width="13.140625" style="35" customWidth="1"/>
    <col min="11475" max="11475" width="12.28515625" style="35" customWidth="1"/>
    <col min="11476" max="11713" width="9.140625" style="35"/>
    <col min="11714" max="11714" width="1.42578125" style="35" customWidth="1"/>
    <col min="11715" max="11715" width="59.5703125" style="35" customWidth="1"/>
    <col min="11716" max="11716" width="9.140625" style="35" customWidth="1"/>
    <col min="11717" max="11718" width="3.85546875" style="35" customWidth="1"/>
    <col min="11719" max="11719" width="10.5703125" style="35" customWidth="1"/>
    <col min="11720" max="11720" width="3.85546875" style="35" customWidth="1"/>
    <col min="11721" max="11723" width="14.42578125" style="35" customWidth="1"/>
    <col min="11724" max="11724" width="4.140625" style="35" customWidth="1"/>
    <col min="11725" max="11725" width="15" style="35" customWidth="1"/>
    <col min="11726" max="11727" width="9.140625" style="35" customWidth="1"/>
    <col min="11728" max="11728" width="11.5703125" style="35" customWidth="1"/>
    <col min="11729" max="11729" width="18.140625" style="35" customWidth="1"/>
    <col min="11730" max="11730" width="13.140625" style="35" customWidth="1"/>
    <col min="11731" max="11731" width="12.28515625" style="35" customWidth="1"/>
    <col min="11732" max="11969" width="9.140625" style="35"/>
    <col min="11970" max="11970" width="1.42578125" style="35" customWidth="1"/>
    <col min="11971" max="11971" width="59.5703125" style="35" customWidth="1"/>
    <col min="11972" max="11972" width="9.140625" style="35" customWidth="1"/>
    <col min="11973" max="11974" width="3.85546875" style="35" customWidth="1"/>
    <col min="11975" max="11975" width="10.5703125" style="35" customWidth="1"/>
    <col min="11976" max="11976" width="3.85546875" style="35" customWidth="1"/>
    <col min="11977" max="11979" width="14.42578125" style="35" customWidth="1"/>
    <col min="11980" max="11980" width="4.140625" style="35" customWidth="1"/>
    <col min="11981" max="11981" width="15" style="35" customWidth="1"/>
    <col min="11982" max="11983" width="9.140625" style="35" customWidth="1"/>
    <col min="11984" max="11984" width="11.5703125" style="35" customWidth="1"/>
    <col min="11985" max="11985" width="18.140625" style="35" customWidth="1"/>
    <col min="11986" max="11986" width="13.140625" style="35" customWidth="1"/>
    <col min="11987" max="11987" width="12.28515625" style="35" customWidth="1"/>
    <col min="11988" max="12225" width="9.140625" style="35"/>
    <col min="12226" max="12226" width="1.42578125" style="35" customWidth="1"/>
    <col min="12227" max="12227" width="59.5703125" style="35" customWidth="1"/>
    <col min="12228" max="12228" width="9.140625" style="35" customWidth="1"/>
    <col min="12229" max="12230" width="3.85546875" style="35" customWidth="1"/>
    <col min="12231" max="12231" width="10.5703125" style="35" customWidth="1"/>
    <col min="12232" max="12232" width="3.85546875" style="35" customWidth="1"/>
    <col min="12233" max="12235" width="14.42578125" style="35" customWidth="1"/>
    <col min="12236" max="12236" width="4.140625" style="35" customWidth="1"/>
    <col min="12237" max="12237" width="15" style="35" customWidth="1"/>
    <col min="12238" max="12239" width="9.140625" style="35" customWidth="1"/>
    <col min="12240" max="12240" width="11.5703125" style="35" customWidth="1"/>
    <col min="12241" max="12241" width="18.140625" style="35" customWidth="1"/>
    <col min="12242" max="12242" width="13.140625" style="35" customWidth="1"/>
    <col min="12243" max="12243" width="12.28515625" style="35" customWidth="1"/>
    <col min="12244" max="12481" width="9.140625" style="35"/>
    <col min="12482" max="12482" width="1.42578125" style="35" customWidth="1"/>
    <col min="12483" max="12483" width="59.5703125" style="35" customWidth="1"/>
    <col min="12484" max="12484" width="9.140625" style="35" customWidth="1"/>
    <col min="12485" max="12486" width="3.85546875" style="35" customWidth="1"/>
    <col min="12487" max="12487" width="10.5703125" style="35" customWidth="1"/>
    <col min="12488" max="12488" width="3.85546875" style="35" customWidth="1"/>
    <col min="12489" max="12491" width="14.42578125" style="35" customWidth="1"/>
    <col min="12492" max="12492" width="4.140625" style="35" customWidth="1"/>
    <col min="12493" max="12493" width="15" style="35" customWidth="1"/>
    <col min="12494" max="12495" width="9.140625" style="35" customWidth="1"/>
    <col min="12496" max="12496" width="11.5703125" style="35" customWidth="1"/>
    <col min="12497" max="12497" width="18.140625" style="35" customWidth="1"/>
    <col min="12498" max="12498" width="13.140625" style="35" customWidth="1"/>
    <col min="12499" max="12499" width="12.28515625" style="35" customWidth="1"/>
    <col min="12500" max="12737" width="9.140625" style="35"/>
    <col min="12738" max="12738" width="1.42578125" style="35" customWidth="1"/>
    <col min="12739" max="12739" width="59.5703125" style="35" customWidth="1"/>
    <col min="12740" max="12740" width="9.140625" style="35" customWidth="1"/>
    <col min="12741" max="12742" width="3.85546875" style="35" customWidth="1"/>
    <col min="12743" max="12743" width="10.5703125" style="35" customWidth="1"/>
    <col min="12744" max="12744" width="3.85546875" style="35" customWidth="1"/>
    <col min="12745" max="12747" width="14.42578125" style="35" customWidth="1"/>
    <col min="12748" max="12748" width="4.140625" style="35" customWidth="1"/>
    <col min="12749" max="12749" width="15" style="35" customWidth="1"/>
    <col min="12750" max="12751" width="9.140625" style="35" customWidth="1"/>
    <col min="12752" max="12752" width="11.5703125" style="35" customWidth="1"/>
    <col min="12753" max="12753" width="18.140625" style="35" customWidth="1"/>
    <col min="12754" max="12754" width="13.140625" style="35" customWidth="1"/>
    <col min="12755" max="12755" width="12.28515625" style="35" customWidth="1"/>
    <col min="12756" max="12993" width="9.140625" style="35"/>
    <col min="12994" max="12994" width="1.42578125" style="35" customWidth="1"/>
    <col min="12995" max="12995" width="59.5703125" style="35" customWidth="1"/>
    <col min="12996" max="12996" width="9.140625" style="35" customWidth="1"/>
    <col min="12997" max="12998" width="3.85546875" style="35" customWidth="1"/>
    <col min="12999" max="12999" width="10.5703125" style="35" customWidth="1"/>
    <col min="13000" max="13000" width="3.85546875" style="35" customWidth="1"/>
    <col min="13001" max="13003" width="14.42578125" style="35" customWidth="1"/>
    <col min="13004" max="13004" width="4.140625" style="35" customWidth="1"/>
    <col min="13005" max="13005" width="15" style="35" customWidth="1"/>
    <col min="13006" max="13007" width="9.140625" style="35" customWidth="1"/>
    <col min="13008" max="13008" width="11.5703125" style="35" customWidth="1"/>
    <col min="13009" max="13009" width="18.140625" style="35" customWidth="1"/>
    <col min="13010" max="13010" width="13.140625" style="35" customWidth="1"/>
    <col min="13011" max="13011" width="12.28515625" style="35" customWidth="1"/>
    <col min="13012" max="13249" width="9.140625" style="35"/>
    <col min="13250" max="13250" width="1.42578125" style="35" customWidth="1"/>
    <col min="13251" max="13251" width="59.5703125" style="35" customWidth="1"/>
    <col min="13252" max="13252" width="9.140625" style="35" customWidth="1"/>
    <col min="13253" max="13254" width="3.85546875" style="35" customWidth="1"/>
    <col min="13255" max="13255" width="10.5703125" style="35" customWidth="1"/>
    <col min="13256" max="13256" width="3.85546875" style="35" customWidth="1"/>
    <col min="13257" max="13259" width="14.42578125" style="35" customWidth="1"/>
    <col min="13260" max="13260" width="4.140625" style="35" customWidth="1"/>
    <col min="13261" max="13261" width="15" style="35" customWidth="1"/>
    <col min="13262" max="13263" width="9.140625" style="35" customWidth="1"/>
    <col min="13264" max="13264" width="11.5703125" style="35" customWidth="1"/>
    <col min="13265" max="13265" width="18.140625" style="35" customWidth="1"/>
    <col min="13266" max="13266" width="13.140625" style="35" customWidth="1"/>
    <col min="13267" max="13267" width="12.28515625" style="35" customWidth="1"/>
    <col min="13268" max="13505" width="9.140625" style="35"/>
    <col min="13506" max="13506" width="1.42578125" style="35" customWidth="1"/>
    <col min="13507" max="13507" width="59.5703125" style="35" customWidth="1"/>
    <col min="13508" max="13508" width="9.140625" style="35" customWidth="1"/>
    <col min="13509" max="13510" width="3.85546875" style="35" customWidth="1"/>
    <col min="13511" max="13511" width="10.5703125" style="35" customWidth="1"/>
    <col min="13512" max="13512" width="3.85546875" style="35" customWidth="1"/>
    <col min="13513" max="13515" width="14.42578125" style="35" customWidth="1"/>
    <col min="13516" max="13516" width="4.140625" style="35" customWidth="1"/>
    <col min="13517" max="13517" width="15" style="35" customWidth="1"/>
    <col min="13518" max="13519" width="9.140625" style="35" customWidth="1"/>
    <col min="13520" max="13520" width="11.5703125" style="35" customWidth="1"/>
    <col min="13521" max="13521" width="18.140625" style="35" customWidth="1"/>
    <col min="13522" max="13522" width="13.140625" style="35" customWidth="1"/>
    <col min="13523" max="13523" width="12.28515625" style="35" customWidth="1"/>
    <col min="13524" max="13761" width="9.140625" style="35"/>
    <col min="13762" max="13762" width="1.42578125" style="35" customWidth="1"/>
    <col min="13763" max="13763" width="59.5703125" style="35" customWidth="1"/>
    <col min="13764" max="13764" width="9.140625" style="35" customWidth="1"/>
    <col min="13765" max="13766" width="3.85546875" style="35" customWidth="1"/>
    <col min="13767" max="13767" width="10.5703125" style="35" customWidth="1"/>
    <col min="13768" max="13768" width="3.85546875" style="35" customWidth="1"/>
    <col min="13769" max="13771" width="14.42578125" style="35" customWidth="1"/>
    <col min="13772" max="13772" width="4.140625" style="35" customWidth="1"/>
    <col min="13773" max="13773" width="15" style="35" customWidth="1"/>
    <col min="13774" max="13775" width="9.140625" style="35" customWidth="1"/>
    <col min="13776" max="13776" width="11.5703125" style="35" customWidth="1"/>
    <col min="13777" max="13777" width="18.140625" style="35" customWidth="1"/>
    <col min="13778" max="13778" width="13.140625" style="35" customWidth="1"/>
    <col min="13779" max="13779" width="12.28515625" style="35" customWidth="1"/>
    <col min="13780" max="14017" width="9.140625" style="35"/>
    <col min="14018" max="14018" width="1.42578125" style="35" customWidth="1"/>
    <col min="14019" max="14019" width="59.5703125" style="35" customWidth="1"/>
    <col min="14020" max="14020" width="9.140625" style="35" customWidth="1"/>
    <col min="14021" max="14022" width="3.85546875" style="35" customWidth="1"/>
    <col min="14023" max="14023" width="10.5703125" style="35" customWidth="1"/>
    <col min="14024" max="14024" width="3.85546875" style="35" customWidth="1"/>
    <col min="14025" max="14027" width="14.42578125" style="35" customWidth="1"/>
    <col min="14028" max="14028" width="4.140625" style="35" customWidth="1"/>
    <col min="14029" max="14029" width="15" style="35" customWidth="1"/>
    <col min="14030" max="14031" width="9.140625" style="35" customWidth="1"/>
    <col min="14032" max="14032" width="11.5703125" style="35" customWidth="1"/>
    <col min="14033" max="14033" width="18.140625" style="35" customWidth="1"/>
    <col min="14034" max="14034" width="13.140625" style="35" customWidth="1"/>
    <col min="14035" max="14035" width="12.28515625" style="35" customWidth="1"/>
    <col min="14036" max="14273" width="9.140625" style="35"/>
    <col min="14274" max="14274" width="1.42578125" style="35" customWidth="1"/>
    <col min="14275" max="14275" width="59.5703125" style="35" customWidth="1"/>
    <col min="14276" max="14276" width="9.140625" style="35" customWidth="1"/>
    <col min="14277" max="14278" width="3.85546875" style="35" customWidth="1"/>
    <col min="14279" max="14279" width="10.5703125" style="35" customWidth="1"/>
    <col min="14280" max="14280" width="3.85546875" style="35" customWidth="1"/>
    <col min="14281" max="14283" width="14.42578125" style="35" customWidth="1"/>
    <col min="14284" max="14284" width="4.140625" style="35" customWidth="1"/>
    <col min="14285" max="14285" width="15" style="35" customWidth="1"/>
    <col min="14286" max="14287" width="9.140625" style="35" customWidth="1"/>
    <col min="14288" max="14288" width="11.5703125" style="35" customWidth="1"/>
    <col min="14289" max="14289" width="18.140625" style="35" customWidth="1"/>
    <col min="14290" max="14290" width="13.140625" style="35" customWidth="1"/>
    <col min="14291" max="14291" width="12.28515625" style="35" customWidth="1"/>
    <col min="14292" max="14529" width="9.140625" style="35"/>
    <col min="14530" max="14530" width="1.42578125" style="35" customWidth="1"/>
    <col min="14531" max="14531" width="59.5703125" style="35" customWidth="1"/>
    <col min="14532" max="14532" width="9.140625" style="35" customWidth="1"/>
    <col min="14533" max="14534" width="3.85546875" style="35" customWidth="1"/>
    <col min="14535" max="14535" width="10.5703125" style="35" customWidth="1"/>
    <col min="14536" max="14536" width="3.85546875" style="35" customWidth="1"/>
    <col min="14537" max="14539" width="14.42578125" style="35" customWidth="1"/>
    <col min="14540" max="14540" width="4.140625" style="35" customWidth="1"/>
    <col min="14541" max="14541" width="15" style="35" customWidth="1"/>
    <col min="14542" max="14543" width="9.140625" style="35" customWidth="1"/>
    <col min="14544" max="14544" width="11.5703125" style="35" customWidth="1"/>
    <col min="14545" max="14545" width="18.140625" style="35" customWidth="1"/>
    <col min="14546" max="14546" width="13.140625" style="35" customWidth="1"/>
    <col min="14547" max="14547" width="12.28515625" style="35" customWidth="1"/>
    <col min="14548" max="14785" width="9.140625" style="35"/>
    <col min="14786" max="14786" width="1.42578125" style="35" customWidth="1"/>
    <col min="14787" max="14787" width="59.5703125" style="35" customWidth="1"/>
    <col min="14788" max="14788" width="9.140625" style="35" customWidth="1"/>
    <col min="14789" max="14790" width="3.85546875" style="35" customWidth="1"/>
    <col min="14791" max="14791" width="10.5703125" style="35" customWidth="1"/>
    <col min="14792" max="14792" width="3.85546875" style="35" customWidth="1"/>
    <col min="14793" max="14795" width="14.42578125" style="35" customWidth="1"/>
    <col min="14796" max="14796" width="4.140625" style="35" customWidth="1"/>
    <col min="14797" max="14797" width="15" style="35" customWidth="1"/>
    <col min="14798" max="14799" width="9.140625" style="35" customWidth="1"/>
    <col min="14800" max="14800" width="11.5703125" style="35" customWidth="1"/>
    <col min="14801" max="14801" width="18.140625" style="35" customWidth="1"/>
    <col min="14802" max="14802" width="13.140625" style="35" customWidth="1"/>
    <col min="14803" max="14803" width="12.28515625" style="35" customWidth="1"/>
    <col min="14804" max="15041" width="9.140625" style="35"/>
    <col min="15042" max="15042" width="1.42578125" style="35" customWidth="1"/>
    <col min="15043" max="15043" width="59.5703125" style="35" customWidth="1"/>
    <col min="15044" max="15044" width="9.140625" style="35" customWidth="1"/>
    <col min="15045" max="15046" width="3.85546875" style="35" customWidth="1"/>
    <col min="15047" max="15047" width="10.5703125" style="35" customWidth="1"/>
    <col min="15048" max="15048" width="3.85546875" style="35" customWidth="1"/>
    <col min="15049" max="15051" width="14.42578125" style="35" customWidth="1"/>
    <col min="15052" max="15052" width="4.140625" style="35" customWidth="1"/>
    <col min="15053" max="15053" width="15" style="35" customWidth="1"/>
    <col min="15054" max="15055" width="9.140625" style="35" customWidth="1"/>
    <col min="15056" max="15056" width="11.5703125" style="35" customWidth="1"/>
    <col min="15057" max="15057" width="18.140625" style="35" customWidth="1"/>
    <col min="15058" max="15058" width="13.140625" style="35" customWidth="1"/>
    <col min="15059" max="15059" width="12.28515625" style="35" customWidth="1"/>
    <col min="15060" max="15297" width="9.140625" style="35"/>
    <col min="15298" max="15298" width="1.42578125" style="35" customWidth="1"/>
    <col min="15299" max="15299" width="59.5703125" style="35" customWidth="1"/>
    <col min="15300" max="15300" width="9.140625" style="35" customWidth="1"/>
    <col min="15301" max="15302" width="3.85546875" style="35" customWidth="1"/>
    <col min="15303" max="15303" width="10.5703125" style="35" customWidth="1"/>
    <col min="15304" max="15304" width="3.85546875" style="35" customWidth="1"/>
    <col min="15305" max="15307" width="14.42578125" style="35" customWidth="1"/>
    <col min="15308" max="15308" width="4.140625" style="35" customWidth="1"/>
    <col min="15309" max="15309" width="15" style="35" customWidth="1"/>
    <col min="15310" max="15311" width="9.140625" style="35" customWidth="1"/>
    <col min="15312" max="15312" width="11.5703125" style="35" customWidth="1"/>
    <col min="15313" max="15313" width="18.140625" style="35" customWidth="1"/>
    <col min="15314" max="15314" width="13.140625" style="35" customWidth="1"/>
    <col min="15315" max="15315" width="12.28515625" style="35" customWidth="1"/>
    <col min="15316" max="15553" width="9.140625" style="35"/>
    <col min="15554" max="15554" width="1.42578125" style="35" customWidth="1"/>
    <col min="15555" max="15555" width="59.5703125" style="35" customWidth="1"/>
    <col min="15556" max="15556" width="9.140625" style="35" customWidth="1"/>
    <col min="15557" max="15558" width="3.85546875" style="35" customWidth="1"/>
    <col min="15559" max="15559" width="10.5703125" style="35" customWidth="1"/>
    <col min="15560" max="15560" width="3.85546875" style="35" customWidth="1"/>
    <col min="15561" max="15563" width="14.42578125" style="35" customWidth="1"/>
    <col min="15564" max="15564" width="4.140625" style="35" customWidth="1"/>
    <col min="15565" max="15565" width="15" style="35" customWidth="1"/>
    <col min="15566" max="15567" width="9.140625" style="35" customWidth="1"/>
    <col min="15568" max="15568" width="11.5703125" style="35" customWidth="1"/>
    <col min="15569" max="15569" width="18.140625" style="35" customWidth="1"/>
    <col min="15570" max="15570" width="13.140625" style="35" customWidth="1"/>
    <col min="15571" max="15571" width="12.28515625" style="35" customWidth="1"/>
    <col min="15572" max="15809" width="9.140625" style="35"/>
    <col min="15810" max="15810" width="1.42578125" style="35" customWidth="1"/>
    <col min="15811" max="15811" width="59.5703125" style="35" customWidth="1"/>
    <col min="15812" max="15812" width="9.140625" style="35" customWidth="1"/>
    <col min="15813" max="15814" width="3.85546875" style="35" customWidth="1"/>
    <col min="15815" max="15815" width="10.5703125" style="35" customWidth="1"/>
    <col min="15816" max="15816" width="3.85546875" style="35" customWidth="1"/>
    <col min="15817" max="15819" width="14.42578125" style="35" customWidth="1"/>
    <col min="15820" max="15820" width="4.140625" style="35" customWidth="1"/>
    <col min="15821" max="15821" width="15" style="35" customWidth="1"/>
    <col min="15822" max="15823" width="9.140625" style="35" customWidth="1"/>
    <col min="15824" max="15824" width="11.5703125" style="35" customWidth="1"/>
    <col min="15825" max="15825" width="18.140625" style="35" customWidth="1"/>
    <col min="15826" max="15826" width="13.140625" style="35" customWidth="1"/>
    <col min="15827" max="15827" width="12.28515625" style="35" customWidth="1"/>
    <col min="15828" max="16384" width="9.140625" style="35"/>
  </cols>
  <sheetData>
    <row r="1" spans="1:14" ht="52.5" customHeight="1" x14ac:dyDescent="0.25">
      <c r="A1" s="34"/>
      <c r="B1" s="46" t="s">
        <v>319</v>
      </c>
      <c r="C1" s="46"/>
      <c r="D1" s="46"/>
      <c r="E1" s="46"/>
      <c r="F1" s="46"/>
      <c r="G1" s="46"/>
      <c r="H1" s="46"/>
      <c r="I1" s="46"/>
      <c r="J1" s="46"/>
      <c r="K1" s="46"/>
      <c r="L1" s="46"/>
    </row>
    <row r="2" spans="1:14" x14ac:dyDescent="0.25">
      <c r="A2" s="34"/>
      <c r="B2" s="47"/>
      <c r="C2" s="47"/>
      <c r="D2" s="47"/>
      <c r="E2" s="47"/>
      <c r="F2" s="47"/>
      <c r="G2" s="47"/>
      <c r="H2" s="47"/>
      <c r="I2" s="47"/>
      <c r="J2" s="47"/>
      <c r="K2" s="47"/>
      <c r="L2" s="47"/>
    </row>
    <row r="3" spans="1:14" ht="73.5" customHeight="1" x14ac:dyDescent="0.25">
      <c r="A3" s="48" t="s">
        <v>317</v>
      </c>
      <c r="B3" s="48"/>
      <c r="C3" s="48"/>
      <c r="D3" s="48"/>
      <c r="E3" s="48"/>
      <c r="F3" s="48"/>
      <c r="G3" s="48"/>
      <c r="H3" s="48"/>
      <c r="I3" s="48"/>
      <c r="J3" s="48"/>
      <c r="K3" s="48"/>
      <c r="L3" s="48"/>
    </row>
    <row r="4" spans="1:14" ht="51.75" hidden="1" customHeight="1" x14ac:dyDescent="0.25">
      <c r="A4" s="49" t="s">
        <v>320</v>
      </c>
      <c r="B4" s="49"/>
      <c r="C4" s="49"/>
      <c r="D4" s="49"/>
      <c r="E4" s="49"/>
      <c r="F4" s="49"/>
      <c r="G4" s="49"/>
      <c r="H4" s="49"/>
      <c r="I4" s="49"/>
      <c r="J4" s="49"/>
      <c r="K4" s="49"/>
      <c r="L4" s="49"/>
    </row>
    <row r="5" spans="1:14" ht="16.5" customHeight="1" thickBot="1" x14ac:dyDescent="0.3">
      <c r="A5" s="30"/>
      <c r="B5" s="30"/>
      <c r="C5" s="30"/>
      <c r="D5" s="30"/>
      <c r="E5" s="30"/>
      <c r="F5" s="30"/>
      <c r="G5" s="30"/>
      <c r="H5" s="30"/>
      <c r="I5" s="30"/>
      <c r="J5" s="30"/>
      <c r="K5" s="30"/>
      <c r="L5" s="30" t="s">
        <v>291</v>
      </c>
    </row>
    <row r="6" spans="1:14" s="38" customFormat="1" ht="42.75" customHeight="1" thickBot="1" x14ac:dyDescent="0.3">
      <c r="A6" s="36" t="s">
        <v>0</v>
      </c>
      <c r="B6" s="37" t="s">
        <v>1</v>
      </c>
      <c r="C6" s="37" t="s">
        <v>2</v>
      </c>
      <c r="D6" s="37" t="s">
        <v>3</v>
      </c>
      <c r="E6" s="37" t="s">
        <v>4</v>
      </c>
      <c r="F6" s="37"/>
      <c r="G6" s="37"/>
      <c r="H6" s="37" t="s">
        <v>5</v>
      </c>
      <c r="I6" s="37" t="s">
        <v>6</v>
      </c>
      <c r="J6" s="31" t="s">
        <v>318</v>
      </c>
      <c r="K6" s="32" t="s">
        <v>245</v>
      </c>
      <c r="L6" s="32" t="s">
        <v>316</v>
      </c>
      <c r="M6" s="32" t="s">
        <v>246</v>
      </c>
      <c r="N6" s="32" t="s">
        <v>247</v>
      </c>
    </row>
    <row r="7" spans="1:14" s="40" customFormat="1" ht="25.5" x14ac:dyDescent="0.25">
      <c r="A7" s="4" t="s">
        <v>7</v>
      </c>
      <c r="B7" s="5">
        <v>51</v>
      </c>
      <c r="C7" s="5"/>
      <c r="D7" s="6"/>
      <c r="E7" s="5"/>
      <c r="F7" s="6"/>
      <c r="G7" s="6"/>
      <c r="H7" s="6"/>
      <c r="I7" s="6"/>
      <c r="J7" s="7">
        <f>J8+J70+J84+J89+J99+J111+J116+J127+J135+J148+J156+J161+J166+J171+J176+J194+J203+J238+J244+J264+J277+J184+J189</f>
        <v>421839074.63</v>
      </c>
      <c r="K7" s="7">
        <f>K8+K70+K84+K89+K99+K111+K116+K127+K135+K148+K156+K161+K166+K171+K176+K194+K203+K238+K244+K264+K277+K184+K189</f>
        <v>421839074.63</v>
      </c>
      <c r="L7" s="7">
        <f>L8+L70+L84+L89+L99+L111+L116+L127+L135+L148+L156+L161+L166+L171+L176+L194+L203+L238+L244+L264+L277+L184+L189</f>
        <v>43880282.020000003</v>
      </c>
      <c r="M7" s="39">
        <f>L7/J7</f>
        <v>0.10402137843320444</v>
      </c>
      <c r="N7" s="39">
        <f>L7/K7</f>
        <v>0.10402137843320444</v>
      </c>
    </row>
    <row r="8" spans="1:14" ht="51" x14ac:dyDescent="0.25">
      <c r="A8" s="4" t="s">
        <v>13</v>
      </c>
      <c r="B8" s="8">
        <v>51</v>
      </c>
      <c r="C8" s="8">
        <v>0</v>
      </c>
      <c r="D8" s="6" t="s">
        <v>14</v>
      </c>
      <c r="E8" s="8"/>
      <c r="F8" s="6"/>
      <c r="G8" s="6"/>
      <c r="H8" s="6"/>
      <c r="I8" s="6"/>
      <c r="J8" s="7">
        <f>J9</f>
        <v>41821828</v>
      </c>
      <c r="K8" s="7">
        <f>K9</f>
        <v>41821828</v>
      </c>
      <c r="L8" s="7">
        <f t="shared" ref="L8" si="0">L9</f>
        <v>8535201.4299999997</v>
      </c>
      <c r="M8" s="39">
        <f t="shared" ref="M8:M71" si="1">L8/J8</f>
        <v>0.20408484846716887</v>
      </c>
      <c r="N8" s="39">
        <f t="shared" ref="N8:N71" si="2">L8/K8</f>
        <v>0.20408484846716887</v>
      </c>
    </row>
    <row r="9" spans="1:14" x14ac:dyDescent="0.25">
      <c r="A9" s="4" t="s">
        <v>8</v>
      </c>
      <c r="B9" s="8">
        <v>51</v>
      </c>
      <c r="C9" s="8">
        <v>0</v>
      </c>
      <c r="D9" s="6" t="s">
        <v>14</v>
      </c>
      <c r="E9" s="8">
        <v>851</v>
      </c>
      <c r="F9" s="6"/>
      <c r="G9" s="6"/>
      <c r="H9" s="6"/>
      <c r="I9" s="6"/>
      <c r="J9" s="7">
        <f>J10+J15+J20+J23+J28+J33+J36+J43+J46+J49+J52+J55+J58+J61+J64+J67</f>
        <v>41821828</v>
      </c>
      <c r="K9" s="7">
        <f>K10+K15+K20+K23+K28+K33+K36+K43+K46+K49+K52+K55+K58+K61+K64+K67</f>
        <v>41821828</v>
      </c>
      <c r="L9" s="7">
        <f t="shared" ref="L9" si="3">L10+L15+L20+L23+L28+L33+L36+L43+L46+L49+L52+L55+L58+L61+L64+L67</f>
        <v>8535201.4299999997</v>
      </c>
      <c r="M9" s="39">
        <f t="shared" si="1"/>
        <v>0.20408484846716887</v>
      </c>
      <c r="N9" s="39">
        <f t="shared" si="2"/>
        <v>0.20408484846716887</v>
      </c>
    </row>
    <row r="10" spans="1:14" ht="191.25" x14ac:dyDescent="0.25">
      <c r="A10" s="9" t="s">
        <v>15</v>
      </c>
      <c r="B10" s="5">
        <v>51</v>
      </c>
      <c r="C10" s="5">
        <v>0</v>
      </c>
      <c r="D10" s="6" t="s">
        <v>14</v>
      </c>
      <c r="E10" s="5">
        <v>851</v>
      </c>
      <c r="F10" s="10" t="s">
        <v>259</v>
      </c>
      <c r="G10" s="10" t="s">
        <v>260</v>
      </c>
      <c r="H10" s="6" t="s">
        <v>16</v>
      </c>
      <c r="I10" s="6"/>
      <c r="J10" s="7">
        <f t="shared" ref="J10:L10" si="4">J11+J13</f>
        <v>766676</v>
      </c>
      <c r="K10" s="7">
        <f t="shared" si="4"/>
        <v>766676</v>
      </c>
      <c r="L10" s="7">
        <f t="shared" si="4"/>
        <v>148384</v>
      </c>
      <c r="M10" s="39">
        <f t="shared" si="1"/>
        <v>0.19354199166271019</v>
      </c>
      <c r="N10" s="39">
        <f t="shared" si="2"/>
        <v>0.19354199166271019</v>
      </c>
    </row>
    <row r="11" spans="1:14" ht="76.5" x14ac:dyDescent="0.25">
      <c r="A11" s="9" t="s">
        <v>17</v>
      </c>
      <c r="B11" s="5">
        <v>51</v>
      </c>
      <c r="C11" s="5">
        <v>0</v>
      </c>
      <c r="D11" s="6" t="s">
        <v>14</v>
      </c>
      <c r="E11" s="5">
        <v>851</v>
      </c>
      <c r="F11" s="10" t="s">
        <v>259</v>
      </c>
      <c r="G11" s="10" t="s">
        <v>260</v>
      </c>
      <c r="H11" s="6" t="s">
        <v>16</v>
      </c>
      <c r="I11" s="6" t="s">
        <v>18</v>
      </c>
      <c r="J11" s="7">
        <f t="shared" ref="J11:L11" si="5">J12</f>
        <v>747400</v>
      </c>
      <c r="K11" s="7">
        <f t="shared" si="5"/>
        <v>747400</v>
      </c>
      <c r="L11" s="7">
        <f t="shared" si="5"/>
        <v>146372.89000000001</v>
      </c>
      <c r="M11" s="39">
        <f t="shared" si="1"/>
        <v>0.19584277495317101</v>
      </c>
      <c r="N11" s="39">
        <f t="shared" si="2"/>
        <v>0.19584277495317101</v>
      </c>
    </row>
    <row r="12" spans="1:14" ht="25.5" x14ac:dyDescent="0.25">
      <c r="A12" s="9" t="s">
        <v>19</v>
      </c>
      <c r="B12" s="5">
        <v>51</v>
      </c>
      <c r="C12" s="5">
        <v>0</v>
      </c>
      <c r="D12" s="6" t="s">
        <v>14</v>
      </c>
      <c r="E12" s="5">
        <v>851</v>
      </c>
      <c r="F12" s="10" t="s">
        <v>259</v>
      </c>
      <c r="G12" s="10" t="s">
        <v>260</v>
      </c>
      <c r="H12" s="6" t="s">
        <v>16</v>
      </c>
      <c r="I12" s="6" t="s">
        <v>20</v>
      </c>
      <c r="J12" s="7">
        <v>747400</v>
      </c>
      <c r="K12" s="7">
        <v>747400</v>
      </c>
      <c r="L12" s="7">
        <v>146372.89000000001</v>
      </c>
      <c r="M12" s="39">
        <f t="shared" si="1"/>
        <v>0.19584277495317101</v>
      </c>
      <c r="N12" s="39">
        <f t="shared" si="2"/>
        <v>0.19584277495317101</v>
      </c>
    </row>
    <row r="13" spans="1:14" ht="38.25" x14ac:dyDescent="0.25">
      <c r="A13" s="9" t="s">
        <v>21</v>
      </c>
      <c r="B13" s="5">
        <v>51</v>
      </c>
      <c r="C13" s="5">
        <v>0</v>
      </c>
      <c r="D13" s="6" t="s">
        <v>14</v>
      </c>
      <c r="E13" s="5">
        <v>851</v>
      </c>
      <c r="F13" s="10" t="s">
        <v>259</v>
      </c>
      <c r="G13" s="10" t="s">
        <v>260</v>
      </c>
      <c r="H13" s="6" t="s">
        <v>16</v>
      </c>
      <c r="I13" s="6" t="s">
        <v>22</v>
      </c>
      <c r="J13" s="7">
        <f t="shared" ref="J13:L13" si="6">J14</f>
        <v>19276</v>
      </c>
      <c r="K13" s="7">
        <f t="shared" si="6"/>
        <v>19276</v>
      </c>
      <c r="L13" s="7">
        <f t="shared" si="6"/>
        <v>2011.11</v>
      </c>
      <c r="M13" s="39">
        <f t="shared" si="1"/>
        <v>0.10433233035899564</v>
      </c>
      <c r="N13" s="39">
        <f t="shared" si="2"/>
        <v>0.10433233035899564</v>
      </c>
    </row>
    <row r="14" spans="1:14" ht="38.25" x14ac:dyDescent="0.25">
      <c r="A14" s="9" t="s">
        <v>23</v>
      </c>
      <c r="B14" s="5">
        <v>51</v>
      </c>
      <c r="C14" s="5">
        <v>0</v>
      </c>
      <c r="D14" s="6" t="s">
        <v>14</v>
      </c>
      <c r="E14" s="5">
        <v>851</v>
      </c>
      <c r="F14" s="10" t="s">
        <v>259</v>
      </c>
      <c r="G14" s="10" t="s">
        <v>260</v>
      </c>
      <c r="H14" s="6" t="s">
        <v>16</v>
      </c>
      <c r="I14" s="6" t="s">
        <v>24</v>
      </c>
      <c r="J14" s="7">
        <v>19276</v>
      </c>
      <c r="K14" s="7">
        <v>19276</v>
      </c>
      <c r="L14" s="7">
        <v>2011.11</v>
      </c>
      <c r="M14" s="39">
        <f t="shared" si="1"/>
        <v>0.10433233035899564</v>
      </c>
      <c r="N14" s="39">
        <f t="shared" si="2"/>
        <v>0.10433233035899564</v>
      </c>
    </row>
    <row r="15" spans="1:14" ht="178.5" x14ac:dyDescent="0.25">
      <c r="A15" s="9" t="s">
        <v>25</v>
      </c>
      <c r="B15" s="5">
        <v>51</v>
      </c>
      <c r="C15" s="5">
        <v>0</v>
      </c>
      <c r="D15" s="6" t="s">
        <v>14</v>
      </c>
      <c r="E15" s="5">
        <v>851</v>
      </c>
      <c r="F15" s="10" t="s">
        <v>259</v>
      </c>
      <c r="G15" s="10" t="s">
        <v>260</v>
      </c>
      <c r="H15" s="6" t="s">
        <v>26</v>
      </c>
      <c r="I15" s="6"/>
      <c r="J15" s="11">
        <f t="shared" ref="J15:L15" si="7">J16+J18</f>
        <v>766676</v>
      </c>
      <c r="K15" s="11">
        <f t="shared" si="7"/>
        <v>766676</v>
      </c>
      <c r="L15" s="11">
        <f t="shared" si="7"/>
        <v>81837.55</v>
      </c>
      <c r="M15" s="39">
        <f t="shared" si="1"/>
        <v>0.10674333095075364</v>
      </c>
      <c r="N15" s="39">
        <f t="shared" si="2"/>
        <v>0.10674333095075364</v>
      </c>
    </row>
    <row r="16" spans="1:14" ht="76.5" x14ac:dyDescent="0.25">
      <c r="A16" s="12" t="s">
        <v>17</v>
      </c>
      <c r="B16" s="5">
        <v>51</v>
      </c>
      <c r="C16" s="5">
        <v>0</v>
      </c>
      <c r="D16" s="6" t="s">
        <v>14</v>
      </c>
      <c r="E16" s="5">
        <v>851</v>
      </c>
      <c r="F16" s="10" t="s">
        <v>14</v>
      </c>
      <c r="G16" s="10" t="s">
        <v>27</v>
      </c>
      <c r="H16" s="6" t="s">
        <v>26</v>
      </c>
      <c r="I16" s="6" t="s">
        <v>18</v>
      </c>
      <c r="J16" s="11">
        <f t="shared" ref="J16:L16" si="8">J17</f>
        <v>704100</v>
      </c>
      <c r="K16" s="11">
        <f t="shared" si="8"/>
        <v>704100</v>
      </c>
      <c r="L16" s="11">
        <f t="shared" si="8"/>
        <v>80448.28</v>
      </c>
      <c r="M16" s="39">
        <f t="shared" si="1"/>
        <v>0.11425689532736827</v>
      </c>
      <c r="N16" s="39">
        <f t="shared" si="2"/>
        <v>0.11425689532736827</v>
      </c>
    </row>
    <row r="17" spans="1:14" ht="25.5" x14ac:dyDescent="0.25">
      <c r="A17" s="12" t="s">
        <v>28</v>
      </c>
      <c r="B17" s="5">
        <v>51</v>
      </c>
      <c r="C17" s="5">
        <v>0</v>
      </c>
      <c r="D17" s="6" t="s">
        <v>14</v>
      </c>
      <c r="E17" s="5">
        <v>851</v>
      </c>
      <c r="F17" s="10" t="s">
        <v>14</v>
      </c>
      <c r="G17" s="10" t="s">
        <v>27</v>
      </c>
      <c r="H17" s="6" t="s">
        <v>26</v>
      </c>
      <c r="I17" s="6" t="s">
        <v>20</v>
      </c>
      <c r="J17" s="11">
        <v>704100</v>
      </c>
      <c r="K17" s="11">
        <v>704100</v>
      </c>
      <c r="L17" s="11">
        <v>80448.28</v>
      </c>
      <c r="M17" s="39">
        <f t="shared" si="1"/>
        <v>0.11425689532736827</v>
      </c>
      <c r="N17" s="39">
        <f t="shared" si="2"/>
        <v>0.11425689532736827</v>
      </c>
    </row>
    <row r="18" spans="1:14" ht="38.25" x14ac:dyDescent="0.25">
      <c r="A18" s="13" t="s">
        <v>21</v>
      </c>
      <c r="B18" s="5">
        <v>51</v>
      </c>
      <c r="C18" s="5">
        <v>0</v>
      </c>
      <c r="D18" s="6" t="s">
        <v>14</v>
      </c>
      <c r="E18" s="5">
        <v>851</v>
      </c>
      <c r="F18" s="10" t="s">
        <v>14</v>
      </c>
      <c r="G18" s="10" t="s">
        <v>27</v>
      </c>
      <c r="H18" s="6" t="s">
        <v>26</v>
      </c>
      <c r="I18" s="6" t="s">
        <v>22</v>
      </c>
      <c r="J18" s="11">
        <f t="shared" ref="J18:L18" si="9">J19</f>
        <v>62576</v>
      </c>
      <c r="K18" s="11">
        <f t="shared" si="9"/>
        <v>62576</v>
      </c>
      <c r="L18" s="11">
        <f t="shared" si="9"/>
        <v>1389.27</v>
      </c>
      <c r="M18" s="39">
        <f t="shared" si="1"/>
        <v>2.2201323190999742E-2</v>
      </c>
      <c r="N18" s="39">
        <f t="shared" si="2"/>
        <v>2.2201323190999742E-2</v>
      </c>
    </row>
    <row r="19" spans="1:14" ht="38.25" x14ac:dyDescent="0.25">
      <c r="A19" s="13" t="s">
        <v>23</v>
      </c>
      <c r="B19" s="5">
        <v>51</v>
      </c>
      <c r="C19" s="5">
        <v>0</v>
      </c>
      <c r="D19" s="6" t="s">
        <v>14</v>
      </c>
      <c r="E19" s="5">
        <v>851</v>
      </c>
      <c r="F19" s="10" t="s">
        <v>14</v>
      </c>
      <c r="G19" s="10" t="s">
        <v>27</v>
      </c>
      <c r="H19" s="6" t="s">
        <v>26</v>
      </c>
      <c r="I19" s="6" t="s">
        <v>24</v>
      </c>
      <c r="J19" s="11">
        <v>62576</v>
      </c>
      <c r="K19" s="11">
        <v>62576</v>
      </c>
      <c r="L19" s="11">
        <v>1389.27</v>
      </c>
      <c r="M19" s="39">
        <f t="shared" si="1"/>
        <v>2.2201323190999742E-2</v>
      </c>
      <c r="N19" s="39">
        <f t="shared" si="2"/>
        <v>2.2201323190999742E-2</v>
      </c>
    </row>
    <row r="20" spans="1:14" ht="216.75" x14ac:dyDescent="0.25">
      <c r="A20" s="9" t="s">
        <v>29</v>
      </c>
      <c r="B20" s="5">
        <v>51</v>
      </c>
      <c r="C20" s="5">
        <v>0</v>
      </c>
      <c r="D20" s="6" t="s">
        <v>14</v>
      </c>
      <c r="E20" s="5">
        <v>851</v>
      </c>
      <c r="F20" s="10" t="s">
        <v>14</v>
      </c>
      <c r="G20" s="10" t="s">
        <v>27</v>
      </c>
      <c r="H20" s="6" t="s">
        <v>30</v>
      </c>
      <c r="I20" s="6"/>
      <c r="J20" s="11">
        <f>J21</f>
        <v>400</v>
      </c>
      <c r="K20" s="11">
        <f>K21</f>
        <v>400</v>
      </c>
      <c r="L20" s="11">
        <f t="shared" ref="L20" si="10">L21</f>
        <v>0</v>
      </c>
      <c r="M20" s="39">
        <f t="shared" si="1"/>
        <v>0</v>
      </c>
      <c r="N20" s="39">
        <f t="shared" si="2"/>
        <v>0</v>
      </c>
    </row>
    <row r="21" spans="1:14" ht="38.25" x14ac:dyDescent="0.25">
      <c r="A21" s="9" t="s">
        <v>21</v>
      </c>
      <c r="B21" s="5">
        <v>51</v>
      </c>
      <c r="C21" s="5">
        <v>0</v>
      </c>
      <c r="D21" s="6" t="s">
        <v>14</v>
      </c>
      <c r="E21" s="5">
        <v>851</v>
      </c>
      <c r="F21" s="10" t="s">
        <v>14</v>
      </c>
      <c r="G21" s="10" t="s">
        <v>27</v>
      </c>
      <c r="H21" s="6" t="s">
        <v>30</v>
      </c>
      <c r="I21" s="6" t="s">
        <v>22</v>
      </c>
      <c r="J21" s="11">
        <f t="shared" ref="J21:L21" si="11">J22</f>
        <v>400</v>
      </c>
      <c r="K21" s="11">
        <f t="shared" si="11"/>
        <v>400</v>
      </c>
      <c r="L21" s="11">
        <f t="shared" si="11"/>
        <v>0</v>
      </c>
      <c r="M21" s="39">
        <f t="shared" si="1"/>
        <v>0</v>
      </c>
      <c r="N21" s="39">
        <f t="shared" si="2"/>
        <v>0</v>
      </c>
    </row>
    <row r="22" spans="1:14" ht="38.25" x14ac:dyDescent="0.25">
      <c r="A22" s="9" t="s">
        <v>23</v>
      </c>
      <c r="B22" s="5">
        <v>51</v>
      </c>
      <c r="C22" s="5">
        <v>0</v>
      </c>
      <c r="D22" s="6" t="s">
        <v>14</v>
      </c>
      <c r="E22" s="5">
        <v>851</v>
      </c>
      <c r="F22" s="10" t="s">
        <v>14</v>
      </c>
      <c r="G22" s="10" t="s">
        <v>27</v>
      </c>
      <c r="H22" s="6" t="s">
        <v>30</v>
      </c>
      <c r="I22" s="6" t="s">
        <v>24</v>
      </c>
      <c r="J22" s="11">
        <v>400</v>
      </c>
      <c r="K22" s="11">
        <v>400</v>
      </c>
      <c r="L22" s="11">
        <v>0</v>
      </c>
      <c r="M22" s="39">
        <f t="shared" si="1"/>
        <v>0</v>
      </c>
      <c r="N22" s="39">
        <f t="shared" si="2"/>
        <v>0</v>
      </c>
    </row>
    <row r="23" spans="1:14" ht="76.5" x14ac:dyDescent="0.25">
      <c r="A23" s="9" t="s">
        <v>33</v>
      </c>
      <c r="B23" s="5">
        <v>51</v>
      </c>
      <c r="C23" s="5">
        <v>0</v>
      </c>
      <c r="D23" s="6" t="s">
        <v>14</v>
      </c>
      <c r="E23" s="5">
        <v>851</v>
      </c>
      <c r="F23" s="10" t="s">
        <v>34</v>
      </c>
      <c r="G23" s="10" t="s">
        <v>35</v>
      </c>
      <c r="H23" s="10" t="s">
        <v>36</v>
      </c>
      <c r="I23" s="10"/>
      <c r="J23" s="11">
        <f t="shared" ref="J23:L23" si="12">J24+J26</f>
        <v>76668</v>
      </c>
      <c r="K23" s="11">
        <f t="shared" si="12"/>
        <v>76668</v>
      </c>
      <c r="L23" s="11">
        <f t="shared" si="12"/>
        <v>0</v>
      </c>
      <c r="M23" s="39">
        <f t="shared" si="1"/>
        <v>0</v>
      </c>
      <c r="N23" s="39">
        <f t="shared" si="2"/>
        <v>0</v>
      </c>
    </row>
    <row r="24" spans="1:14" ht="76.5" x14ac:dyDescent="0.25">
      <c r="A24" s="9" t="s">
        <v>17</v>
      </c>
      <c r="B24" s="5">
        <v>51</v>
      </c>
      <c r="C24" s="5">
        <v>0</v>
      </c>
      <c r="D24" s="6" t="s">
        <v>14</v>
      </c>
      <c r="E24" s="5">
        <v>851</v>
      </c>
      <c r="F24" s="10" t="s">
        <v>34</v>
      </c>
      <c r="G24" s="10" t="s">
        <v>35</v>
      </c>
      <c r="H24" s="10" t="s">
        <v>36</v>
      </c>
      <c r="I24" s="6" t="s">
        <v>18</v>
      </c>
      <c r="J24" s="11">
        <f t="shared" ref="J24:L24" si="13">J25</f>
        <v>54850</v>
      </c>
      <c r="K24" s="11">
        <f t="shared" si="13"/>
        <v>54850</v>
      </c>
      <c r="L24" s="11">
        <f t="shared" si="13"/>
        <v>0</v>
      </c>
      <c r="M24" s="39">
        <f t="shared" si="1"/>
        <v>0</v>
      </c>
      <c r="N24" s="39">
        <f t="shared" si="2"/>
        <v>0</v>
      </c>
    </row>
    <row r="25" spans="1:14" ht="25.5" x14ac:dyDescent="0.25">
      <c r="A25" s="9" t="s">
        <v>19</v>
      </c>
      <c r="B25" s="5">
        <v>51</v>
      </c>
      <c r="C25" s="5">
        <v>0</v>
      </c>
      <c r="D25" s="6" t="s">
        <v>14</v>
      </c>
      <c r="E25" s="5">
        <v>851</v>
      </c>
      <c r="F25" s="10" t="s">
        <v>34</v>
      </c>
      <c r="G25" s="10" t="s">
        <v>35</v>
      </c>
      <c r="H25" s="10" t="s">
        <v>36</v>
      </c>
      <c r="I25" s="6" t="s">
        <v>20</v>
      </c>
      <c r="J25" s="11">
        <v>54850</v>
      </c>
      <c r="K25" s="11">
        <v>54850</v>
      </c>
      <c r="L25" s="11">
        <v>0</v>
      </c>
      <c r="M25" s="39">
        <f t="shared" si="1"/>
        <v>0</v>
      </c>
      <c r="N25" s="39">
        <f t="shared" si="2"/>
        <v>0</v>
      </c>
    </row>
    <row r="26" spans="1:14" ht="38.25" x14ac:dyDescent="0.25">
      <c r="A26" s="9" t="s">
        <v>21</v>
      </c>
      <c r="B26" s="5">
        <v>51</v>
      </c>
      <c r="C26" s="5">
        <v>0</v>
      </c>
      <c r="D26" s="6" t="s">
        <v>14</v>
      </c>
      <c r="E26" s="5">
        <v>851</v>
      </c>
      <c r="F26" s="10" t="s">
        <v>34</v>
      </c>
      <c r="G26" s="10" t="s">
        <v>35</v>
      </c>
      <c r="H26" s="10" t="s">
        <v>36</v>
      </c>
      <c r="I26" s="6" t="s">
        <v>22</v>
      </c>
      <c r="J26" s="11">
        <f t="shared" ref="J26:L26" si="14">J27</f>
        <v>21818</v>
      </c>
      <c r="K26" s="11">
        <f t="shared" si="14"/>
        <v>21818</v>
      </c>
      <c r="L26" s="11">
        <f t="shared" si="14"/>
        <v>0</v>
      </c>
      <c r="M26" s="39">
        <f t="shared" si="1"/>
        <v>0</v>
      </c>
      <c r="N26" s="39">
        <f t="shared" si="2"/>
        <v>0</v>
      </c>
    </row>
    <row r="27" spans="1:14" ht="38.25" x14ac:dyDescent="0.25">
      <c r="A27" s="9" t="s">
        <v>23</v>
      </c>
      <c r="B27" s="5">
        <v>51</v>
      </c>
      <c r="C27" s="5">
        <v>0</v>
      </c>
      <c r="D27" s="6" t="s">
        <v>14</v>
      </c>
      <c r="E27" s="5">
        <v>851</v>
      </c>
      <c r="F27" s="10" t="s">
        <v>34</v>
      </c>
      <c r="G27" s="10" t="s">
        <v>35</v>
      </c>
      <c r="H27" s="10" t="s">
        <v>36</v>
      </c>
      <c r="I27" s="6" t="s">
        <v>24</v>
      </c>
      <c r="J27" s="11">
        <v>21818</v>
      </c>
      <c r="K27" s="11">
        <v>21818</v>
      </c>
      <c r="L27" s="11">
        <v>0</v>
      </c>
      <c r="M27" s="39">
        <f t="shared" si="1"/>
        <v>0</v>
      </c>
      <c r="N27" s="39">
        <f t="shared" si="2"/>
        <v>0</v>
      </c>
    </row>
    <row r="28" spans="1:14" ht="51" x14ac:dyDescent="0.25">
      <c r="A28" s="4" t="s">
        <v>37</v>
      </c>
      <c r="B28" s="5">
        <v>51</v>
      </c>
      <c r="C28" s="5">
        <v>0</v>
      </c>
      <c r="D28" s="6" t="s">
        <v>14</v>
      </c>
      <c r="E28" s="5">
        <v>851</v>
      </c>
      <c r="F28" s="10" t="s">
        <v>34</v>
      </c>
      <c r="G28" s="10" t="s">
        <v>35</v>
      </c>
      <c r="H28" s="10" t="s">
        <v>38</v>
      </c>
      <c r="I28" s="10"/>
      <c r="J28" s="11">
        <f t="shared" ref="J28:L28" si="15">J29+J31</f>
        <v>383338</v>
      </c>
      <c r="K28" s="11">
        <f t="shared" si="15"/>
        <v>383338</v>
      </c>
      <c r="L28" s="11">
        <f t="shared" si="15"/>
        <v>53841.96</v>
      </c>
      <c r="M28" s="39">
        <f t="shared" si="1"/>
        <v>0.14045557706254011</v>
      </c>
      <c r="N28" s="39">
        <f t="shared" si="2"/>
        <v>0.14045557706254011</v>
      </c>
    </row>
    <row r="29" spans="1:14" ht="76.5" x14ac:dyDescent="0.25">
      <c r="A29" s="12" t="s">
        <v>17</v>
      </c>
      <c r="B29" s="5">
        <v>51</v>
      </c>
      <c r="C29" s="5">
        <v>0</v>
      </c>
      <c r="D29" s="6" t="s">
        <v>14</v>
      </c>
      <c r="E29" s="5">
        <v>851</v>
      </c>
      <c r="F29" s="10" t="s">
        <v>34</v>
      </c>
      <c r="G29" s="10" t="s">
        <v>35</v>
      </c>
      <c r="H29" s="10" t="s">
        <v>38</v>
      </c>
      <c r="I29" s="6" t="s">
        <v>18</v>
      </c>
      <c r="J29" s="11">
        <f t="shared" ref="J29:L29" si="16">J30</f>
        <v>288500</v>
      </c>
      <c r="K29" s="11">
        <f t="shared" si="16"/>
        <v>288500</v>
      </c>
      <c r="L29" s="11">
        <f t="shared" si="16"/>
        <v>52455.42</v>
      </c>
      <c r="M29" s="39">
        <f t="shared" si="1"/>
        <v>0.18182121317157712</v>
      </c>
      <c r="N29" s="39">
        <f t="shared" si="2"/>
        <v>0.18182121317157712</v>
      </c>
    </row>
    <row r="30" spans="1:14" ht="25.5" x14ac:dyDescent="0.25">
      <c r="A30" s="12" t="s">
        <v>28</v>
      </c>
      <c r="B30" s="5">
        <v>51</v>
      </c>
      <c r="C30" s="5">
        <v>0</v>
      </c>
      <c r="D30" s="6" t="s">
        <v>14</v>
      </c>
      <c r="E30" s="5">
        <v>851</v>
      </c>
      <c r="F30" s="10" t="s">
        <v>34</v>
      </c>
      <c r="G30" s="10" t="s">
        <v>35</v>
      </c>
      <c r="H30" s="10" t="s">
        <v>38</v>
      </c>
      <c r="I30" s="6" t="s">
        <v>20</v>
      </c>
      <c r="J30" s="11">
        <v>288500</v>
      </c>
      <c r="K30" s="11">
        <v>288500</v>
      </c>
      <c r="L30" s="11">
        <v>52455.42</v>
      </c>
      <c r="M30" s="39">
        <f t="shared" si="1"/>
        <v>0.18182121317157712</v>
      </c>
      <c r="N30" s="39">
        <f t="shared" si="2"/>
        <v>0.18182121317157712</v>
      </c>
    </row>
    <row r="31" spans="1:14" ht="38.25" x14ac:dyDescent="0.25">
      <c r="A31" s="13" t="s">
        <v>21</v>
      </c>
      <c r="B31" s="5">
        <v>51</v>
      </c>
      <c r="C31" s="5">
        <v>0</v>
      </c>
      <c r="D31" s="6" t="s">
        <v>14</v>
      </c>
      <c r="E31" s="5">
        <v>851</v>
      </c>
      <c r="F31" s="10" t="s">
        <v>34</v>
      </c>
      <c r="G31" s="10" t="s">
        <v>35</v>
      </c>
      <c r="H31" s="10" t="s">
        <v>38</v>
      </c>
      <c r="I31" s="6" t="s">
        <v>22</v>
      </c>
      <c r="J31" s="11">
        <f t="shared" ref="J31:L31" si="17">J32</f>
        <v>94838</v>
      </c>
      <c r="K31" s="11">
        <f t="shared" si="17"/>
        <v>94838</v>
      </c>
      <c r="L31" s="11">
        <f t="shared" si="17"/>
        <v>1386.54</v>
      </c>
      <c r="M31" s="39">
        <f t="shared" si="1"/>
        <v>1.4620088993863219E-2</v>
      </c>
      <c r="N31" s="39">
        <f t="shared" si="2"/>
        <v>1.4620088993863219E-2</v>
      </c>
    </row>
    <row r="32" spans="1:14" ht="38.25" x14ac:dyDescent="0.25">
      <c r="A32" s="13" t="s">
        <v>23</v>
      </c>
      <c r="B32" s="5">
        <v>51</v>
      </c>
      <c r="C32" s="5">
        <v>0</v>
      </c>
      <c r="D32" s="6" t="s">
        <v>14</v>
      </c>
      <c r="E32" s="5">
        <v>851</v>
      </c>
      <c r="F32" s="10" t="s">
        <v>34</v>
      </c>
      <c r="G32" s="10" t="s">
        <v>35</v>
      </c>
      <c r="H32" s="10" t="s">
        <v>38</v>
      </c>
      <c r="I32" s="6" t="s">
        <v>24</v>
      </c>
      <c r="J32" s="11">
        <v>94838</v>
      </c>
      <c r="K32" s="11">
        <v>94838</v>
      </c>
      <c r="L32" s="11">
        <v>1386.54</v>
      </c>
      <c r="M32" s="39">
        <f t="shared" si="1"/>
        <v>1.4620088993863219E-2</v>
      </c>
      <c r="N32" s="39">
        <f t="shared" si="2"/>
        <v>1.4620088993863219E-2</v>
      </c>
    </row>
    <row r="33" spans="1:14" ht="51" x14ac:dyDescent="0.25">
      <c r="A33" s="4" t="s">
        <v>39</v>
      </c>
      <c r="B33" s="5">
        <v>51</v>
      </c>
      <c r="C33" s="5">
        <v>0</v>
      </c>
      <c r="D33" s="6" t="s">
        <v>14</v>
      </c>
      <c r="E33" s="5">
        <v>851</v>
      </c>
      <c r="F33" s="6" t="s">
        <v>14</v>
      </c>
      <c r="G33" s="6" t="s">
        <v>34</v>
      </c>
      <c r="H33" s="6" t="s">
        <v>40</v>
      </c>
      <c r="I33" s="6"/>
      <c r="J33" s="11">
        <f t="shared" ref="J33:L34" si="18">J34</f>
        <v>2348200</v>
      </c>
      <c r="K33" s="11">
        <f t="shared" si="18"/>
        <v>2348200</v>
      </c>
      <c r="L33" s="11">
        <f t="shared" si="18"/>
        <v>435588.66</v>
      </c>
      <c r="M33" s="39">
        <f t="shared" si="1"/>
        <v>0.18549896090622603</v>
      </c>
      <c r="N33" s="39">
        <f t="shared" si="2"/>
        <v>0.18549896090622603</v>
      </c>
    </row>
    <row r="34" spans="1:14" ht="76.5" x14ac:dyDescent="0.25">
      <c r="A34" s="12" t="s">
        <v>17</v>
      </c>
      <c r="B34" s="5">
        <v>51</v>
      </c>
      <c r="C34" s="5">
        <v>0</v>
      </c>
      <c r="D34" s="6" t="s">
        <v>14</v>
      </c>
      <c r="E34" s="5">
        <v>851</v>
      </c>
      <c r="F34" s="6" t="s">
        <v>261</v>
      </c>
      <c r="G34" s="6" t="s">
        <v>34</v>
      </c>
      <c r="H34" s="6" t="s">
        <v>40</v>
      </c>
      <c r="I34" s="6" t="s">
        <v>18</v>
      </c>
      <c r="J34" s="11">
        <f t="shared" si="18"/>
        <v>2348200</v>
      </c>
      <c r="K34" s="11">
        <f t="shared" si="18"/>
        <v>2348200</v>
      </c>
      <c r="L34" s="11">
        <f t="shared" si="18"/>
        <v>435588.66</v>
      </c>
      <c r="M34" s="39">
        <f t="shared" si="1"/>
        <v>0.18549896090622603</v>
      </c>
      <c r="N34" s="39">
        <f t="shared" si="2"/>
        <v>0.18549896090622603</v>
      </c>
    </row>
    <row r="35" spans="1:14" ht="25.5" x14ac:dyDescent="0.25">
      <c r="A35" s="12" t="s">
        <v>28</v>
      </c>
      <c r="B35" s="5">
        <v>51</v>
      </c>
      <c r="C35" s="5">
        <v>0</v>
      </c>
      <c r="D35" s="6" t="s">
        <v>14</v>
      </c>
      <c r="E35" s="5">
        <v>851</v>
      </c>
      <c r="F35" s="6" t="s">
        <v>14</v>
      </c>
      <c r="G35" s="6" t="s">
        <v>34</v>
      </c>
      <c r="H35" s="6" t="s">
        <v>40</v>
      </c>
      <c r="I35" s="6" t="s">
        <v>20</v>
      </c>
      <c r="J35" s="11">
        <v>2348200</v>
      </c>
      <c r="K35" s="11">
        <v>2348200</v>
      </c>
      <c r="L35" s="11">
        <v>435588.66</v>
      </c>
      <c r="M35" s="39">
        <f t="shared" si="1"/>
        <v>0.18549896090622603</v>
      </c>
      <c r="N35" s="39">
        <f t="shared" si="2"/>
        <v>0.18549896090622603</v>
      </c>
    </row>
    <row r="36" spans="1:14" ht="38.25" x14ac:dyDescent="0.25">
      <c r="A36" s="4" t="s">
        <v>41</v>
      </c>
      <c r="B36" s="5">
        <v>51</v>
      </c>
      <c r="C36" s="5">
        <v>0</v>
      </c>
      <c r="D36" s="6" t="s">
        <v>14</v>
      </c>
      <c r="E36" s="5">
        <v>851</v>
      </c>
      <c r="F36" s="6" t="s">
        <v>261</v>
      </c>
      <c r="G36" s="6" t="s">
        <v>34</v>
      </c>
      <c r="H36" s="6" t="s">
        <v>42</v>
      </c>
      <c r="I36" s="6"/>
      <c r="J36" s="11">
        <f t="shared" ref="J36:L36" si="19">J37+J39+J41</f>
        <v>37159970</v>
      </c>
      <c r="K36" s="11">
        <f t="shared" si="19"/>
        <v>37159970</v>
      </c>
      <c r="L36" s="11">
        <f t="shared" si="19"/>
        <v>7715694.209999999</v>
      </c>
      <c r="M36" s="39">
        <f t="shared" si="1"/>
        <v>0.20763456509787276</v>
      </c>
      <c r="N36" s="39">
        <f t="shared" si="2"/>
        <v>0.20763456509787276</v>
      </c>
    </row>
    <row r="37" spans="1:14" ht="76.5" x14ac:dyDescent="0.25">
      <c r="A37" s="12" t="s">
        <v>17</v>
      </c>
      <c r="B37" s="5">
        <v>51</v>
      </c>
      <c r="C37" s="5">
        <v>0</v>
      </c>
      <c r="D37" s="6" t="s">
        <v>14</v>
      </c>
      <c r="E37" s="5">
        <v>851</v>
      </c>
      <c r="F37" s="6" t="s">
        <v>14</v>
      </c>
      <c r="G37" s="6" t="s">
        <v>34</v>
      </c>
      <c r="H37" s="6" t="s">
        <v>42</v>
      </c>
      <c r="I37" s="6" t="s">
        <v>18</v>
      </c>
      <c r="J37" s="11">
        <f t="shared" ref="J37:L37" si="20">J38</f>
        <v>31483200</v>
      </c>
      <c r="K37" s="11">
        <f t="shared" si="20"/>
        <v>31483200</v>
      </c>
      <c r="L37" s="11">
        <f t="shared" si="20"/>
        <v>5467954.8499999996</v>
      </c>
      <c r="M37" s="39">
        <f t="shared" si="1"/>
        <v>0.17367849678558722</v>
      </c>
      <c r="N37" s="39">
        <f t="shared" si="2"/>
        <v>0.17367849678558722</v>
      </c>
    </row>
    <row r="38" spans="1:14" ht="25.5" x14ac:dyDescent="0.25">
      <c r="A38" s="12" t="s">
        <v>28</v>
      </c>
      <c r="B38" s="5">
        <v>51</v>
      </c>
      <c r="C38" s="5">
        <v>0</v>
      </c>
      <c r="D38" s="6" t="s">
        <v>14</v>
      </c>
      <c r="E38" s="5">
        <v>851</v>
      </c>
      <c r="F38" s="6" t="s">
        <v>14</v>
      </c>
      <c r="G38" s="6" t="s">
        <v>34</v>
      </c>
      <c r="H38" s="6" t="s">
        <v>42</v>
      </c>
      <c r="I38" s="6" t="s">
        <v>20</v>
      </c>
      <c r="J38" s="11">
        <v>31483200</v>
      </c>
      <c r="K38" s="11">
        <v>31483200</v>
      </c>
      <c r="L38" s="11">
        <v>5467954.8499999996</v>
      </c>
      <c r="M38" s="39">
        <f t="shared" si="1"/>
        <v>0.17367849678558722</v>
      </c>
      <c r="N38" s="39">
        <f t="shared" si="2"/>
        <v>0.17367849678558722</v>
      </c>
    </row>
    <row r="39" spans="1:14" ht="38.25" x14ac:dyDescent="0.25">
      <c r="A39" s="13" t="s">
        <v>21</v>
      </c>
      <c r="B39" s="5">
        <v>51</v>
      </c>
      <c r="C39" s="5">
        <v>0</v>
      </c>
      <c r="D39" s="6" t="s">
        <v>14</v>
      </c>
      <c r="E39" s="5">
        <v>851</v>
      </c>
      <c r="F39" s="6" t="s">
        <v>14</v>
      </c>
      <c r="G39" s="6" t="s">
        <v>34</v>
      </c>
      <c r="H39" s="6" t="s">
        <v>42</v>
      </c>
      <c r="I39" s="6" t="s">
        <v>22</v>
      </c>
      <c r="J39" s="11">
        <f t="shared" ref="J39:L39" si="21">J40</f>
        <v>5578470</v>
      </c>
      <c r="K39" s="11">
        <f t="shared" si="21"/>
        <v>5578470</v>
      </c>
      <c r="L39" s="11">
        <f t="shared" si="21"/>
        <v>2212705.36</v>
      </c>
      <c r="M39" s="39">
        <f t="shared" si="1"/>
        <v>0.39665093833972392</v>
      </c>
      <c r="N39" s="39">
        <f t="shared" si="2"/>
        <v>0.39665093833972392</v>
      </c>
    </row>
    <row r="40" spans="1:14" ht="38.25" x14ac:dyDescent="0.25">
      <c r="A40" s="13" t="s">
        <v>23</v>
      </c>
      <c r="B40" s="5">
        <v>51</v>
      </c>
      <c r="C40" s="5">
        <v>0</v>
      </c>
      <c r="D40" s="6" t="s">
        <v>14</v>
      </c>
      <c r="E40" s="5">
        <v>851</v>
      </c>
      <c r="F40" s="6" t="s">
        <v>14</v>
      </c>
      <c r="G40" s="6" t="s">
        <v>34</v>
      </c>
      <c r="H40" s="6" t="s">
        <v>42</v>
      </c>
      <c r="I40" s="6" t="s">
        <v>24</v>
      </c>
      <c r="J40" s="11">
        <v>5578470</v>
      </c>
      <c r="K40" s="11">
        <v>5578470</v>
      </c>
      <c r="L40" s="11">
        <v>2212705.36</v>
      </c>
      <c r="M40" s="39">
        <f t="shared" si="1"/>
        <v>0.39665093833972392</v>
      </c>
      <c r="N40" s="39">
        <f t="shared" si="2"/>
        <v>0.39665093833972392</v>
      </c>
    </row>
    <row r="41" spans="1:14" x14ac:dyDescent="0.25">
      <c r="A41" s="13" t="s">
        <v>43</v>
      </c>
      <c r="B41" s="5">
        <v>51</v>
      </c>
      <c r="C41" s="5">
        <v>0</v>
      </c>
      <c r="D41" s="6" t="s">
        <v>14</v>
      </c>
      <c r="E41" s="5">
        <v>851</v>
      </c>
      <c r="F41" s="6" t="s">
        <v>14</v>
      </c>
      <c r="G41" s="6" t="s">
        <v>34</v>
      </c>
      <c r="H41" s="6" t="s">
        <v>42</v>
      </c>
      <c r="I41" s="6" t="s">
        <v>44</v>
      </c>
      <c r="J41" s="11">
        <f t="shared" ref="J41:L41" si="22">J42</f>
        <v>98300</v>
      </c>
      <c r="K41" s="11">
        <f t="shared" si="22"/>
        <v>98300</v>
      </c>
      <c r="L41" s="11">
        <f t="shared" si="22"/>
        <v>35034</v>
      </c>
      <c r="M41" s="39">
        <f t="shared" si="1"/>
        <v>0.35639877924720242</v>
      </c>
      <c r="N41" s="39">
        <f t="shared" si="2"/>
        <v>0.35639877924720242</v>
      </c>
    </row>
    <row r="42" spans="1:14" x14ac:dyDescent="0.25">
      <c r="A42" s="13" t="s">
        <v>45</v>
      </c>
      <c r="B42" s="5">
        <v>51</v>
      </c>
      <c r="C42" s="5">
        <v>0</v>
      </c>
      <c r="D42" s="6" t="s">
        <v>14</v>
      </c>
      <c r="E42" s="5">
        <v>851</v>
      </c>
      <c r="F42" s="6" t="s">
        <v>14</v>
      </c>
      <c r="G42" s="6" t="s">
        <v>34</v>
      </c>
      <c r="H42" s="6" t="s">
        <v>42</v>
      </c>
      <c r="I42" s="6" t="s">
        <v>46</v>
      </c>
      <c r="J42" s="11">
        <v>98300</v>
      </c>
      <c r="K42" s="11">
        <v>98300</v>
      </c>
      <c r="L42" s="11">
        <v>35034</v>
      </c>
      <c r="M42" s="39">
        <f t="shared" si="1"/>
        <v>0.35639877924720242</v>
      </c>
      <c r="N42" s="39">
        <f t="shared" si="2"/>
        <v>0.35639877924720242</v>
      </c>
    </row>
    <row r="43" spans="1:14" ht="25.5" x14ac:dyDescent="0.25">
      <c r="A43" s="4" t="s">
        <v>47</v>
      </c>
      <c r="B43" s="5">
        <v>51</v>
      </c>
      <c r="C43" s="5">
        <v>0</v>
      </c>
      <c r="D43" s="6" t="s">
        <v>14</v>
      </c>
      <c r="E43" s="5">
        <v>851</v>
      </c>
      <c r="F43" s="6" t="s">
        <v>14</v>
      </c>
      <c r="G43" s="6" t="s">
        <v>34</v>
      </c>
      <c r="H43" s="6" t="s">
        <v>48</v>
      </c>
      <c r="I43" s="6"/>
      <c r="J43" s="11">
        <f t="shared" ref="J43:L44" si="23">J44</f>
        <v>100000</v>
      </c>
      <c r="K43" s="11">
        <f t="shared" si="23"/>
        <v>100000</v>
      </c>
      <c r="L43" s="11">
        <f t="shared" si="23"/>
        <v>19944.05</v>
      </c>
      <c r="M43" s="39">
        <f t="shared" si="1"/>
        <v>0.19944049999999999</v>
      </c>
      <c r="N43" s="39">
        <f t="shared" si="2"/>
        <v>0.19944049999999999</v>
      </c>
    </row>
    <row r="44" spans="1:14" ht="38.25" x14ac:dyDescent="0.25">
      <c r="A44" s="13" t="s">
        <v>21</v>
      </c>
      <c r="B44" s="5">
        <v>51</v>
      </c>
      <c r="C44" s="5">
        <v>0</v>
      </c>
      <c r="D44" s="6" t="s">
        <v>14</v>
      </c>
      <c r="E44" s="5">
        <v>851</v>
      </c>
      <c r="F44" s="6" t="s">
        <v>14</v>
      </c>
      <c r="G44" s="6" t="s">
        <v>34</v>
      </c>
      <c r="H44" s="6" t="s">
        <v>48</v>
      </c>
      <c r="I44" s="6" t="s">
        <v>22</v>
      </c>
      <c r="J44" s="11">
        <f t="shared" si="23"/>
        <v>100000</v>
      </c>
      <c r="K44" s="11">
        <f t="shared" si="23"/>
        <v>100000</v>
      </c>
      <c r="L44" s="11">
        <f t="shared" si="23"/>
        <v>19944.05</v>
      </c>
      <c r="M44" s="39">
        <f t="shared" si="1"/>
        <v>0.19944049999999999</v>
      </c>
      <c r="N44" s="39">
        <f t="shared" si="2"/>
        <v>0.19944049999999999</v>
      </c>
    </row>
    <row r="45" spans="1:14" ht="38.25" x14ac:dyDescent="0.25">
      <c r="A45" s="13" t="s">
        <v>23</v>
      </c>
      <c r="B45" s="5">
        <v>51</v>
      </c>
      <c r="C45" s="5">
        <v>0</v>
      </c>
      <c r="D45" s="6" t="s">
        <v>14</v>
      </c>
      <c r="E45" s="5">
        <v>851</v>
      </c>
      <c r="F45" s="6" t="s">
        <v>14</v>
      </c>
      <c r="G45" s="6" t="s">
        <v>34</v>
      </c>
      <c r="H45" s="6" t="s">
        <v>48</v>
      </c>
      <c r="I45" s="6" t="s">
        <v>24</v>
      </c>
      <c r="J45" s="11">
        <v>100000</v>
      </c>
      <c r="K45" s="11">
        <v>100000</v>
      </c>
      <c r="L45" s="11">
        <v>19944.05</v>
      </c>
      <c r="M45" s="39">
        <f t="shared" si="1"/>
        <v>0.19944049999999999</v>
      </c>
      <c r="N45" s="39">
        <f t="shared" si="2"/>
        <v>0.19944049999999999</v>
      </c>
    </row>
    <row r="46" spans="1:14" ht="38.25" x14ac:dyDescent="0.25">
      <c r="A46" s="4" t="s">
        <v>49</v>
      </c>
      <c r="B46" s="5">
        <v>51</v>
      </c>
      <c r="C46" s="5">
        <v>0</v>
      </c>
      <c r="D46" s="6" t="s">
        <v>14</v>
      </c>
      <c r="E46" s="5">
        <v>851</v>
      </c>
      <c r="F46" s="6" t="s">
        <v>14</v>
      </c>
      <c r="G46" s="6" t="s">
        <v>34</v>
      </c>
      <c r="H46" s="6" t="s">
        <v>50</v>
      </c>
      <c r="I46" s="6"/>
      <c r="J46" s="11">
        <f t="shared" ref="J46:L47" si="24">J47</f>
        <v>100000</v>
      </c>
      <c r="K46" s="11">
        <f t="shared" si="24"/>
        <v>100000</v>
      </c>
      <c r="L46" s="11">
        <f t="shared" si="24"/>
        <v>1911</v>
      </c>
      <c r="M46" s="39">
        <f t="shared" si="1"/>
        <v>1.9109999999999999E-2</v>
      </c>
      <c r="N46" s="39">
        <f t="shared" si="2"/>
        <v>1.9109999999999999E-2</v>
      </c>
    </row>
    <row r="47" spans="1:14" ht="38.25" x14ac:dyDescent="0.25">
      <c r="A47" s="14" t="s">
        <v>21</v>
      </c>
      <c r="B47" s="5">
        <v>51</v>
      </c>
      <c r="C47" s="5">
        <v>0</v>
      </c>
      <c r="D47" s="6" t="s">
        <v>14</v>
      </c>
      <c r="E47" s="5">
        <v>851</v>
      </c>
      <c r="F47" s="6" t="s">
        <v>14</v>
      </c>
      <c r="G47" s="6" t="s">
        <v>34</v>
      </c>
      <c r="H47" s="6" t="s">
        <v>50</v>
      </c>
      <c r="I47" s="6" t="s">
        <v>22</v>
      </c>
      <c r="J47" s="11">
        <f t="shared" si="24"/>
        <v>100000</v>
      </c>
      <c r="K47" s="11">
        <f t="shared" si="24"/>
        <v>100000</v>
      </c>
      <c r="L47" s="11">
        <f t="shared" si="24"/>
        <v>1911</v>
      </c>
      <c r="M47" s="39">
        <f t="shared" si="1"/>
        <v>1.9109999999999999E-2</v>
      </c>
      <c r="N47" s="39">
        <f t="shared" si="2"/>
        <v>1.9109999999999999E-2</v>
      </c>
    </row>
    <row r="48" spans="1:14" ht="38.25" x14ac:dyDescent="0.25">
      <c r="A48" s="13" t="s">
        <v>23</v>
      </c>
      <c r="B48" s="5">
        <v>51</v>
      </c>
      <c r="C48" s="5">
        <v>0</v>
      </c>
      <c r="D48" s="6" t="s">
        <v>14</v>
      </c>
      <c r="E48" s="5">
        <v>851</v>
      </c>
      <c r="F48" s="6" t="s">
        <v>14</v>
      </c>
      <c r="G48" s="6" t="s">
        <v>34</v>
      </c>
      <c r="H48" s="6" t="s">
        <v>50</v>
      </c>
      <c r="I48" s="6" t="s">
        <v>24</v>
      </c>
      <c r="J48" s="11">
        <v>100000</v>
      </c>
      <c r="K48" s="11">
        <v>100000</v>
      </c>
      <c r="L48" s="11">
        <v>1911</v>
      </c>
      <c r="M48" s="39">
        <f t="shared" si="1"/>
        <v>1.9109999999999999E-2</v>
      </c>
      <c r="N48" s="39">
        <f t="shared" si="2"/>
        <v>1.9109999999999999E-2</v>
      </c>
    </row>
    <row r="49" spans="1:14" ht="25.5" x14ac:dyDescent="0.25">
      <c r="A49" s="4" t="s">
        <v>51</v>
      </c>
      <c r="B49" s="5">
        <v>51</v>
      </c>
      <c r="C49" s="5">
        <v>0</v>
      </c>
      <c r="D49" s="6" t="s">
        <v>14</v>
      </c>
      <c r="E49" s="5">
        <v>851</v>
      </c>
      <c r="F49" s="6" t="s">
        <v>14</v>
      </c>
      <c r="G49" s="6" t="s">
        <v>34</v>
      </c>
      <c r="H49" s="6" t="s">
        <v>52</v>
      </c>
      <c r="I49" s="6"/>
      <c r="J49" s="11">
        <f t="shared" ref="J49:L50" si="25">J50</f>
        <v>78000</v>
      </c>
      <c r="K49" s="11">
        <f t="shared" si="25"/>
        <v>78000</v>
      </c>
      <c r="L49" s="11">
        <f t="shared" si="25"/>
        <v>78000</v>
      </c>
      <c r="M49" s="39">
        <f t="shared" si="1"/>
        <v>1</v>
      </c>
      <c r="N49" s="39">
        <f t="shared" si="2"/>
        <v>1</v>
      </c>
    </row>
    <row r="50" spans="1:14" x14ac:dyDescent="0.25">
      <c r="A50" s="13" t="s">
        <v>43</v>
      </c>
      <c r="B50" s="5">
        <v>51</v>
      </c>
      <c r="C50" s="5">
        <v>0</v>
      </c>
      <c r="D50" s="6" t="s">
        <v>14</v>
      </c>
      <c r="E50" s="5">
        <v>851</v>
      </c>
      <c r="F50" s="6" t="s">
        <v>14</v>
      </c>
      <c r="G50" s="6" t="s">
        <v>34</v>
      </c>
      <c r="H50" s="6" t="s">
        <v>52</v>
      </c>
      <c r="I50" s="6" t="s">
        <v>44</v>
      </c>
      <c r="J50" s="11">
        <f t="shared" si="25"/>
        <v>78000</v>
      </c>
      <c r="K50" s="11">
        <f t="shared" si="25"/>
        <v>78000</v>
      </c>
      <c r="L50" s="11">
        <f t="shared" si="25"/>
        <v>78000</v>
      </c>
      <c r="M50" s="39">
        <f t="shared" si="1"/>
        <v>1</v>
      </c>
      <c r="N50" s="39">
        <f t="shared" si="2"/>
        <v>1</v>
      </c>
    </row>
    <row r="51" spans="1:14" x14ac:dyDescent="0.25">
      <c r="A51" s="13" t="s">
        <v>45</v>
      </c>
      <c r="B51" s="5">
        <v>51</v>
      </c>
      <c r="C51" s="5">
        <v>0</v>
      </c>
      <c r="D51" s="6" t="s">
        <v>14</v>
      </c>
      <c r="E51" s="5">
        <v>851</v>
      </c>
      <c r="F51" s="6" t="s">
        <v>14</v>
      </c>
      <c r="G51" s="6" t="s">
        <v>34</v>
      </c>
      <c r="H51" s="6" t="s">
        <v>52</v>
      </c>
      <c r="I51" s="6" t="s">
        <v>46</v>
      </c>
      <c r="J51" s="11">
        <v>78000</v>
      </c>
      <c r="K51" s="11">
        <v>78000</v>
      </c>
      <c r="L51" s="11">
        <v>78000</v>
      </c>
      <c r="M51" s="39">
        <f t="shared" si="1"/>
        <v>1</v>
      </c>
      <c r="N51" s="39">
        <f t="shared" si="2"/>
        <v>1</v>
      </c>
    </row>
    <row r="52" spans="1:14" ht="25.5" x14ac:dyDescent="0.25">
      <c r="A52" s="4" t="s">
        <v>53</v>
      </c>
      <c r="B52" s="5">
        <v>51</v>
      </c>
      <c r="C52" s="5">
        <v>0</v>
      </c>
      <c r="D52" s="6" t="s">
        <v>14</v>
      </c>
      <c r="E52" s="5">
        <v>851</v>
      </c>
      <c r="F52" s="6" t="s">
        <v>14</v>
      </c>
      <c r="G52" s="10" t="s">
        <v>27</v>
      </c>
      <c r="H52" s="10" t="s">
        <v>54</v>
      </c>
      <c r="I52" s="6"/>
      <c r="J52" s="11">
        <f t="shared" ref="J52:L53" si="26">J53</f>
        <v>35500</v>
      </c>
      <c r="K52" s="11">
        <f t="shared" si="26"/>
        <v>35500</v>
      </c>
      <c r="L52" s="11">
        <f t="shared" si="26"/>
        <v>0</v>
      </c>
      <c r="M52" s="39">
        <f t="shared" si="1"/>
        <v>0</v>
      </c>
      <c r="N52" s="39">
        <f t="shared" si="2"/>
        <v>0</v>
      </c>
    </row>
    <row r="53" spans="1:14" ht="38.25" x14ac:dyDescent="0.25">
      <c r="A53" s="13" t="s">
        <v>21</v>
      </c>
      <c r="B53" s="5">
        <v>51</v>
      </c>
      <c r="C53" s="5">
        <v>0</v>
      </c>
      <c r="D53" s="6" t="s">
        <v>14</v>
      </c>
      <c r="E53" s="5">
        <v>851</v>
      </c>
      <c r="F53" s="6" t="s">
        <v>14</v>
      </c>
      <c r="G53" s="10" t="s">
        <v>27</v>
      </c>
      <c r="H53" s="10" t="s">
        <v>54</v>
      </c>
      <c r="I53" s="6" t="s">
        <v>22</v>
      </c>
      <c r="J53" s="11">
        <f t="shared" si="26"/>
        <v>35500</v>
      </c>
      <c r="K53" s="11">
        <f t="shared" si="26"/>
        <v>35500</v>
      </c>
      <c r="L53" s="11">
        <f t="shared" si="26"/>
        <v>0</v>
      </c>
      <c r="M53" s="39">
        <f t="shared" si="1"/>
        <v>0</v>
      </c>
      <c r="N53" s="39">
        <f t="shared" si="2"/>
        <v>0</v>
      </c>
    </row>
    <row r="54" spans="1:14" ht="38.25" x14ac:dyDescent="0.25">
      <c r="A54" s="13" t="s">
        <v>23</v>
      </c>
      <c r="B54" s="5">
        <v>51</v>
      </c>
      <c r="C54" s="5">
        <v>0</v>
      </c>
      <c r="D54" s="6" t="s">
        <v>14</v>
      </c>
      <c r="E54" s="5">
        <v>851</v>
      </c>
      <c r="F54" s="6" t="s">
        <v>14</v>
      </c>
      <c r="G54" s="10" t="s">
        <v>27</v>
      </c>
      <c r="H54" s="10" t="s">
        <v>54</v>
      </c>
      <c r="I54" s="6" t="s">
        <v>24</v>
      </c>
      <c r="J54" s="11">
        <v>35500</v>
      </c>
      <c r="K54" s="11">
        <v>35500</v>
      </c>
      <c r="L54" s="11">
        <v>0</v>
      </c>
      <c r="M54" s="39">
        <f t="shared" si="1"/>
        <v>0</v>
      </c>
      <c r="N54" s="39">
        <f t="shared" si="2"/>
        <v>0</v>
      </c>
    </row>
    <row r="55" spans="1:14" ht="63.75" x14ac:dyDescent="0.25">
      <c r="A55" s="4" t="s">
        <v>55</v>
      </c>
      <c r="B55" s="5">
        <v>51</v>
      </c>
      <c r="C55" s="5">
        <v>0</v>
      </c>
      <c r="D55" s="6" t="s">
        <v>14</v>
      </c>
      <c r="E55" s="5">
        <v>851</v>
      </c>
      <c r="F55" s="6" t="s">
        <v>14</v>
      </c>
      <c r="G55" s="6" t="s">
        <v>34</v>
      </c>
      <c r="H55" s="6" t="s">
        <v>56</v>
      </c>
      <c r="I55" s="6"/>
      <c r="J55" s="11">
        <f t="shared" ref="J55:L68" si="27">J56</f>
        <v>2500</v>
      </c>
      <c r="K55" s="11">
        <f t="shared" si="27"/>
        <v>2500</v>
      </c>
      <c r="L55" s="11">
        <f t="shared" si="27"/>
        <v>0</v>
      </c>
      <c r="M55" s="39">
        <f t="shared" si="1"/>
        <v>0</v>
      </c>
      <c r="N55" s="39">
        <f t="shared" si="2"/>
        <v>0</v>
      </c>
    </row>
    <row r="56" spans="1:14" ht="38.25" x14ac:dyDescent="0.25">
      <c r="A56" s="13" t="s">
        <v>21</v>
      </c>
      <c r="B56" s="5">
        <v>51</v>
      </c>
      <c r="C56" s="5">
        <v>0</v>
      </c>
      <c r="D56" s="6" t="s">
        <v>14</v>
      </c>
      <c r="E56" s="5">
        <v>851</v>
      </c>
      <c r="F56" s="6" t="s">
        <v>14</v>
      </c>
      <c r="G56" s="6" t="s">
        <v>34</v>
      </c>
      <c r="H56" s="6" t="s">
        <v>56</v>
      </c>
      <c r="I56" s="6" t="s">
        <v>22</v>
      </c>
      <c r="J56" s="11">
        <f t="shared" si="27"/>
        <v>2500</v>
      </c>
      <c r="K56" s="11">
        <f t="shared" si="27"/>
        <v>2500</v>
      </c>
      <c r="L56" s="11">
        <f t="shared" si="27"/>
        <v>0</v>
      </c>
      <c r="M56" s="39">
        <f t="shared" si="1"/>
        <v>0</v>
      </c>
      <c r="N56" s="39">
        <f t="shared" si="2"/>
        <v>0</v>
      </c>
    </row>
    <row r="57" spans="1:14" ht="38.25" x14ac:dyDescent="0.25">
      <c r="A57" s="13" t="s">
        <v>23</v>
      </c>
      <c r="B57" s="5">
        <v>51</v>
      </c>
      <c r="C57" s="5">
        <v>0</v>
      </c>
      <c r="D57" s="6" t="s">
        <v>14</v>
      </c>
      <c r="E57" s="5">
        <v>851</v>
      </c>
      <c r="F57" s="6" t="s">
        <v>14</v>
      </c>
      <c r="G57" s="6" t="s">
        <v>34</v>
      </c>
      <c r="H57" s="6" t="s">
        <v>56</v>
      </c>
      <c r="I57" s="6" t="s">
        <v>24</v>
      </c>
      <c r="J57" s="11">
        <v>2500</v>
      </c>
      <c r="K57" s="11">
        <v>2500</v>
      </c>
      <c r="L57" s="11">
        <v>0</v>
      </c>
      <c r="M57" s="39">
        <f t="shared" si="1"/>
        <v>0</v>
      </c>
      <c r="N57" s="39">
        <f t="shared" si="2"/>
        <v>0</v>
      </c>
    </row>
    <row r="58" spans="1:14" ht="76.5" x14ac:dyDescent="0.25">
      <c r="A58" s="9" t="s">
        <v>57</v>
      </c>
      <c r="B58" s="5">
        <v>51</v>
      </c>
      <c r="C58" s="5">
        <v>0</v>
      </c>
      <c r="D58" s="6" t="s">
        <v>14</v>
      </c>
      <c r="E58" s="5">
        <v>851</v>
      </c>
      <c r="F58" s="6"/>
      <c r="G58" s="6"/>
      <c r="H58" s="6" t="s">
        <v>58</v>
      </c>
      <c r="I58" s="6"/>
      <c r="J58" s="11">
        <f t="shared" si="27"/>
        <v>600</v>
      </c>
      <c r="K58" s="11">
        <f t="shared" si="27"/>
        <v>600</v>
      </c>
      <c r="L58" s="11">
        <f t="shared" si="27"/>
        <v>0</v>
      </c>
      <c r="M58" s="39">
        <f t="shared" si="1"/>
        <v>0</v>
      </c>
      <c r="N58" s="39">
        <f t="shared" si="2"/>
        <v>0</v>
      </c>
    </row>
    <row r="59" spans="1:14" ht="38.25" x14ac:dyDescent="0.25">
      <c r="A59" s="9" t="s">
        <v>21</v>
      </c>
      <c r="B59" s="5">
        <v>51</v>
      </c>
      <c r="C59" s="5">
        <v>0</v>
      </c>
      <c r="D59" s="6" t="s">
        <v>14</v>
      </c>
      <c r="E59" s="5">
        <v>851</v>
      </c>
      <c r="F59" s="6"/>
      <c r="G59" s="6"/>
      <c r="H59" s="6" t="s">
        <v>58</v>
      </c>
      <c r="I59" s="6" t="s">
        <v>22</v>
      </c>
      <c r="J59" s="11">
        <f t="shared" si="27"/>
        <v>600</v>
      </c>
      <c r="K59" s="11">
        <f t="shared" si="27"/>
        <v>600</v>
      </c>
      <c r="L59" s="11">
        <f t="shared" si="27"/>
        <v>0</v>
      </c>
      <c r="M59" s="39">
        <f t="shared" si="1"/>
        <v>0</v>
      </c>
      <c r="N59" s="39">
        <f t="shared" si="2"/>
        <v>0</v>
      </c>
    </row>
    <row r="60" spans="1:14" ht="38.25" x14ac:dyDescent="0.25">
      <c r="A60" s="9" t="s">
        <v>23</v>
      </c>
      <c r="B60" s="5">
        <v>51</v>
      </c>
      <c r="C60" s="5">
        <v>0</v>
      </c>
      <c r="D60" s="6" t="s">
        <v>14</v>
      </c>
      <c r="E60" s="5">
        <v>851</v>
      </c>
      <c r="F60" s="6"/>
      <c r="G60" s="6"/>
      <c r="H60" s="6" t="s">
        <v>58</v>
      </c>
      <c r="I60" s="6" t="s">
        <v>24</v>
      </c>
      <c r="J60" s="11">
        <v>600</v>
      </c>
      <c r="K60" s="11">
        <v>600</v>
      </c>
      <c r="L60" s="11">
        <v>0</v>
      </c>
      <c r="M60" s="39">
        <f t="shared" si="1"/>
        <v>0</v>
      </c>
      <c r="N60" s="39">
        <f t="shared" si="2"/>
        <v>0</v>
      </c>
    </row>
    <row r="61" spans="1:14" ht="76.5" x14ac:dyDescent="0.25">
      <c r="A61" s="13" t="s">
        <v>59</v>
      </c>
      <c r="B61" s="5">
        <v>51</v>
      </c>
      <c r="C61" s="5">
        <v>0</v>
      </c>
      <c r="D61" s="6" t="s">
        <v>14</v>
      </c>
      <c r="E61" s="5">
        <v>851</v>
      </c>
      <c r="F61" s="6"/>
      <c r="G61" s="6"/>
      <c r="H61" s="6" t="s">
        <v>60</v>
      </c>
      <c r="I61" s="6"/>
      <c r="J61" s="11">
        <f t="shared" si="27"/>
        <v>600</v>
      </c>
      <c r="K61" s="11">
        <f t="shared" si="27"/>
        <v>600</v>
      </c>
      <c r="L61" s="11">
        <f t="shared" si="27"/>
        <v>0</v>
      </c>
      <c r="M61" s="39">
        <f t="shared" si="1"/>
        <v>0</v>
      </c>
      <c r="N61" s="39">
        <f t="shared" si="2"/>
        <v>0</v>
      </c>
    </row>
    <row r="62" spans="1:14" ht="38.25" x14ac:dyDescent="0.25">
      <c r="A62" s="9" t="s">
        <v>21</v>
      </c>
      <c r="B62" s="5">
        <v>51</v>
      </c>
      <c r="C62" s="5">
        <v>0</v>
      </c>
      <c r="D62" s="6" t="s">
        <v>14</v>
      </c>
      <c r="E62" s="5">
        <v>851</v>
      </c>
      <c r="F62" s="6"/>
      <c r="G62" s="6"/>
      <c r="H62" s="6" t="s">
        <v>60</v>
      </c>
      <c r="I62" s="6" t="s">
        <v>22</v>
      </c>
      <c r="J62" s="11">
        <f t="shared" si="27"/>
        <v>600</v>
      </c>
      <c r="K62" s="11">
        <f t="shared" si="27"/>
        <v>600</v>
      </c>
      <c r="L62" s="11">
        <f t="shared" si="27"/>
        <v>0</v>
      </c>
      <c r="M62" s="39">
        <f t="shared" si="1"/>
        <v>0</v>
      </c>
      <c r="N62" s="39">
        <f t="shared" si="2"/>
        <v>0</v>
      </c>
    </row>
    <row r="63" spans="1:14" ht="38.25" x14ac:dyDescent="0.25">
      <c r="A63" s="9" t="s">
        <v>23</v>
      </c>
      <c r="B63" s="5">
        <v>51</v>
      </c>
      <c r="C63" s="5">
        <v>0</v>
      </c>
      <c r="D63" s="6" t="s">
        <v>14</v>
      </c>
      <c r="E63" s="5">
        <v>851</v>
      </c>
      <c r="F63" s="6"/>
      <c r="G63" s="6"/>
      <c r="H63" s="6" t="s">
        <v>60</v>
      </c>
      <c r="I63" s="6" t="s">
        <v>24</v>
      </c>
      <c r="J63" s="11">
        <v>600</v>
      </c>
      <c r="K63" s="11">
        <v>600</v>
      </c>
      <c r="L63" s="11">
        <v>0</v>
      </c>
      <c r="M63" s="39">
        <f t="shared" si="1"/>
        <v>0</v>
      </c>
      <c r="N63" s="39">
        <f t="shared" si="2"/>
        <v>0</v>
      </c>
    </row>
    <row r="64" spans="1:14" ht="114.75" x14ac:dyDescent="0.25">
      <c r="A64" s="13" t="s">
        <v>61</v>
      </c>
      <c r="B64" s="5">
        <v>51</v>
      </c>
      <c r="C64" s="5">
        <v>0</v>
      </c>
      <c r="D64" s="6" t="s">
        <v>14</v>
      </c>
      <c r="E64" s="5">
        <v>851</v>
      </c>
      <c r="F64" s="6"/>
      <c r="G64" s="6"/>
      <c r="H64" s="6" t="s">
        <v>62</v>
      </c>
      <c r="I64" s="6"/>
      <c r="J64" s="11">
        <f t="shared" si="27"/>
        <v>600</v>
      </c>
      <c r="K64" s="11">
        <f t="shared" si="27"/>
        <v>600</v>
      </c>
      <c r="L64" s="11">
        <f t="shared" si="27"/>
        <v>0</v>
      </c>
      <c r="M64" s="39">
        <f t="shared" si="1"/>
        <v>0</v>
      </c>
      <c r="N64" s="39">
        <f t="shared" si="2"/>
        <v>0</v>
      </c>
    </row>
    <row r="65" spans="1:14" ht="38.25" x14ac:dyDescent="0.25">
      <c r="A65" s="9" t="s">
        <v>21</v>
      </c>
      <c r="B65" s="5">
        <v>51</v>
      </c>
      <c r="C65" s="5">
        <v>0</v>
      </c>
      <c r="D65" s="6" t="s">
        <v>14</v>
      </c>
      <c r="E65" s="5">
        <v>851</v>
      </c>
      <c r="F65" s="6"/>
      <c r="G65" s="6"/>
      <c r="H65" s="6" t="s">
        <v>62</v>
      </c>
      <c r="I65" s="6" t="s">
        <v>22</v>
      </c>
      <c r="J65" s="11">
        <f t="shared" si="27"/>
        <v>600</v>
      </c>
      <c r="K65" s="11">
        <f t="shared" si="27"/>
        <v>600</v>
      </c>
      <c r="L65" s="11">
        <f t="shared" si="27"/>
        <v>0</v>
      </c>
      <c r="M65" s="39">
        <f t="shared" si="1"/>
        <v>0</v>
      </c>
      <c r="N65" s="39">
        <f t="shared" si="2"/>
        <v>0</v>
      </c>
    </row>
    <row r="66" spans="1:14" ht="38.25" x14ac:dyDescent="0.25">
      <c r="A66" s="9" t="s">
        <v>23</v>
      </c>
      <c r="B66" s="5">
        <v>51</v>
      </c>
      <c r="C66" s="5">
        <v>0</v>
      </c>
      <c r="D66" s="6" t="s">
        <v>14</v>
      </c>
      <c r="E66" s="5">
        <v>851</v>
      </c>
      <c r="F66" s="6"/>
      <c r="G66" s="6"/>
      <c r="H66" s="6" t="s">
        <v>62</v>
      </c>
      <c r="I66" s="6" t="s">
        <v>24</v>
      </c>
      <c r="J66" s="11">
        <v>600</v>
      </c>
      <c r="K66" s="11">
        <v>600</v>
      </c>
      <c r="L66" s="11">
        <v>0</v>
      </c>
      <c r="M66" s="39">
        <f t="shared" si="1"/>
        <v>0</v>
      </c>
      <c r="N66" s="39">
        <f t="shared" si="2"/>
        <v>0</v>
      </c>
    </row>
    <row r="67" spans="1:14" ht="76.5" x14ac:dyDescent="0.25">
      <c r="A67" s="13" t="s">
        <v>63</v>
      </c>
      <c r="B67" s="5">
        <v>51</v>
      </c>
      <c r="C67" s="5">
        <v>0</v>
      </c>
      <c r="D67" s="6" t="s">
        <v>14</v>
      </c>
      <c r="E67" s="5">
        <v>851</v>
      </c>
      <c r="F67" s="6"/>
      <c r="G67" s="6"/>
      <c r="H67" s="6" t="s">
        <v>64</v>
      </c>
      <c r="I67" s="6"/>
      <c r="J67" s="11">
        <f t="shared" si="27"/>
        <v>2100</v>
      </c>
      <c r="K67" s="11">
        <f t="shared" si="27"/>
        <v>2100</v>
      </c>
      <c r="L67" s="11">
        <f t="shared" si="27"/>
        <v>0</v>
      </c>
      <c r="M67" s="39">
        <f t="shared" si="1"/>
        <v>0</v>
      </c>
      <c r="N67" s="39">
        <f t="shared" si="2"/>
        <v>0</v>
      </c>
    </row>
    <row r="68" spans="1:14" ht="38.25" x14ac:dyDescent="0.25">
      <c r="A68" s="9" t="s">
        <v>21</v>
      </c>
      <c r="B68" s="5">
        <v>51</v>
      </c>
      <c r="C68" s="5">
        <v>0</v>
      </c>
      <c r="D68" s="6" t="s">
        <v>14</v>
      </c>
      <c r="E68" s="5">
        <v>851</v>
      </c>
      <c r="F68" s="6"/>
      <c r="G68" s="6"/>
      <c r="H68" s="6" t="s">
        <v>64</v>
      </c>
      <c r="I68" s="6" t="s">
        <v>22</v>
      </c>
      <c r="J68" s="11">
        <f t="shared" si="27"/>
        <v>2100</v>
      </c>
      <c r="K68" s="11">
        <f t="shared" si="27"/>
        <v>2100</v>
      </c>
      <c r="L68" s="11">
        <f t="shared" si="27"/>
        <v>0</v>
      </c>
      <c r="M68" s="39">
        <f t="shared" si="1"/>
        <v>0</v>
      </c>
      <c r="N68" s="39">
        <f t="shared" si="2"/>
        <v>0</v>
      </c>
    </row>
    <row r="69" spans="1:14" ht="38.25" x14ac:dyDescent="0.25">
      <c r="A69" s="9" t="s">
        <v>23</v>
      </c>
      <c r="B69" s="5">
        <v>51</v>
      </c>
      <c r="C69" s="5">
        <v>0</v>
      </c>
      <c r="D69" s="6" t="s">
        <v>14</v>
      </c>
      <c r="E69" s="5">
        <v>851</v>
      </c>
      <c r="F69" s="6"/>
      <c r="G69" s="6"/>
      <c r="H69" s="6" t="s">
        <v>64</v>
      </c>
      <c r="I69" s="6" t="s">
        <v>24</v>
      </c>
      <c r="J69" s="11">
        <v>2100</v>
      </c>
      <c r="K69" s="11">
        <v>2100</v>
      </c>
      <c r="L69" s="11">
        <v>0</v>
      </c>
      <c r="M69" s="39">
        <f t="shared" si="1"/>
        <v>0</v>
      </c>
      <c r="N69" s="39">
        <f t="shared" si="2"/>
        <v>0</v>
      </c>
    </row>
    <row r="70" spans="1:14" ht="25.5" x14ac:dyDescent="0.25">
      <c r="A70" s="13" t="s">
        <v>65</v>
      </c>
      <c r="B70" s="5">
        <v>51</v>
      </c>
      <c r="C70" s="5">
        <v>0</v>
      </c>
      <c r="D70" s="6" t="s">
        <v>66</v>
      </c>
      <c r="E70" s="5"/>
      <c r="F70" s="6"/>
      <c r="G70" s="6"/>
      <c r="H70" s="6"/>
      <c r="I70" s="6"/>
      <c r="J70" s="11">
        <f t="shared" ref="J70:L70" si="28">J71</f>
        <v>1109841.8799999999</v>
      </c>
      <c r="K70" s="11">
        <f t="shared" si="28"/>
        <v>1109841.8799999999</v>
      </c>
      <c r="L70" s="11">
        <f t="shared" si="28"/>
        <v>233239.3</v>
      </c>
      <c r="M70" s="39">
        <f t="shared" si="1"/>
        <v>0.21015543223148148</v>
      </c>
      <c r="N70" s="39">
        <f t="shared" si="2"/>
        <v>0.21015543223148148</v>
      </c>
    </row>
    <row r="71" spans="1:14" x14ac:dyDescent="0.25">
      <c r="A71" s="12" t="s">
        <v>8</v>
      </c>
      <c r="B71" s="5">
        <v>51</v>
      </c>
      <c r="C71" s="5">
        <v>0</v>
      </c>
      <c r="D71" s="6" t="s">
        <v>66</v>
      </c>
      <c r="E71" s="5">
        <v>851</v>
      </c>
      <c r="F71" s="6"/>
      <c r="G71" s="6"/>
      <c r="H71" s="6"/>
      <c r="I71" s="6"/>
      <c r="J71" s="11">
        <f>J72+J75+J78+J81</f>
        <v>1109841.8799999999</v>
      </c>
      <c r="K71" s="11">
        <f>K72+K75+K78+K81</f>
        <v>1109841.8799999999</v>
      </c>
      <c r="L71" s="11">
        <f t="shared" ref="L71" si="29">L72+L75+L78+L81</f>
        <v>233239.3</v>
      </c>
      <c r="M71" s="39">
        <f t="shared" si="1"/>
        <v>0.21015543223148148</v>
      </c>
      <c r="N71" s="39">
        <f t="shared" si="2"/>
        <v>0.21015543223148148</v>
      </c>
    </row>
    <row r="72" spans="1:14" ht="38.25" x14ac:dyDescent="0.25">
      <c r="A72" s="12" t="s">
        <v>67</v>
      </c>
      <c r="B72" s="5">
        <v>51</v>
      </c>
      <c r="C72" s="5">
        <v>0</v>
      </c>
      <c r="D72" s="6" t="s">
        <v>66</v>
      </c>
      <c r="E72" s="5">
        <v>851</v>
      </c>
      <c r="F72" s="6" t="s">
        <v>261</v>
      </c>
      <c r="G72" s="10" t="s">
        <v>27</v>
      </c>
      <c r="H72" s="10" t="s">
        <v>68</v>
      </c>
      <c r="I72" s="6"/>
      <c r="J72" s="11">
        <f t="shared" ref="J72:L76" si="30">J73</f>
        <v>547500</v>
      </c>
      <c r="K72" s="11">
        <f t="shared" si="30"/>
        <v>547500</v>
      </c>
      <c r="L72" s="11">
        <f t="shared" si="30"/>
        <v>0</v>
      </c>
      <c r="M72" s="39">
        <f t="shared" ref="M72:M135" si="31">L72/J72</f>
        <v>0</v>
      </c>
      <c r="N72" s="39">
        <f t="shared" ref="N72:N135" si="32">L72/K72</f>
        <v>0</v>
      </c>
    </row>
    <row r="73" spans="1:14" ht="38.25" x14ac:dyDescent="0.25">
      <c r="A73" s="13" t="s">
        <v>21</v>
      </c>
      <c r="B73" s="5">
        <v>51</v>
      </c>
      <c r="C73" s="5">
        <v>0</v>
      </c>
      <c r="D73" s="6" t="s">
        <v>66</v>
      </c>
      <c r="E73" s="5">
        <v>851</v>
      </c>
      <c r="F73" s="6" t="s">
        <v>14</v>
      </c>
      <c r="G73" s="6" t="s">
        <v>27</v>
      </c>
      <c r="H73" s="10" t="s">
        <v>68</v>
      </c>
      <c r="I73" s="6" t="s">
        <v>22</v>
      </c>
      <c r="J73" s="11">
        <f t="shared" si="30"/>
        <v>547500</v>
      </c>
      <c r="K73" s="11">
        <f t="shared" si="30"/>
        <v>547500</v>
      </c>
      <c r="L73" s="11">
        <f t="shared" si="30"/>
        <v>0</v>
      </c>
      <c r="M73" s="39">
        <f t="shared" si="31"/>
        <v>0</v>
      </c>
      <c r="N73" s="39">
        <f t="shared" si="32"/>
        <v>0</v>
      </c>
    </row>
    <row r="74" spans="1:14" ht="38.25" x14ac:dyDescent="0.25">
      <c r="A74" s="13" t="s">
        <v>23</v>
      </c>
      <c r="B74" s="5">
        <v>51</v>
      </c>
      <c r="C74" s="5">
        <v>0</v>
      </c>
      <c r="D74" s="6" t="s">
        <v>66</v>
      </c>
      <c r="E74" s="5">
        <v>851</v>
      </c>
      <c r="F74" s="6" t="s">
        <v>14</v>
      </c>
      <c r="G74" s="6" t="s">
        <v>27</v>
      </c>
      <c r="H74" s="10" t="s">
        <v>68</v>
      </c>
      <c r="I74" s="6" t="s">
        <v>24</v>
      </c>
      <c r="J74" s="11">
        <v>547500</v>
      </c>
      <c r="K74" s="11">
        <v>547500</v>
      </c>
      <c r="L74" s="11">
        <v>0</v>
      </c>
      <c r="M74" s="39">
        <f t="shared" si="31"/>
        <v>0</v>
      </c>
      <c r="N74" s="39">
        <f t="shared" si="32"/>
        <v>0</v>
      </c>
    </row>
    <row r="75" spans="1:14" ht="51" x14ac:dyDescent="0.25">
      <c r="A75" s="9" t="s">
        <v>262</v>
      </c>
      <c r="B75" s="5">
        <v>51</v>
      </c>
      <c r="C75" s="5">
        <v>0</v>
      </c>
      <c r="D75" s="6" t="s">
        <v>66</v>
      </c>
      <c r="E75" s="5">
        <v>851</v>
      </c>
      <c r="F75" s="6" t="s">
        <v>261</v>
      </c>
      <c r="G75" s="10" t="s">
        <v>27</v>
      </c>
      <c r="H75" s="10" t="s">
        <v>263</v>
      </c>
      <c r="I75" s="6"/>
      <c r="J75" s="11">
        <f t="shared" si="30"/>
        <v>352300</v>
      </c>
      <c r="K75" s="11">
        <f t="shared" si="30"/>
        <v>352300</v>
      </c>
      <c r="L75" s="11">
        <f t="shared" si="30"/>
        <v>198245.62</v>
      </c>
      <c r="M75" s="39">
        <f t="shared" si="31"/>
        <v>0.56271819472040874</v>
      </c>
      <c r="N75" s="39">
        <f t="shared" si="32"/>
        <v>0.56271819472040874</v>
      </c>
    </row>
    <row r="76" spans="1:14" ht="38.25" x14ac:dyDescent="0.25">
      <c r="A76" s="9" t="s">
        <v>21</v>
      </c>
      <c r="B76" s="5">
        <v>51</v>
      </c>
      <c r="C76" s="5">
        <v>0</v>
      </c>
      <c r="D76" s="6" t="s">
        <v>66</v>
      </c>
      <c r="E76" s="5">
        <v>851</v>
      </c>
      <c r="F76" s="6" t="s">
        <v>14</v>
      </c>
      <c r="G76" s="6" t="s">
        <v>27</v>
      </c>
      <c r="H76" s="10" t="s">
        <v>263</v>
      </c>
      <c r="I76" s="6" t="s">
        <v>22</v>
      </c>
      <c r="J76" s="11">
        <f t="shared" si="30"/>
        <v>352300</v>
      </c>
      <c r="K76" s="11">
        <f t="shared" si="30"/>
        <v>352300</v>
      </c>
      <c r="L76" s="11">
        <f t="shared" si="30"/>
        <v>198245.62</v>
      </c>
      <c r="M76" s="39">
        <f t="shared" si="31"/>
        <v>0.56271819472040874</v>
      </c>
      <c r="N76" s="39">
        <f t="shared" si="32"/>
        <v>0.56271819472040874</v>
      </c>
    </row>
    <row r="77" spans="1:14" ht="38.25" x14ac:dyDescent="0.25">
      <c r="A77" s="9" t="s">
        <v>23</v>
      </c>
      <c r="B77" s="5">
        <v>51</v>
      </c>
      <c r="C77" s="5">
        <v>0</v>
      </c>
      <c r="D77" s="6" t="s">
        <v>66</v>
      </c>
      <c r="E77" s="5">
        <v>851</v>
      </c>
      <c r="F77" s="6" t="s">
        <v>14</v>
      </c>
      <c r="G77" s="6" t="s">
        <v>27</v>
      </c>
      <c r="H77" s="10" t="s">
        <v>263</v>
      </c>
      <c r="I77" s="6" t="s">
        <v>24</v>
      </c>
      <c r="J77" s="11">
        <v>352300</v>
      </c>
      <c r="K77" s="11">
        <v>352300</v>
      </c>
      <c r="L77" s="11">
        <v>198245.62</v>
      </c>
      <c r="M77" s="39">
        <f t="shared" si="31"/>
        <v>0.56271819472040874</v>
      </c>
      <c r="N77" s="39">
        <f t="shared" si="32"/>
        <v>0.56271819472040874</v>
      </c>
    </row>
    <row r="78" spans="1:14" ht="63.75" x14ac:dyDescent="0.25">
      <c r="A78" s="4" t="s">
        <v>69</v>
      </c>
      <c r="B78" s="5">
        <v>51</v>
      </c>
      <c r="C78" s="5">
        <v>0</v>
      </c>
      <c r="D78" s="6" t="s">
        <v>66</v>
      </c>
      <c r="E78" s="5">
        <v>851</v>
      </c>
      <c r="F78" s="10" t="s">
        <v>70</v>
      </c>
      <c r="G78" s="10" t="s">
        <v>14</v>
      </c>
      <c r="H78" s="10" t="s">
        <v>71</v>
      </c>
      <c r="I78" s="6"/>
      <c r="J78" s="11">
        <f t="shared" ref="J78:L82" si="33">J79</f>
        <v>210041.88</v>
      </c>
      <c r="K78" s="11">
        <f t="shared" si="33"/>
        <v>210041.88</v>
      </c>
      <c r="L78" s="11">
        <f t="shared" si="33"/>
        <v>34993.68</v>
      </c>
      <c r="M78" s="39">
        <f t="shared" si="31"/>
        <v>0.16660334596129114</v>
      </c>
      <c r="N78" s="39">
        <f t="shared" si="32"/>
        <v>0.16660334596129114</v>
      </c>
    </row>
    <row r="79" spans="1:14" ht="38.25" x14ac:dyDescent="0.25">
      <c r="A79" s="13" t="s">
        <v>21</v>
      </c>
      <c r="B79" s="5">
        <v>51</v>
      </c>
      <c r="C79" s="5">
        <v>0</v>
      </c>
      <c r="D79" s="6" t="s">
        <v>66</v>
      </c>
      <c r="E79" s="5">
        <v>851</v>
      </c>
      <c r="F79" s="10" t="s">
        <v>70</v>
      </c>
      <c r="G79" s="10" t="s">
        <v>14</v>
      </c>
      <c r="H79" s="10" t="s">
        <v>71</v>
      </c>
      <c r="I79" s="6" t="s">
        <v>22</v>
      </c>
      <c r="J79" s="11">
        <f t="shared" si="33"/>
        <v>210041.88</v>
      </c>
      <c r="K79" s="11">
        <f t="shared" si="33"/>
        <v>210041.88</v>
      </c>
      <c r="L79" s="11">
        <f t="shared" si="33"/>
        <v>34993.68</v>
      </c>
      <c r="M79" s="39">
        <f t="shared" si="31"/>
        <v>0.16660334596129114</v>
      </c>
      <c r="N79" s="39">
        <f t="shared" si="32"/>
        <v>0.16660334596129114</v>
      </c>
    </row>
    <row r="80" spans="1:14" ht="38.25" x14ac:dyDescent="0.25">
      <c r="A80" s="13" t="s">
        <v>23</v>
      </c>
      <c r="B80" s="5">
        <v>51</v>
      </c>
      <c r="C80" s="5">
        <v>0</v>
      </c>
      <c r="D80" s="6" t="s">
        <v>66</v>
      </c>
      <c r="E80" s="5">
        <v>851</v>
      </c>
      <c r="F80" s="10" t="s">
        <v>70</v>
      </c>
      <c r="G80" s="10" t="s">
        <v>14</v>
      </c>
      <c r="H80" s="10" t="s">
        <v>71</v>
      </c>
      <c r="I80" s="6" t="s">
        <v>24</v>
      </c>
      <c r="J80" s="11">
        <v>210041.88</v>
      </c>
      <c r="K80" s="11">
        <v>210041.88</v>
      </c>
      <c r="L80" s="11">
        <v>34993.68</v>
      </c>
      <c r="M80" s="39">
        <f t="shared" si="31"/>
        <v>0.16660334596129114</v>
      </c>
      <c r="N80" s="39">
        <f t="shared" si="32"/>
        <v>0.16660334596129114</v>
      </c>
    </row>
    <row r="81" spans="1:14" ht="25.5" x14ac:dyDescent="0.25">
      <c r="A81" s="9" t="s">
        <v>264</v>
      </c>
      <c r="B81" s="5">
        <v>51</v>
      </c>
      <c r="C81" s="5">
        <v>0</v>
      </c>
      <c r="D81" s="6" t="s">
        <v>66</v>
      </c>
      <c r="E81" s="5">
        <v>851</v>
      </c>
      <c r="F81" s="10" t="s">
        <v>70</v>
      </c>
      <c r="G81" s="10" t="s">
        <v>14</v>
      </c>
      <c r="H81" s="10" t="s">
        <v>265</v>
      </c>
      <c r="I81" s="6"/>
      <c r="J81" s="11">
        <f t="shared" si="33"/>
        <v>0</v>
      </c>
      <c r="K81" s="11">
        <f t="shared" si="33"/>
        <v>0</v>
      </c>
      <c r="L81" s="11">
        <f t="shared" si="33"/>
        <v>0</v>
      </c>
      <c r="M81" s="39" t="e">
        <f t="shared" si="31"/>
        <v>#DIV/0!</v>
      </c>
      <c r="N81" s="39" t="e">
        <f t="shared" si="32"/>
        <v>#DIV/0!</v>
      </c>
    </row>
    <row r="82" spans="1:14" ht="38.25" x14ac:dyDescent="0.25">
      <c r="A82" s="9" t="s">
        <v>21</v>
      </c>
      <c r="B82" s="5">
        <v>51</v>
      </c>
      <c r="C82" s="5">
        <v>0</v>
      </c>
      <c r="D82" s="6" t="s">
        <v>66</v>
      </c>
      <c r="E82" s="5">
        <v>851</v>
      </c>
      <c r="F82" s="10" t="s">
        <v>70</v>
      </c>
      <c r="G82" s="10" t="s">
        <v>14</v>
      </c>
      <c r="H82" s="10" t="s">
        <v>265</v>
      </c>
      <c r="I82" s="6" t="s">
        <v>22</v>
      </c>
      <c r="J82" s="11">
        <f t="shared" si="33"/>
        <v>0</v>
      </c>
      <c r="K82" s="11">
        <f t="shared" si="33"/>
        <v>0</v>
      </c>
      <c r="L82" s="11">
        <f t="shared" si="33"/>
        <v>0</v>
      </c>
      <c r="M82" s="39" t="e">
        <f t="shared" si="31"/>
        <v>#DIV/0!</v>
      </c>
      <c r="N82" s="39" t="e">
        <f t="shared" si="32"/>
        <v>#DIV/0!</v>
      </c>
    </row>
    <row r="83" spans="1:14" ht="38.25" x14ac:dyDescent="0.25">
      <c r="A83" s="9" t="s">
        <v>23</v>
      </c>
      <c r="B83" s="5">
        <v>51</v>
      </c>
      <c r="C83" s="5">
        <v>0</v>
      </c>
      <c r="D83" s="6" t="s">
        <v>66</v>
      </c>
      <c r="E83" s="5">
        <v>851</v>
      </c>
      <c r="F83" s="10" t="s">
        <v>70</v>
      </c>
      <c r="G83" s="10" t="s">
        <v>14</v>
      </c>
      <c r="H83" s="10" t="s">
        <v>265</v>
      </c>
      <c r="I83" s="6" t="s">
        <v>24</v>
      </c>
      <c r="J83" s="11">
        <v>0</v>
      </c>
      <c r="K83" s="11">
        <v>0</v>
      </c>
      <c r="L83" s="11">
        <v>0</v>
      </c>
      <c r="M83" s="39" t="e">
        <f t="shared" si="31"/>
        <v>#DIV/0!</v>
      </c>
      <c r="N83" s="39" t="e">
        <f t="shared" si="32"/>
        <v>#DIV/0!</v>
      </c>
    </row>
    <row r="84" spans="1:14" ht="38.25" x14ac:dyDescent="0.25">
      <c r="A84" s="4" t="s">
        <v>72</v>
      </c>
      <c r="B84" s="5">
        <v>51</v>
      </c>
      <c r="C84" s="5">
        <v>0</v>
      </c>
      <c r="D84" s="6" t="s">
        <v>73</v>
      </c>
      <c r="E84" s="5"/>
      <c r="F84" s="6"/>
      <c r="G84" s="6"/>
      <c r="H84" s="6"/>
      <c r="I84" s="6"/>
      <c r="J84" s="11">
        <f t="shared" ref="J84:L87" si="34">J85</f>
        <v>5044100</v>
      </c>
      <c r="K84" s="11">
        <f t="shared" si="34"/>
        <v>5044100</v>
      </c>
      <c r="L84" s="11">
        <f t="shared" si="34"/>
        <v>1096628</v>
      </c>
      <c r="M84" s="39">
        <f t="shared" si="31"/>
        <v>0.21740806090283699</v>
      </c>
      <c r="N84" s="39">
        <f t="shared" si="32"/>
        <v>0.21740806090283699</v>
      </c>
    </row>
    <row r="85" spans="1:14" x14ac:dyDescent="0.25">
      <c r="A85" s="4" t="s">
        <v>8</v>
      </c>
      <c r="B85" s="8">
        <v>51</v>
      </c>
      <c r="C85" s="8">
        <v>0</v>
      </c>
      <c r="D85" s="6" t="s">
        <v>73</v>
      </c>
      <c r="E85" s="8">
        <v>851</v>
      </c>
      <c r="F85" s="6"/>
      <c r="G85" s="6"/>
      <c r="H85" s="6"/>
      <c r="I85" s="6"/>
      <c r="J85" s="7">
        <f t="shared" si="34"/>
        <v>5044100</v>
      </c>
      <c r="K85" s="7">
        <f t="shared" si="34"/>
        <v>5044100</v>
      </c>
      <c r="L85" s="7">
        <f t="shared" si="34"/>
        <v>1096628</v>
      </c>
      <c r="M85" s="39">
        <f t="shared" si="31"/>
        <v>0.21740806090283699</v>
      </c>
      <c r="N85" s="39">
        <f t="shared" si="32"/>
        <v>0.21740806090283699</v>
      </c>
    </row>
    <row r="86" spans="1:14" s="38" customFormat="1" ht="38.25" x14ac:dyDescent="0.25">
      <c r="A86" s="4" t="s">
        <v>74</v>
      </c>
      <c r="B86" s="5">
        <v>51</v>
      </c>
      <c r="C86" s="5">
        <v>0</v>
      </c>
      <c r="D86" s="10" t="s">
        <v>73</v>
      </c>
      <c r="E86" s="5">
        <v>851</v>
      </c>
      <c r="F86" s="10" t="s">
        <v>14</v>
      </c>
      <c r="G86" s="10" t="s">
        <v>27</v>
      </c>
      <c r="H86" s="10" t="s">
        <v>75</v>
      </c>
      <c r="I86" s="10"/>
      <c r="J86" s="15">
        <f t="shared" si="34"/>
        <v>5044100</v>
      </c>
      <c r="K86" s="15">
        <f t="shared" si="34"/>
        <v>5044100</v>
      </c>
      <c r="L86" s="15">
        <f t="shared" si="34"/>
        <v>1096628</v>
      </c>
      <c r="M86" s="39">
        <f t="shared" si="31"/>
        <v>0.21740806090283699</v>
      </c>
      <c r="N86" s="39">
        <f t="shared" si="32"/>
        <v>0.21740806090283699</v>
      </c>
    </row>
    <row r="87" spans="1:14" ht="38.25" x14ac:dyDescent="0.25">
      <c r="A87" s="13" t="s">
        <v>76</v>
      </c>
      <c r="B87" s="5">
        <v>51</v>
      </c>
      <c r="C87" s="5">
        <v>0</v>
      </c>
      <c r="D87" s="10" t="s">
        <v>73</v>
      </c>
      <c r="E87" s="5">
        <v>851</v>
      </c>
      <c r="F87" s="10" t="s">
        <v>14</v>
      </c>
      <c r="G87" s="10" t="s">
        <v>27</v>
      </c>
      <c r="H87" s="10" t="s">
        <v>75</v>
      </c>
      <c r="I87" s="6" t="s">
        <v>77</v>
      </c>
      <c r="J87" s="11">
        <f t="shared" si="34"/>
        <v>5044100</v>
      </c>
      <c r="K87" s="11">
        <f t="shared" si="34"/>
        <v>5044100</v>
      </c>
      <c r="L87" s="11">
        <f t="shared" si="34"/>
        <v>1096628</v>
      </c>
      <c r="M87" s="39">
        <f t="shared" si="31"/>
        <v>0.21740806090283699</v>
      </c>
      <c r="N87" s="39">
        <f t="shared" si="32"/>
        <v>0.21740806090283699</v>
      </c>
    </row>
    <row r="88" spans="1:14" x14ac:dyDescent="0.25">
      <c r="A88" s="13" t="s">
        <v>78</v>
      </c>
      <c r="B88" s="5">
        <v>51</v>
      </c>
      <c r="C88" s="5">
        <v>0</v>
      </c>
      <c r="D88" s="10" t="s">
        <v>73</v>
      </c>
      <c r="E88" s="5">
        <v>851</v>
      </c>
      <c r="F88" s="10" t="s">
        <v>14</v>
      </c>
      <c r="G88" s="10" t="s">
        <v>27</v>
      </c>
      <c r="H88" s="10" t="s">
        <v>75</v>
      </c>
      <c r="I88" s="6" t="s">
        <v>79</v>
      </c>
      <c r="J88" s="11">
        <v>5044100</v>
      </c>
      <c r="K88" s="11">
        <v>5044100</v>
      </c>
      <c r="L88" s="11">
        <v>1096628</v>
      </c>
      <c r="M88" s="39">
        <f t="shared" si="31"/>
        <v>0.21740806090283699</v>
      </c>
      <c r="N88" s="39">
        <f t="shared" si="32"/>
        <v>0.21740806090283699</v>
      </c>
    </row>
    <row r="89" spans="1:14" s="38" customFormat="1" ht="51" x14ac:dyDescent="0.25">
      <c r="A89" s="4" t="s">
        <v>80</v>
      </c>
      <c r="B89" s="5">
        <v>51</v>
      </c>
      <c r="C89" s="5">
        <v>0</v>
      </c>
      <c r="D89" s="6" t="s">
        <v>34</v>
      </c>
      <c r="E89" s="5"/>
      <c r="F89" s="6"/>
      <c r="G89" s="6"/>
      <c r="H89" s="6"/>
      <c r="I89" s="6"/>
      <c r="J89" s="11">
        <f t="shared" ref="J89:L89" si="35">J90</f>
        <v>1163789</v>
      </c>
      <c r="K89" s="11">
        <f t="shared" si="35"/>
        <v>1163789</v>
      </c>
      <c r="L89" s="11">
        <f t="shared" si="35"/>
        <v>309438.09000000003</v>
      </c>
      <c r="M89" s="39">
        <f t="shared" si="31"/>
        <v>0.26588848150309036</v>
      </c>
      <c r="N89" s="39">
        <f t="shared" si="32"/>
        <v>0.26588848150309036</v>
      </c>
    </row>
    <row r="90" spans="1:14" s="38" customFormat="1" x14ac:dyDescent="0.25">
      <c r="A90" s="4" t="s">
        <v>8</v>
      </c>
      <c r="B90" s="8">
        <v>51</v>
      </c>
      <c r="C90" s="8">
        <v>0</v>
      </c>
      <c r="D90" s="6" t="s">
        <v>34</v>
      </c>
      <c r="E90" s="8">
        <v>851</v>
      </c>
      <c r="F90" s="6"/>
      <c r="G90" s="6"/>
      <c r="H90" s="6"/>
      <c r="I90" s="6"/>
      <c r="J90" s="7">
        <f t="shared" ref="J90:L90" si="36">J96+J91</f>
        <v>1163789</v>
      </c>
      <c r="K90" s="7">
        <f t="shared" si="36"/>
        <v>1163789</v>
      </c>
      <c r="L90" s="7">
        <f t="shared" si="36"/>
        <v>309438.09000000003</v>
      </c>
      <c r="M90" s="39">
        <f t="shared" si="31"/>
        <v>0.26588848150309036</v>
      </c>
      <c r="N90" s="39">
        <f t="shared" si="32"/>
        <v>0.26588848150309036</v>
      </c>
    </row>
    <row r="91" spans="1:14" s="38" customFormat="1" ht="51" x14ac:dyDescent="0.25">
      <c r="A91" s="9" t="s">
        <v>81</v>
      </c>
      <c r="B91" s="8">
        <v>51</v>
      </c>
      <c r="C91" s="5">
        <v>0</v>
      </c>
      <c r="D91" s="6" t="s">
        <v>34</v>
      </c>
      <c r="E91" s="8">
        <v>851</v>
      </c>
      <c r="F91" s="5" t="s">
        <v>66</v>
      </c>
      <c r="G91" s="5" t="s">
        <v>73</v>
      </c>
      <c r="H91" s="5">
        <v>51180</v>
      </c>
      <c r="I91" s="5" t="s">
        <v>82</v>
      </c>
      <c r="J91" s="7">
        <f>J92+J94</f>
        <v>1119810</v>
      </c>
      <c r="K91" s="7">
        <f>K92+K94</f>
        <v>1119810</v>
      </c>
      <c r="L91" s="7">
        <f t="shared" ref="L91" si="37">L92+L94</f>
        <v>265459.09000000003</v>
      </c>
      <c r="M91" s="39">
        <f t="shared" si="31"/>
        <v>0.23705725971370145</v>
      </c>
      <c r="N91" s="39">
        <f t="shared" si="32"/>
        <v>0.23705725971370145</v>
      </c>
    </row>
    <row r="92" spans="1:14" ht="76.5" x14ac:dyDescent="0.25">
      <c r="A92" s="12" t="s">
        <v>17</v>
      </c>
      <c r="B92" s="5">
        <v>51</v>
      </c>
      <c r="C92" s="5">
        <v>0</v>
      </c>
      <c r="D92" s="6" t="s">
        <v>34</v>
      </c>
      <c r="E92" s="5">
        <v>851</v>
      </c>
      <c r="F92" s="6" t="s">
        <v>66</v>
      </c>
      <c r="G92" s="6" t="s">
        <v>73</v>
      </c>
      <c r="H92" s="5">
        <v>51180</v>
      </c>
      <c r="I92" s="6" t="s">
        <v>18</v>
      </c>
      <c r="J92" s="11">
        <f t="shared" ref="J92:L92" si="38">J93</f>
        <v>940709</v>
      </c>
      <c r="K92" s="11">
        <f t="shared" si="38"/>
        <v>940709</v>
      </c>
      <c r="L92" s="11">
        <f t="shared" si="38"/>
        <v>237467.47</v>
      </c>
      <c r="M92" s="39">
        <f t="shared" si="31"/>
        <v>0.25243456796947833</v>
      </c>
      <c r="N92" s="39">
        <f t="shared" si="32"/>
        <v>0.25243456796947833</v>
      </c>
    </row>
    <row r="93" spans="1:14" ht="25.5" x14ac:dyDescent="0.25">
      <c r="A93" s="12" t="s">
        <v>28</v>
      </c>
      <c r="B93" s="5">
        <v>51</v>
      </c>
      <c r="C93" s="5">
        <v>0</v>
      </c>
      <c r="D93" s="6" t="s">
        <v>34</v>
      </c>
      <c r="E93" s="5">
        <v>851</v>
      </c>
      <c r="F93" s="6" t="s">
        <v>66</v>
      </c>
      <c r="G93" s="6" t="s">
        <v>73</v>
      </c>
      <c r="H93" s="5">
        <v>51180</v>
      </c>
      <c r="I93" s="6" t="s">
        <v>20</v>
      </c>
      <c r="J93" s="11">
        <v>940709</v>
      </c>
      <c r="K93" s="11">
        <v>940709</v>
      </c>
      <c r="L93" s="11">
        <v>237467.47</v>
      </c>
      <c r="M93" s="39">
        <f t="shared" si="31"/>
        <v>0.25243456796947833</v>
      </c>
      <c r="N93" s="39">
        <f t="shared" si="32"/>
        <v>0.25243456796947833</v>
      </c>
    </row>
    <row r="94" spans="1:14" ht="38.25" x14ac:dyDescent="0.25">
      <c r="A94" s="13" t="s">
        <v>21</v>
      </c>
      <c r="B94" s="5">
        <v>51</v>
      </c>
      <c r="C94" s="5">
        <v>0</v>
      </c>
      <c r="D94" s="6" t="s">
        <v>34</v>
      </c>
      <c r="E94" s="5">
        <v>851</v>
      </c>
      <c r="F94" s="6" t="s">
        <v>66</v>
      </c>
      <c r="G94" s="6" t="s">
        <v>73</v>
      </c>
      <c r="H94" s="5">
        <v>51180</v>
      </c>
      <c r="I94" s="6" t="s">
        <v>22</v>
      </c>
      <c r="J94" s="11">
        <f t="shared" ref="J94:L94" si="39">J95</f>
        <v>179101</v>
      </c>
      <c r="K94" s="11">
        <f t="shared" si="39"/>
        <v>179101</v>
      </c>
      <c r="L94" s="11">
        <f t="shared" si="39"/>
        <v>27991.62</v>
      </c>
      <c r="M94" s="39">
        <f t="shared" si="31"/>
        <v>0.15628957962267101</v>
      </c>
      <c r="N94" s="39">
        <f t="shared" si="32"/>
        <v>0.15628957962267101</v>
      </c>
    </row>
    <row r="95" spans="1:14" ht="38.25" x14ac:dyDescent="0.25">
      <c r="A95" s="13" t="s">
        <v>23</v>
      </c>
      <c r="B95" s="5">
        <v>51</v>
      </c>
      <c r="C95" s="5">
        <v>0</v>
      </c>
      <c r="D95" s="6" t="s">
        <v>34</v>
      </c>
      <c r="E95" s="5">
        <v>851</v>
      </c>
      <c r="F95" s="6" t="s">
        <v>66</v>
      </c>
      <c r="G95" s="6" t="s">
        <v>73</v>
      </c>
      <c r="H95" s="5">
        <v>51180</v>
      </c>
      <c r="I95" s="6" t="s">
        <v>24</v>
      </c>
      <c r="J95" s="11">
        <v>179101</v>
      </c>
      <c r="K95" s="11">
        <v>179101</v>
      </c>
      <c r="L95" s="11">
        <v>27991.62</v>
      </c>
      <c r="M95" s="39">
        <f t="shared" si="31"/>
        <v>0.15628957962267101</v>
      </c>
      <c r="N95" s="39">
        <f t="shared" si="32"/>
        <v>0.15628957962267101</v>
      </c>
    </row>
    <row r="96" spans="1:14" s="38" customFormat="1" ht="63.75" x14ac:dyDescent="0.25">
      <c r="A96" s="4" t="s">
        <v>83</v>
      </c>
      <c r="B96" s="5">
        <v>51</v>
      </c>
      <c r="C96" s="5">
        <v>0</v>
      </c>
      <c r="D96" s="6" t="s">
        <v>34</v>
      </c>
      <c r="E96" s="5">
        <v>851</v>
      </c>
      <c r="F96" s="6" t="s">
        <v>14</v>
      </c>
      <c r="G96" s="6" t="s">
        <v>70</v>
      </c>
      <c r="H96" s="6" t="s">
        <v>84</v>
      </c>
      <c r="I96" s="6"/>
      <c r="J96" s="11">
        <f t="shared" ref="J96:L97" si="40">J97</f>
        <v>43979</v>
      </c>
      <c r="K96" s="11">
        <f t="shared" si="40"/>
        <v>43979</v>
      </c>
      <c r="L96" s="11">
        <f t="shared" si="40"/>
        <v>43979</v>
      </c>
      <c r="M96" s="39">
        <f t="shared" si="31"/>
        <v>1</v>
      </c>
      <c r="N96" s="39">
        <f t="shared" si="32"/>
        <v>1</v>
      </c>
    </row>
    <row r="97" spans="1:14" s="38" customFormat="1" ht="38.25" x14ac:dyDescent="0.25">
      <c r="A97" s="13" t="s">
        <v>21</v>
      </c>
      <c r="B97" s="5">
        <v>51</v>
      </c>
      <c r="C97" s="5">
        <v>0</v>
      </c>
      <c r="D97" s="6" t="s">
        <v>34</v>
      </c>
      <c r="E97" s="5">
        <v>851</v>
      </c>
      <c r="F97" s="6" t="s">
        <v>14</v>
      </c>
      <c r="G97" s="6" t="s">
        <v>70</v>
      </c>
      <c r="H97" s="6" t="s">
        <v>84</v>
      </c>
      <c r="I97" s="6" t="s">
        <v>22</v>
      </c>
      <c r="J97" s="11">
        <f t="shared" si="40"/>
        <v>43979</v>
      </c>
      <c r="K97" s="11">
        <f t="shared" si="40"/>
        <v>43979</v>
      </c>
      <c r="L97" s="11">
        <f t="shared" si="40"/>
        <v>43979</v>
      </c>
      <c r="M97" s="39">
        <f t="shared" si="31"/>
        <v>1</v>
      </c>
      <c r="N97" s="39">
        <f t="shared" si="32"/>
        <v>1</v>
      </c>
    </row>
    <row r="98" spans="1:14" s="38" customFormat="1" ht="38.25" x14ac:dyDescent="0.25">
      <c r="A98" s="13" t="s">
        <v>23</v>
      </c>
      <c r="B98" s="5">
        <v>51</v>
      </c>
      <c r="C98" s="5">
        <v>0</v>
      </c>
      <c r="D98" s="6" t="s">
        <v>34</v>
      </c>
      <c r="E98" s="5">
        <v>851</v>
      </c>
      <c r="F98" s="6" t="s">
        <v>14</v>
      </c>
      <c r="G98" s="6" t="s">
        <v>70</v>
      </c>
      <c r="H98" s="6" t="s">
        <v>84</v>
      </c>
      <c r="I98" s="6" t="s">
        <v>24</v>
      </c>
      <c r="J98" s="11">
        <v>43979</v>
      </c>
      <c r="K98" s="11">
        <v>43979</v>
      </c>
      <c r="L98" s="11">
        <v>43979</v>
      </c>
      <c r="M98" s="39">
        <f t="shared" si="31"/>
        <v>1</v>
      </c>
      <c r="N98" s="39">
        <f t="shared" si="32"/>
        <v>1</v>
      </c>
    </row>
    <row r="99" spans="1:14" ht="51" x14ac:dyDescent="0.25">
      <c r="A99" s="4" t="s">
        <v>85</v>
      </c>
      <c r="B99" s="5">
        <v>51</v>
      </c>
      <c r="C99" s="5">
        <v>0</v>
      </c>
      <c r="D99" s="6" t="s">
        <v>70</v>
      </c>
      <c r="E99" s="5"/>
      <c r="F99" s="6"/>
      <c r="G99" s="6"/>
      <c r="H99" s="6"/>
      <c r="I99" s="6"/>
      <c r="J99" s="11">
        <f t="shared" ref="J99:L99" si="41">J100</f>
        <v>6969400</v>
      </c>
      <c r="K99" s="11">
        <f t="shared" si="41"/>
        <v>6969400</v>
      </c>
      <c r="L99" s="11">
        <f t="shared" si="41"/>
        <v>1069213.71</v>
      </c>
      <c r="M99" s="39">
        <f t="shared" si="31"/>
        <v>0.15341546044135793</v>
      </c>
      <c r="N99" s="39">
        <f t="shared" si="32"/>
        <v>0.15341546044135793</v>
      </c>
    </row>
    <row r="100" spans="1:14" x14ac:dyDescent="0.25">
      <c r="A100" s="4" t="s">
        <v>8</v>
      </c>
      <c r="B100" s="8">
        <v>51</v>
      </c>
      <c r="C100" s="8">
        <v>0</v>
      </c>
      <c r="D100" s="6" t="s">
        <v>70</v>
      </c>
      <c r="E100" s="8">
        <v>851</v>
      </c>
      <c r="F100" s="6"/>
      <c r="G100" s="6"/>
      <c r="H100" s="6"/>
      <c r="I100" s="6"/>
      <c r="J100" s="7">
        <f t="shared" ref="J100:L100" si="42">J101+J108</f>
        <v>6969400</v>
      </c>
      <c r="K100" s="7">
        <f t="shared" si="42"/>
        <v>6969400</v>
      </c>
      <c r="L100" s="7">
        <f t="shared" si="42"/>
        <v>1069213.71</v>
      </c>
      <c r="M100" s="39">
        <f t="shared" si="31"/>
        <v>0.15341546044135793</v>
      </c>
      <c r="N100" s="39">
        <f t="shared" si="32"/>
        <v>0.15341546044135793</v>
      </c>
    </row>
    <row r="101" spans="1:14" x14ac:dyDescent="0.25">
      <c r="A101" s="4" t="s">
        <v>86</v>
      </c>
      <c r="B101" s="5">
        <v>51</v>
      </c>
      <c r="C101" s="5">
        <v>0</v>
      </c>
      <c r="D101" s="6" t="s">
        <v>70</v>
      </c>
      <c r="E101" s="5">
        <v>851</v>
      </c>
      <c r="F101" s="6" t="s">
        <v>73</v>
      </c>
      <c r="G101" s="6" t="s">
        <v>87</v>
      </c>
      <c r="H101" s="6" t="s">
        <v>88</v>
      </c>
      <c r="I101" s="6"/>
      <c r="J101" s="11">
        <f t="shared" ref="J101:L101" si="43">J102+J104+J106</f>
        <v>5939100</v>
      </c>
      <c r="K101" s="11">
        <f t="shared" si="43"/>
        <v>5939100</v>
      </c>
      <c r="L101" s="11">
        <f t="shared" si="43"/>
        <v>1054213.71</v>
      </c>
      <c r="M101" s="39">
        <f t="shared" si="31"/>
        <v>0.17750395009344849</v>
      </c>
      <c r="N101" s="39">
        <f t="shared" si="32"/>
        <v>0.17750395009344849</v>
      </c>
    </row>
    <row r="102" spans="1:14" ht="76.5" x14ac:dyDescent="0.25">
      <c r="A102" s="12" t="s">
        <v>17</v>
      </c>
      <c r="B102" s="5">
        <v>51</v>
      </c>
      <c r="C102" s="5">
        <v>0</v>
      </c>
      <c r="D102" s="10" t="s">
        <v>70</v>
      </c>
      <c r="E102" s="5">
        <v>851</v>
      </c>
      <c r="F102" s="6" t="s">
        <v>73</v>
      </c>
      <c r="G102" s="10" t="s">
        <v>87</v>
      </c>
      <c r="H102" s="6" t="s">
        <v>88</v>
      </c>
      <c r="I102" s="6" t="s">
        <v>18</v>
      </c>
      <c r="J102" s="11">
        <f t="shared" ref="J102:L102" si="44">J103</f>
        <v>4467100</v>
      </c>
      <c r="K102" s="11">
        <f t="shared" si="44"/>
        <v>4467100</v>
      </c>
      <c r="L102" s="11">
        <f t="shared" si="44"/>
        <v>876881.64</v>
      </c>
      <c r="M102" s="39">
        <f t="shared" si="31"/>
        <v>0.19629774126390723</v>
      </c>
      <c r="N102" s="39">
        <f t="shared" si="32"/>
        <v>0.19629774126390723</v>
      </c>
    </row>
    <row r="103" spans="1:14" ht="25.5" x14ac:dyDescent="0.25">
      <c r="A103" s="13" t="s">
        <v>89</v>
      </c>
      <c r="B103" s="5">
        <v>51</v>
      </c>
      <c r="C103" s="5">
        <v>0</v>
      </c>
      <c r="D103" s="10" t="s">
        <v>70</v>
      </c>
      <c r="E103" s="5">
        <v>851</v>
      </c>
      <c r="F103" s="6" t="s">
        <v>73</v>
      </c>
      <c r="G103" s="10" t="s">
        <v>87</v>
      </c>
      <c r="H103" s="6" t="s">
        <v>88</v>
      </c>
      <c r="I103" s="6" t="s">
        <v>90</v>
      </c>
      <c r="J103" s="11">
        <v>4467100</v>
      </c>
      <c r="K103" s="11">
        <v>4467100</v>
      </c>
      <c r="L103" s="11">
        <v>876881.64</v>
      </c>
      <c r="M103" s="39">
        <f t="shared" si="31"/>
        <v>0.19629774126390723</v>
      </c>
      <c r="N103" s="39">
        <f t="shared" si="32"/>
        <v>0.19629774126390723</v>
      </c>
    </row>
    <row r="104" spans="1:14" ht="38.25" x14ac:dyDescent="0.25">
      <c r="A104" s="13" t="s">
        <v>21</v>
      </c>
      <c r="B104" s="5">
        <v>51</v>
      </c>
      <c r="C104" s="5">
        <v>0</v>
      </c>
      <c r="D104" s="10" t="s">
        <v>70</v>
      </c>
      <c r="E104" s="5">
        <v>851</v>
      </c>
      <c r="F104" s="6" t="s">
        <v>73</v>
      </c>
      <c r="G104" s="10" t="s">
        <v>87</v>
      </c>
      <c r="H104" s="6" t="s">
        <v>88</v>
      </c>
      <c r="I104" s="6" t="s">
        <v>22</v>
      </c>
      <c r="J104" s="11">
        <f t="shared" ref="J104:L104" si="45">J105</f>
        <v>1463100</v>
      </c>
      <c r="K104" s="11">
        <f t="shared" si="45"/>
        <v>1463100</v>
      </c>
      <c r="L104" s="11">
        <f t="shared" si="45"/>
        <v>174491.07</v>
      </c>
      <c r="M104" s="39">
        <f t="shared" si="31"/>
        <v>0.11926120565921673</v>
      </c>
      <c r="N104" s="39">
        <f t="shared" si="32"/>
        <v>0.11926120565921673</v>
      </c>
    </row>
    <row r="105" spans="1:14" ht="38.25" x14ac:dyDescent="0.25">
      <c r="A105" s="13" t="s">
        <v>23</v>
      </c>
      <c r="B105" s="5">
        <v>51</v>
      </c>
      <c r="C105" s="5">
        <v>0</v>
      </c>
      <c r="D105" s="10" t="s">
        <v>70</v>
      </c>
      <c r="E105" s="5">
        <v>851</v>
      </c>
      <c r="F105" s="6" t="s">
        <v>73</v>
      </c>
      <c r="G105" s="10" t="s">
        <v>87</v>
      </c>
      <c r="H105" s="6" t="s">
        <v>88</v>
      </c>
      <c r="I105" s="6" t="s">
        <v>24</v>
      </c>
      <c r="J105" s="11">
        <v>1463100</v>
      </c>
      <c r="K105" s="11">
        <v>1463100</v>
      </c>
      <c r="L105" s="11">
        <v>174491.07</v>
      </c>
      <c r="M105" s="39">
        <f t="shared" si="31"/>
        <v>0.11926120565921673</v>
      </c>
      <c r="N105" s="39">
        <f t="shared" si="32"/>
        <v>0.11926120565921673</v>
      </c>
    </row>
    <row r="106" spans="1:14" x14ac:dyDescent="0.25">
      <c r="A106" s="13" t="s">
        <v>43</v>
      </c>
      <c r="B106" s="5">
        <v>51</v>
      </c>
      <c r="C106" s="5">
        <v>0</v>
      </c>
      <c r="D106" s="10" t="s">
        <v>70</v>
      </c>
      <c r="E106" s="5">
        <v>851</v>
      </c>
      <c r="F106" s="6" t="s">
        <v>73</v>
      </c>
      <c r="G106" s="10" t="s">
        <v>87</v>
      </c>
      <c r="H106" s="6" t="s">
        <v>88</v>
      </c>
      <c r="I106" s="6" t="s">
        <v>44</v>
      </c>
      <c r="J106" s="11">
        <f t="shared" ref="J106:L106" si="46">J107</f>
        <v>8900</v>
      </c>
      <c r="K106" s="11">
        <f t="shared" si="46"/>
        <v>8900</v>
      </c>
      <c r="L106" s="11">
        <f t="shared" si="46"/>
        <v>2841</v>
      </c>
      <c r="M106" s="39">
        <f t="shared" si="31"/>
        <v>0.3192134831460674</v>
      </c>
      <c r="N106" s="39">
        <f t="shared" si="32"/>
        <v>0.3192134831460674</v>
      </c>
    </row>
    <row r="107" spans="1:14" x14ac:dyDescent="0.25">
      <c r="A107" s="13" t="s">
        <v>45</v>
      </c>
      <c r="B107" s="5">
        <v>51</v>
      </c>
      <c r="C107" s="5">
        <v>0</v>
      </c>
      <c r="D107" s="10" t="s">
        <v>70</v>
      </c>
      <c r="E107" s="5">
        <v>851</v>
      </c>
      <c r="F107" s="6" t="s">
        <v>73</v>
      </c>
      <c r="G107" s="10" t="s">
        <v>87</v>
      </c>
      <c r="H107" s="6" t="s">
        <v>88</v>
      </c>
      <c r="I107" s="6" t="s">
        <v>46</v>
      </c>
      <c r="J107" s="11">
        <v>8900</v>
      </c>
      <c r="K107" s="11">
        <v>8900</v>
      </c>
      <c r="L107" s="11">
        <v>2841</v>
      </c>
      <c r="M107" s="39">
        <f t="shared" si="31"/>
        <v>0.3192134831460674</v>
      </c>
      <c r="N107" s="39">
        <f t="shared" si="32"/>
        <v>0.3192134831460674</v>
      </c>
    </row>
    <row r="108" spans="1:14" ht="51" x14ac:dyDescent="0.25">
      <c r="A108" s="4" t="s">
        <v>91</v>
      </c>
      <c r="B108" s="5">
        <v>51</v>
      </c>
      <c r="C108" s="5">
        <v>0</v>
      </c>
      <c r="D108" s="10" t="s">
        <v>70</v>
      </c>
      <c r="E108" s="5">
        <v>851</v>
      </c>
      <c r="F108" s="6" t="s">
        <v>73</v>
      </c>
      <c r="G108" s="10" t="s">
        <v>87</v>
      </c>
      <c r="H108" s="6" t="s">
        <v>92</v>
      </c>
      <c r="I108" s="6"/>
      <c r="J108" s="11">
        <f t="shared" ref="J108:L109" si="47">J109</f>
        <v>1030300</v>
      </c>
      <c r="K108" s="11">
        <f t="shared" si="47"/>
        <v>1030300</v>
      </c>
      <c r="L108" s="11">
        <f t="shared" si="47"/>
        <v>15000</v>
      </c>
      <c r="M108" s="39">
        <f t="shared" si="31"/>
        <v>1.4558866349606911E-2</v>
      </c>
      <c r="N108" s="39">
        <f t="shared" si="32"/>
        <v>1.4558866349606911E-2</v>
      </c>
    </row>
    <row r="109" spans="1:14" ht="38.25" x14ac:dyDescent="0.25">
      <c r="A109" s="13" t="s">
        <v>21</v>
      </c>
      <c r="B109" s="5">
        <v>51</v>
      </c>
      <c r="C109" s="5">
        <v>0</v>
      </c>
      <c r="D109" s="10" t="s">
        <v>70</v>
      </c>
      <c r="E109" s="5">
        <v>851</v>
      </c>
      <c r="F109" s="6" t="s">
        <v>73</v>
      </c>
      <c r="G109" s="10" t="s">
        <v>87</v>
      </c>
      <c r="H109" s="6" t="s">
        <v>92</v>
      </c>
      <c r="I109" s="6" t="s">
        <v>22</v>
      </c>
      <c r="J109" s="11">
        <f t="shared" si="47"/>
        <v>1030300</v>
      </c>
      <c r="K109" s="11">
        <f t="shared" si="47"/>
        <v>1030300</v>
      </c>
      <c r="L109" s="11">
        <f t="shared" si="47"/>
        <v>15000</v>
      </c>
      <c r="M109" s="39">
        <f t="shared" si="31"/>
        <v>1.4558866349606911E-2</v>
      </c>
      <c r="N109" s="39">
        <f t="shared" si="32"/>
        <v>1.4558866349606911E-2</v>
      </c>
    </row>
    <row r="110" spans="1:14" ht="38.25" x14ac:dyDescent="0.25">
      <c r="A110" s="13" t="s">
        <v>23</v>
      </c>
      <c r="B110" s="5">
        <v>51</v>
      </c>
      <c r="C110" s="5">
        <v>0</v>
      </c>
      <c r="D110" s="10" t="s">
        <v>70</v>
      </c>
      <c r="E110" s="5">
        <v>851</v>
      </c>
      <c r="F110" s="6" t="s">
        <v>73</v>
      </c>
      <c r="G110" s="10" t="s">
        <v>87</v>
      </c>
      <c r="H110" s="6" t="s">
        <v>92</v>
      </c>
      <c r="I110" s="6" t="s">
        <v>24</v>
      </c>
      <c r="J110" s="11">
        <v>1030300</v>
      </c>
      <c r="K110" s="11">
        <v>1030300</v>
      </c>
      <c r="L110" s="11">
        <v>15000</v>
      </c>
      <c r="M110" s="39">
        <f t="shared" si="31"/>
        <v>1.4558866349606911E-2</v>
      </c>
      <c r="N110" s="39">
        <f t="shared" si="32"/>
        <v>1.4558866349606911E-2</v>
      </c>
    </row>
    <row r="111" spans="1:14" ht="25.5" x14ac:dyDescent="0.25">
      <c r="A111" s="4" t="s">
        <v>93</v>
      </c>
      <c r="B111" s="5">
        <v>51</v>
      </c>
      <c r="C111" s="5">
        <v>0</v>
      </c>
      <c r="D111" s="6" t="s">
        <v>94</v>
      </c>
      <c r="E111" s="5"/>
      <c r="F111" s="6"/>
      <c r="G111" s="6"/>
      <c r="H111" s="6"/>
      <c r="I111" s="6"/>
      <c r="J111" s="11">
        <f t="shared" ref="J111:L114" si="48">J112</f>
        <v>307240</v>
      </c>
      <c r="K111" s="11">
        <f t="shared" si="48"/>
        <v>307240</v>
      </c>
      <c r="L111" s="11">
        <f t="shared" si="48"/>
        <v>11934</v>
      </c>
      <c r="M111" s="39">
        <f t="shared" si="31"/>
        <v>3.8842598619971358E-2</v>
      </c>
      <c r="N111" s="39">
        <f t="shared" si="32"/>
        <v>3.8842598619971358E-2</v>
      </c>
    </row>
    <row r="112" spans="1:14" x14ac:dyDescent="0.25">
      <c r="A112" s="4" t="s">
        <v>8</v>
      </c>
      <c r="B112" s="8">
        <v>51</v>
      </c>
      <c r="C112" s="8">
        <v>0</v>
      </c>
      <c r="D112" s="6" t="s">
        <v>94</v>
      </c>
      <c r="E112" s="8">
        <v>851</v>
      </c>
      <c r="F112" s="6"/>
      <c r="G112" s="6"/>
      <c r="H112" s="6"/>
      <c r="I112" s="6"/>
      <c r="J112" s="7">
        <f t="shared" si="48"/>
        <v>307240</v>
      </c>
      <c r="K112" s="7">
        <f t="shared" si="48"/>
        <v>307240</v>
      </c>
      <c r="L112" s="7">
        <f t="shared" si="48"/>
        <v>11934</v>
      </c>
      <c r="M112" s="39">
        <f t="shared" si="31"/>
        <v>3.8842598619971358E-2</v>
      </c>
      <c r="N112" s="39">
        <f t="shared" si="32"/>
        <v>3.8842598619971358E-2</v>
      </c>
    </row>
    <row r="113" spans="1:14" ht="127.5" x14ac:dyDescent="0.25">
      <c r="A113" s="4" t="s">
        <v>95</v>
      </c>
      <c r="B113" s="8">
        <v>51</v>
      </c>
      <c r="C113" s="8">
        <v>0</v>
      </c>
      <c r="D113" s="6" t="s">
        <v>94</v>
      </c>
      <c r="E113" s="5">
        <v>851</v>
      </c>
      <c r="F113" s="6" t="s">
        <v>34</v>
      </c>
      <c r="G113" s="6" t="s">
        <v>70</v>
      </c>
      <c r="H113" s="6" t="s">
        <v>96</v>
      </c>
      <c r="I113" s="6"/>
      <c r="J113" s="11">
        <f t="shared" si="48"/>
        <v>307240</v>
      </c>
      <c r="K113" s="11">
        <f t="shared" si="48"/>
        <v>307240</v>
      </c>
      <c r="L113" s="11">
        <f t="shared" si="48"/>
        <v>11934</v>
      </c>
      <c r="M113" s="39">
        <f t="shared" si="31"/>
        <v>3.8842598619971358E-2</v>
      </c>
      <c r="N113" s="39">
        <f t="shared" si="32"/>
        <v>3.8842598619971358E-2</v>
      </c>
    </row>
    <row r="114" spans="1:14" ht="38.25" x14ac:dyDescent="0.25">
      <c r="A114" s="13" t="s">
        <v>21</v>
      </c>
      <c r="B114" s="8">
        <v>51</v>
      </c>
      <c r="C114" s="8">
        <v>0</v>
      </c>
      <c r="D114" s="6" t="s">
        <v>94</v>
      </c>
      <c r="E114" s="5">
        <v>851</v>
      </c>
      <c r="F114" s="6" t="s">
        <v>34</v>
      </c>
      <c r="G114" s="6" t="s">
        <v>70</v>
      </c>
      <c r="H114" s="6" t="s">
        <v>96</v>
      </c>
      <c r="I114" s="6" t="s">
        <v>22</v>
      </c>
      <c r="J114" s="11">
        <f t="shared" si="48"/>
        <v>307240</v>
      </c>
      <c r="K114" s="11">
        <f t="shared" si="48"/>
        <v>307240</v>
      </c>
      <c r="L114" s="11">
        <f t="shared" si="48"/>
        <v>11934</v>
      </c>
      <c r="M114" s="39">
        <f t="shared" si="31"/>
        <v>3.8842598619971358E-2</v>
      </c>
      <c r="N114" s="39">
        <f t="shared" si="32"/>
        <v>3.8842598619971358E-2</v>
      </c>
    </row>
    <row r="115" spans="1:14" ht="38.25" x14ac:dyDescent="0.25">
      <c r="A115" s="13" t="s">
        <v>23</v>
      </c>
      <c r="B115" s="8">
        <v>51</v>
      </c>
      <c r="C115" s="8">
        <v>0</v>
      </c>
      <c r="D115" s="6" t="s">
        <v>94</v>
      </c>
      <c r="E115" s="5">
        <v>851</v>
      </c>
      <c r="F115" s="6" t="s">
        <v>34</v>
      </c>
      <c r="G115" s="6" t="s">
        <v>70</v>
      </c>
      <c r="H115" s="6" t="s">
        <v>96</v>
      </c>
      <c r="I115" s="6" t="s">
        <v>24</v>
      </c>
      <c r="J115" s="11">
        <v>307240</v>
      </c>
      <c r="K115" s="11">
        <v>307240</v>
      </c>
      <c r="L115" s="11">
        <v>11934</v>
      </c>
      <c r="M115" s="39">
        <f t="shared" si="31"/>
        <v>3.8842598619971358E-2</v>
      </c>
      <c r="N115" s="39">
        <f t="shared" si="32"/>
        <v>3.8842598619971358E-2</v>
      </c>
    </row>
    <row r="116" spans="1:14" s="38" customFormat="1" ht="25.5" x14ac:dyDescent="0.25">
      <c r="A116" s="4" t="s">
        <v>97</v>
      </c>
      <c r="B116" s="5">
        <v>51</v>
      </c>
      <c r="C116" s="5">
        <v>0</v>
      </c>
      <c r="D116" s="10" t="s">
        <v>98</v>
      </c>
      <c r="E116" s="5"/>
      <c r="F116" s="10"/>
      <c r="G116" s="10"/>
      <c r="H116" s="10"/>
      <c r="I116" s="10"/>
      <c r="J116" s="15">
        <f t="shared" ref="J116:L116" si="49">J117</f>
        <v>6666000</v>
      </c>
      <c r="K116" s="15">
        <f t="shared" si="49"/>
        <v>6666000</v>
      </c>
      <c r="L116" s="15">
        <f t="shared" si="49"/>
        <v>1095944.4000000001</v>
      </c>
      <c r="M116" s="39">
        <f t="shared" si="31"/>
        <v>0.16440810081008103</v>
      </c>
      <c r="N116" s="39">
        <f t="shared" si="32"/>
        <v>0.16440810081008103</v>
      </c>
    </row>
    <row r="117" spans="1:14" s="38" customFormat="1" x14ac:dyDescent="0.25">
      <c r="A117" s="4" t="s">
        <v>8</v>
      </c>
      <c r="B117" s="5">
        <v>51</v>
      </c>
      <c r="C117" s="5">
        <v>0</v>
      </c>
      <c r="D117" s="10" t="s">
        <v>98</v>
      </c>
      <c r="E117" s="8">
        <v>851</v>
      </c>
      <c r="F117" s="10"/>
      <c r="G117" s="10"/>
      <c r="H117" s="10"/>
      <c r="I117" s="10"/>
      <c r="J117" s="15">
        <f t="shared" ref="J117:L117" si="50">J118+J121+J124</f>
        <v>6666000</v>
      </c>
      <c r="K117" s="15">
        <f t="shared" si="50"/>
        <v>6666000</v>
      </c>
      <c r="L117" s="15">
        <f t="shared" si="50"/>
        <v>1095944.4000000001</v>
      </c>
      <c r="M117" s="39">
        <f t="shared" si="31"/>
        <v>0.16440810081008103</v>
      </c>
      <c r="N117" s="39">
        <f t="shared" si="32"/>
        <v>0.16440810081008103</v>
      </c>
    </row>
    <row r="118" spans="1:14" s="38" customFormat="1" ht="38.25" x14ac:dyDescent="0.25">
      <c r="A118" s="4" t="s">
        <v>99</v>
      </c>
      <c r="B118" s="5">
        <v>51</v>
      </c>
      <c r="C118" s="5">
        <v>0</v>
      </c>
      <c r="D118" s="10" t="s">
        <v>98</v>
      </c>
      <c r="E118" s="8">
        <v>851</v>
      </c>
      <c r="F118" s="10"/>
      <c r="G118" s="10"/>
      <c r="H118" s="10" t="s">
        <v>100</v>
      </c>
      <c r="I118" s="10"/>
      <c r="J118" s="15">
        <f t="shared" ref="J118:L119" si="51">J119</f>
        <v>124000</v>
      </c>
      <c r="K118" s="15">
        <f t="shared" si="51"/>
        <v>124000</v>
      </c>
      <c r="L118" s="15">
        <f t="shared" si="51"/>
        <v>20666.8</v>
      </c>
      <c r="M118" s="39">
        <f t="shared" si="31"/>
        <v>0.16666774193548387</v>
      </c>
      <c r="N118" s="39">
        <f t="shared" si="32"/>
        <v>0.16666774193548387</v>
      </c>
    </row>
    <row r="119" spans="1:14" s="38" customFormat="1" ht="38.25" x14ac:dyDescent="0.25">
      <c r="A119" s="13" t="s">
        <v>21</v>
      </c>
      <c r="B119" s="5">
        <v>51</v>
      </c>
      <c r="C119" s="5">
        <v>0</v>
      </c>
      <c r="D119" s="10" t="s">
        <v>98</v>
      </c>
      <c r="E119" s="8">
        <v>851</v>
      </c>
      <c r="F119" s="10"/>
      <c r="G119" s="10"/>
      <c r="H119" s="10" t="s">
        <v>100</v>
      </c>
      <c r="I119" s="6" t="s">
        <v>22</v>
      </c>
      <c r="J119" s="15">
        <f t="shared" si="51"/>
        <v>124000</v>
      </c>
      <c r="K119" s="15">
        <f t="shared" si="51"/>
        <v>124000</v>
      </c>
      <c r="L119" s="15">
        <f t="shared" si="51"/>
        <v>20666.8</v>
      </c>
      <c r="M119" s="39">
        <f t="shared" si="31"/>
        <v>0.16666774193548387</v>
      </c>
      <c r="N119" s="39">
        <f t="shared" si="32"/>
        <v>0.16666774193548387</v>
      </c>
    </row>
    <row r="120" spans="1:14" s="38" customFormat="1" ht="38.25" x14ac:dyDescent="0.25">
      <c r="A120" s="13" t="s">
        <v>23</v>
      </c>
      <c r="B120" s="5">
        <v>51</v>
      </c>
      <c r="C120" s="5">
        <v>0</v>
      </c>
      <c r="D120" s="10" t="s">
        <v>98</v>
      </c>
      <c r="E120" s="8">
        <v>851</v>
      </c>
      <c r="F120" s="10"/>
      <c r="G120" s="10"/>
      <c r="H120" s="10" t="s">
        <v>100</v>
      </c>
      <c r="I120" s="6" t="s">
        <v>24</v>
      </c>
      <c r="J120" s="15">
        <v>124000</v>
      </c>
      <c r="K120" s="15">
        <v>124000</v>
      </c>
      <c r="L120" s="15">
        <v>20666.8</v>
      </c>
      <c r="M120" s="39">
        <f t="shared" si="31"/>
        <v>0.16666774193548387</v>
      </c>
      <c r="N120" s="39">
        <f t="shared" si="32"/>
        <v>0.16666774193548387</v>
      </c>
    </row>
    <row r="121" spans="1:14" ht="51" x14ac:dyDescent="0.25">
      <c r="A121" s="9" t="s">
        <v>266</v>
      </c>
      <c r="B121" s="5">
        <v>51</v>
      </c>
      <c r="C121" s="5">
        <v>0</v>
      </c>
      <c r="D121" s="10" t="s">
        <v>98</v>
      </c>
      <c r="E121" s="5">
        <v>851</v>
      </c>
      <c r="F121" s="10" t="s">
        <v>34</v>
      </c>
      <c r="G121" s="10" t="s">
        <v>101</v>
      </c>
      <c r="H121" s="10" t="s">
        <v>267</v>
      </c>
      <c r="I121" s="10"/>
      <c r="J121" s="15">
        <f t="shared" ref="J121:L125" si="52">J122</f>
        <v>6503500</v>
      </c>
      <c r="K121" s="15">
        <f t="shared" si="52"/>
        <v>6503500</v>
      </c>
      <c r="L121" s="15">
        <f t="shared" si="52"/>
        <v>1063874.6000000001</v>
      </c>
      <c r="M121" s="39">
        <f t="shared" si="31"/>
        <v>0.16358493119089723</v>
      </c>
      <c r="N121" s="39">
        <f t="shared" si="32"/>
        <v>0.16358493119089723</v>
      </c>
    </row>
    <row r="122" spans="1:14" ht="38.25" x14ac:dyDescent="0.25">
      <c r="A122" s="13" t="s">
        <v>21</v>
      </c>
      <c r="B122" s="5">
        <v>51</v>
      </c>
      <c r="C122" s="5">
        <v>0</v>
      </c>
      <c r="D122" s="10" t="s">
        <v>98</v>
      </c>
      <c r="E122" s="5">
        <v>851</v>
      </c>
      <c r="F122" s="10"/>
      <c r="G122" s="10"/>
      <c r="H122" s="10" t="s">
        <v>267</v>
      </c>
      <c r="I122" s="10" t="s">
        <v>22</v>
      </c>
      <c r="J122" s="15">
        <f t="shared" si="52"/>
        <v>6503500</v>
      </c>
      <c r="K122" s="15">
        <f t="shared" si="52"/>
        <v>6503500</v>
      </c>
      <c r="L122" s="15">
        <f t="shared" si="52"/>
        <v>1063874.6000000001</v>
      </c>
      <c r="M122" s="39">
        <f t="shared" si="31"/>
        <v>0.16358493119089723</v>
      </c>
      <c r="N122" s="39">
        <f t="shared" si="32"/>
        <v>0.16358493119089723</v>
      </c>
    </row>
    <row r="123" spans="1:14" ht="38.25" x14ac:dyDescent="0.25">
      <c r="A123" s="13" t="s">
        <v>23</v>
      </c>
      <c r="B123" s="5">
        <v>51</v>
      </c>
      <c r="C123" s="5">
        <v>0</v>
      </c>
      <c r="D123" s="10" t="s">
        <v>98</v>
      </c>
      <c r="E123" s="5">
        <v>851</v>
      </c>
      <c r="F123" s="10"/>
      <c r="G123" s="10"/>
      <c r="H123" s="10" t="s">
        <v>267</v>
      </c>
      <c r="I123" s="10" t="s">
        <v>24</v>
      </c>
      <c r="J123" s="15">
        <v>6503500</v>
      </c>
      <c r="K123" s="15">
        <v>6503500</v>
      </c>
      <c r="L123" s="15">
        <v>1063874.6000000001</v>
      </c>
      <c r="M123" s="39">
        <f t="shared" si="31"/>
        <v>0.16358493119089723</v>
      </c>
      <c r="N123" s="39">
        <f t="shared" si="32"/>
        <v>0.16358493119089723</v>
      </c>
    </row>
    <row r="124" spans="1:14" ht="25.5" x14ac:dyDescent="0.25">
      <c r="A124" s="4" t="s">
        <v>102</v>
      </c>
      <c r="B124" s="5">
        <v>51</v>
      </c>
      <c r="C124" s="5">
        <v>0</v>
      </c>
      <c r="D124" s="10" t="s">
        <v>98</v>
      </c>
      <c r="E124" s="5">
        <v>851</v>
      </c>
      <c r="F124" s="10" t="s">
        <v>34</v>
      </c>
      <c r="G124" s="10" t="s">
        <v>101</v>
      </c>
      <c r="H124" s="10" t="s">
        <v>103</v>
      </c>
      <c r="I124" s="10"/>
      <c r="J124" s="15">
        <f t="shared" si="52"/>
        <v>38500</v>
      </c>
      <c r="K124" s="15">
        <f t="shared" si="52"/>
        <v>38500</v>
      </c>
      <c r="L124" s="15">
        <f t="shared" si="52"/>
        <v>11403</v>
      </c>
      <c r="M124" s="39">
        <f t="shared" si="31"/>
        <v>0.29618181818181816</v>
      </c>
      <c r="N124" s="39">
        <f t="shared" si="32"/>
        <v>0.29618181818181816</v>
      </c>
    </row>
    <row r="125" spans="1:14" x14ac:dyDescent="0.25">
      <c r="A125" s="13" t="s">
        <v>43</v>
      </c>
      <c r="B125" s="5">
        <v>51</v>
      </c>
      <c r="C125" s="5">
        <v>0</v>
      </c>
      <c r="D125" s="10" t="s">
        <v>98</v>
      </c>
      <c r="E125" s="5">
        <v>851</v>
      </c>
      <c r="F125" s="10" t="s">
        <v>34</v>
      </c>
      <c r="G125" s="10" t="s">
        <v>101</v>
      </c>
      <c r="H125" s="10" t="s">
        <v>103</v>
      </c>
      <c r="I125" s="10" t="s">
        <v>44</v>
      </c>
      <c r="J125" s="15">
        <f t="shared" si="52"/>
        <v>38500</v>
      </c>
      <c r="K125" s="15">
        <f t="shared" si="52"/>
        <v>38500</v>
      </c>
      <c r="L125" s="15">
        <f t="shared" si="52"/>
        <v>11403</v>
      </c>
      <c r="M125" s="39">
        <f t="shared" si="31"/>
        <v>0.29618181818181816</v>
      </c>
      <c r="N125" s="39">
        <f t="shared" si="32"/>
        <v>0.29618181818181816</v>
      </c>
    </row>
    <row r="126" spans="1:14" x14ac:dyDescent="0.25">
      <c r="A126" s="13" t="s">
        <v>45</v>
      </c>
      <c r="B126" s="5">
        <v>51</v>
      </c>
      <c r="C126" s="5">
        <v>0</v>
      </c>
      <c r="D126" s="10" t="s">
        <v>98</v>
      </c>
      <c r="E126" s="5">
        <v>851</v>
      </c>
      <c r="F126" s="10" t="s">
        <v>34</v>
      </c>
      <c r="G126" s="10" t="s">
        <v>101</v>
      </c>
      <c r="H126" s="10" t="s">
        <v>103</v>
      </c>
      <c r="I126" s="10" t="s">
        <v>46</v>
      </c>
      <c r="J126" s="15">
        <v>38500</v>
      </c>
      <c r="K126" s="15">
        <v>38500</v>
      </c>
      <c r="L126" s="15">
        <v>11403</v>
      </c>
      <c r="M126" s="39">
        <f t="shared" si="31"/>
        <v>0.29618181818181816</v>
      </c>
      <c r="N126" s="39">
        <f t="shared" si="32"/>
        <v>0.29618181818181816</v>
      </c>
    </row>
    <row r="127" spans="1:14" ht="38.25" x14ac:dyDescent="0.25">
      <c r="A127" s="4" t="s">
        <v>104</v>
      </c>
      <c r="B127" s="5">
        <v>51</v>
      </c>
      <c r="C127" s="5">
        <v>0</v>
      </c>
      <c r="D127" s="10" t="s">
        <v>101</v>
      </c>
      <c r="E127" s="5"/>
      <c r="F127" s="10"/>
      <c r="G127" s="10"/>
      <c r="H127" s="10"/>
      <c r="I127" s="10"/>
      <c r="J127" s="15">
        <f t="shared" ref="J127:L133" si="53">J128</f>
        <v>9395181.3399999999</v>
      </c>
      <c r="K127" s="15">
        <f t="shared" si="53"/>
        <v>9395181.3399999999</v>
      </c>
      <c r="L127" s="15">
        <f t="shared" si="53"/>
        <v>1120493.5599999998</v>
      </c>
      <c r="M127" s="39">
        <f t="shared" si="31"/>
        <v>0.11926257934261435</v>
      </c>
      <c r="N127" s="39">
        <f t="shared" si="32"/>
        <v>0.11926257934261435</v>
      </c>
    </row>
    <row r="128" spans="1:14" x14ac:dyDescent="0.25">
      <c r="A128" s="4" t="s">
        <v>8</v>
      </c>
      <c r="B128" s="5">
        <v>51</v>
      </c>
      <c r="C128" s="5">
        <v>0</v>
      </c>
      <c r="D128" s="10" t="s">
        <v>101</v>
      </c>
      <c r="E128" s="5">
        <v>851</v>
      </c>
      <c r="F128" s="10"/>
      <c r="G128" s="10"/>
      <c r="H128" s="10"/>
      <c r="I128" s="10"/>
      <c r="J128" s="15">
        <f>J132+J129</f>
        <v>9395181.3399999999</v>
      </c>
      <c r="K128" s="15">
        <f>K132+K129</f>
        <v>9395181.3399999999</v>
      </c>
      <c r="L128" s="15">
        <f t="shared" ref="L128" si="54">L132+L129</f>
        <v>1120493.5599999998</v>
      </c>
      <c r="M128" s="39">
        <f t="shared" si="31"/>
        <v>0.11926257934261435</v>
      </c>
      <c r="N128" s="39">
        <f t="shared" si="32"/>
        <v>0.11926257934261435</v>
      </c>
    </row>
    <row r="129" spans="1:14" ht="51" x14ac:dyDescent="0.25">
      <c r="A129" s="9" t="s">
        <v>266</v>
      </c>
      <c r="B129" s="5">
        <v>51</v>
      </c>
      <c r="C129" s="5">
        <v>0</v>
      </c>
      <c r="D129" s="10" t="s">
        <v>101</v>
      </c>
      <c r="E129" s="5">
        <v>851</v>
      </c>
      <c r="F129" s="10" t="s">
        <v>34</v>
      </c>
      <c r="G129" s="10" t="s">
        <v>101</v>
      </c>
      <c r="H129" s="10" t="s">
        <v>292</v>
      </c>
      <c r="I129" s="10"/>
      <c r="J129" s="15">
        <f t="shared" ref="J129:L130" si="55">J130</f>
        <v>2315580.5299999998</v>
      </c>
      <c r="K129" s="15">
        <f t="shared" si="55"/>
        <v>2315580.5299999998</v>
      </c>
      <c r="L129" s="15">
        <f t="shared" si="55"/>
        <v>47973.919999999998</v>
      </c>
      <c r="M129" s="39">
        <f t="shared" si="31"/>
        <v>2.0717880193957237E-2</v>
      </c>
      <c r="N129" s="39">
        <f t="shared" si="32"/>
        <v>2.0717880193957237E-2</v>
      </c>
    </row>
    <row r="130" spans="1:14" ht="38.25" x14ac:dyDescent="0.25">
      <c r="A130" s="13" t="s">
        <v>21</v>
      </c>
      <c r="B130" s="5">
        <v>51</v>
      </c>
      <c r="C130" s="5">
        <v>0</v>
      </c>
      <c r="D130" s="10" t="s">
        <v>101</v>
      </c>
      <c r="E130" s="5">
        <v>851</v>
      </c>
      <c r="F130" s="10"/>
      <c r="G130" s="10"/>
      <c r="H130" s="10" t="s">
        <v>292</v>
      </c>
      <c r="I130" s="10" t="s">
        <v>22</v>
      </c>
      <c r="J130" s="15">
        <f t="shared" si="55"/>
        <v>2315580.5299999998</v>
      </c>
      <c r="K130" s="15">
        <f t="shared" si="55"/>
        <v>2315580.5299999998</v>
      </c>
      <c r="L130" s="15">
        <f t="shared" si="55"/>
        <v>47973.919999999998</v>
      </c>
      <c r="M130" s="39">
        <f t="shared" si="31"/>
        <v>2.0717880193957237E-2</v>
      </c>
      <c r="N130" s="39">
        <f t="shared" si="32"/>
        <v>2.0717880193957237E-2</v>
      </c>
    </row>
    <row r="131" spans="1:14" ht="38.25" x14ac:dyDescent="0.25">
      <c r="A131" s="13" t="s">
        <v>23</v>
      </c>
      <c r="B131" s="5">
        <v>51</v>
      </c>
      <c r="C131" s="5">
        <v>0</v>
      </c>
      <c r="D131" s="10" t="s">
        <v>101</v>
      </c>
      <c r="E131" s="5">
        <v>851</v>
      </c>
      <c r="F131" s="10"/>
      <c r="G131" s="10"/>
      <c r="H131" s="10" t="s">
        <v>292</v>
      </c>
      <c r="I131" s="10" t="s">
        <v>24</v>
      </c>
      <c r="J131" s="15">
        <v>2315580.5299999998</v>
      </c>
      <c r="K131" s="15">
        <v>2315580.5299999998</v>
      </c>
      <c r="L131" s="15">
        <v>47973.919999999998</v>
      </c>
      <c r="M131" s="39">
        <f t="shared" si="31"/>
        <v>2.0717880193957237E-2</v>
      </c>
      <c r="N131" s="39">
        <f t="shared" si="32"/>
        <v>2.0717880193957237E-2</v>
      </c>
    </row>
    <row r="132" spans="1:14" ht="229.5" x14ac:dyDescent="0.25">
      <c r="A132" s="9" t="s">
        <v>268</v>
      </c>
      <c r="B132" s="5">
        <v>51</v>
      </c>
      <c r="C132" s="5">
        <v>0</v>
      </c>
      <c r="D132" s="10" t="s">
        <v>101</v>
      </c>
      <c r="E132" s="5">
        <v>851</v>
      </c>
      <c r="F132" s="10" t="s">
        <v>34</v>
      </c>
      <c r="G132" s="10" t="s">
        <v>101</v>
      </c>
      <c r="H132" s="10" t="s">
        <v>269</v>
      </c>
      <c r="I132" s="10"/>
      <c r="J132" s="15">
        <f t="shared" si="53"/>
        <v>7079600.8099999996</v>
      </c>
      <c r="K132" s="15">
        <f t="shared" si="53"/>
        <v>7079600.8099999996</v>
      </c>
      <c r="L132" s="15">
        <f t="shared" si="53"/>
        <v>1072519.6399999999</v>
      </c>
      <c r="M132" s="39">
        <f t="shared" si="31"/>
        <v>0.15149436653053322</v>
      </c>
      <c r="N132" s="39">
        <f t="shared" si="32"/>
        <v>0.15149436653053322</v>
      </c>
    </row>
    <row r="133" spans="1:14" x14ac:dyDescent="0.25">
      <c r="A133" s="12" t="s">
        <v>31</v>
      </c>
      <c r="B133" s="5">
        <v>51</v>
      </c>
      <c r="C133" s="5">
        <v>0</v>
      </c>
      <c r="D133" s="10" t="s">
        <v>101</v>
      </c>
      <c r="E133" s="5">
        <v>851</v>
      </c>
      <c r="F133" s="10"/>
      <c r="G133" s="10"/>
      <c r="H133" s="10" t="s">
        <v>269</v>
      </c>
      <c r="I133" s="10" t="s">
        <v>32</v>
      </c>
      <c r="J133" s="15">
        <f t="shared" si="53"/>
        <v>7079600.8099999996</v>
      </c>
      <c r="K133" s="15">
        <f t="shared" si="53"/>
        <v>7079600.8099999996</v>
      </c>
      <c r="L133" s="15">
        <f t="shared" si="53"/>
        <v>1072519.6399999999</v>
      </c>
      <c r="M133" s="39">
        <f t="shared" si="31"/>
        <v>0.15149436653053322</v>
      </c>
      <c r="N133" s="39">
        <f t="shared" si="32"/>
        <v>0.15149436653053322</v>
      </c>
    </row>
    <row r="134" spans="1:14" x14ac:dyDescent="0.25">
      <c r="A134" s="13" t="s">
        <v>105</v>
      </c>
      <c r="B134" s="5">
        <v>51</v>
      </c>
      <c r="C134" s="5">
        <v>0</v>
      </c>
      <c r="D134" s="10" t="s">
        <v>101</v>
      </c>
      <c r="E134" s="5">
        <v>851</v>
      </c>
      <c r="F134" s="10"/>
      <c r="G134" s="10"/>
      <c r="H134" s="10" t="s">
        <v>269</v>
      </c>
      <c r="I134" s="10" t="s">
        <v>106</v>
      </c>
      <c r="J134" s="15">
        <v>7079600.8099999996</v>
      </c>
      <c r="K134" s="15">
        <v>7079600.8099999996</v>
      </c>
      <c r="L134" s="15">
        <v>1072519.6399999999</v>
      </c>
      <c r="M134" s="39">
        <f t="shared" si="31"/>
        <v>0.15149436653053322</v>
      </c>
      <c r="N134" s="39">
        <f t="shared" si="32"/>
        <v>0.15149436653053322</v>
      </c>
    </row>
    <row r="135" spans="1:14" ht="38.25" x14ac:dyDescent="0.25">
      <c r="A135" s="4" t="s">
        <v>107</v>
      </c>
      <c r="B135" s="8">
        <v>51</v>
      </c>
      <c r="C135" s="8">
        <v>0</v>
      </c>
      <c r="D135" s="6" t="s">
        <v>87</v>
      </c>
      <c r="E135" s="5"/>
      <c r="F135" s="6"/>
      <c r="G135" s="6"/>
      <c r="H135" s="6"/>
      <c r="I135" s="6"/>
      <c r="J135" s="11">
        <f t="shared" ref="J135:L135" si="56">J136</f>
        <v>478987.88</v>
      </c>
      <c r="K135" s="11">
        <f t="shared" si="56"/>
        <v>478987.88</v>
      </c>
      <c r="L135" s="11">
        <f t="shared" si="56"/>
        <v>254310.85</v>
      </c>
      <c r="M135" s="39">
        <f t="shared" si="31"/>
        <v>0.53093378897186294</v>
      </c>
      <c r="N135" s="39">
        <f t="shared" si="32"/>
        <v>0.53093378897186294</v>
      </c>
    </row>
    <row r="136" spans="1:14" x14ac:dyDescent="0.25">
      <c r="A136" s="4" t="s">
        <v>8</v>
      </c>
      <c r="B136" s="8">
        <v>51</v>
      </c>
      <c r="C136" s="8">
        <v>0</v>
      </c>
      <c r="D136" s="6" t="s">
        <v>87</v>
      </c>
      <c r="E136" s="8">
        <v>851</v>
      </c>
      <c r="F136" s="6"/>
      <c r="G136" s="6"/>
      <c r="H136" s="6"/>
      <c r="I136" s="6"/>
      <c r="J136" s="7">
        <f>J137+J145+J140</f>
        <v>478987.88</v>
      </c>
      <c r="K136" s="7">
        <f>K137+K145+K140</f>
        <v>478987.88</v>
      </c>
      <c r="L136" s="7">
        <f t="shared" ref="L136" si="57">L137+L145+L140</f>
        <v>254310.85</v>
      </c>
      <c r="M136" s="39">
        <f t="shared" ref="M136:M199" si="58">L136/J136</f>
        <v>0.53093378897186294</v>
      </c>
      <c r="N136" s="39">
        <f t="shared" ref="N136:N199" si="59">L136/K136</f>
        <v>0.53093378897186294</v>
      </c>
    </row>
    <row r="137" spans="1:14" ht="25.5" x14ac:dyDescent="0.25">
      <c r="A137" s="16" t="s">
        <v>108</v>
      </c>
      <c r="B137" s="5">
        <v>51</v>
      </c>
      <c r="C137" s="5">
        <v>0</v>
      </c>
      <c r="D137" s="6" t="s">
        <v>87</v>
      </c>
      <c r="E137" s="5">
        <v>851</v>
      </c>
      <c r="F137" s="6" t="s">
        <v>70</v>
      </c>
      <c r="G137" s="6" t="s">
        <v>66</v>
      </c>
      <c r="H137" s="6" t="s">
        <v>109</v>
      </c>
      <c r="I137" s="6"/>
      <c r="J137" s="11">
        <f t="shared" ref="J137:L141" si="60">J138</f>
        <v>95962.61</v>
      </c>
      <c r="K137" s="11">
        <f t="shared" si="60"/>
        <v>95962.61</v>
      </c>
      <c r="L137" s="11">
        <f t="shared" si="60"/>
        <v>19353.439999999999</v>
      </c>
      <c r="M137" s="39">
        <f t="shared" si="58"/>
        <v>0.20167688227737865</v>
      </c>
      <c r="N137" s="39">
        <f t="shared" si="59"/>
        <v>0.20167688227737865</v>
      </c>
    </row>
    <row r="138" spans="1:14" ht="38.25" x14ac:dyDescent="0.25">
      <c r="A138" s="13" t="s">
        <v>21</v>
      </c>
      <c r="B138" s="5">
        <v>51</v>
      </c>
      <c r="C138" s="5">
        <v>0</v>
      </c>
      <c r="D138" s="6" t="s">
        <v>87</v>
      </c>
      <c r="E138" s="5">
        <v>851</v>
      </c>
      <c r="F138" s="6" t="s">
        <v>70</v>
      </c>
      <c r="G138" s="6" t="s">
        <v>66</v>
      </c>
      <c r="H138" s="6" t="s">
        <v>109</v>
      </c>
      <c r="I138" s="6" t="s">
        <v>22</v>
      </c>
      <c r="J138" s="11">
        <f t="shared" si="60"/>
        <v>95962.61</v>
      </c>
      <c r="K138" s="11">
        <f t="shared" si="60"/>
        <v>95962.61</v>
      </c>
      <c r="L138" s="11">
        <f t="shared" si="60"/>
        <v>19353.439999999999</v>
      </c>
      <c r="M138" s="39">
        <f t="shared" si="58"/>
        <v>0.20167688227737865</v>
      </c>
      <c r="N138" s="39">
        <f t="shared" si="59"/>
        <v>0.20167688227737865</v>
      </c>
    </row>
    <row r="139" spans="1:14" ht="38.25" x14ac:dyDescent="0.25">
      <c r="A139" s="13" t="s">
        <v>23</v>
      </c>
      <c r="B139" s="5">
        <v>51</v>
      </c>
      <c r="C139" s="5">
        <v>0</v>
      </c>
      <c r="D139" s="6" t="s">
        <v>87</v>
      </c>
      <c r="E139" s="5">
        <v>851</v>
      </c>
      <c r="F139" s="6" t="s">
        <v>70</v>
      </c>
      <c r="G139" s="6" t="s">
        <v>66</v>
      </c>
      <c r="H139" s="6" t="s">
        <v>109</v>
      </c>
      <c r="I139" s="6" t="s">
        <v>24</v>
      </c>
      <c r="J139" s="11">
        <v>95962.61</v>
      </c>
      <c r="K139" s="11">
        <v>95962.61</v>
      </c>
      <c r="L139" s="11">
        <v>19353.439999999999</v>
      </c>
      <c r="M139" s="39">
        <f t="shared" si="58"/>
        <v>0.20167688227737865</v>
      </c>
      <c r="N139" s="39">
        <f t="shared" si="59"/>
        <v>0.20167688227737865</v>
      </c>
    </row>
    <row r="140" spans="1:14" x14ac:dyDescent="0.25">
      <c r="A140" s="12" t="s">
        <v>110</v>
      </c>
      <c r="B140" s="5">
        <v>51</v>
      </c>
      <c r="C140" s="5">
        <v>0</v>
      </c>
      <c r="D140" s="6" t="s">
        <v>87</v>
      </c>
      <c r="E140" s="5">
        <v>851</v>
      </c>
      <c r="F140" s="6" t="s">
        <v>70</v>
      </c>
      <c r="G140" s="6" t="s">
        <v>66</v>
      </c>
      <c r="H140" s="6" t="s">
        <v>111</v>
      </c>
      <c r="I140" s="6"/>
      <c r="J140" s="11">
        <f>J141+J143</f>
        <v>269676.46999999997</v>
      </c>
      <c r="K140" s="11">
        <f>K141+K143</f>
        <v>269676.46999999997</v>
      </c>
      <c r="L140" s="11">
        <f t="shared" ref="L140" si="61">L141+L143</f>
        <v>216066.03</v>
      </c>
      <c r="M140" s="39">
        <f t="shared" si="58"/>
        <v>0.80120460639372804</v>
      </c>
      <c r="N140" s="39">
        <f t="shared" si="59"/>
        <v>0.80120460639372804</v>
      </c>
    </row>
    <row r="141" spans="1:14" ht="38.25" x14ac:dyDescent="0.25">
      <c r="A141" s="13" t="s">
        <v>21</v>
      </c>
      <c r="B141" s="5">
        <v>51</v>
      </c>
      <c r="C141" s="5">
        <v>0</v>
      </c>
      <c r="D141" s="6" t="s">
        <v>87</v>
      </c>
      <c r="E141" s="5">
        <v>851</v>
      </c>
      <c r="F141" s="6" t="s">
        <v>70</v>
      </c>
      <c r="G141" s="6" t="s">
        <v>66</v>
      </c>
      <c r="H141" s="6" t="s">
        <v>111</v>
      </c>
      <c r="I141" s="6" t="s">
        <v>22</v>
      </c>
      <c r="J141" s="11">
        <f t="shared" si="60"/>
        <v>53610.44</v>
      </c>
      <c r="K141" s="11">
        <f t="shared" si="60"/>
        <v>53610.44</v>
      </c>
      <c r="L141" s="11">
        <f t="shared" si="60"/>
        <v>0</v>
      </c>
      <c r="M141" s="39">
        <f t="shared" si="58"/>
        <v>0</v>
      </c>
      <c r="N141" s="39">
        <f t="shared" si="59"/>
        <v>0</v>
      </c>
    </row>
    <row r="142" spans="1:14" ht="38.25" x14ac:dyDescent="0.25">
      <c r="A142" s="13" t="s">
        <v>23</v>
      </c>
      <c r="B142" s="5">
        <v>51</v>
      </c>
      <c r="C142" s="5">
        <v>0</v>
      </c>
      <c r="D142" s="6" t="s">
        <v>87</v>
      </c>
      <c r="E142" s="5">
        <v>851</v>
      </c>
      <c r="F142" s="6" t="s">
        <v>70</v>
      </c>
      <c r="G142" s="6" t="s">
        <v>66</v>
      </c>
      <c r="H142" s="6" t="s">
        <v>111</v>
      </c>
      <c r="I142" s="6" t="s">
        <v>24</v>
      </c>
      <c r="J142" s="11">
        <v>53610.44</v>
      </c>
      <c r="K142" s="11">
        <v>53610.44</v>
      </c>
      <c r="L142" s="11">
        <v>0</v>
      </c>
      <c r="M142" s="39">
        <f t="shared" si="58"/>
        <v>0</v>
      </c>
      <c r="N142" s="39">
        <f t="shared" si="59"/>
        <v>0</v>
      </c>
    </row>
    <row r="143" spans="1:14" x14ac:dyDescent="0.25">
      <c r="A143" s="17" t="s">
        <v>43</v>
      </c>
      <c r="B143" s="5">
        <v>51</v>
      </c>
      <c r="C143" s="5">
        <v>0</v>
      </c>
      <c r="D143" s="6" t="s">
        <v>87</v>
      </c>
      <c r="E143" s="5">
        <v>851</v>
      </c>
      <c r="F143" s="6" t="s">
        <v>70</v>
      </c>
      <c r="G143" s="6" t="s">
        <v>66</v>
      </c>
      <c r="H143" s="6" t="s">
        <v>111</v>
      </c>
      <c r="I143" s="6" t="s">
        <v>44</v>
      </c>
      <c r="J143" s="11">
        <f>J144</f>
        <v>216066.03</v>
      </c>
      <c r="K143" s="11">
        <f>K144</f>
        <v>216066.03</v>
      </c>
      <c r="L143" s="11">
        <f t="shared" ref="L143" si="62">L144</f>
        <v>216066.03</v>
      </c>
      <c r="M143" s="39">
        <f t="shared" si="58"/>
        <v>1</v>
      </c>
      <c r="N143" s="39">
        <f t="shared" si="59"/>
        <v>1</v>
      </c>
    </row>
    <row r="144" spans="1:14" x14ac:dyDescent="0.25">
      <c r="A144" s="17" t="s">
        <v>270</v>
      </c>
      <c r="B144" s="5">
        <v>51</v>
      </c>
      <c r="C144" s="5">
        <v>0</v>
      </c>
      <c r="D144" s="6" t="s">
        <v>87</v>
      </c>
      <c r="E144" s="5">
        <v>851</v>
      </c>
      <c r="F144" s="6" t="s">
        <v>70</v>
      </c>
      <c r="G144" s="6" t="s">
        <v>66</v>
      </c>
      <c r="H144" s="6" t="s">
        <v>111</v>
      </c>
      <c r="I144" s="6" t="s">
        <v>271</v>
      </c>
      <c r="J144" s="11">
        <v>216066.03</v>
      </c>
      <c r="K144" s="11">
        <v>216066.03</v>
      </c>
      <c r="L144" s="11">
        <v>216066.03</v>
      </c>
      <c r="M144" s="39">
        <f t="shared" si="58"/>
        <v>1</v>
      </c>
      <c r="N144" s="39">
        <f t="shared" si="59"/>
        <v>1</v>
      </c>
    </row>
    <row r="145" spans="1:14" ht="127.5" x14ac:dyDescent="0.25">
      <c r="A145" s="4" t="s">
        <v>112</v>
      </c>
      <c r="B145" s="5">
        <v>51</v>
      </c>
      <c r="C145" s="5">
        <v>0</v>
      </c>
      <c r="D145" s="6" t="s">
        <v>87</v>
      </c>
      <c r="E145" s="5">
        <v>851</v>
      </c>
      <c r="F145" s="10"/>
      <c r="G145" s="10"/>
      <c r="H145" s="10" t="s">
        <v>113</v>
      </c>
      <c r="I145" s="6"/>
      <c r="J145" s="11">
        <f t="shared" ref="J145:L146" si="63">J146</f>
        <v>113348.8</v>
      </c>
      <c r="K145" s="11">
        <f t="shared" si="63"/>
        <v>113348.8</v>
      </c>
      <c r="L145" s="11">
        <f t="shared" si="63"/>
        <v>18891.38</v>
      </c>
      <c r="M145" s="39">
        <f t="shared" si="58"/>
        <v>0.16666590206512993</v>
      </c>
      <c r="N145" s="39">
        <f t="shared" si="59"/>
        <v>0.16666590206512993</v>
      </c>
    </row>
    <row r="146" spans="1:14" x14ac:dyDescent="0.25">
      <c r="A146" s="12" t="s">
        <v>31</v>
      </c>
      <c r="B146" s="5">
        <v>51</v>
      </c>
      <c r="C146" s="5">
        <v>0</v>
      </c>
      <c r="D146" s="6" t="s">
        <v>87</v>
      </c>
      <c r="E146" s="5">
        <v>851</v>
      </c>
      <c r="F146" s="10"/>
      <c r="G146" s="10"/>
      <c r="H146" s="10" t="s">
        <v>113</v>
      </c>
      <c r="I146" s="6" t="s">
        <v>32</v>
      </c>
      <c r="J146" s="11">
        <f t="shared" si="63"/>
        <v>113348.8</v>
      </c>
      <c r="K146" s="11">
        <f t="shared" si="63"/>
        <v>113348.8</v>
      </c>
      <c r="L146" s="11">
        <f t="shared" si="63"/>
        <v>18891.38</v>
      </c>
      <c r="M146" s="39">
        <f t="shared" si="58"/>
        <v>0.16666590206512993</v>
      </c>
      <c r="N146" s="39">
        <f t="shared" si="59"/>
        <v>0.16666590206512993</v>
      </c>
    </row>
    <row r="147" spans="1:14" x14ac:dyDescent="0.25">
      <c r="A147" s="13" t="s">
        <v>105</v>
      </c>
      <c r="B147" s="5">
        <v>51</v>
      </c>
      <c r="C147" s="5">
        <v>0</v>
      </c>
      <c r="D147" s="6" t="s">
        <v>87</v>
      </c>
      <c r="E147" s="5">
        <v>851</v>
      </c>
      <c r="F147" s="10"/>
      <c r="G147" s="10"/>
      <c r="H147" s="10" t="s">
        <v>113</v>
      </c>
      <c r="I147" s="6" t="s">
        <v>106</v>
      </c>
      <c r="J147" s="11">
        <v>113348.8</v>
      </c>
      <c r="K147" s="11">
        <v>113348.8</v>
      </c>
      <c r="L147" s="11">
        <v>18891.38</v>
      </c>
      <c r="M147" s="39">
        <f t="shared" si="58"/>
        <v>0.16666590206512993</v>
      </c>
      <c r="N147" s="39">
        <f t="shared" si="59"/>
        <v>0.16666590206512993</v>
      </c>
    </row>
    <row r="148" spans="1:14" ht="38.25" x14ac:dyDescent="0.25">
      <c r="A148" s="16" t="s">
        <v>115</v>
      </c>
      <c r="B148" s="5">
        <v>51</v>
      </c>
      <c r="C148" s="5">
        <v>0</v>
      </c>
      <c r="D148" s="10" t="s">
        <v>116</v>
      </c>
      <c r="E148" s="5"/>
      <c r="F148" s="10"/>
      <c r="G148" s="10"/>
      <c r="H148" s="10"/>
      <c r="I148" s="10"/>
      <c r="J148" s="15">
        <f t="shared" ref="J148:L148" si="64">J149</f>
        <v>11895200</v>
      </c>
      <c r="K148" s="15">
        <f t="shared" si="64"/>
        <v>11895200</v>
      </c>
      <c r="L148" s="15">
        <f t="shared" si="64"/>
        <v>2432487</v>
      </c>
      <c r="M148" s="39">
        <f t="shared" si="58"/>
        <v>0.20449315690362499</v>
      </c>
      <c r="N148" s="39">
        <f t="shared" si="59"/>
        <v>0.20449315690362499</v>
      </c>
    </row>
    <row r="149" spans="1:14" x14ac:dyDescent="0.25">
      <c r="A149" s="4" t="s">
        <v>8</v>
      </c>
      <c r="B149" s="5">
        <v>51</v>
      </c>
      <c r="C149" s="5">
        <v>0</v>
      </c>
      <c r="D149" s="10" t="s">
        <v>116</v>
      </c>
      <c r="E149" s="5">
        <v>851</v>
      </c>
      <c r="F149" s="10"/>
      <c r="G149" s="10"/>
      <c r="H149" s="10"/>
      <c r="I149" s="10"/>
      <c r="J149" s="15">
        <f>J150+J153</f>
        <v>11895200</v>
      </c>
      <c r="K149" s="15">
        <f>K150+K153</f>
        <v>11895200</v>
      </c>
      <c r="L149" s="15">
        <f t="shared" ref="L149" si="65">L150+L153</f>
        <v>2432487</v>
      </c>
      <c r="M149" s="39">
        <f t="shared" si="58"/>
        <v>0.20449315690362499</v>
      </c>
      <c r="N149" s="39">
        <f t="shared" si="59"/>
        <v>0.20449315690362499</v>
      </c>
    </row>
    <row r="150" spans="1:14" x14ac:dyDescent="0.25">
      <c r="A150" s="9" t="s">
        <v>117</v>
      </c>
      <c r="B150" s="5">
        <v>51</v>
      </c>
      <c r="C150" s="5">
        <v>0</v>
      </c>
      <c r="D150" s="10" t="s">
        <v>116</v>
      </c>
      <c r="E150" s="5">
        <v>851</v>
      </c>
      <c r="F150" s="10"/>
      <c r="G150" s="10"/>
      <c r="H150" s="10" t="s">
        <v>118</v>
      </c>
      <c r="I150" s="10"/>
      <c r="J150" s="15">
        <f t="shared" ref="J150:L151" si="66">J151</f>
        <v>11876300</v>
      </c>
      <c r="K150" s="15">
        <f t="shared" si="66"/>
        <v>11876300</v>
      </c>
      <c r="L150" s="15">
        <f t="shared" si="66"/>
        <v>2432487</v>
      </c>
      <c r="M150" s="39">
        <f t="shared" si="58"/>
        <v>0.20481858828086189</v>
      </c>
      <c r="N150" s="39">
        <f t="shared" si="59"/>
        <v>0.20481858828086189</v>
      </c>
    </row>
    <row r="151" spans="1:14" ht="38.25" x14ac:dyDescent="0.25">
      <c r="A151" s="9" t="s">
        <v>76</v>
      </c>
      <c r="B151" s="5">
        <v>51</v>
      </c>
      <c r="C151" s="5">
        <v>0</v>
      </c>
      <c r="D151" s="10" t="s">
        <v>116</v>
      </c>
      <c r="E151" s="5">
        <v>851</v>
      </c>
      <c r="F151" s="10"/>
      <c r="G151" s="10"/>
      <c r="H151" s="10" t="s">
        <v>118</v>
      </c>
      <c r="I151" s="10" t="s">
        <v>77</v>
      </c>
      <c r="J151" s="15">
        <f t="shared" si="66"/>
        <v>11876300</v>
      </c>
      <c r="K151" s="15">
        <f t="shared" si="66"/>
        <v>11876300</v>
      </c>
      <c r="L151" s="15">
        <f t="shared" si="66"/>
        <v>2432487</v>
      </c>
      <c r="M151" s="39">
        <f t="shared" si="58"/>
        <v>0.20481858828086189</v>
      </c>
      <c r="N151" s="39">
        <f t="shared" si="59"/>
        <v>0.20481858828086189</v>
      </c>
    </row>
    <row r="152" spans="1:14" x14ac:dyDescent="0.25">
      <c r="A152" s="9" t="s">
        <v>119</v>
      </c>
      <c r="B152" s="5">
        <v>51</v>
      </c>
      <c r="C152" s="5">
        <v>0</v>
      </c>
      <c r="D152" s="10" t="s">
        <v>116</v>
      </c>
      <c r="E152" s="5">
        <v>851</v>
      </c>
      <c r="F152" s="10"/>
      <c r="G152" s="10"/>
      <c r="H152" s="10" t="s">
        <v>118</v>
      </c>
      <c r="I152" s="10" t="s">
        <v>79</v>
      </c>
      <c r="J152" s="15">
        <v>11876300</v>
      </c>
      <c r="K152" s="15">
        <v>11876300</v>
      </c>
      <c r="L152" s="15">
        <v>2432487</v>
      </c>
      <c r="M152" s="39">
        <f t="shared" si="58"/>
        <v>0.20481858828086189</v>
      </c>
      <c r="N152" s="39">
        <f t="shared" si="59"/>
        <v>0.20481858828086189</v>
      </c>
    </row>
    <row r="153" spans="1:14" x14ac:dyDescent="0.25">
      <c r="A153" s="14" t="s">
        <v>120</v>
      </c>
      <c r="B153" s="5">
        <v>51</v>
      </c>
      <c r="C153" s="5">
        <v>0</v>
      </c>
      <c r="D153" s="10" t="s">
        <v>116</v>
      </c>
      <c r="E153" s="5">
        <v>851</v>
      </c>
      <c r="F153" s="10"/>
      <c r="G153" s="10"/>
      <c r="H153" s="10" t="s">
        <v>121</v>
      </c>
      <c r="I153" s="10"/>
      <c r="J153" s="15">
        <f t="shared" ref="J153:L154" si="67">J154</f>
        <v>18900</v>
      </c>
      <c r="K153" s="15">
        <f t="shared" si="67"/>
        <v>18900</v>
      </c>
      <c r="L153" s="15">
        <f t="shared" si="67"/>
        <v>0</v>
      </c>
      <c r="M153" s="39">
        <f t="shared" si="58"/>
        <v>0</v>
      </c>
      <c r="N153" s="39">
        <f t="shared" si="59"/>
        <v>0</v>
      </c>
    </row>
    <row r="154" spans="1:14" ht="38.25" x14ac:dyDescent="0.25">
      <c r="A154" s="13" t="s">
        <v>76</v>
      </c>
      <c r="B154" s="5">
        <v>51</v>
      </c>
      <c r="C154" s="5">
        <v>0</v>
      </c>
      <c r="D154" s="10" t="s">
        <v>116</v>
      </c>
      <c r="E154" s="5">
        <v>851</v>
      </c>
      <c r="F154" s="10"/>
      <c r="G154" s="10"/>
      <c r="H154" s="10" t="s">
        <v>121</v>
      </c>
      <c r="I154" s="10" t="s">
        <v>77</v>
      </c>
      <c r="J154" s="15">
        <f t="shared" si="67"/>
        <v>18900</v>
      </c>
      <c r="K154" s="15">
        <f t="shared" si="67"/>
        <v>18900</v>
      </c>
      <c r="L154" s="15">
        <f t="shared" si="67"/>
        <v>0</v>
      </c>
      <c r="M154" s="39">
        <f t="shared" si="58"/>
        <v>0</v>
      </c>
      <c r="N154" s="39">
        <f t="shared" si="59"/>
        <v>0</v>
      </c>
    </row>
    <row r="155" spans="1:14" x14ac:dyDescent="0.25">
      <c r="A155" s="13" t="s">
        <v>119</v>
      </c>
      <c r="B155" s="5">
        <v>51</v>
      </c>
      <c r="C155" s="5">
        <v>0</v>
      </c>
      <c r="D155" s="10" t="s">
        <v>116</v>
      </c>
      <c r="E155" s="5">
        <v>851</v>
      </c>
      <c r="F155" s="10"/>
      <c r="G155" s="10"/>
      <c r="H155" s="10" t="s">
        <v>121</v>
      </c>
      <c r="I155" s="10" t="s">
        <v>79</v>
      </c>
      <c r="J155" s="15">
        <v>18900</v>
      </c>
      <c r="K155" s="15">
        <v>18900</v>
      </c>
      <c r="L155" s="15">
        <v>0</v>
      </c>
      <c r="M155" s="39">
        <f t="shared" si="58"/>
        <v>0</v>
      </c>
      <c r="N155" s="39">
        <f t="shared" si="59"/>
        <v>0</v>
      </c>
    </row>
    <row r="156" spans="1:14" ht="25.5" x14ac:dyDescent="0.25">
      <c r="A156" s="16" t="s">
        <v>124</v>
      </c>
      <c r="B156" s="5">
        <v>51</v>
      </c>
      <c r="C156" s="5">
        <v>0</v>
      </c>
      <c r="D156" s="10" t="s">
        <v>35</v>
      </c>
      <c r="E156" s="5"/>
      <c r="F156" s="10"/>
      <c r="G156" s="10"/>
      <c r="H156" s="10"/>
      <c r="I156" s="10"/>
      <c r="J156" s="15">
        <f t="shared" ref="J156:L159" si="68">J157</f>
        <v>132000</v>
      </c>
      <c r="K156" s="15">
        <f t="shared" si="68"/>
        <v>132000</v>
      </c>
      <c r="L156" s="15">
        <f t="shared" si="68"/>
        <v>30000</v>
      </c>
      <c r="M156" s="39">
        <f t="shared" si="58"/>
        <v>0.22727272727272727</v>
      </c>
      <c r="N156" s="39">
        <f t="shared" si="59"/>
        <v>0.22727272727272727</v>
      </c>
    </row>
    <row r="157" spans="1:14" x14ac:dyDescent="0.25">
      <c r="A157" s="4" t="s">
        <v>8</v>
      </c>
      <c r="B157" s="5">
        <v>51</v>
      </c>
      <c r="C157" s="5">
        <v>0</v>
      </c>
      <c r="D157" s="10" t="s">
        <v>35</v>
      </c>
      <c r="E157" s="5">
        <v>851</v>
      </c>
      <c r="F157" s="10"/>
      <c r="G157" s="10"/>
      <c r="H157" s="10"/>
      <c r="I157" s="10"/>
      <c r="J157" s="15">
        <f t="shared" si="68"/>
        <v>132000</v>
      </c>
      <c r="K157" s="15">
        <f t="shared" si="68"/>
        <v>132000</v>
      </c>
      <c r="L157" s="15">
        <f t="shared" si="68"/>
        <v>30000</v>
      </c>
      <c r="M157" s="39">
        <f t="shared" si="58"/>
        <v>0.22727272727272727</v>
      </c>
      <c r="N157" s="39">
        <f t="shared" si="59"/>
        <v>0.22727272727272727</v>
      </c>
    </row>
    <row r="158" spans="1:14" ht="114.75" x14ac:dyDescent="0.25">
      <c r="A158" s="9" t="s">
        <v>125</v>
      </c>
      <c r="B158" s="5">
        <v>51</v>
      </c>
      <c r="C158" s="5">
        <v>0</v>
      </c>
      <c r="D158" s="10" t="s">
        <v>35</v>
      </c>
      <c r="E158" s="5">
        <v>851</v>
      </c>
      <c r="F158" s="10"/>
      <c r="G158" s="10"/>
      <c r="H158" s="10" t="s">
        <v>126</v>
      </c>
      <c r="I158" s="10"/>
      <c r="J158" s="15">
        <f t="shared" si="68"/>
        <v>132000</v>
      </c>
      <c r="K158" s="15">
        <f t="shared" si="68"/>
        <v>132000</v>
      </c>
      <c r="L158" s="15">
        <f t="shared" si="68"/>
        <v>30000</v>
      </c>
      <c r="M158" s="39">
        <f t="shared" si="58"/>
        <v>0.22727272727272727</v>
      </c>
      <c r="N158" s="39">
        <f t="shared" si="59"/>
        <v>0.22727272727272727</v>
      </c>
    </row>
    <row r="159" spans="1:14" ht="38.25" x14ac:dyDescent="0.25">
      <c r="A159" s="14" t="s">
        <v>76</v>
      </c>
      <c r="B159" s="5">
        <v>51</v>
      </c>
      <c r="C159" s="5">
        <v>0</v>
      </c>
      <c r="D159" s="10" t="s">
        <v>35</v>
      </c>
      <c r="E159" s="5">
        <v>851</v>
      </c>
      <c r="F159" s="10"/>
      <c r="G159" s="10"/>
      <c r="H159" s="10" t="s">
        <v>126</v>
      </c>
      <c r="I159" s="10" t="s">
        <v>77</v>
      </c>
      <c r="J159" s="15">
        <f t="shared" si="68"/>
        <v>132000</v>
      </c>
      <c r="K159" s="15">
        <f t="shared" si="68"/>
        <v>132000</v>
      </c>
      <c r="L159" s="15">
        <f t="shared" si="68"/>
        <v>30000</v>
      </c>
      <c r="M159" s="39">
        <f t="shared" si="58"/>
        <v>0.22727272727272727</v>
      </c>
      <c r="N159" s="39">
        <f t="shared" si="59"/>
        <v>0.22727272727272727</v>
      </c>
    </row>
    <row r="160" spans="1:14" x14ac:dyDescent="0.25">
      <c r="A160" s="13" t="s">
        <v>119</v>
      </c>
      <c r="B160" s="5">
        <v>51</v>
      </c>
      <c r="C160" s="5">
        <v>0</v>
      </c>
      <c r="D160" s="10" t="s">
        <v>35</v>
      </c>
      <c r="E160" s="5">
        <v>851</v>
      </c>
      <c r="F160" s="10"/>
      <c r="G160" s="10"/>
      <c r="H160" s="10" t="s">
        <v>126</v>
      </c>
      <c r="I160" s="18" t="s">
        <v>79</v>
      </c>
      <c r="J160" s="15">
        <v>132000</v>
      </c>
      <c r="K160" s="15">
        <v>132000</v>
      </c>
      <c r="L160" s="15">
        <v>30000</v>
      </c>
      <c r="M160" s="39">
        <f t="shared" si="58"/>
        <v>0.22727272727272727</v>
      </c>
      <c r="N160" s="39">
        <f t="shared" si="59"/>
        <v>0.22727272727272727</v>
      </c>
    </row>
    <row r="161" spans="1:14" ht="38.25" x14ac:dyDescent="0.25">
      <c r="A161" s="13" t="s">
        <v>127</v>
      </c>
      <c r="B161" s="5">
        <v>51</v>
      </c>
      <c r="C161" s="5">
        <v>0</v>
      </c>
      <c r="D161" s="10" t="s">
        <v>128</v>
      </c>
      <c r="E161" s="19"/>
      <c r="F161" s="19"/>
      <c r="G161" s="19"/>
      <c r="H161" s="19"/>
      <c r="I161" s="20"/>
      <c r="J161" s="15">
        <f t="shared" ref="J161:L164" si="69">J162</f>
        <v>623554.22</v>
      </c>
      <c r="K161" s="15">
        <f t="shared" si="69"/>
        <v>623554.22</v>
      </c>
      <c r="L161" s="15">
        <f t="shared" si="69"/>
        <v>0</v>
      </c>
      <c r="M161" s="39">
        <f t="shared" si="58"/>
        <v>0</v>
      </c>
      <c r="N161" s="39">
        <f t="shared" si="59"/>
        <v>0</v>
      </c>
    </row>
    <row r="162" spans="1:14" x14ac:dyDescent="0.25">
      <c r="A162" s="4" t="s">
        <v>8</v>
      </c>
      <c r="B162" s="5">
        <v>51</v>
      </c>
      <c r="C162" s="5">
        <v>0</v>
      </c>
      <c r="D162" s="10" t="s">
        <v>128</v>
      </c>
      <c r="E162" s="5">
        <v>851</v>
      </c>
      <c r="F162" s="10"/>
      <c r="G162" s="10"/>
      <c r="H162" s="10"/>
      <c r="I162" s="18"/>
      <c r="J162" s="15">
        <f t="shared" si="69"/>
        <v>623554.22</v>
      </c>
      <c r="K162" s="15">
        <f t="shared" si="69"/>
        <v>623554.22</v>
      </c>
      <c r="L162" s="15">
        <f t="shared" si="69"/>
        <v>0</v>
      </c>
      <c r="M162" s="39">
        <f t="shared" si="58"/>
        <v>0</v>
      </c>
      <c r="N162" s="39">
        <f t="shared" si="59"/>
        <v>0</v>
      </c>
    </row>
    <row r="163" spans="1:14" ht="25.5" x14ac:dyDescent="0.25">
      <c r="A163" s="13" t="s">
        <v>129</v>
      </c>
      <c r="B163" s="5">
        <v>51</v>
      </c>
      <c r="C163" s="5">
        <v>0</v>
      </c>
      <c r="D163" s="10" t="s">
        <v>128</v>
      </c>
      <c r="E163" s="5">
        <v>851</v>
      </c>
      <c r="F163" s="10"/>
      <c r="G163" s="10"/>
      <c r="H163" s="10" t="s">
        <v>250</v>
      </c>
      <c r="I163" s="10"/>
      <c r="J163" s="15">
        <f t="shared" si="69"/>
        <v>623554.22</v>
      </c>
      <c r="K163" s="15">
        <f t="shared" si="69"/>
        <v>623554.22</v>
      </c>
      <c r="L163" s="15">
        <f t="shared" si="69"/>
        <v>0</v>
      </c>
      <c r="M163" s="39">
        <f t="shared" si="58"/>
        <v>0</v>
      </c>
      <c r="N163" s="39">
        <f t="shared" si="59"/>
        <v>0</v>
      </c>
    </row>
    <row r="164" spans="1:14" ht="38.25" x14ac:dyDescent="0.25">
      <c r="A164" s="13" t="s">
        <v>21</v>
      </c>
      <c r="B164" s="5">
        <v>51</v>
      </c>
      <c r="C164" s="5">
        <v>0</v>
      </c>
      <c r="D164" s="10" t="s">
        <v>128</v>
      </c>
      <c r="E164" s="5">
        <v>851</v>
      </c>
      <c r="F164" s="10"/>
      <c r="G164" s="10"/>
      <c r="H164" s="10" t="s">
        <v>250</v>
      </c>
      <c r="I164" s="10" t="s">
        <v>22</v>
      </c>
      <c r="J164" s="15">
        <f t="shared" si="69"/>
        <v>623554.22</v>
      </c>
      <c r="K164" s="15">
        <f t="shared" si="69"/>
        <v>623554.22</v>
      </c>
      <c r="L164" s="15">
        <f t="shared" si="69"/>
        <v>0</v>
      </c>
      <c r="M164" s="39">
        <f t="shared" si="58"/>
        <v>0</v>
      </c>
      <c r="N164" s="39">
        <f t="shared" si="59"/>
        <v>0</v>
      </c>
    </row>
    <row r="165" spans="1:14" ht="38.25" x14ac:dyDescent="0.25">
      <c r="A165" s="13" t="s">
        <v>23</v>
      </c>
      <c r="B165" s="5">
        <v>51</v>
      </c>
      <c r="C165" s="5">
        <v>0</v>
      </c>
      <c r="D165" s="10" t="s">
        <v>128</v>
      </c>
      <c r="E165" s="5">
        <v>851</v>
      </c>
      <c r="F165" s="10"/>
      <c r="G165" s="10"/>
      <c r="H165" s="10" t="s">
        <v>250</v>
      </c>
      <c r="I165" s="10" t="s">
        <v>24</v>
      </c>
      <c r="J165" s="15">
        <v>623554.22</v>
      </c>
      <c r="K165" s="15">
        <v>623554.22</v>
      </c>
      <c r="L165" s="15">
        <v>0</v>
      </c>
      <c r="M165" s="39">
        <f t="shared" si="58"/>
        <v>0</v>
      </c>
      <c r="N165" s="39">
        <f t="shared" si="59"/>
        <v>0</v>
      </c>
    </row>
    <row r="166" spans="1:14" s="40" customFormat="1" ht="38.25" x14ac:dyDescent="0.25">
      <c r="A166" s="21" t="s">
        <v>251</v>
      </c>
      <c r="B166" s="5">
        <v>51</v>
      </c>
      <c r="C166" s="5">
        <v>0</v>
      </c>
      <c r="D166" s="10" t="s">
        <v>252</v>
      </c>
      <c r="E166" s="5"/>
      <c r="F166" s="10"/>
      <c r="G166" s="10"/>
      <c r="H166" s="10"/>
      <c r="I166" s="10"/>
      <c r="J166" s="15">
        <f t="shared" ref="J166:L167" si="70">J167</f>
        <v>0</v>
      </c>
      <c r="K166" s="15">
        <f t="shared" si="70"/>
        <v>0</v>
      </c>
      <c r="L166" s="15">
        <f t="shared" si="70"/>
        <v>0</v>
      </c>
      <c r="M166" s="39" t="e">
        <f t="shared" si="58"/>
        <v>#DIV/0!</v>
      </c>
      <c r="N166" s="39" t="e">
        <f t="shared" si="59"/>
        <v>#DIV/0!</v>
      </c>
    </row>
    <row r="167" spans="1:14" x14ac:dyDescent="0.25">
      <c r="A167" s="4" t="s">
        <v>8</v>
      </c>
      <c r="B167" s="5">
        <v>51</v>
      </c>
      <c r="C167" s="5">
        <v>0</v>
      </c>
      <c r="D167" s="10" t="s">
        <v>252</v>
      </c>
      <c r="E167" s="5">
        <v>851</v>
      </c>
      <c r="F167" s="10"/>
      <c r="G167" s="10"/>
      <c r="H167" s="10"/>
      <c r="I167" s="10"/>
      <c r="J167" s="15">
        <f>J168</f>
        <v>0</v>
      </c>
      <c r="K167" s="15">
        <f>K168</f>
        <v>0</v>
      </c>
      <c r="L167" s="15">
        <f t="shared" si="70"/>
        <v>0</v>
      </c>
      <c r="M167" s="39" t="e">
        <f t="shared" si="58"/>
        <v>#DIV/0!</v>
      </c>
      <c r="N167" s="39" t="e">
        <f t="shared" si="59"/>
        <v>#DIV/0!</v>
      </c>
    </row>
    <row r="168" spans="1:14" ht="25.5" x14ac:dyDescent="0.25">
      <c r="A168" s="13" t="s">
        <v>272</v>
      </c>
      <c r="B168" s="5">
        <v>51</v>
      </c>
      <c r="C168" s="5">
        <v>0</v>
      </c>
      <c r="D168" s="10" t="s">
        <v>252</v>
      </c>
      <c r="E168" s="5">
        <v>851</v>
      </c>
      <c r="F168" s="10"/>
      <c r="G168" s="10"/>
      <c r="H168" s="10" t="s">
        <v>273</v>
      </c>
      <c r="I168" s="10"/>
      <c r="J168" s="15">
        <f t="shared" ref="J168:L169" si="71">J169</f>
        <v>0</v>
      </c>
      <c r="K168" s="15">
        <f t="shared" si="71"/>
        <v>0</v>
      </c>
      <c r="L168" s="15">
        <f t="shared" si="71"/>
        <v>0</v>
      </c>
      <c r="M168" s="39" t="e">
        <f t="shared" si="58"/>
        <v>#DIV/0!</v>
      </c>
      <c r="N168" s="39" t="e">
        <f t="shared" si="59"/>
        <v>#DIV/0!</v>
      </c>
    </row>
    <row r="169" spans="1:14" ht="38.25" x14ac:dyDescent="0.25">
      <c r="A169" s="13" t="s">
        <v>21</v>
      </c>
      <c r="B169" s="5">
        <v>51</v>
      </c>
      <c r="C169" s="5">
        <v>0</v>
      </c>
      <c r="D169" s="10" t="s">
        <v>252</v>
      </c>
      <c r="E169" s="5">
        <v>851</v>
      </c>
      <c r="F169" s="10"/>
      <c r="G169" s="10"/>
      <c r="H169" s="10" t="s">
        <v>273</v>
      </c>
      <c r="I169" s="10" t="s">
        <v>22</v>
      </c>
      <c r="J169" s="15">
        <f t="shared" si="71"/>
        <v>0</v>
      </c>
      <c r="K169" s="15">
        <f t="shared" si="71"/>
        <v>0</v>
      </c>
      <c r="L169" s="15">
        <f t="shared" si="71"/>
        <v>0</v>
      </c>
      <c r="M169" s="39" t="e">
        <f t="shared" si="58"/>
        <v>#DIV/0!</v>
      </c>
      <c r="N169" s="39" t="e">
        <f t="shared" si="59"/>
        <v>#DIV/0!</v>
      </c>
    </row>
    <row r="170" spans="1:14" ht="38.25" x14ac:dyDescent="0.25">
      <c r="A170" s="13" t="s">
        <v>23</v>
      </c>
      <c r="B170" s="5">
        <v>51</v>
      </c>
      <c r="C170" s="5">
        <v>0</v>
      </c>
      <c r="D170" s="10" t="s">
        <v>252</v>
      </c>
      <c r="E170" s="5">
        <v>851</v>
      </c>
      <c r="F170" s="10"/>
      <c r="G170" s="10"/>
      <c r="H170" s="10" t="s">
        <v>273</v>
      </c>
      <c r="I170" s="10" t="s">
        <v>24</v>
      </c>
      <c r="J170" s="15">
        <v>0</v>
      </c>
      <c r="K170" s="15">
        <v>0</v>
      </c>
      <c r="L170" s="15">
        <v>0</v>
      </c>
      <c r="M170" s="39" t="e">
        <f t="shared" si="58"/>
        <v>#DIV/0!</v>
      </c>
      <c r="N170" s="39" t="e">
        <f t="shared" si="59"/>
        <v>#DIV/0!</v>
      </c>
    </row>
    <row r="171" spans="1:14" ht="51" x14ac:dyDescent="0.25">
      <c r="A171" s="13" t="s">
        <v>274</v>
      </c>
      <c r="B171" s="5">
        <v>51</v>
      </c>
      <c r="C171" s="5">
        <v>0</v>
      </c>
      <c r="D171" s="10" t="s">
        <v>275</v>
      </c>
      <c r="E171" s="19"/>
      <c r="F171" s="10"/>
      <c r="G171" s="10"/>
      <c r="H171" s="10"/>
      <c r="I171" s="10"/>
      <c r="J171" s="15">
        <f t="shared" ref="J171:K174" si="72">J172</f>
        <v>20900</v>
      </c>
      <c r="K171" s="15">
        <f t="shared" si="72"/>
        <v>20900</v>
      </c>
      <c r="L171" s="15">
        <f t="shared" ref="L171:L174" si="73">L172</f>
        <v>0</v>
      </c>
      <c r="M171" s="39">
        <f t="shared" si="58"/>
        <v>0</v>
      </c>
      <c r="N171" s="39">
        <f t="shared" si="59"/>
        <v>0</v>
      </c>
    </row>
    <row r="172" spans="1:14" x14ac:dyDescent="0.25">
      <c r="A172" s="4" t="s">
        <v>8</v>
      </c>
      <c r="B172" s="5">
        <v>51</v>
      </c>
      <c r="C172" s="5">
        <v>0</v>
      </c>
      <c r="D172" s="10" t="s">
        <v>275</v>
      </c>
      <c r="E172" s="5">
        <v>851</v>
      </c>
      <c r="F172" s="10"/>
      <c r="G172" s="10"/>
      <c r="H172" s="10"/>
      <c r="I172" s="10"/>
      <c r="J172" s="15">
        <f t="shared" si="72"/>
        <v>20900</v>
      </c>
      <c r="K172" s="15">
        <f t="shared" si="72"/>
        <v>20900</v>
      </c>
      <c r="L172" s="15">
        <f t="shared" si="73"/>
        <v>0</v>
      </c>
      <c r="M172" s="39">
        <f t="shared" si="58"/>
        <v>0</v>
      </c>
      <c r="N172" s="39">
        <f t="shared" si="59"/>
        <v>0</v>
      </c>
    </row>
    <row r="173" spans="1:14" ht="38.25" x14ac:dyDescent="0.25">
      <c r="A173" s="9" t="s">
        <v>276</v>
      </c>
      <c r="B173" s="5">
        <v>51</v>
      </c>
      <c r="C173" s="5">
        <v>0</v>
      </c>
      <c r="D173" s="10" t="s">
        <v>275</v>
      </c>
      <c r="E173" s="5">
        <v>851</v>
      </c>
      <c r="F173" s="10"/>
      <c r="G173" s="10"/>
      <c r="H173" s="10" t="s">
        <v>277</v>
      </c>
      <c r="I173" s="10"/>
      <c r="J173" s="15">
        <f t="shared" si="72"/>
        <v>20900</v>
      </c>
      <c r="K173" s="15">
        <f t="shared" si="72"/>
        <v>20900</v>
      </c>
      <c r="L173" s="15">
        <f t="shared" si="73"/>
        <v>0</v>
      </c>
      <c r="M173" s="39">
        <f t="shared" si="58"/>
        <v>0</v>
      </c>
      <c r="N173" s="39">
        <f t="shared" si="59"/>
        <v>0</v>
      </c>
    </row>
    <row r="174" spans="1:14" ht="38.25" x14ac:dyDescent="0.25">
      <c r="A174" s="13" t="s">
        <v>21</v>
      </c>
      <c r="B174" s="5">
        <v>51</v>
      </c>
      <c r="C174" s="5">
        <v>0</v>
      </c>
      <c r="D174" s="10" t="s">
        <v>275</v>
      </c>
      <c r="E174" s="5">
        <v>851</v>
      </c>
      <c r="F174" s="10"/>
      <c r="G174" s="10"/>
      <c r="H174" s="10" t="s">
        <v>277</v>
      </c>
      <c r="I174" s="10" t="s">
        <v>22</v>
      </c>
      <c r="J174" s="15">
        <f t="shared" si="72"/>
        <v>20900</v>
      </c>
      <c r="K174" s="15">
        <f t="shared" si="72"/>
        <v>20900</v>
      </c>
      <c r="L174" s="15">
        <f t="shared" si="73"/>
        <v>0</v>
      </c>
      <c r="M174" s="39">
        <f t="shared" si="58"/>
        <v>0</v>
      </c>
      <c r="N174" s="39">
        <f t="shared" si="59"/>
        <v>0</v>
      </c>
    </row>
    <row r="175" spans="1:14" ht="38.25" x14ac:dyDescent="0.25">
      <c r="A175" s="13" t="s">
        <v>23</v>
      </c>
      <c r="B175" s="5">
        <v>51</v>
      </c>
      <c r="C175" s="5">
        <v>0</v>
      </c>
      <c r="D175" s="10" t="s">
        <v>275</v>
      </c>
      <c r="E175" s="5">
        <v>851</v>
      </c>
      <c r="F175" s="10"/>
      <c r="G175" s="10"/>
      <c r="H175" s="10" t="s">
        <v>277</v>
      </c>
      <c r="I175" s="10" t="s">
        <v>24</v>
      </c>
      <c r="J175" s="15">
        <v>20900</v>
      </c>
      <c r="K175" s="15">
        <v>20900</v>
      </c>
      <c r="L175" s="15">
        <v>0</v>
      </c>
      <c r="M175" s="39">
        <f t="shared" si="58"/>
        <v>0</v>
      </c>
      <c r="N175" s="39">
        <f t="shared" si="59"/>
        <v>0</v>
      </c>
    </row>
    <row r="176" spans="1:14" s="38" customFormat="1" ht="25.5" x14ac:dyDescent="0.25">
      <c r="A176" s="16" t="s">
        <v>278</v>
      </c>
      <c r="B176" s="8">
        <v>51</v>
      </c>
      <c r="C176" s="5">
        <v>0</v>
      </c>
      <c r="D176" s="6" t="s">
        <v>279</v>
      </c>
      <c r="E176" s="5"/>
      <c r="F176" s="6"/>
      <c r="G176" s="6"/>
      <c r="H176" s="6"/>
      <c r="I176" s="6"/>
      <c r="J176" s="11">
        <f>J177</f>
        <v>81056973.540000007</v>
      </c>
      <c r="K176" s="11">
        <f>K177</f>
        <v>81056973.540000007</v>
      </c>
      <c r="L176" s="11">
        <f t="shared" ref="L176" si="74">L177</f>
        <v>12557376.07</v>
      </c>
      <c r="M176" s="39">
        <f t="shared" si="58"/>
        <v>0.15492036676897619</v>
      </c>
      <c r="N176" s="39">
        <f t="shared" si="59"/>
        <v>0.15492036676897619</v>
      </c>
    </row>
    <row r="177" spans="1:14" s="38" customFormat="1" x14ac:dyDescent="0.25">
      <c r="A177" s="4" t="s">
        <v>8</v>
      </c>
      <c r="B177" s="5">
        <v>51</v>
      </c>
      <c r="C177" s="5">
        <v>0</v>
      </c>
      <c r="D177" s="6" t="s">
        <v>279</v>
      </c>
      <c r="E177" s="5">
        <v>851</v>
      </c>
      <c r="F177" s="10"/>
      <c r="G177" s="10"/>
      <c r="H177" s="12"/>
      <c r="I177" s="6"/>
      <c r="J177" s="15">
        <f>J178+J181</f>
        <v>81056973.540000007</v>
      </c>
      <c r="K177" s="15">
        <f>K178+K181</f>
        <v>81056973.540000007</v>
      </c>
      <c r="L177" s="15">
        <f t="shared" ref="L177" si="75">L178+L181</f>
        <v>12557376.07</v>
      </c>
      <c r="M177" s="39">
        <f t="shared" si="58"/>
        <v>0.15492036676897619</v>
      </c>
      <c r="N177" s="39">
        <f t="shared" si="59"/>
        <v>0.15492036676897619</v>
      </c>
    </row>
    <row r="178" spans="1:14" s="38" customFormat="1" ht="25.5" x14ac:dyDescent="0.25">
      <c r="A178" s="22" t="s">
        <v>293</v>
      </c>
      <c r="B178" s="5">
        <v>51</v>
      </c>
      <c r="C178" s="5">
        <v>0</v>
      </c>
      <c r="D178" s="6" t="s">
        <v>279</v>
      </c>
      <c r="E178" s="5">
        <v>851</v>
      </c>
      <c r="F178" s="10"/>
      <c r="G178" s="10"/>
      <c r="H178" s="5" t="s">
        <v>294</v>
      </c>
      <c r="I178" s="6"/>
      <c r="J178" s="11">
        <f t="shared" ref="J178:L179" si="76">J179</f>
        <v>0</v>
      </c>
      <c r="K178" s="11">
        <f t="shared" si="76"/>
        <v>0</v>
      </c>
      <c r="L178" s="11">
        <f t="shared" si="76"/>
        <v>0</v>
      </c>
      <c r="M178" s="39" t="e">
        <f t="shared" si="58"/>
        <v>#DIV/0!</v>
      </c>
      <c r="N178" s="39" t="e">
        <f t="shared" si="59"/>
        <v>#DIV/0!</v>
      </c>
    </row>
    <row r="179" spans="1:14" s="38" customFormat="1" ht="38.25" x14ac:dyDescent="0.25">
      <c r="A179" s="9" t="s">
        <v>21</v>
      </c>
      <c r="B179" s="5">
        <v>51</v>
      </c>
      <c r="C179" s="5">
        <v>0</v>
      </c>
      <c r="D179" s="6" t="s">
        <v>279</v>
      </c>
      <c r="E179" s="5">
        <v>851</v>
      </c>
      <c r="F179" s="10"/>
      <c r="G179" s="10"/>
      <c r="H179" s="5" t="s">
        <v>294</v>
      </c>
      <c r="I179" s="6" t="s">
        <v>22</v>
      </c>
      <c r="J179" s="11">
        <f t="shared" si="76"/>
        <v>0</v>
      </c>
      <c r="K179" s="11">
        <f t="shared" si="76"/>
        <v>0</v>
      </c>
      <c r="L179" s="11">
        <f t="shared" si="76"/>
        <v>0</v>
      </c>
      <c r="M179" s="39" t="e">
        <f t="shared" si="58"/>
        <v>#DIV/0!</v>
      </c>
      <c r="N179" s="39" t="e">
        <f t="shared" si="59"/>
        <v>#DIV/0!</v>
      </c>
    </row>
    <row r="180" spans="1:14" s="38" customFormat="1" ht="38.25" x14ac:dyDescent="0.25">
      <c r="A180" s="9" t="s">
        <v>23</v>
      </c>
      <c r="B180" s="5">
        <v>51</v>
      </c>
      <c r="C180" s="5">
        <v>0</v>
      </c>
      <c r="D180" s="6" t="s">
        <v>279</v>
      </c>
      <c r="E180" s="5">
        <v>851</v>
      </c>
      <c r="F180" s="10"/>
      <c r="G180" s="10"/>
      <c r="H180" s="5" t="s">
        <v>294</v>
      </c>
      <c r="I180" s="6" t="s">
        <v>24</v>
      </c>
      <c r="J180" s="15">
        <v>0</v>
      </c>
      <c r="K180" s="15">
        <v>0</v>
      </c>
      <c r="L180" s="15">
        <v>0</v>
      </c>
      <c r="M180" s="39" t="e">
        <f t="shared" si="58"/>
        <v>#DIV/0!</v>
      </c>
      <c r="N180" s="39" t="e">
        <f t="shared" si="59"/>
        <v>#DIV/0!</v>
      </c>
    </row>
    <row r="181" spans="1:14" s="38" customFormat="1" ht="25.5" x14ac:dyDescent="0.25">
      <c r="A181" s="22" t="s">
        <v>280</v>
      </c>
      <c r="B181" s="5">
        <v>51</v>
      </c>
      <c r="C181" s="5">
        <v>0</v>
      </c>
      <c r="D181" s="6" t="s">
        <v>279</v>
      </c>
      <c r="E181" s="5">
        <v>851</v>
      </c>
      <c r="F181" s="10"/>
      <c r="G181" s="10"/>
      <c r="H181" s="10" t="s">
        <v>281</v>
      </c>
      <c r="I181" s="6"/>
      <c r="J181" s="11">
        <f t="shared" ref="J181:L182" si="77">J182</f>
        <v>81056973.540000007</v>
      </c>
      <c r="K181" s="11">
        <f t="shared" si="77"/>
        <v>81056973.540000007</v>
      </c>
      <c r="L181" s="11">
        <f t="shared" si="77"/>
        <v>12557376.07</v>
      </c>
      <c r="M181" s="39">
        <f t="shared" si="58"/>
        <v>0.15492036676897619</v>
      </c>
      <c r="N181" s="39">
        <f t="shared" si="59"/>
        <v>0.15492036676897619</v>
      </c>
    </row>
    <row r="182" spans="1:14" s="38" customFormat="1" ht="38.25" x14ac:dyDescent="0.25">
      <c r="A182" s="22" t="s">
        <v>9</v>
      </c>
      <c r="B182" s="5">
        <v>51</v>
      </c>
      <c r="C182" s="5">
        <v>0</v>
      </c>
      <c r="D182" s="6" t="s">
        <v>279</v>
      </c>
      <c r="E182" s="5">
        <v>851</v>
      </c>
      <c r="F182" s="10"/>
      <c r="G182" s="10"/>
      <c r="H182" s="10" t="s">
        <v>281</v>
      </c>
      <c r="I182" s="6" t="s">
        <v>10</v>
      </c>
      <c r="J182" s="11">
        <f t="shared" si="77"/>
        <v>81056973.540000007</v>
      </c>
      <c r="K182" s="11">
        <f t="shared" si="77"/>
        <v>81056973.540000007</v>
      </c>
      <c r="L182" s="11">
        <f t="shared" si="77"/>
        <v>12557376.07</v>
      </c>
      <c r="M182" s="39">
        <f t="shared" si="58"/>
        <v>0.15492036676897619</v>
      </c>
      <c r="N182" s="39">
        <f t="shared" si="59"/>
        <v>0.15492036676897619</v>
      </c>
    </row>
    <row r="183" spans="1:14" s="38" customFormat="1" x14ac:dyDescent="0.25">
      <c r="A183" s="22" t="s">
        <v>11</v>
      </c>
      <c r="B183" s="5">
        <v>51</v>
      </c>
      <c r="C183" s="5">
        <v>0</v>
      </c>
      <c r="D183" s="6" t="s">
        <v>279</v>
      </c>
      <c r="E183" s="5">
        <v>851</v>
      </c>
      <c r="F183" s="10"/>
      <c r="G183" s="10"/>
      <c r="H183" s="10" t="s">
        <v>281</v>
      </c>
      <c r="I183" s="6" t="s">
        <v>12</v>
      </c>
      <c r="J183" s="11">
        <v>81056973.540000007</v>
      </c>
      <c r="K183" s="11">
        <v>81056973.540000007</v>
      </c>
      <c r="L183" s="11">
        <v>12557376.07</v>
      </c>
      <c r="M183" s="39">
        <f t="shared" si="58"/>
        <v>0.15492036676897619</v>
      </c>
      <c r="N183" s="39">
        <f t="shared" si="59"/>
        <v>0.15492036676897619</v>
      </c>
    </row>
    <row r="184" spans="1:14" s="40" customFormat="1" ht="39" thickBot="1" x14ac:dyDescent="0.3">
      <c r="A184" s="23" t="s">
        <v>295</v>
      </c>
      <c r="B184" s="5">
        <v>51</v>
      </c>
      <c r="C184" s="5">
        <v>0</v>
      </c>
      <c r="D184" s="6" t="s">
        <v>296</v>
      </c>
      <c r="E184" s="5"/>
      <c r="F184" s="6"/>
      <c r="G184" s="6"/>
      <c r="H184" s="6"/>
      <c r="I184" s="6"/>
      <c r="J184" s="15">
        <f t="shared" ref="J184:L197" si="78">J185</f>
        <v>166694929.08000001</v>
      </c>
      <c r="K184" s="15">
        <f t="shared" si="78"/>
        <v>166694929.08000001</v>
      </c>
      <c r="L184" s="15">
        <f t="shared" si="78"/>
        <v>0</v>
      </c>
      <c r="M184" s="39">
        <f t="shared" si="58"/>
        <v>0</v>
      </c>
      <c r="N184" s="39">
        <f t="shared" si="59"/>
        <v>0</v>
      </c>
    </row>
    <row r="185" spans="1:14" x14ac:dyDescent="0.25">
      <c r="A185" s="4" t="s">
        <v>8</v>
      </c>
      <c r="B185" s="5">
        <v>51</v>
      </c>
      <c r="C185" s="5">
        <v>0</v>
      </c>
      <c r="D185" s="6" t="s">
        <v>296</v>
      </c>
      <c r="E185" s="5">
        <v>851</v>
      </c>
      <c r="F185" s="6"/>
      <c r="G185" s="6"/>
      <c r="H185" s="6"/>
      <c r="I185" s="6"/>
      <c r="J185" s="15">
        <f t="shared" si="78"/>
        <v>166694929.08000001</v>
      </c>
      <c r="K185" s="15">
        <f t="shared" si="78"/>
        <v>166694929.08000001</v>
      </c>
      <c r="L185" s="15">
        <f t="shared" si="78"/>
        <v>0</v>
      </c>
      <c r="M185" s="39">
        <f t="shared" si="58"/>
        <v>0</v>
      </c>
      <c r="N185" s="39">
        <f t="shared" si="59"/>
        <v>0</v>
      </c>
    </row>
    <row r="186" spans="1:14" ht="25.5" x14ac:dyDescent="0.25">
      <c r="A186" s="24" t="s">
        <v>297</v>
      </c>
      <c r="B186" s="5">
        <v>51</v>
      </c>
      <c r="C186" s="5">
        <v>0</v>
      </c>
      <c r="D186" s="6" t="s">
        <v>296</v>
      </c>
      <c r="E186" s="5">
        <v>851</v>
      </c>
      <c r="F186" s="6"/>
      <c r="G186" s="6"/>
      <c r="H186" s="6" t="s">
        <v>298</v>
      </c>
      <c r="I186" s="6"/>
      <c r="J186" s="11">
        <f t="shared" si="78"/>
        <v>166694929.08000001</v>
      </c>
      <c r="K186" s="11">
        <f t="shared" si="78"/>
        <v>166694929.08000001</v>
      </c>
      <c r="L186" s="11">
        <f t="shared" si="78"/>
        <v>0</v>
      </c>
      <c r="M186" s="39">
        <f t="shared" si="58"/>
        <v>0</v>
      </c>
      <c r="N186" s="39">
        <f t="shared" si="59"/>
        <v>0</v>
      </c>
    </row>
    <row r="187" spans="1:14" ht="38.25" x14ac:dyDescent="0.25">
      <c r="A187" s="9" t="s">
        <v>21</v>
      </c>
      <c r="B187" s="5">
        <v>51</v>
      </c>
      <c r="C187" s="5">
        <v>0</v>
      </c>
      <c r="D187" s="6" t="s">
        <v>296</v>
      </c>
      <c r="E187" s="5">
        <v>851</v>
      </c>
      <c r="F187" s="6"/>
      <c r="G187" s="6"/>
      <c r="H187" s="6" t="s">
        <v>298</v>
      </c>
      <c r="I187" s="6" t="s">
        <v>22</v>
      </c>
      <c r="J187" s="11">
        <f t="shared" si="78"/>
        <v>166694929.08000001</v>
      </c>
      <c r="K187" s="11">
        <f t="shared" si="78"/>
        <v>166694929.08000001</v>
      </c>
      <c r="L187" s="11">
        <f t="shared" si="78"/>
        <v>0</v>
      </c>
      <c r="M187" s="39">
        <f t="shared" si="58"/>
        <v>0</v>
      </c>
      <c r="N187" s="39">
        <f t="shared" si="59"/>
        <v>0</v>
      </c>
    </row>
    <row r="188" spans="1:14" ht="38.25" x14ac:dyDescent="0.25">
      <c r="A188" s="9" t="s">
        <v>23</v>
      </c>
      <c r="B188" s="5">
        <v>51</v>
      </c>
      <c r="C188" s="5">
        <v>0</v>
      </c>
      <c r="D188" s="6" t="s">
        <v>296</v>
      </c>
      <c r="E188" s="5">
        <v>851</v>
      </c>
      <c r="F188" s="6"/>
      <c r="G188" s="6"/>
      <c r="H188" s="6" t="s">
        <v>298</v>
      </c>
      <c r="I188" s="6" t="s">
        <v>24</v>
      </c>
      <c r="J188" s="7">
        <v>166694929.08000001</v>
      </c>
      <c r="K188" s="7">
        <v>166694929.08000001</v>
      </c>
      <c r="L188" s="7">
        <v>0</v>
      </c>
      <c r="M188" s="39">
        <f t="shared" si="58"/>
        <v>0</v>
      </c>
      <c r="N188" s="39">
        <f t="shared" si="59"/>
        <v>0</v>
      </c>
    </row>
    <row r="189" spans="1:14" ht="25.5" x14ac:dyDescent="0.25">
      <c r="A189" s="25" t="s">
        <v>299</v>
      </c>
      <c r="B189" s="5">
        <v>51</v>
      </c>
      <c r="C189" s="5">
        <v>0</v>
      </c>
      <c r="D189" s="6" t="s">
        <v>300</v>
      </c>
      <c r="E189" s="5"/>
      <c r="F189" s="6"/>
      <c r="G189" s="6"/>
      <c r="H189" s="6"/>
      <c r="I189" s="6"/>
      <c r="J189" s="7">
        <f t="shared" ref="J189:K192" si="79">J190</f>
        <v>760291</v>
      </c>
      <c r="K189" s="7">
        <f t="shared" si="79"/>
        <v>760291</v>
      </c>
      <c r="L189" s="7">
        <f t="shared" ref="L189:L192" si="80">L190</f>
        <v>0</v>
      </c>
      <c r="M189" s="39">
        <f t="shared" si="58"/>
        <v>0</v>
      </c>
      <c r="N189" s="39">
        <f t="shared" si="59"/>
        <v>0</v>
      </c>
    </row>
    <row r="190" spans="1:14" x14ac:dyDescent="0.25">
      <c r="A190" s="4" t="s">
        <v>8</v>
      </c>
      <c r="B190" s="5">
        <v>51</v>
      </c>
      <c r="C190" s="5">
        <v>0</v>
      </c>
      <c r="D190" s="6" t="s">
        <v>300</v>
      </c>
      <c r="E190" s="5">
        <v>851</v>
      </c>
      <c r="F190" s="6"/>
      <c r="G190" s="6"/>
      <c r="H190" s="6"/>
      <c r="I190" s="6"/>
      <c r="J190" s="7">
        <f t="shared" si="79"/>
        <v>760291</v>
      </c>
      <c r="K190" s="7">
        <f t="shared" si="79"/>
        <v>760291</v>
      </c>
      <c r="L190" s="7">
        <f t="shared" si="80"/>
        <v>0</v>
      </c>
      <c r="M190" s="39">
        <f t="shared" si="58"/>
        <v>0</v>
      </c>
      <c r="N190" s="39">
        <f t="shared" si="59"/>
        <v>0</v>
      </c>
    </row>
    <row r="191" spans="1:14" ht="63.75" x14ac:dyDescent="0.25">
      <c r="A191" s="13" t="s">
        <v>301</v>
      </c>
      <c r="B191" s="5">
        <v>51</v>
      </c>
      <c r="C191" s="5">
        <v>0</v>
      </c>
      <c r="D191" s="6" t="s">
        <v>300</v>
      </c>
      <c r="E191" s="5">
        <v>851</v>
      </c>
      <c r="F191" s="6"/>
      <c r="G191" s="6"/>
      <c r="H191" s="6" t="s">
        <v>302</v>
      </c>
      <c r="I191" s="6"/>
      <c r="J191" s="7">
        <f t="shared" si="79"/>
        <v>760291</v>
      </c>
      <c r="K191" s="7">
        <f t="shared" si="79"/>
        <v>760291</v>
      </c>
      <c r="L191" s="7">
        <f t="shared" si="80"/>
        <v>0</v>
      </c>
      <c r="M191" s="39">
        <f t="shared" si="58"/>
        <v>0</v>
      </c>
      <c r="N191" s="39">
        <f t="shared" si="59"/>
        <v>0</v>
      </c>
    </row>
    <row r="192" spans="1:14" ht="38.25" x14ac:dyDescent="0.25">
      <c r="A192" s="13" t="s">
        <v>21</v>
      </c>
      <c r="B192" s="5">
        <v>51</v>
      </c>
      <c r="C192" s="5">
        <v>0</v>
      </c>
      <c r="D192" s="6" t="s">
        <v>300</v>
      </c>
      <c r="E192" s="5">
        <v>851</v>
      </c>
      <c r="F192" s="6"/>
      <c r="G192" s="6"/>
      <c r="H192" s="6" t="s">
        <v>302</v>
      </c>
      <c r="I192" s="6" t="s">
        <v>22</v>
      </c>
      <c r="J192" s="7">
        <f t="shared" si="79"/>
        <v>760291</v>
      </c>
      <c r="K192" s="7">
        <f t="shared" si="79"/>
        <v>760291</v>
      </c>
      <c r="L192" s="7">
        <f t="shared" si="80"/>
        <v>0</v>
      </c>
      <c r="M192" s="39">
        <f t="shared" si="58"/>
        <v>0</v>
      </c>
      <c r="N192" s="39">
        <f t="shared" si="59"/>
        <v>0</v>
      </c>
    </row>
    <row r="193" spans="1:14" ht="38.25" x14ac:dyDescent="0.25">
      <c r="A193" s="13" t="s">
        <v>23</v>
      </c>
      <c r="B193" s="5">
        <v>51</v>
      </c>
      <c r="C193" s="5">
        <v>0</v>
      </c>
      <c r="D193" s="6" t="s">
        <v>300</v>
      </c>
      <c r="E193" s="5">
        <v>851</v>
      </c>
      <c r="F193" s="6"/>
      <c r="G193" s="6"/>
      <c r="H193" s="6" t="s">
        <v>302</v>
      </c>
      <c r="I193" s="6" t="s">
        <v>24</v>
      </c>
      <c r="J193" s="7">
        <v>760291</v>
      </c>
      <c r="K193" s="7">
        <v>760291</v>
      </c>
      <c r="L193" s="7">
        <v>0</v>
      </c>
      <c r="M193" s="39">
        <f t="shared" si="58"/>
        <v>0</v>
      </c>
      <c r="N193" s="39">
        <f t="shared" si="59"/>
        <v>0</v>
      </c>
    </row>
    <row r="194" spans="1:14" s="40" customFormat="1" ht="39" thickBot="1" x14ac:dyDescent="0.3">
      <c r="A194" s="23" t="s">
        <v>282</v>
      </c>
      <c r="B194" s="5">
        <v>51</v>
      </c>
      <c r="C194" s="5">
        <v>0</v>
      </c>
      <c r="D194" s="6" t="s">
        <v>283</v>
      </c>
      <c r="E194" s="5"/>
      <c r="F194" s="6"/>
      <c r="G194" s="6"/>
      <c r="H194" s="6"/>
      <c r="I194" s="6"/>
      <c r="J194" s="15">
        <f>J195+J199</f>
        <v>4000079</v>
      </c>
      <c r="K194" s="15">
        <f>K195+K199</f>
        <v>4000079</v>
      </c>
      <c r="L194" s="15">
        <f t="shared" ref="L194" si="81">L195+L199</f>
        <v>0</v>
      </c>
      <c r="M194" s="39">
        <f t="shared" si="58"/>
        <v>0</v>
      </c>
      <c r="N194" s="39">
        <f t="shared" si="59"/>
        <v>0</v>
      </c>
    </row>
    <row r="195" spans="1:14" x14ac:dyDescent="0.25">
      <c r="A195" s="4" t="s">
        <v>8</v>
      </c>
      <c r="B195" s="5">
        <v>51</v>
      </c>
      <c r="C195" s="5">
        <v>0</v>
      </c>
      <c r="D195" s="6" t="s">
        <v>283</v>
      </c>
      <c r="E195" s="5">
        <v>851</v>
      </c>
      <c r="F195" s="6"/>
      <c r="G195" s="6"/>
      <c r="H195" s="6"/>
      <c r="I195" s="6"/>
      <c r="J195" s="15">
        <f t="shared" si="78"/>
        <v>0</v>
      </c>
      <c r="K195" s="15">
        <f t="shared" si="78"/>
        <v>0</v>
      </c>
      <c r="L195" s="15">
        <f t="shared" si="78"/>
        <v>0</v>
      </c>
      <c r="M195" s="39" t="e">
        <f t="shared" si="58"/>
        <v>#DIV/0!</v>
      </c>
      <c r="N195" s="39" t="e">
        <f t="shared" si="59"/>
        <v>#DIV/0!</v>
      </c>
    </row>
    <row r="196" spans="1:14" ht="25.5" x14ac:dyDescent="0.25">
      <c r="A196" s="24" t="s">
        <v>303</v>
      </c>
      <c r="B196" s="5">
        <v>51</v>
      </c>
      <c r="C196" s="5">
        <v>0</v>
      </c>
      <c r="D196" s="6" t="s">
        <v>283</v>
      </c>
      <c r="E196" s="5">
        <v>851</v>
      </c>
      <c r="F196" s="6"/>
      <c r="G196" s="6"/>
      <c r="H196" s="6" t="s">
        <v>304</v>
      </c>
      <c r="I196" s="6"/>
      <c r="J196" s="11">
        <f t="shared" si="78"/>
        <v>0</v>
      </c>
      <c r="K196" s="11">
        <f t="shared" si="78"/>
        <v>0</v>
      </c>
      <c r="L196" s="11">
        <f t="shared" si="78"/>
        <v>0</v>
      </c>
      <c r="M196" s="39" t="e">
        <f t="shared" si="58"/>
        <v>#DIV/0!</v>
      </c>
      <c r="N196" s="39" t="e">
        <f t="shared" si="59"/>
        <v>#DIV/0!</v>
      </c>
    </row>
    <row r="197" spans="1:14" ht="38.25" x14ac:dyDescent="0.25">
      <c r="A197" s="9" t="s">
        <v>76</v>
      </c>
      <c r="B197" s="5">
        <v>51</v>
      </c>
      <c r="C197" s="5">
        <v>0</v>
      </c>
      <c r="D197" s="6" t="s">
        <v>283</v>
      </c>
      <c r="E197" s="5">
        <v>851</v>
      </c>
      <c r="F197" s="6"/>
      <c r="G197" s="6"/>
      <c r="H197" s="6" t="s">
        <v>304</v>
      </c>
      <c r="I197" s="6" t="s">
        <v>77</v>
      </c>
      <c r="J197" s="11">
        <f t="shared" si="78"/>
        <v>0</v>
      </c>
      <c r="K197" s="11">
        <f t="shared" si="78"/>
        <v>0</v>
      </c>
      <c r="L197" s="11">
        <f t="shared" si="78"/>
        <v>0</v>
      </c>
      <c r="M197" s="39" t="e">
        <f t="shared" si="58"/>
        <v>#DIV/0!</v>
      </c>
      <c r="N197" s="39" t="e">
        <f t="shared" si="59"/>
        <v>#DIV/0!</v>
      </c>
    </row>
    <row r="198" spans="1:14" x14ac:dyDescent="0.25">
      <c r="A198" s="9" t="s">
        <v>119</v>
      </c>
      <c r="B198" s="5">
        <v>51</v>
      </c>
      <c r="C198" s="5">
        <v>0</v>
      </c>
      <c r="D198" s="6" t="s">
        <v>283</v>
      </c>
      <c r="E198" s="5">
        <v>851</v>
      </c>
      <c r="F198" s="6"/>
      <c r="G198" s="6"/>
      <c r="H198" s="6" t="s">
        <v>305</v>
      </c>
      <c r="I198" s="6" t="s">
        <v>79</v>
      </c>
      <c r="J198" s="7">
        <v>0</v>
      </c>
      <c r="K198" s="7">
        <v>0</v>
      </c>
      <c r="L198" s="7">
        <v>0</v>
      </c>
      <c r="M198" s="39" t="e">
        <f t="shared" si="58"/>
        <v>#DIV/0!</v>
      </c>
      <c r="N198" s="39" t="e">
        <f t="shared" si="59"/>
        <v>#DIV/0!</v>
      </c>
    </row>
    <row r="199" spans="1:14" x14ac:dyDescent="0.25">
      <c r="A199" s="16" t="s">
        <v>8</v>
      </c>
      <c r="B199" s="5">
        <v>51</v>
      </c>
      <c r="C199" s="5">
        <v>2</v>
      </c>
      <c r="D199" s="6" t="s">
        <v>283</v>
      </c>
      <c r="E199" s="6" t="s">
        <v>131</v>
      </c>
      <c r="F199" s="6"/>
      <c r="G199" s="6"/>
      <c r="H199" s="6"/>
      <c r="I199" s="6"/>
      <c r="J199" s="11">
        <f t="shared" ref="J199:L201" si="82">J200</f>
        <v>4000079</v>
      </c>
      <c r="K199" s="11">
        <f t="shared" si="82"/>
        <v>4000079</v>
      </c>
      <c r="L199" s="11">
        <f t="shared" si="82"/>
        <v>0</v>
      </c>
      <c r="M199" s="39">
        <f t="shared" si="58"/>
        <v>0</v>
      </c>
      <c r="N199" s="39">
        <f t="shared" si="59"/>
        <v>0</v>
      </c>
    </row>
    <row r="200" spans="1:14" ht="25.5" x14ac:dyDescent="0.25">
      <c r="A200" s="16" t="s">
        <v>306</v>
      </c>
      <c r="B200" s="5">
        <v>51</v>
      </c>
      <c r="C200" s="5">
        <v>2</v>
      </c>
      <c r="D200" s="6" t="s">
        <v>283</v>
      </c>
      <c r="E200" s="6" t="s">
        <v>131</v>
      </c>
      <c r="F200" s="6"/>
      <c r="G200" s="6"/>
      <c r="H200" s="6" t="s">
        <v>307</v>
      </c>
      <c r="I200" s="6"/>
      <c r="J200" s="11">
        <f t="shared" si="82"/>
        <v>4000079</v>
      </c>
      <c r="K200" s="11">
        <f t="shared" si="82"/>
        <v>4000079</v>
      </c>
      <c r="L200" s="11">
        <f t="shared" si="82"/>
        <v>0</v>
      </c>
      <c r="M200" s="39">
        <f t="shared" ref="M200:M263" si="83">L200/J200</f>
        <v>0</v>
      </c>
      <c r="N200" s="39">
        <f t="shared" ref="N200:N263" si="84">L200/K200</f>
        <v>0</v>
      </c>
    </row>
    <row r="201" spans="1:14" ht="38.25" x14ac:dyDescent="0.25">
      <c r="A201" s="13" t="s">
        <v>76</v>
      </c>
      <c r="B201" s="5">
        <v>51</v>
      </c>
      <c r="C201" s="5">
        <v>2</v>
      </c>
      <c r="D201" s="6" t="s">
        <v>283</v>
      </c>
      <c r="E201" s="6" t="s">
        <v>131</v>
      </c>
      <c r="F201" s="6"/>
      <c r="G201" s="6"/>
      <c r="H201" s="6" t="s">
        <v>307</v>
      </c>
      <c r="I201" s="6" t="s">
        <v>77</v>
      </c>
      <c r="J201" s="11">
        <f t="shared" si="82"/>
        <v>4000079</v>
      </c>
      <c r="K201" s="11">
        <f t="shared" si="82"/>
        <v>4000079</v>
      </c>
      <c r="L201" s="11">
        <f t="shared" si="82"/>
        <v>0</v>
      </c>
      <c r="M201" s="39">
        <f t="shared" si="83"/>
        <v>0</v>
      </c>
      <c r="N201" s="39">
        <f t="shared" si="84"/>
        <v>0</v>
      </c>
    </row>
    <row r="202" spans="1:14" x14ac:dyDescent="0.25">
      <c r="A202" s="13" t="s">
        <v>119</v>
      </c>
      <c r="B202" s="5">
        <v>51</v>
      </c>
      <c r="C202" s="5">
        <v>2</v>
      </c>
      <c r="D202" s="6" t="s">
        <v>283</v>
      </c>
      <c r="E202" s="6" t="s">
        <v>131</v>
      </c>
      <c r="F202" s="6"/>
      <c r="G202" s="6"/>
      <c r="H202" s="6" t="s">
        <v>307</v>
      </c>
      <c r="I202" s="6" t="s">
        <v>79</v>
      </c>
      <c r="J202" s="11">
        <v>4000079</v>
      </c>
      <c r="K202" s="11">
        <v>4000079</v>
      </c>
      <c r="L202" s="11">
        <v>0</v>
      </c>
      <c r="M202" s="39">
        <f t="shared" si="83"/>
        <v>0</v>
      </c>
      <c r="N202" s="39">
        <f t="shared" si="84"/>
        <v>0</v>
      </c>
    </row>
    <row r="203" spans="1:14" s="40" customFormat="1" ht="25.5" x14ac:dyDescent="0.25">
      <c r="A203" s="4" t="s">
        <v>130</v>
      </c>
      <c r="B203" s="5">
        <v>51</v>
      </c>
      <c r="C203" s="5">
        <v>2</v>
      </c>
      <c r="D203" s="10"/>
      <c r="E203" s="5"/>
      <c r="F203" s="6"/>
      <c r="G203" s="10"/>
      <c r="H203" s="10"/>
      <c r="I203" s="6"/>
      <c r="J203" s="11">
        <f>J204+J209+J233</f>
        <v>35074857.469999999</v>
      </c>
      <c r="K203" s="11">
        <f>K204+K209+K233</f>
        <v>35074857.469999999</v>
      </c>
      <c r="L203" s="11">
        <f t="shared" ref="L203" si="85">L204+L209+L233</f>
        <v>7700394.0999999996</v>
      </c>
      <c r="M203" s="39">
        <f t="shared" si="83"/>
        <v>0.219541707520444</v>
      </c>
      <c r="N203" s="39">
        <f t="shared" si="84"/>
        <v>0.219541707520444</v>
      </c>
    </row>
    <row r="204" spans="1:14" ht="25.5" x14ac:dyDescent="0.25">
      <c r="A204" s="4" t="s">
        <v>132</v>
      </c>
      <c r="B204" s="5">
        <v>51</v>
      </c>
      <c r="C204" s="5">
        <v>2</v>
      </c>
      <c r="D204" s="10" t="s">
        <v>27</v>
      </c>
      <c r="E204" s="5"/>
      <c r="F204" s="6"/>
      <c r="G204" s="10"/>
      <c r="H204" s="10"/>
      <c r="I204" s="6"/>
      <c r="J204" s="11">
        <f t="shared" ref="J204:L207" si="86">J205</f>
        <v>122400</v>
      </c>
      <c r="K204" s="11">
        <f t="shared" si="86"/>
        <v>122400</v>
      </c>
      <c r="L204" s="11">
        <f t="shared" si="86"/>
        <v>26100</v>
      </c>
      <c r="M204" s="39">
        <f t="shared" si="83"/>
        <v>0.21323529411764705</v>
      </c>
      <c r="N204" s="39">
        <f t="shared" si="84"/>
        <v>0.21323529411764705</v>
      </c>
    </row>
    <row r="205" spans="1:14" x14ac:dyDescent="0.25">
      <c r="A205" s="4" t="s">
        <v>8</v>
      </c>
      <c r="B205" s="5">
        <v>51</v>
      </c>
      <c r="C205" s="5">
        <v>2</v>
      </c>
      <c r="D205" s="10" t="s">
        <v>27</v>
      </c>
      <c r="E205" s="5">
        <v>851</v>
      </c>
      <c r="F205" s="6"/>
      <c r="G205" s="10"/>
      <c r="H205" s="10"/>
      <c r="I205" s="6"/>
      <c r="J205" s="11">
        <f t="shared" si="86"/>
        <v>122400</v>
      </c>
      <c r="K205" s="11">
        <f t="shared" si="86"/>
        <v>122400</v>
      </c>
      <c r="L205" s="11">
        <f t="shared" si="86"/>
        <v>26100</v>
      </c>
      <c r="M205" s="39">
        <f t="shared" si="83"/>
        <v>0.21323529411764705</v>
      </c>
      <c r="N205" s="39">
        <f t="shared" si="84"/>
        <v>0.21323529411764705</v>
      </c>
    </row>
    <row r="206" spans="1:14" ht="89.25" x14ac:dyDescent="0.25">
      <c r="A206" s="4" t="s">
        <v>133</v>
      </c>
      <c r="B206" s="5">
        <v>51</v>
      </c>
      <c r="C206" s="5">
        <v>2</v>
      </c>
      <c r="D206" s="6" t="s">
        <v>27</v>
      </c>
      <c r="E206" s="5">
        <v>851</v>
      </c>
      <c r="F206" s="6" t="s">
        <v>101</v>
      </c>
      <c r="G206" s="6" t="s">
        <v>14</v>
      </c>
      <c r="H206" s="6" t="s">
        <v>134</v>
      </c>
      <c r="I206" s="6"/>
      <c r="J206" s="11">
        <f t="shared" si="86"/>
        <v>122400</v>
      </c>
      <c r="K206" s="11">
        <f t="shared" si="86"/>
        <v>122400</v>
      </c>
      <c r="L206" s="11">
        <f t="shared" si="86"/>
        <v>26100</v>
      </c>
      <c r="M206" s="39">
        <f t="shared" si="83"/>
        <v>0.21323529411764705</v>
      </c>
      <c r="N206" s="39">
        <f t="shared" si="84"/>
        <v>0.21323529411764705</v>
      </c>
    </row>
    <row r="207" spans="1:14" ht="38.25" x14ac:dyDescent="0.25">
      <c r="A207" s="13" t="s">
        <v>76</v>
      </c>
      <c r="B207" s="5">
        <v>51</v>
      </c>
      <c r="C207" s="5">
        <v>2</v>
      </c>
      <c r="D207" s="6" t="s">
        <v>27</v>
      </c>
      <c r="E207" s="5">
        <v>851</v>
      </c>
      <c r="F207" s="6" t="s">
        <v>101</v>
      </c>
      <c r="G207" s="6" t="s">
        <v>14</v>
      </c>
      <c r="H207" s="6" t="s">
        <v>134</v>
      </c>
      <c r="I207" s="6" t="s">
        <v>77</v>
      </c>
      <c r="J207" s="11">
        <f t="shared" si="86"/>
        <v>122400</v>
      </c>
      <c r="K207" s="11">
        <f t="shared" si="86"/>
        <v>122400</v>
      </c>
      <c r="L207" s="11">
        <f t="shared" si="86"/>
        <v>26100</v>
      </c>
      <c r="M207" s="39">
        <f t="shared" si="83"/>
        <v>0.21323529411764705</v>
      </c>
      <c r="N207" s="39">
        <f t="shared" si="84"/>
        <v>0.21323529411764705</v>
      </c>
    </row>
    <row r="208" spans="1:14" x14ac:dyDescent="0.25">
      <c r="A208" s="13" t="s">
        <v>119</v>
      </c>
      <c r="B208" s="5">
        <v>51</v>
      </c>
      <c r="C208" s="5">
        <v>2</v>
      </c>
      <c r="D208" s="6" t="s">
        <v>27</v>
      </c>
      <c r="E208" s="5">
        <v>851</v>
      </c>
      <c r="F208" s="6" t="s">
        <v>101</v>
      </c>
      <c r="G208" s="6" t="s">
        <v>14</v>
      </c>
      <c r="H208" s="6" t="s">
        <v>134</v>
      </c>
      <c r="I208" s="6" t="s">
        <v>79</v>
      </c>
      <c r="J208" s="11">
        <v>122400</v>
      </c>
      <c r="K208" s="11">
        <v>122400</v>
      </c>
      <c r="L208" s="11">
        <v>26100</v>
      </c>
      <c r="M208" s="39">
        <f t="shared" si="83"/>
        <v>0.21323529411764705</v>
      </c>
      <c r="N208" s="39">
        <f t="shared" si="84"/>
        <v>0.21323529411764705</v>
      </c>
    </row>
    <row r="209" spans="1:14" ht="38.25" x14ac:dyDescent="0.25">
      <c r="A209" s="4" t="s">
        <v>135</v>
      </c>
      <c r="B209" s="5">
        <v>51</v>
      </c>
      <c r="C209" s="5">
        <v>2</v>
      </c>
      <c r="D209" s="10" t="s">
        <v>136</v>
      </c>
      <c r="E209" s="5"/>
      <c r="F209" s="6"/>
      <c r="G209" s="10"/>
      <c r="H209" s="10"/>
      <c r="I209" s="6"/>
      <c r="J209" s="11">
        <f t="shared" ref="J209:L209" si="87">J210</f>
        <v>34626971.719999999</v>
      </c>
      <c r="K209" s="11">
        <f t="shared" si="87"/>
        <v>34626971.719999999</v>
      </c>
      <c r="L209" s="11">
        <f t="shared" si="87"/>
        <v>7674294.0999999996</v>
      </c>
      <c r="M209" s="39">
        <f t="shared" si="83"/>
        <v>0.22162764223379797</v>
      </c>
      <c r="N209" s="39">
        <f t="shared" si="84"/>
        <v>0.22162764223379797</v>
      </c>
    </row>
    <row r="210" spans="1:14" x14ac:dyDescent="0.25">
      <c r="A210" s="4" t="s">
        <v>8</v>
      </c>
      <c r="B210" s="5">
        <v>51</v>
      </c>
      <c r="C210" s="5">
        <v>2</v>
      </c>
      <c r="D210" s="10" t="s">
        <v>136</v>
      </c>
      <c r="E210" s="5">
        <v>851</v>
      </c>
      <c r="F210" s="6"/>
      <c r="G210" s="10"/>
      <c r="H210" s="10"/>
      <c r="I210" s="6"/>
      <c r="J210" s="11">
        <f>J211+J214+J217+J222+J227+J230</f>
        <v>34626971.719999999</v>
      </c>
      <c r="K210" s="11">
        <f>K211+K214+K217+K222+K227+K230</f>
        <v>34626971.719999999</v>
      </c>
      <c r="L210" s="11">
        <f t="shared" ref="L210" si="88">L211+L214+L217+L222+L227+L230</f>
        <v>7674294.0999999996</v>
      </c>
      <c r="M210" s="39">
        <f t="shared" si="83"/>
        <v>0.22162764223379797</v>
      </c>
      <c r="N210" s="39">
        <f t="shared" si="84"/>
        <v>0.22162764223379797</v>
      </c>
    </row>
    <row r="211" spans="1:14" x14ac:dyDescent="0.25">
      <c r="A211" s="4" t="s">
        <v>137</v>
      </c>
      <c r="B211" s="5">
        <v>51</v>
      </c>
      <c r="C211" s="5">
        <v>2</v>
      </c>
      <c r="D211" s="6" t="s">
        <v>136</v>
      </c>
      <c r="E211" s="5">
        <v>851</v>
      </c>
      <c r="F211" s="6" t="s">
        <v>101</v>
      </c>
      <c r="G211" s="6" t="s">
        <v>14</v>
      </c>
      <c r="H211" s="6" t="s">
        <v>138</v>
      </c>
      <c r="I211" s="6"/>
      <c r="J211" s="11">
        <f t="shared" ref="J211:L212" si="89">J212</f>
        <v>13820800</v>
      </c>
      <c r="K211" s="11">
        <f t="shared" si="89"/>
        <v>13820800</v>
      </c>
      <c r="L211" s="11">
        <f t="shared" si="89"/>
        <v>2845600</v>
      </c>
      <c r="M211" s="39">
        <f t="shared" si="83"/>
        <v>0.20589256772401018</v>
      </c>
      <c r="N211" s="39">
        <f t="shared" si="84"/>
        <v>0.20589256772401018</v>
      </c>
    </row>
    <row r="212" spans="1:14" ht="38.25" x14ac:dyDescent="0.25">
      <c r="A212" s="13" t="s">
        <v>76</v>
      </c>
      <c r="B212" s="5">
        <v>51</v>
      </c>
      <c r="C212" s="5">
        <v>2</v>
      </c>
      <c r="D212" s="6" t="s">
        <v>136</v>
      </c>
      <c r="E212" s="5">
        <v>851</v>
      </c>
      <c r="F212" s="6" t="s">
        <v>101</v>
      </c>
      <c r="G212" s="6" t="s">
        <v>14</v>
      </c>
      <c r="H212" s="6" t="s">
        <v>138</v>
      </c>
      <c r="I212" s="6" t="s">
        <v>77</v>
      </c>
      <c r="J212" s="11">
        <f t="shared" si="89"/>
        <v>13820800</v>
      </c>
      <c r="K212" s="11">
        <f t="shared" si="89"/>
        <v>13820800</v>
      </c>
      <c r="L212" s="11">
        <f t="shared" si="89"/>
        <v>2845600</v>
      </c>
      <c r="M212" s="39">
        <f t="shared" si="83"/>
        <v>0.20589256772401018</v>
      </c>
      <c r="N212" s="39">
        <f t="shared" si="84"/>
        <v>0.20589256772401018</v>
      </c>
    </row>
    <row r="213" spans="1:14" x14ac:dyDescent="0.25">
      <c r="A213" s="13" t="s">
        <v>119</v>
      </c>
      <c r="B213" s="5">
        <v>51</v>
      </c>
      <c r="C213" s="5">
        <v>2</v>
      </c>
      <c r="D213" s="6" t="s">
        <v>136</v>
      </c>
      <c r="E213" s="5">
        <v>851</v>
      </c>
      <c r="F213" s="6" t="s">
        <v>101</v>
      </c>
      <c r="G213" s="6" t="s">
        <v>14</v>
      </c>
      <c r="H213" s="6" t="s">
        <v>138</v>
      </c>
      <c r="I213" s="6" t="s">
        <v>79</v>
      </c>
      <c r="J213" s="11">
        <v>13820800</v>
      </c>
      <c r="K213" s="11">
        <v>13820800</v>
      </c>
      <c r="L213" s="11">
        <v>2845600</v>
      </c>
      <c r="M213" s="39">
        <f t="shared" si="83"/>
        <v>0.20589256772401018</v>
      </c>
      <c r="N213" s="39">
        <f t="shared" si="84"/>
        <v>0.20589256772401018</v>
      </c>
    </row>
    <row r="214" spans="1:14" ht="25.5" x14ac:dyDescent="0.25">
      <c r="A214" s="4" t="s">
        <v>139</v>
      </c>
      <c r="B214" s="5">
        <v>51</v>
      </c>
      <c r="C214" s="5">
        <v>2</v>
      </c>
      <c r="D214" s="6" t="s">
        <v>136</v>
      </c>
      <c r="E214" s="5">
        <v>851</v>
      </c>
      <c r="F214" s="6" t="s">
        <v>101</v>
      </c>
      <c r="G214" s="6" t="s">
        <v>14</v>
      </c>
      <c r="H214" s="6" t="s">
        <v>140</v>
      </c>
      <c r="I214" s="6"/>
      <c r="J214" s="11">
        <f t="shared" ref="J214:L218" si="90">J215</f>
        <v>13022100</v>
      </c>
      <c r="K214" s="11">
        <f t="shared" si="90"/>
        <v>13022100</v>
      </c>
      <c r="L214" s="11">
        <f t="shared" si="90"/>
        <v>3500000</v>
      </c>
      <c r="M214" s="39">
        <f t="shared" si="83"/>
        <v>0.26877385367951406</v>
      </c>
      <c r="N214" s="39">
        <f t="shared" si="84"/>
        <v>0.26877385367951406</v>
      </c>
    </row>
    <row r="215" spans="1:14" ht="38.25" x14ac:dyDescent="0.25">
      <c r="A215" s="13" t="s">
        <v>76</v>
      </c>
      <c r="B215" s="5">
        <v>51</v>
      </c>
      <c r="C215" s="5">
        <v>2</v>
      </c>
      <c r="D215" s="6" t="s">
        <v>136</v>
      </c>
      <c r="E215" s="5">
        <v>851</v>
      </c>
      <c r="F215" s="6" t="s">
        <v>101</v>
      </c>
      <c r="G215" s="6" t="s">
        <v>14</v>
      </c>
      <c r="H215" s="6" t="s">
        <v>140</v>
      </c>
      <c r="I215" s="8">
        <v>600</v>
      </c>
      <c r="J215" s="11">
        <f t="shared" si="90"/>
        <v>13022100</v>
      </c>
      <c r="K215" s="11">
        <f t="shared" si="90"/>
        <v>13022100</v>
      </c>
      <c r="L215" s="11">
        <f t="shared" si="90"/>
        <v>3500000</v>
      </c>
      <c r="M215" s="39">
        <f t="shared" si="83"/>
        <v>0.26877385367951406</v>
      </c>
      <c r="N215" s="39">
        <f t="shared" si="84"/>
        <v>0.26877385367951406</v>
      </c>
    </row>
    <row r="216" spans="1:14" x14ac:dyDescent="0.25">
      <c r="A216" s="13" t="s">
        <v>119</v>
      </c>
      <c r="B216" s="5">
        <v>51</v>
      </c>
      <c r="C216" s="5">
        <v>2</v>
      </c>
      <c r="D216" s="6" t="s">
        <v>136</v>
      </c>
      <c r="E216" s="5">
        <v>851</v>
      </c>
      <c r="F216" s="6" t="s">
        <v>101</v>
      </c>
      <c r="G216" s="6" t="s">
        <v>14</v>
      </c>
      <c r="H216" s="6" t="s">
        <v>140</v>
      </c>
      <c r="I216" s="8">
        <v>610</v>
      </c>
      <c r="J216" s="11">
        <v>13022100</v>
      </c>
      <c r="K216" s="11">
        <v>13022100</v>
      </c>
      <c r="L216" s="11">
        <v>3500000</v>
      </c>
      <c r="M216" s="39">
        <f t="shared" si="83"/>
        <v>0.26877385367951406</v>
      </c>
      <c r="N216" s="39">
        <f t="shared" si="84"/>
        <v>0.26877385367951406</v>
      </c>
    </row>
    <row r="217" spans="1:14" x14ac:dyDescent="0.25">
      <c r="A217" s="4" t="s">
        <v>141</v>
      </c>
      <c r="B217" s="5">
        <v>51</v>
      </c>
      <c r="C217" s="5">
        <v>2</v>
      </c>
      <c r="D217" s="6" t="s">
        <v>136</v>
      </c>
      <c r="E217" s="5">
        <v>851</v>
      </c>
      <c r="F217" s="6" t="s">
        <v>101</v>
      </c>
      <c r="G217" s="6" t="s">
        <v>14</v>
      </c>
      <c r="H217" s="6" t="s">
        <v>142</v>
      </c>
      <c r="I217" s="8"/>
      <c r="J217" s="11">
        <f t="shared" ref="J217:L217" si="91">J218+J220</f>
        <v>2012600</v>
      </c>
      <c r="K217" s="11">
        <f t="shared" si="91"/>
        <v>2012600</v>
      </c>
      <c r="L217" s="11">
        <f t="shared" si="91"/>
        <v>16294.1</v>
      </c>
      <c r="M217" s="39">
        <f t="shared" si="83"/>
        <v>8.0960449170227565E-3</v>
      </c>
      <c r="N217" s="39">
        <f t="shared" si="84"/>
        <v>8.0960449170227565E-3</v>
      </c>
    </row>
    <row r="218" spans="1:14" ht="38.25" x14ac:dyDescent="0.25">
      <c r="A218" s="13" t="s">
        <v>21</v>
      </c>
      <c r="B218" s="5">
        <v>51</v>
      </c>
      <c r="C218" s="5">
        <v>2</v>
      </c>
      <c r="D218" s="6" t="s">
        <v>136</v>
      </c>
      <c r="E218" s="5">
        <v>851</v>
      </c>
      <c r="F218" s="6" t="s">
        <v>101</v>
      </c>
      <c r="G218" s="6" t="s">
        <v>14</v>
      </c>
      <c r="H218" s="6" t="s">
        <v>142</v>
      </c>
      <c r="I218" s="8">
        <v>200</v>
      </c>
      <c r="J218" s="11">
        <f t="shared" si="90"/>
        <v>135500</v>
      </c>
      <c r="K218" s="11">
        <f t="shared" si="90"/>
        <v>135500</v>
      </c>
      <c r="L218" s="11">
        <f t="shared" si="90"/>
        <v>16294.1</v>
      </c>
      <c r="M218" s="39">
        <f t="shared" si="83"/>
        <v>0.12025166051660517</v>
      </c>
      <c r="N218" s="39">
        <f t="shared" si="84"/>
        <v>0.12025166051660517</v>
      </c>
    </row>
    <row r="219" spans="1:14" ht="38.25" x14ac:dyDescent="0.25">
      <c r="A219" s="13" t="s">
        <v>23</v>
      </c>
      <c r="B219" s="5">
        <v>51</v>
      </c>
      <c r="C219" s="5">
        <v>2</v>
      </c>
      <c r="D219" s="6" t="s">
        <v>136</v>
      </c>
      <c r="E219" s="5">
        <v>851</v>
      </c>
      <c r="F219" s="6" t="s">
        <v>101</v>
      </c>
      <c r="G219" s="6" t="s">
        <v>14</v>
      </c>
      <c r="H219" s="6" t="s">
        <v>142</v>
      </c>
      <c r="I219" s="8">
        <v>240</v>
      </c>
      <c r="J219" s="11">
        <v>135500</v>
      </c>
      <c r="K219" s="11">
        <v>135500</v>
      </c>
      <c r="L219" s="11">
        <v>16294.1</v>
      </c>
      <c r="M219" s="39">
        <f t="shared" si="83"/>
        <v>0.12025166051660517</v>
      </c>
      <c r="N219" s="39">
        <f t="shared" si="84"/>
        <v>0.12025166051660517</v>
      </c>
    </row>
    <row r="220" spans="1:14" ht="38.25" x14ac:dyDescent="0.25">
      <c r="A220" s="13" t="s">
        <v>76</v>
      </c>
      <c r="B220" s="5">
        <v>51</v>
      </c>
      <c r="C220" s="5">
        <v>2</v>
      </c>
      <c r="D220" s="6" t="s">
        <v>136</v>
      </c>
      <c r="E220" s="5">
        <v>851</v>
      </c>
      <c r="F220" s="6" t="s">
        <v>101</v>
      </c>
      <c r="G220" s="6" t="s">
        <v>14</v>
      </c>
      <c r="H220" s="6" t="s">
        <v>142</v>
      </c>
      <c r="I220" s="8">
        <v>600</v>
      </c>
      <c r="J220" s="11">
        <f t="shared" ref="J220:L220" si="92">J221</f>
        <v>1877100</v>
      </c>
      <c r="K220" s="11">
        <f t="shared" si="92"/>
        <v>1877100</v>
      </c>
      <c r="L220" s="11">
        <f t="shared" si="92"/>
        <v>0</v>
      </c>
      <c r="M220" s="39">
        <f t="shared" si="83"/>
        <v>0</v>
      </c>
      <c r="N220" s="39">
        <f t="shared" si="84"/>
        <v>0</v>
      </c>
    </row>
    <row r="221" spans="1:14" x14ac:dyDescent="0.25">
      <c r="A221" s="13" t="s">
        <v>119</v>
      </c>
      <c r="B221" s="5">
        <v>51</v>
      </c>
      <c r="C221" s="5">
        <v>2</v>
      </c>
      <c r="D221" s="6" t="s">
        <v>136</v>
      </c>
      <c r="E221" s="5">
        <v>851</v>
      </c>
      <c r="F221" s="6" t="s">
        <v>101</v>
      </c>
      <c r="G221" s="6" t="s">
        <v>14</v>
      </c>
      <c r="H221" s="6" t="s">
        <v>142</v>
      </c>
      <c r="I221" s="8">
        <v>610</v>
      </c>
      <c r="J221" s="11">
        <v>1877100</v>
      </c>
      <c r="K221" s="11">
        <v>1877100</v>
      </c>
      <c r="L221" s="11">
        <v>0</v>
      </c>
      <c r="M221" s="39">
        <f t="shared" si="83"/>
        <v>0</v>
      </c>
      <c r="N221" s="39">
        <f t="shared" si="84"/>
        <v>0</v>
      </c>
    </row>
    <row r="222" spans="1:14" ht="89.25" x14ac:dyDescent="0.25">
      <c r="A222" s="4" t="s">
        <v>143</v>
      </c>
      <c r="B222" s="5">
        <v>51</v>
      </c>
      <c r="C222" s="5">
        <v>2</v>
      </c>
      <c r="D222" s="6" t="s">
        <v>136</v>
      </c>
      <c r="E222" s="5">
        <v>851</v>
      </c>
      <c r="F222" s="6" t="s">
        <v>101</v>
      </c>
      <c r="G222" s="6" t="s">
        <v>14</v>
      </c>
      <c r="H222" s="6" t="s">
        <v>144</v>
      </c>
      <c r="I222" s="8"/>
      <c r="J222" s="11">
        <f t="shared" ref="J222:L222" si="93">J223+J225</f>
        <v>5600000</v>
      </c>
      <c r="K222" s="11">
        <f t="shared" si="93"/>
        <v>5600000</v>
      </c>
      <c r="L222" s="11">
        <f t="shared" si="93"/>
        <v>1312400</v>
      </c>
      <c r="M222" s="39">
        <f t="shared" si="83"/>
        <v>0.23435714285714285</v>
      </c>
      <c r="N222" s="39">
        <f t="shared" si="84"/>
        <v>0.23435714285714285</v>
      </c>
    </row>
    <row r="223" spans="1:14" ht="38.25" x14ac:dyDescent="0.25">
      <c r="A223" s="13" t="s">
        <v>21</v>
      </c>
      <c r="B223" s="5">
        <v>51</v>
      </c>
      <c r="C223" s="5">
        <v>2</v>
      </c>
      <c r="D223" s="6" t="s">
        <v>136</v>
      </c>
      <c r="E223" s="5">
        <v>851</v>
      </c>
      <c r="F223" s="6" t="s">
        <v>101</v>
      </c>
      <c r="G223" s="6" t="s">
        <v>14</v>
      </c>
      <c r="H223" s="6" t="s">
        <v>144</v>
      </c>
      <c r="I223" s="8">
        <v>200</v>
      </c>
      <c r="J223" s="11">
        <f t="shared" ref="J223:L225" si="94">J224</f>
        <v>381500</v>
      </c>
      <c r="K223" s="11">
        <f t="shared" si="94"/>
        <v>381500</v>
      </c>
      <c r="L223" s="11">
        <f t="shared" si="94"/>
        <v>35000</v>
      </c>
      <c r="M223" s="39">
        <f t="shared" si="83"/>
        <v>9.1743119266055051E-2</v>
      </c>
      <c r="N223" s="39">
        <f t="shared" si="84"/>
        <v>9.1743119266055051E-2</v>
      </c>
    </row>
    <row r="224" spans="1:14" ht="38.25" x14ac:dyDescent="0.25">
      <c r="A224" s="13" t="s">
        <v>23</v>
      </c>
      <c r="B224" s="5">
        <v>51</v>
      </c>
      <c r="C224" s="5">
        <v>2</v>
      </c>
      <c r="D224" s="6" t="s">
        <v>136</v>
      </c>
      <c r="E224" s="5">
        <v>851</v>
      </c>
      <c r="F224" s="6" t="s">
        <v>101</v>
      </c>
      <c r="G224" s="6" t="s">
        <v>14</v>
      </c>
      <c r="H224" s="6" t="s">
        <v>144</v>
      </c>
      <c r="I224" s="8">
        <v>240</v>
      </c>
      <c r="J224" s="11">
        <v>381500</v>
      </c>
      <c r="K224" s="11">
        <v>381500</v>
      </c>
      <c r="L224" s="11">
        <v>35000</v>
      </c>
      <c r="M224" s="39">
        <f t="shared" si="83"/>
        <v>9.1743119266055051E-2</v>
      </c>
      <c r="N224" s="39">
        <f t="shared" si="84"/>
        <v>9.1743119266055051E-2</v>
      </c>
    </row>
    <row r="225" spans="1:14" ht="38.25" x14ac:dyDescent="0.25">
      <c r="A225" s="13" t="s">
        <v>76</v>
      </c>
      <c r="B225" s="5">
        <v>51</v>
      </c>
      <c r="C225" s="5">
        <v>2</v>
      </c>
      <c r="D225" s="6" t="s">
        <v>136</v>
      </c>
      <c r="E225" s="5">
        <v>851</v>
      </c>
      <c r="F225" s="6" t="s">
        <v>101</v>
      </c>
      <c r="G225" s="6" t="s">
        <v>14</v>
      </c>
      <c r="H225" s="6" t="s">
        <v>144</v>
      </c>
      <c r="I225" s="8">
        <v>600</v>
      </c>
      <c r="J225" s="11">
        <f t="shared" si="94"/>
        <v>5218500</v>
      </c>
      <c r="K225" s="11">
        <f t="shared" si="94"/>
        <v>5218500</v>
      </c>
      <c r="L225" s="11">
        <f t="shared" si="94"/>
        <v>1277400</v>
      </c>
      <c r="M225" s="39">
        <f t="shared" si="83"/>
        <v>0.24478298361598161</v>
      </c>
      <c r="N225" s="39">
        <f t="shared" si="84"/>
        <v>0.24478298361598161</v>
      </c>
    </row>
    <row r="226" spans="1:14" x14ac:dyDescent="0.25">
      <c r="A226" s="13" t="s">
        <v>119</v>
      </c>
      <c r="B226" s="5">
        <v>51</v>
      </c>
      <c r="C226" s="5">
        <v>2</v>
      </c>
      <c r="D226" s="6" t="s">
        <v>136</v>
      </c>
      <c r="E226" s="5">
        <v>851</v>
      </c>
      <c r="F226" s="6" t="s">
        <v>101</v>
      </c>
      <c r="G226" s="6" t="s">
        <v>14</v>
      </c>
      <c r="H226" s="6" t="s">
        <v>144</v>
      </c>
      <c r="I226" s="8">
        <v>610</v>
      </c>
      <c r="J226" s="11">
        <v>5218500</v>
      </c>
      <c r="K226" s="11">
        <v>5218500</v>
      </c>
      <c r="L226" s="11">
        <v>1277400</v>
      </c>
      <c r="M226" s="39">
        <f t="shared" si="83"/>
        <v>0.24478298361598161</v>
      </c>
      <c r="N226" s="39">
        <f t="shared" si="84"/>
        <v>0.24478298361598161</v>
      </c>
    </row>
    <row r="227" spans="1:14" ht="51" x14ac:dyDescent="0.25">
      <c r="A227" s="4" t="s">
        <v>308</v>
      </c>
      <c r="B227" s="5">
        <v>51</v>
      </c>
      <c r="C227" s="5">
        <v>2</v>
      </c>
      <c r="D227" s="6" t="s">
        <v>136</v>
      </c>
      <c r="E227" s="5">
        <v>851</v>
      </c>
      <c r="F227" s="6" t="s">
        <v>101</v>
      </c>
      <c r="G227" s="6" t="s">
        <v>14</v>
      </c>
      <c r="H227" s="6" t="s">
        <v>309</v>
      </c>
      <c r="I227" s="6"/>
      <c r="J227" s="11">
        <f t="shared" ref="J227:L228" si="95">J228</f>
        <v>0</v>
      </c>
      <c r="K227" s="11">
        <f t="shared" si="95"/>
        <v>0</v>
      </c>
      <c r="L227" s="11">
        <f t="shared" si="95"/>
        <v>0</v>
      </c>
      <c r="M227" s="39" t="e">
        <f t="shared" si="83"/>
        <v>#DIV/0!</v>
      </c>
      <c r="N227" s="39" t="e">
        <f t="shared" si="84"/>
        <v>#DIV/0!</v>
      </c>
    </row>
    <row r="228" spans="1:14" ht="38.25" x14ac:dyDescent="0.25">
      <c r="A228" s="13" t="s">
        <v>76</v>
      </c>
      <c r="B228" s="5">
        <v>51</v>
      </c>
      <c r="C228" s="5">
        <v>2</v>
      </c>
      <c r="D228" s="6" t="s">
        <v>136</v>
      </c>
      <c r="E228" s="5">
        <v>851</v>
      </c>
      <c r="F228" s="6" t="s">
        <v>101</v>
      </c>
      <c r="G228" s="6" t="s">
        <v>14</v>
      </c>
      <c r="H228" s="6" t="s">
        <v>309</v>
      </c>
      <c r="I228" s="6" t="s">
        <v>77</v>
      </c>
      <c r="J228" s="11">
        <f t="shared" si="95"/>
        <v>0</v>
      </c>
      <c r="K228" s="11">
        <f t="shared" si="95"/>
        <v>0</v>
      </c>
      <c r="L228" s="11">
        <f t="shared" si="95"/>
        <v>0</v>
      </c>
      <c r="M228" s="39" t="e">
        <f t="shared" si="83"/>
        <v>#DIV/0!</v>
      </c>
      <c r="N228" s="39" t="e">
        <f t="shared" si="84"/>
        <v>#DIV/0!</v>
      </c>
    </row>
    <row r="229" spans="1:14" x14ac:dyDescent="0.25">
      <c r="A229" s="13" t="s">
        <v>119</v>
      </c>
      <c r="B229" s="5">
        <v>51</v>
      </c>
      <c r="C229" s="5">
        <v>2</v>
      </c>
      <c r="D229" s="6" t="s">
        <v>136</v>
      </c>
      <c r="E229" s="5">
        <v>851</v>
      </c>
      <c r="F229" s="6" t="s">
        <v>101</v>
      </c>
      <c r="G229" s="6" t="s">
        <v>14</v>
      </c>
      <c r="H229" s="6" t="s">
        <v>309</v>
      </c>
      <c r="I229" s="6" t="s">
        <v>79</v>
      </c>
      <c r="J229" s="11">
        <v>0</v>
      </c>
      <c r="K229" s="11">
        <v>0</v>
      </c>
      <c r="L229" s="11">
        <v>0</v>
      </c>
      <c r="M229" s="39" t="e">
        <f t="shared" si="83"/>
        <v>#DIV/0!</v>
      </c>
      <c r="N229" s="39" t="e">
        <f t="shared" si="84"/>
        <v>#DIV/0!</v>
      </c>
    </row>
    <row r="230" spans="1:14" ht="25.5" x14ac:dyDescent="0.25">
      <c r="A230" s="16" t="s">
        <v>145</v>
      </c>
      <c r="B230" s="5">
        <v>51</v>
      </c>
      <c r="C230" s="5">
        <v>2</v>
      </c>
      <c r="D230" s="6" t="s">
        <v>136</v>
      </c>
      <c r="E230" s="5">
        <v>851</v>
      </c>
      <c r="F230" s="6" t="s">
        <v>101</v>
      </c>
      <c r="G230" s="6" t="s">
        <v>14</v>
      </c>
      <c r="H230" s="6" t="s">
        <v>146</v>
      </c>
      <c r="I230" s="6"/>
      <c r="J230" s="11">
        <f t="shared" ref="J230:L231" si="96">J231</f>
        <v>171471.72</v>
      </c>
      <c r="K230" s="11">
        <f t="shared" si="96"/>
        <v>171471.72</v>
      </c>
      <c r="L230" s="11">
        <f t="shared" si="96"/>
        <v>0</v>
      </c>
      <c r="M230" s="39">
        <f t="shared" si="83"/>
        <v>0</v>
      </c>
      <c r="N230" s="39">
        <f t="shared" si="84"/>
        <v>0</v>
      </c>
    </row>
    <row r="231" spans="1:14" ht="38.25" x14ac:dyDescent="0.25">
      <c r="A231" s="13" t="s">
        <v>76</v>
      </c>
      <c r="B231" s="5">
        <v>51</v>
      </c>
      <c r="C231" s="5">
        <v>2</v>
      </c>
      <c r="D231" s="6" t="s">
        <v>136</v>
      </c>
      <c r="E231" s="5">
        <v>851</v>
      </c>
      <c r="F231" s="6" t="s">
        <v>101</v>
      </c>
      <c r="G231" s="6" t="s">
        <v>14</v>
      </c>
      <c r="H231" s="6" t="s">
        <v>146</v>
      </c>
      <c r="I231" s="6" t="s">
        <v>77</v>
      </c>
      <c r="J231" s="11">
        <f t="shared" si="96"/>
        <v>171471.72</v>
      </c>
      <c r="K231" s="11">
        <f t="shared" si="96"/>
        <v>171471.72</v>
      </c>
      <c r="L231" s="11">
        <f t="shared" si="96"/>
        <v>0</v>
      </c>
      <c r="M231" s="39">
        <f t="shared" si="83"/>
        <v>0</v>
      </c>
      <c r="N231" s="39">
        <f t="shared" si="84"/>
        <v>0</v>
      </c>
    </row>
    <row r="232" spans="1:14" x14ac:dyDescent="0.25">
      <c r="A232" s="13" t="s">
        <v>78</v>
      </c>
      <c r="B232" s="5">
        <v>51</v>
      </c>
      <c r="C232" s="5">
        <v>2</v>
      </c>
      <c r="D232" s="6" t="s">
        <v>136</v>
      </c>
      <c r="E232" s="5">
        <v>851</v>
      </c>
      <c r="F232" s="6" t="s">
        <v>101</v>
      </c>
      <c r="G232" s="6" t="s">
        <v>14</v>
      </c>
      <c r="H232" s="6" t="s">
        <v>146</v>
      </c>
      <c r="I232" s="6" t="s">
        <v>79</v>
      </c>
      <c r="J232" s="11">
        <v>171471.72</v>
      </c>
      <c r="K232" s="11">
        <v>171471.72</v>
      </c>
      <c r="L232" s="11">
        <v>0</v>
      </c>
      <c r="M232" s="39">
        <f t="shared" si="83"/>
        <v>0</v>
      </c>
      <c r="N232" s="39">
        <f t="shared" si="84"/>
        <v>0</v>
      </c>
    </row>
    <row r="233" spans="1:14" ht="51" x14ac:dyDescent="0.25">
      <c r="A233" s="16" t="s">
        <v>147</v>
      </c>
      <c r="B233" s="5">
        <v>51</v>
      </c>
      <c r="C233" s="5">
        <v>2</v>
      </c>
      <c r="D233" s="6" t="s">
        <v>148</v>
      </c>
      <c r="E233" s="5"/>
      <c r="F233" s="6"/>
      <c r="G233" s="6"/>
      <c r="H233" s="6"/>
      <c r="I233" s="8"/>
      <c r="J233" s="11">
        <f t="shared" ref="J233:L236" si="97">J234</f>
        <v>325485.75</v>
      </c>
      <c r="K233" s="11">
        <f t="shared" si="97"/>
        <v>325485.75</v>
      </c>
      <c r="L233" s="11">
        <f t="shared" si="97"/>
        <v>0</v>
      </c>
      <c r="M233" s="39">
        <f t="shared" si="83"/>
        <v>0</v>
      </c>
      <c r="N233" s="39">
        <f t="shared" si="84"/>
        <v>0</v>
      </c>
    </row>
    <row r="234" spans="1:14" x14ac:dyDescent="0.25">
      <c r="A234" s="4" t="s">
        <v>8</v>
      </c>
      <c r="B234" s="5">
        <v>51</v>
      </c>
      <c r="C234" s="5">
        <v>2</v>
      </c>
      <c r="D234" s="6" t="s">
        <v>148</v>
      </c>
      <c r="E234" s="5">
        <v>851</v>
      </c>
      <c r="F234" s="6"/>
      <c r="G234" s="10"/>
      <c r="H234" s="10"/>
      <c r="I234" s="6"/>
      <c r="J234" s="11">
        <f t="shared" si="97"/>
        <v>325485.75</v>
      </c>
      <c r="K234" s="11">
        <f t="shared" si="97"/>
        <v>325485.75</v>
      </c>
      <c r="L234" s="11">
        <f t="shared" si="97"/>
        <v>0</v>
      </c>
      <c r="M234" s="39">
        <f t="shared" si="83"/>
        <v>0</v>
      </c>
      <c r="N234" s="39">
        <f t="shared" si="84"/>
        <v>0</v>
      </c>
    </row>
    <row r="235" spans="1:14" ht="25.5" x14ac:dyDescent="0.25">
      <c r="A235" s="16" t="s">
        <v>149</v>
      </c>
      <c r="B235" s="5">
        <v>51</v>
      </c>
      <c r="C235" s="5">
        <v>2</v>
      </c>
      <c r="D235" s="6" t="s">
        <v>148</v>
      </c>
      <c r="E235" s="5">
        <v>851</v>
      </c>
      <c r="F235" s="6" t="s">
        <v>101</v>
      </c>
      <c r="G235" s="6" t="s">
        <v>14</v>
      </c>
      <c r="H235" s="6" t="s">
        <v>150</v>
      </c>
      <c r="I235" s="8"/>
      <c r="J235" s="11">
        <f t="shared" si="97"/>
        <v>325485.75</v>
      </c>
      <c r="K235" s="11">
        <f t="shared" si="97"/>
        <v>325485.75</v>
      </c>
      <c r="L235" s="11">
        <f t="shared" si="97"/>
        <v>0</v>
      </c>
      <c r="M235" s="39">
        <f t="shared" si="83"/>
        <v>0</v>
      </c>
      <c r="N235" s="39">
        <f t="shared" si="84"/>
        <v>0</v>
      </c>
    </row>
    <row r="236" spans="1:14" ht="38.25" x14ac:dyDescent="0.25">
      <c r="A236" s="13" t="s">
        <v>21</v>
      </c>
      <c r="B236" s="5">
        <v>51</v>
      </c>
      <c r="C236" s="5">
        <v>2</v>
      </c>
      <c r="D236" s="6" t="s">
        <v>148</v>
      </c>
      <c r="E236" s="5">
        <v>851</v>
      </c>
      <c r="F236" s="6" t="s">
        <v>101</v>
      </c>
      <c r="G236" s="6" t="s">
        <v>14</v>
      </c>
      <c r="H236" s="6" t="s">
        <v>150</v>
      </c>
      <c r="I236" s="8">
        <v>200</v>
      </c>
      <c r="J236" s="11">
        <f t="shared" si="97"/>
        <v>325485.75</v>
      </c>
      <c r="K236" s="11">
        <f t="shared" si="97"/>
        <v>325485.75</v>
      </c>
      <c r="L236" s="11">
        <f t="shared" si="97"/>
        <v>0</v>
      </c>
      <c r="M236" s="39">
        <f t="shared" si="83"/>
        <v>0</v>
      </c>
      <c r="N236" s="39">
        <f t="shared" si="84"/>
        <v>0</v>
      </c>
    </row>
    <row r="237" spans="1:14" ht="38.25" x14ac:dyDescent="0.25">
      <c r="A237" s="13" t="s">
        <v>23</v>
      </c>
      <c r="B237" s="5">
        <v>51</v>
      </c>
      <c r="C237" s="5">
        <v>2</v>
      </c>
      <c r="D237" s="6" t="s">
        <v>148</v>
      </c>
      <c r="E237" s="5">
        <v>851</v>
      </c>
      <c r="F237" s="6" t="s">
        <v>101</v>
      </c>
      <c r="G237" s="6" t="s">
        <v>14</v>
      </c>
      <c r="H237" s="6" t="s">
        <v>150</v>
      </c>
      <c r="I237" s="8">
        <v>240</v>
      </c>
      <c r="J237" s="11">
        <v>325485.75</v>
      </c>
      <c r="K237" s="11">
        <v>325485.75</v>
      </c>
      <c r="L237" s="11">
        <v>0</v>
      </c>
      <c r="M237" s="39">
        <f t="shared" si="83"/>
        <v>0</v>
      </c>
      <c r="N237" s="39">
        <f t="shared" si="84"/>
        <v>0</v>
      </c>
    </row>
    <row r="238" spans="1:14" s="40" customFormat="1" ht="38.25" x14ac:dyDescent="0.25">
      <c r="A238" s="4" t="s">
        <v>151</v>
      </c>
      <c r="B238" s="5">
        <v>51</v>
      </c>
      <c r="C238" s="5">
        <v>3</v>
      </c>
      <c r="D238" s="6"/>
      <c r="E238" s="5"/>
      <c r="F238" s="6"/>
      <c r="G238" s="10"/>
      <c r="H238" s="10"/>
      <c r="I238" s="6"/>
      <c r="J238" s="11">
        <f t="shared" ref="J238:L238" si="98">J240</f>
        <v>5000</v>
      </c>
      <c r="K238" s="11">
        <f t="shared" si="98"/>
        <v>5000</v>
      </c>
      <c r="L238" s="11">
        <f t="shared" si="98"/>
        <v>0</v>
      </c>
      <c r="M238" s="39">
        <f t="shared" si="83"/>
        <v>0</v>
      </c>
      <c r="N238" s="39">
        <f t="shared" si="84"/>
        <v>0</v>
      </c>
    </row>
    <row r="239" spans="1:14" ht="51" x14ac:dyDescent="0.25">
      <c r="A239" s="4" t="s">
        <v>152</v>
      </c>
      <c r="B239" s="5">
        <v>51</v>
      </c>
      <c r="C239" s="5">
        <v>3</v>
      </c>
      <c r="D239" s="6" t="s">
        <v>153</v>
      </c>
      <c r="E239" s="5"/>
      <c r="F239" s="6"/>
      <c r="G239" s="10"/>
      <c r="H239" s="10"/>
      <c r="I239" s="6"/>
      <c r="J239" s="11">
        <f t="shared" ref="J239:L242" si="99">J240</f>
        <v>5000</v>
      </c>
      <c r="K239" s="11">
        <f t="shared" si="99"/>
        <v>5000</v>
      </c>
      <c r="L239" s="11">
        <f t="shared" si="99"/>
        <v>0</v>
      </c>
      <c r="M239" s="39">
        <f t="shared" si="83"/>
        <v>0</v>
      </c>
      <c r="N239" s="39">
        <f t="shared" si="84"/>
        <v>0</v>
      </c>
    </row>
    <row r="240" spans="1:14" x14ac:dyDescent="0.25">
      <c r="A240" s="4" t="s">
        <v>8</v>
      </c>
      <c r="B240" s="5">
        <v>51</v>
      </c>
      <c r="C240" s="5">
        <v>3</v>
      </c>
      <c r="D240" s="6" t="s">
        <v>153</v>
      </c>
      <c r="E240" s="5">
        <v>851</v>
      </c>
      <c r="F240" s="6"/>
      <c r="G240" s="10"/>
      <c r="H240" s="10"/>
      <c r="I240" s="6"/>
      <c r="J240" s="11">
        <f t="shared" si="99"/>
        <v>5000</v>
      </c>
      <c r="K240" s="11">
        <f t="shared" si="99"/>
        <v>5000</v>
      </c>
      <c r="L240" s="11">
        <f t="shared" si="99"/>
        <v>0</v>
      </c>
      <c r="M240" s="39">
        <f t="shared" si="83"/>
        <v>0</v>
      </c>
      <c r="N240" s="39">
        <f t="shared" si="84"/>
        <v>0</v>
      </c>
    </row>
    <row r="241" spans="1:14" ht="25.5" x14ac:dyDescent="0.25">
      <c r="A241" s="4" t="s">
        <v>154</v>
      </c>
      <c r="B241" s="5">
        <v>51</v>
      </c>
      <c r="C241" s="5">
        <v>3</v>
      </c>
      <c r="D241" s="6" t="s">
        <v>153</v>
      </c>
      <c r="E241" s="5">
        <v>851</v>
      </c>
      <c r="F241" s="6" t="s">
        <v>101</v>
      </c>
      <c r="G241" s="6" t="s">
        <v>34</v>
      </c>
      <c r="H241" s="6" t="s">
        <v>155</v>
      </c>
      <c r="I241" s="6"/>
      <c r="J241" s="11">
        <f t="shared" si="99"/>
        <v>5000</v>
      </c>
      <c r="K241" s="11">
        <f t="shared" si="99"/>
        <v>5000</v>
      </c>
      <c r="L241" s="11">
        <f t="shared" si="99"/>
        <v>0</v>
      </c>
      <c r="M241" s="39">
        <f t="shared" si="83"/>
        <v>0</v>
      </c>
      <c r="N241" s="39">
        <f t="shared" si="84"/>
        <v>0</v>
      </c>
    </row>
    <row r="242" spans="1:14" ht="38.25" x14ac:dyDescent="0.25">
      <c r="A242" s="13" t="s">
        <v>21</v>
      </c>
      <c r="B242" s="5">
        <v>51</v>
      </c>
      <c r="C242" s="5">
        <v>3</v>
      </c>
      <c r="D242" s="6" t="s">
        <v>153</v>
      </c>
      <c r="E242" s="5">
        <v>851</v>
      </c>
      <c r="F242" s="6" t="s">
        <v>101</v>
      </c>
      <c r="G242" s="6" t="s">
        <v>34</v>
      </c>
      <c r="H242" s="6" t="s">
        <v>155</v>
      </c>
      <c r="I242" s="6" t="s">
        <v>22</v>
      </c>
      <c r="J242" s="11">
        <f t="shared" si="99"/>
        <v>5000</v>
      </c>
      <c r="K242" s="11">
        <f t="shared" si="99"/>
        <v>5000</v>
      </c>
      <c r="L242" s="11">
        <f t="shared" si="99"/>
        <v>0</v>
      </c>
      <c r="M242" s="39">
        <f t="shared" si="83"/>
        <v>0</v>
      </c>
      <c r="N242" s="39">
        <f t="shared" si="84"/>
        <v>0</v>
      </c>
    </row>
    <row r="243" spans="1:14" ht="38.25" x14ac:dyDescent="0.25">
      <c r="A243" s="13" t="s">
        <v>23</v>
      </c>
      <c r="B243" s="5">
        <v>51</v>
      </c>
      <c r="C243" s="5">
        <v>3</v>
      </c>
      <c r="D243" s="6" t="s">
        <v>153</v>
      </c>
      <c r="E243" s="5">
        <v>851</v>
      </c>
      <c r="F243" s="6" t="s">
        <v>101</v>
      </c>
      <c r="G243" s="6" t="s">
        <v>34</v>
      </c>
      <c r="H243" s="6" t="s">
        <v>155</v>
      </c>
      <c r="I243" s="6" t="s">
        <v>24</v>
      </c>
      <c r="J243" s="11">
        <v>5000</v>
      </c>
      <c r="K243" s="11">
        <v>5000</v>
      </c>
      <c r="L243" s="11">
        <v>0</v>
      </c>
      <c r="M243" s="39">
        <f t="shared" si="83"/>
        <v>0</v>
      </c>
      <c r="N243" s="39">
        <f t="shared" si="84"/>
        <v>0</v>
      </c>
    </row>
    <row r="244" spans="1:14" s="40" customFormat="1" ht="38.25" x14ac:dyDescent="0.25">
      <c r="A244" s="4" t="s">
        <v>156</v>
      </c>
      <c r="B244" s="5">
        <v>51</v>
      </c>
      <c r="C244" s="5">
        <v>4</v>
      </c>
      <c r="D244" s="10"/>
      <c r="E244" s="5"/>
      <c r="F244" s="6"/>
      <c r="G244" s="10"/>
      <c r="H244" s="10"/>
      <c r="I244" s="6"/>
      <c r="J244" s="11">
        <f>J245</f>
        <v>15096200</v>
      </c>
      <c r="K244" s="11">
        <f>K245</f>
        <v>15096200</v>
      </c>
      <c r="L244" s="11">
        <f t="shared" ref="L244" si="100">L245</f>
        <v>221724.44</v>
      </c>
      <c r="M244" s="39">
        <f t="shared" si="83"/>
        <v>1.4687433923768896E-2</v>
      </c>
      <c r="N244" s="39">
        <f t="shared" si="84"/>
        <v>1.4687433923768896E-2</v>
      </c>
    </row>
    <row r="245" spans="1:14" ht="25.5" x14ac:dyDescent="0.25">
      <c r="A245" s="4" t="s">
        <v>157</v>
      </c>
      <c r="B245" s="5">
        <v>51</v>
      </c>
      <c r="C245" s="5">
        <v>4</v>
      </c>
      <c r="D245" s="10" t="s">
        <v>158</v>
      </c>
      <c r="E245" s="5"/>
      <c r="F245" s="6"/>
      <c r="G245" s="10"/>
      <c r="H245" s="10"/>
      <c r="I245" s="6"/>
      <c r="J245" s="11">
        <f t="shared" ref="J245:L245" si="101">J246</f>
        <v>15096200</v>
      </c>
      <c r="K245" s="11">
        <f t="shared" si="101"/>
        <v>15096200</v>
      </c>
      <c r="L245" s="11">
        <f t="shared" si="101"/>
        <v>221724.44</v>
      </c>
      <c r="M245" s="39">
        <f t="shared" si="83"/>
        <v>1.4687433923768896E-2</v>
      </c>
      <c r="N245" s="39">
        <f t="shared" si="84"/>
        <v>1.4687433923768896E-2</v>
      </c>
    </row>
    <row r="246" spans="1:14" x14ac:dyDescent="0.25">
      <c r="A246" s="4" t="s">
        <v>8</v>
      </c>
      <c r="B246" s="5">
        <v>51</v>
      </c>
      <c r="C246" s="5">
        <v>4</v>
      </c>
      <c r="D246" s="6" t="s">
        <v>158</v>
      </c>
      <c r="E246" s="5">
        <v>851</v>
      </c>
      <c r="F246" s="6"/>
      <c r="G246" s="10"/>
      <c r="H246" s="10"/>
      <c r="I246" s="6"/>
      <c r="J246" s="11">
        <f>J252+J255+J258+J261+J247</f>
        <v>15096200</v>
      </c>
      <c r="K246" s="11">
        <f>K252+K255+K258+K261+K247</f>
        <v>15096200</v>
      </c>
      <c r="L246" s="11">
        <f t="shared" ref="L246" si="102">L252+L255+L258+L261+L247</f>
        <v>221724.44</v>
      </c>
      <c r="M246" s="39">
        <f t="shared" si="83"/>
        <v>1.4687433923768896E-2</v>
      </c>
      <c r="N246" s="39">
        <f t="shared" si="84"/>
        <v>1.4687433923768896E-2</v>
      </c>
    </row>
    <row r="247" spans="1:14" ht="25.5" x14ac:dyDescent="0.25">
      <c r="A247" s="13" t="s">
        <v>310</v>
      </c>
      <c r="B247" s="5">
        <v>51</v>
      </c>
      <c r="C247" s="5">
        <v>4</v>
      </c>
      <c r="D247" s="6" t="s">
        <v>158</v>
      </c>
      <c r="E247" s="5">
        <v>851</v>
      </c>
      <c r="F247" s="6"/>
      <c r="G247" s="10"/>
      <c r="H247" s="10" t="s">
        <v>311</v>
      </c>
      <c r="I247" s="6"/>
      <c r="J247" s="11">
        <f>J248+J250</f>
        <v>14318200</v>
      </c>
      <c r="K247" s="11">
        <f>K248+K250</f>
        <v>14318200</v>
      </c>
      <c r="L247" s="11">
        <f t="shared" ref="L247" si="103">L248+L250</f>
        <v>103360</v>
      </c>
      <c r="M247" s="39">
        <f t="shared" si="83"/>
        <v>7.2187844840831952E-3</v>
      </c>
      <c r="N247" s="39">
        <f t="shared" si="84"/>
        <v>7.2187844840831952E-3</v>
      </c>
    </row>
    <row r="248" spans="1:14" ht="38.25" x14ac:dyDescent="0.25">
      <c r="A248" s="26" t="s">
        <v>21</v>
      </c>
      <c r="B248" s="5">
        <v>51</v>
      </c>
      <c r="C248" s="5">
        <v>4</v>
      </c>
      <c r="D248" s="6" t="s">
        <v>158</v>
      </c>
      <c r="E248" s="5">
        <v>851</v>
      </c>
      <c r="F248" s="6"/>
      <c r="G248" s="10"/>
      <c r="H248" s="10" t="s">
        <v>311</v>
      </c>
      <c r="I248" s="6" t="s">
        <v>22</v>
      </c>
      <c r="J248" s="11">
        <f>J249</f>
        <v>218200</v>
      </c>
      <c r="K248" s="11">
        <f>K249</f>
        <v>218200</v>
      </c>
      <c r="L248" s="11">
        <f t="shared" ref="L248" si="104">L249</f>
        <v>0</v>
      </c>
      <c r="M248" s="39">
        <f t="shared" si="83"/>
        <v>0</v>
      </c>
      <c r="N248" s="39">
        <f t="shared" si="84"/>
        <v>0</v>
      </c>
    </row>
    <row r="249" spans="1:14" ht="38.25" x14ac:dyDescent="0.25">
      <c r="A249" s="12" t="s">
        <v>23</v>
      </c>
      <c r="B249" s="5">
        <v>51</v>
      </c>
      <c r="C249" s="5">
        <v>4</v>
      </c>
      <c r="D249" s="6" t="s">
        <v>158</v>
      </c>
      <c r="E249" s="5">
        <v>851</v>
      </c>
      <c r="F249" s="6"/>
      <c r="G249" s="10"/>
      <c r="H249" s="10" t="s">
        <v>311</v>
      </c>
      <c r="I249" s="6" t="s">
        <v>24</v>
      </c>
      <c r="J249" s="11">
        <v>218200</v>
      </c>
      <c r="K249" s="11">
        <v>218200</v>
      </c>
      <c r="L249" s="11">
        <v>0</v>
      </c>
      <c r="M249" s="39">
        <f t="shared" si="83"/>
        <v>0</v>
      </c>
      <c r="N249" s="39">
        <f t="shared" si="84"/>
        <v>0</v>
      </c>
    </row>
    <row r="250" spans="1:14" ht="38.25" x14ac:dyDescent="0.25">
      <c r="A250" s="13" t="s">
        <v>76</v>
      </c>
      <c r="B250" s="5">
        <v>51</v>
      </c>
      <c r="C250" s="5">
        <v>4</v>
      </c>
      <c r="D250" s="6" t="s">
        <v>158</v>
      </c>
      <c r="E250" s="5">
        <v>851</v>
      </c>
      <c r="F250" s="6"/>
      <c r="G250" s="10"/>
      <c r="H250" s="10" t="s">
        <v>311</v>
      </c>
      <c r="I250" s="6" t="s">
        <v>77</v>
      </c>
      <c r="J250" s="11">
        <f t="shared" ref="J250:L250" si="105">J251</f>
        <v>14100000</v>
      </c>
      <c r="K250" s="11">
        <f t="shared" si="105"/>
        <v>14100000</v>
      </c>
      <c r="L250" s="11">
        <f t="shared" si="105"/>
        <v>103360</v>
      </c>
      <c r="M250" s="39">
        <f t="shared" si="83"/>
        <v>7.3304964539007093E-3</v>
      </c>
      <c r="N250" s="39">
        <f t="shared" si="84"/>
        <v>7.3304964539007093E-3</v>
      </c>
    </row>
    <row r="251" spans="1:14" x14ac:dyDescent="0.25">
      <c r="A251" s="13" t="s">
        <v>119</v>
      </c>
      <c r="B251" s="5">
        <v>51</v>
      </c>
      <c r="C251" s="5">
        <v>4</v>
      </c>
      <c r="D251" s="6" t="s">
        <v>158</v>
      </c>
      <c r="E251" s="5">
        <v>851</v>
      </c>
      <c r="F251" s="6"/>
      <c r="G251" s="10"/>
      <c r="H251" s="10" t="s">
        <v>311</v>
      </c>
      <c r="I251" s="6" t="s">
        <v>79</v>
      </c>
      <c r="J251" s="11">
        <v>14100000</v>
      </c>
      <c r="K251" s="11">
        <v>14100000</v>
      </c>
      <c r="L251" s="11">
        <v>103360</v>
      </c>
      <c r="M251" s="39">
        <f t="shared" si="83"/>
        <v>7.3304964539007093E-3</v>
      </c>
      <c r="N251" s="39">
        <f t="shared" si="84"/>
        <v>7.3304964539007093E-3</v>
      </c>
    </row>
    <row r="252" spans="1:14" ht="25.5" x14ac:dyDescent="0.25">
      <c r="A252" s="22" t="s">
        <v>280</v>
      </c>
      <c r="B252" s="5">
        <v>51</v>
      </c>
      <c r="C252" s="5">
        <v>4</v>
      </c>
      <c r="D252" s="6" t="s">
        <v>158</v>
      </c>
      <c r="E252" s="5">
        <v>851</v>
      </c>
      <c r="F252" s="6"/>
      <c r="G252" s="10"/>
      <c r="H252" s="10" t="s">
        <v>312</v>
      </c>
      <c r="I252" s="6"/>
      <c r="J252" s="11">
        <f t="shared" ref="J252:L253" si="106">J253</f>
        <v>200000</v>
      </c>
      <c r="K252" s="11">
        <f t="shared" si="106"/>
        <v>200000</v>
      </c>
      <c r="L252" s="11">
        <f t="shared" si="106"/>
        <v>0</v>
      </c>
      <c r="M252" s="39">
        <f t="shared" si="83"/>
        <v>0</v>
      </c>
      <c r="N252" s="39">
        <f t="shared" si="84"/>
        <v>0</v>
      </c>
    </row>
    <row r="253" spans="1:14" ht="38.25" x14ac:dyDescent="0.25">
      <c r="A253" s="22" t="s">
        <v>9</v>
      </c>
      <c r="B253" s="5">
        <v>51</v>
      </c>
      <c r="C253" s="5">
        <v>4</v>
      </c>
      <c r="D253" s="10" t="s">
        <v>158</v>
      </c>
      <c r="E253" s="5">
        <v>851</v>
      </c>
      <c r="F253" s="6"/>
      <c r="G253" s="10"/>
      <c r="H253" s="10" t="s">
        <v>312</v>
      </c>
      <c r="I253" s="6" t="s">
        <v>10</v>
      </c>
      <c r="J253" s="11">
        <f t="shared" si="106"/>
        <v>200000</v>
      </c>
      <c r="K253" s="11">
        <f t="shared" si="106"/>
        <v>200000</v>
      </c>
      <c r="L253" s="11">
        <f t="shared" si="106"/>
        <v>0</v>
      </c>
      <c r="M253" s="39">
        <f t="shared" si="83"/>
        <v>0</v>
      </c>
      <c r="N253" s="39">
        <f t="shared" si="84"/>
        <v>0</v>
      </c>
    </row>
    <row r="254" spans="1:14" x14ac:dyDescent="0.25">
      <c r="A254" s="22" t="s">
        <v>11</v>
      </c>
      <c r="B254" s="5">
        <v>51</v>
      </c>
      <c r="C254" s="5">
        <v>4</v>
      </c>
      <c r="D254" s="6" t="s">
        <v>158</v>
      </c>
      <c r="E254" s="5">
        <v>851</v>
      </c>
      <c r="F254" s="6"/>
      <c r="G254" s="10"/>
      <c r="H254" s="10" t="s">
        <v>312</v>
      </c>
      <c r="I254" s="6" t="s">
        <v>12</v>
      </c>
      <c r="J254" s="11">
        <v>200000</v>
      </c>
      <c r="K254" s="11">
        <v>200000</v>
      </c>
      <c r="L254" s="11">
        <v>0</v>
      </c>
      <c r="M254" s="39">
        <f t="shared" si="83"/>
        <v>0</v>
      </c>
      <c r="N254" s="39">
        <f t="shared" si="84"/>
        <v>0</v>
      </c>
    </row>
    <row r="255" spans="1:14" ht="25.5" x14ac:dyDescent="0.25">
      <c r="A255" s="4" t="s">
        <v>159</v>
      </c>
      <c r="B255" s="5">
        <v>51</v>
      </c>
      <c r="C255" s="5">
        <v>4</v>
      </c>
      <c r="D255" s="6" t="s">
        <v>158</v>
      </c>
      <c r="E255" s="5">
        <v>851</v>
      </c>
      <c r="F255" s="6" t="s">
        <v>116</v>
      </c>
      <c r="G255" s="6" t="s">
        <v>66</v>
      </c>
      <c r="H255" s="6" t="s">
        <v>160</v>
      </c>
      <c r="I255" s="6"/>
      <c r="J255" s="11">
        <f t="shared" ref="J255:L256" si="107">J256</f>
        <v>300000</v>
      </c>
      <c r="K255" s="11">
        <f t="shared" si="107"/>
        <v>300000</v>
      </c>
      <c r="L255" s="11">
        <f t="shared" si="107"/>
        <v>66731.94</v>
      </c>
      <c r="M255" s="39">
        <f t="shared" si="83"/>
        <v>0.22243980000000002</v>
      </c>
      <c r="N255" s="39">
        <f t="shared" si="84"/>
        <v>0.22243980000000002</v>
      </c>
    </row>
    <row r="256" spans="1:14" ht="38.25" x14ac:dyDescent="0.25">
      <c r="A256" s="13" t="s">
        <v>21</v>
      </c>
      <c r="B256" s="5">
        <v>51</v>
      </c>
      <c r="C256" s="5">
        <v>4</v>
      </c>
      <c r="D256" s="6" t="s">
        <v>158</v>
      </c>
      <c r="E256" s="5">
        <v>851</v>
      </c>
      <c r="F256" s="6" t="s">
        <v>116</v>
      </c>
      <c r="G256" s="6" t="s">
        <v>66</v>
      </c>
      <c r="H256" s="6" t="s">
        <v>160</v>
      </c>
      <c r="I256" s="6" t="s">
        <v>22</v>
      </c>
      <c r="J256" s="11">
        <f t="shared" si="107"/>
        <v>300000</v>
      </c>
      <c r="K256" s="11">
        <f t="shared" si="107"/>
        <v>300000</v>
      </c>
      <c r="L256" s="11">
        <f t="shared" si="107"/>
        <v>66731.94</v>
      </c>
      <c r="M256" s="39">
        <f t="shared" si="83"/>
        <v>0.22243980000000002</v>
      </c>
      <c r="N256" s="39">
        <f t="shared" si="84"/>
        <v>0.22243980000000002</v>
      </c>
    </row>
    <row r="257" spans="1:14" ht="38.25" x14ac:dyDescent="0.25">
      <c r="A257" s="13" t="s">
        <v>23</v>
      </c>
      <c r="B257" s="5">
        <v>51</v>
      </c>
      <c r="C257" s="5">
        <v>4</v>
      </c>
      <c r="D257" s="10" t="s">
        <v>158</v>
      </c>
      <c r="E257" s="5">
        <v>851</v>
      </c>
      <c r="F257" s="6" t="s">
        <v>116</v>
      </c>
      <c r="G257" s="6" t="s">
        <v>66</v>
      </c>
      <c r="H257" s="6" t="s">
        <v>160</v>
      </c>
      <c r="I257" s="6" t="s">
        <v>24</v>
      </c>
      <c r="J257" s="11">
        <v>300000</v>
      </c>
      <c r="K257" s="11">
        <v>300000</v>
      </c>
      <c r="L257" s="11">
        <v>66731.94</v>
      </c>
      <c r="M257" s="39">
        <f t="shared" si="83"/>
        <v>0.22243980000000002</v>
      </c>
      <c r="N257" s="39">
        <f t="shared" si="84"/>
        <v>0.22243980000000002</v>
      </c>
    </row>
    <row r="258" spans="1:14" s="38" customFormat="1" ht="51" x14ac:dyDescent="0.25">
      <c r="A258" s="4" t="s">
        <v>161</v>
      </c>
      <c r="B258" s="8">
        <v>51</v>
      </c>
      <c r="C258" s="5">
        <v>4</v>
      </c>
      <c r="D258" s="10" t="s">
        <v>158</v>
      </c>
      <c r="E258" s="5">
        <v>851</v>
      </c>
      <c r="F258" s="6" t="s">
        <v>116</v>
      </c>
      <c r="G258" s="6" t="s">
        <v>66</v>
      </c>
      <c r="H258" s="6" t="s">
        <v>162</v>
      </c>
      <c r="I258" s="6"/>
      <c r="J258" s="11">
        <f t="shared" ref="J258:L259" si="108">J259</f>
        <v>10000</v>
      </c>
      <c r="K258" s="11">
        <f t="shared" si="108"/>
        <v>10000</v>
      </c>
      <c r="L258" s="11">
        <f t="shared" si="108"/>
        <v>0</v>
      </c>
      <c r="M258" s="39">
        <f t="shared" si="83"/>
        <v>0</v>
      </c>
      <c r="N258" s="39">
        <f t="shared" si="84"/>
        <v>0</v>
      </c>
    </row>
    <row r="259" spans="1:14" s="38" customFormat="1" ht="38.25" x14ac:dyDescent="0.25">
      <c r="A259" s="13" t="s">
        <v>21</v>
      </c>
      <c r="B259" s="8">
        <v>51</v>
      </c>
      <c r="C259" s="5">
        <v>4</v>
      </c>
      <c r="D259" s="6" t="s">
        <v>158</v>
      </c>
      <c r="E259" s="5">
        <v>851</v>
      </c>
      <c r="F259" s="6" t="s">
        <v>116</v>
      </c>
      <c r="G259" s="6" t="s">
        <v>66</v>
      </c>
      <c r="H259" s="6" t="s">
        <v>162</v>
      </c>
      <c r="I259" s="6" t="s">
        <v>22</v>
      </c>
      <c r="J259" s="11">
        <f t="shared" si="108"/>
        <v>10000</v>
      </c>
      <c r="K259" s="11">
        <f t="shared" si="108"/>
        <v>10000</v>
      </c>
      <c r="L259" s="11">
        <f t="shared" si="108"/>
        <v>0</v>
      </c>
      <c r="M259" s="39">
        <f t="shared" si="83"/>
        <v>0</v>
      </c>
      <c r="N259" s="39">
        <f t="shared" si="84"/>
        <v>0</v>
      </c>
    </row>
    <row r="260" spans="1:14" s="38" customFormat="1" ht="38.25" x14ac:dyDescent="0.25">
      <c r="A260" s="13" t="s">
        <v>23</v>
      </c>
      <c r="B260" s="8">
        <v>51</v>
      </c>
      <c r="C260" s="5">
        <v>4</v>
      </c>
      <c r="D260" s="6" t="s">
        <v>158</v>
      </c>
      <c r="E260" s="5">
        <v>851</v>
      </c>
      <c r="F260" s="6" t="s">
        <v>116</v>
      </c>
      <c r="G260" s="6" t="s">
        <v>66</v>
      </c>
      <c r="H260" s="6" t="s">
        <v>162</v>
      </c>
      <c r="I260" s="6" t="s">
        <v>24</v>
      </c>
      <c r="J260" s="11">
        <v>10000</v>
      </c>
      <c r="K260" s="11">
        <v>10000</v>
      </c>
      <c r="L260" s="11">
        <v>0</v>
      </c>
      <c r="M260" s="39">
        <f t="shared" si="83"/>
        <v>0</v>
      </c>
      <c r="N260" s="39">
        <f t="shared" si="84"/>
        <v>0</v>
      </c>
    </row>
    <row r="261" spans="1:14" ht="127.5" x14ac:dyDescent="0.25">
      <c r="A261" s="4" t="s">
        <v>163</v>
      </c>
      <c r="B261" s="8">
        <v>51</v>
      </c>
      <c r="C261" s="5">
        <v>4</v>
      </c>
      <c r="D261" s="10" t="s">
        <v>158</v>
      </c>
      <c r="E261" s="5">
        <v>851</v>
      </c>
      <c r="F261" s="6" t="s">
        <v>116</v>
      </c>
      <c r="G261" s="6" t="s">
        <v>66</v>
      </c>
      <c r="H261" s="6" t="s">
        <v>164</v>
      </c>
      <c r="I261" s="6"/>
      <c r="J261" s="11">
        <f t="shared" ref="J261:L262" si="109">J262</f>
        <v>268000</v>
      </c>
      <c r="K261" s="11">
        <f t="shared" si="109"/>
        <v>268000</v>
      </c>
      <c r="L261" s="11">
        <f t="shared" si="109"/>
        <v>51632.5</v>
      </c>
      <c r="M261" s="39">
        <f t="shared" si="83"/>
        <v>0.19265858208955225</v>
      </c>
      <c r="N261" s="39">
        <f t="shared" si="84"/>
        <v>0.19265858208955225</v>
      </c>
    </row>
    <row r="262" spans="1:14" ht="38.25" x14ac:dyDescent="0.25">
      <c r="A262" s="13" t="s">
        <v>21</v>
      </c>
      <c r="B262" s="8">
        <v>51</v>
      </c>
      <c r="C262" s="5">
        <v>4</v>
      </c>
      <c r="D262" s="6" t="s">
        <v>158</v>
      </c>
      <c r="E262" s="5">
        <v>851</v>
      </c>
      <c r="F262" s="6" t="s">
        <v>116</v>
      </c>
      <c r="G262" s="6" t="s">
        <v>66</v>
      </c>
      <c r="H262" s="6" t="s">
        <v>164</v>
      </c>
      <c r="I262" s="6" t="s">
        <v>22</v>
      </c>
      <c r="J262" s="11">
        <f t="shared" si="109"/>
        <v>268000</v>
      </c>
      <c r="K262" s="11">
        <f t="shared" si="109"/>
        <v>268000</v>
      </c>
      <c r="L262" s="11">
        <f t="shared" si="109"/>
        <v>51632.5</v>
      </c>
      <c r="M262" s="39">
        <f t="shared" si="83"/>
        <v>0.19265858208955225</v>
      </c>
      <c r="N262" s="39">
        <f t="shared" si="84"/>
        <v>0.19265858208955225</v>
      </c>
    </row>
    <row r="263" spans="1:14" s="38" customFormat="1" ht="38.25" x14ac:dyDescent="0.25">
      <c r="A263" s="13" t="s">
        <v>23</v>
      </c>
      <c r="B263" s="8">
        <v>51</v>
      </c>
      <c r="C263" s="5">
        <v>4</v>
      </c>
      <c r="D263" s="6" t="s">
        <v>158</v>
      </c>
      <c r="E263" s="5">
        <v>851</v>
      </c>
      <c r="F263" s="6" t="s">
        <v>116</v>
      </c>
      <c r="G263" s="6" t="s">
        <v>66</v>
      </c>
      <c r="H263" s="6" t="s">
        <v>164</v>
      </c>
      <c r="I263" s="6" t="s">
        <v>24</v>
      </c>
      <c r="J263" s="11">
        <v>268000</v>
      </c>
      <c r="K263" s="11">
        <v>268000</v>
      </c>
      <c r="L263" s="11">
        <v>51632.5</v>
      </c>
      <c r="M263" s="39">
        <f t="shared" si="83"/>
        <v>0.19265858208955225</v>
      </c>
      <c r="N263" s="39">
        <f t="shared" si="84"/>
        <v>0.19265858208955225</v>
      </c>
    </row>
    <row r="264" spans="1:14" ht="25.5" x14ac:dyDescent="0.25">
      <c r="A264" s="4" t="s">
        <v>165</v>
      </c>
      <c r="B264" s="5">
        <v>51</v>
      </c>
      <c r="C264" s="5">
        <v>5</v>
      </c>
      <c r="D264" s="6"/>
      <c r="E264" s="5"/>
      <c r="F264" s="6"/>
      <c r="G264" s="10"/>
      <c r="H264" s="10"/>
      <c r="I264" s="6"/>
      <c r="J264" s="11">
        <f t="shared" ref="J264:L264" si="110">J265+J270</f>
        <v>27572769.119999997</v>
      </c>
      <c r="K264" s="11">
        <f t="shared" si="110"/>
        <v>27572769.119999997</v>
      </c>
      <c r="L264" s="11">
        <f t="shared" si="110"/>
        <v>1261943.97</v>
      </c>
      <c r="M264" s="39">
        <f t="shared" ref="M264:M327" si="111">L264/J264</f>
        <v>4.5767763277887272E-2</v>
      </c>
      <c r="N264" s="39">
        <f t="shared" ref="N264:N327" si="112">L264/K264</f>
        <v>4.5767763277887272E-2</v>
      </c>
    </row>
    <row r="265" spans="1:14" ht="25.5" x14ac:dyDescent="0.25">
      <c r="A265" s="4" t="s">
        <v>166</v>
      </c>
      <c r="B265" s="5">
        <v>51</v>
      </c>
      <c r="C265" s="5">
        <v>5</v>
      </c>
      <c r="D265" s="6" t="s">
        <v>167</v>
      </c>
      <c r="E265" s="5"/>
      <c r="F265" s="6"/>
      <c r="G265" s="10"/>
      <c r="H265" s="10"/>
      <c r="I265" s="6"/>
      <c r="J265" s="11">
        <f t="shared" ref="J265:L268" si="113">J266</f>
        <v>5195250</v>
      </c>
      <c r="K265" s="11">
        <f t="shared" si="113"/>
        <v>5195250</v>
      </c>
      <c r="L265" s="11">
        <f t="shared" si="113"/>
        <v>1261943.97</v>
      </c>
      <c r="M265" s="39">
        <f t="shared" si="111"/>
        <v>0.24290341562003753</v>
      </c>
      <c r="N265" s="39">
        <f t="shared" si="112"/>
        <v>0.24290341562003753</v>
      </c>
    </row>
    <row r="266" spans="1:14" x14ac:dyDescent="0.25">
      <c r="A266" s="4" t="s">
        <v>8</v>
      </c>
      <c r="B266" s="5">
        <v>51</v>
      </c>
      <c r="C266" s="5">
        <v>5</v>
      </c>
      <c r="D266" s="6" t="s">
        <v>167</v>
      </c>
      <c r="E266" s="5">
        <v>851</v>
      </c>
      <c r="F266" s="6"/>
      <c r="G266" s="10"/>
      <c r="H266" s="10"/>
      <c r="I266" s="6"/>
      <c r="J266" s="11">
        <f t="shared" si="113"/>
        <v>5195250</v>
      </c>
      <c r="K266" s="11">
        <f t="shared" si="113"/>
        <v>5195250</v>
      </c>
      <c r="L266" s="11">
        <f t="shared" si="113"/>
        <v>1261943.97</v>
      </c>
      <c r="M266" s="39">
        <f t="shared" si="111"/>
        <v>0.24290341562003753</v>
      </c>
      <c r="N266" s="39">
        <f t="shared" si="112"/>
        <v>0.24290341562003753</v>
      </c>
    </row>
    <row r="267" spans="1:14" ht="25.5" x14ac:dyDescent="0.25">
      <c r="A267" s="4" t="s">
        <v>168</v>
      </c>
      <c r="B267" s="5">
        <v>51</v>
      </c>
      <c r="C267" s="5">
        <v>5</v>
      </c>
      <c r="D267" s="6" t="s">
        <v>167</v>
      </c>
      <c r="E267" s="5">
        <v>851</v>
      </c>
      <c r="F267" s="6" t="s">
        <v>114</v>
      </c>
      <c r="G267" s="6" t="s">
        <v>14</v>
      </c>
      <c r="H267" s="6" t="s">
        <v>169</v>
      </c>
      <c r="I267" s="6"/>
      <c r="J267" s="11">
        <f t="shared" si="113"/>
        <v>5195250</v>
      </c>
      <c r="K267" s="11">
        <f t="shared" si="113"/>
        <v>5195250</v>
      </c>
      <c r="L267" s="11">
        <f t="shared" si="113"/>
        <v>1261943.97</v>
      </c>
      <c r="M267" s="39">
        <f t="shared" si="111"/>
        <v>0.24290341562003753</v>
      </c>
      <c r="N267" s="39">
        <f t="shared" si="112"/>
        <v>0.24290341562003753</v>
      </c>
    </row>
    <row r="268" spans="1:14" ht="25.5" x14ac:dyDescent="0.25">
      <c r="A268" s="12" t="s">
        <v>170</v>
      </c>
      <c r="B268" s="5">
        <v>51</v>
      </c>
      <c r="C268" s="5">
        <v>5</v>
      </c>
      <c r="D268" s="6" t="s">
        <v>167</v>
      </c>
      <c r="E268" s="5">
        <v>851</v>
      </c>
      <c r="F268" s="6" t="s">
        <v>114</v>
      </c>
      <c r="G268" s="6" t="s">
        <v>14</v>
      </c>
      <c r="H268" s="6" t="s">
        <v>169</v>
      </c>
      <c r="I268" s="6" t="s">
        <v>171</v>
      </c>
      <c r="J268" s="11">
        <f t="shared" si="113"/>
        <v>5195250</v>
      </c>
      <c r="K268" s="11">
        <f t="shared" si="113"/>
        <v>5195250</v>
      </c>
      <c r="L268" s="11">
        <f t="shared" si="113"/>
        <v>1261943.97</v>
      </c>
      <c r="M268" s="39">
        <f t="shared" si="111"/>
        <v>0.24290341562003753</v>
      </c>
      <c r="N268" s="39">
        <f t="shared" si="112"/>
        <v>0.24290341562003753</v>
      </c>
    </row>
    <row r="269" spans="1:14" ht="25.5" x14ac:dyDescent="0.25">
      <c r="A269" s="12" t="s">
        <v>172</v>
      </c>
      <c r="B269" s="5">
        <v>51</v>
      </c>
      <c r="C269" s="5">
        <v>5</v>
      </c>
      <c r="D269" s="6" t="s">
        <v>167</v>
      </c>
      <c r="E269" s="5">
        <v>851</v>
      </c>
      <c r="F269" s="6" t="s">
        <v>114</v>
      </c>
      <c r="G269" s="6" t="s">
        <v>14</v>
      </c>
      <c r="H269" s="6" t="s">
        <v>169</v>
      </c>
      <c r="I269" s="6" t="s">
        <v>173</v>
      </c>
      <c r="J269" s="11">
        <v>5195250</v>
      </c>
      <c r="K269" s="11">
        <v>5195250</v>
      </c>
      <c r="L269" s="11">
        <v>1261943.97</v>
      </c>
      <c r="M269" s="39">
        <f t="shared" si="111"/>
        <v>0.24290341562003753</v>
      </c>
      <c r="N269" s="39">
        <f t="shared" si="112"/>
        <v>0.24290341562003753</v>
      </c>
    </row>
    <row r="270" spans="1:14" ht="51" x14ac:dyDescent="0.25">
      <c r="A270" s="4" t="s">
        <v>174</v>
      </c>
      <c r="B270" s="5">
        <v>51</v>
      </c>
      <c r="C270" s="5">
        <v>5</v>
      </c>
      <c r="D270" s="6" t="s">
        <v>175</v>
      </c>
      <c r="E270" s="5"/>
      <c r="F270" s="6"/>
      <c r="G270" s="6"/>
      <c r="H270" s="6"/>
      <c r="I270" s="6"/>
      <c r="J270" s="11">
        <f t="shared" ref="J270:L271" si="114">J271</f>
        <v>22377519.119999997</v>
      </c>
      <c r="K270" s="11">
        <f t="shared" si="114"/>
        <v>22377519.119999997</v>
      </c>
      <c r="L270" s="11">
        <f t="shared" si="114"/>
        <v>0</v>
      </c>
      <c r="M270" s="39">
        <f t="shared" si="111"/>
        <v>0</v>
      </c>
      <c r="N270" s="39">
        <f t="shared" si="112"/>
        <v>0</v>
      </c>
    </row>
    <row r="271" spans="1:14" x14ac:dyDescent="0.25">
      <c r="A271" s="4" t="s">
        <v>8</v>
      </c>
      <c r="B271" s="5">
        <v>51</v>
      </c>
      <c r="C271" s="5">
        <v>5</v>
      </c>
      <c r="D271" s="6" t="s">
        <v>175</v>
      </c>
      <c r="E271" s="5">
        <v>851</v>
      </c>
      <c r="F271" s="6"/>
      <c r="G271" s="10"/>
      <c r="H271" s="10"/>
      <c r="I271" s="6"/>
      <c r="J271" s="11">
        <f>J272</f>
        <v>22377519.119999997</v>
      </c>
      <c r="K271" s="11">
        <f>K272</f>
        <v>22377519.119999997</v>
      </c>
      <c r="L271" s="11">
        <f t="shared" si="114"/>
        <v>0</v>
      </c>
      <c r="M271" s="39">
        <f t="shared" si="111"/>
        <v>0</v>
      </c>
      <c r="N271" s="39">
        <f t="shared" si="112"/>
        <v>0</v>
      </c>
    </row>
    <row r="272" spans="1:14" ht="102" x14ac:dyDescent="0.25">
      <c r="A272" s="4" t="s">
        <v>313</v>
      </c>
      <c r="B272" s="5">
        <v>51</v>
      </c>
      <c r="C272" s="5">
        <v>5</v>
      </c>
      <c r="D272" s="6" t="s">
        <v>175</v>
      </c>
      <c r="E272" s="5">
        <v>851</v>
      </c>
      <c r="F272" s="10" t="s">
        <v>114</v>
      </c>
      <c r="G272" s="10" t="s">
        <v>34</v>
      </c>
      <c r="H272" s="10" t="s">
        <v>253</v>
      </c>
      <c r="I272" s="10"/>
      <c r="J272" s="11">
        <f t="shared" ref="J272:L272" si="115">J273+J275</f>
        <v>22377519.119999997</v>
      </c>
      <c r="K272" s="11">
        <f t="shared" si="115"/>
        <v>22377519.119999997</v>
      </c>
      <c r="L272" s="11">
        <f t="shared" si="115"/>
        <v>0</v>
      </c>
      <c r="M272" s="39">
        <f t="shared" si="111"/>
        <v>0</v>
      </c>
      <c r="N272" s="39">
        <f t="shared" si="112"/>
        <v>0</v>
      </c>
    </row>
    <row r="273" spans="1:14" ht="25.5" x14ac:dyDescent="0.25">
      <c r="A273" s="9" t="s">
        <v>170</v>
      </c>
      <c r="B273" s="5">
        <v>51</v>
      </c>
      <c r="C273" s="5">
        <v>5</v>
      </c>
      <c r="D273" s="10" t="s">
        <v>175</v>
      </c>
      <c r="E273" s="5">
        <v>851</v>
      </c>
      <c r="F273" s="10" t="s">
        <v>114</v>
      </c>
      <c r="G273" s="10" t="s">
        <v>34</v>
      </c>
      <c r="H273" s="10" t="s">
        <v>253</v>
      </c>
      <c r="I273" s="10" t="s">
        <v>171</v>
      </c>
      <c r="J273" s="11">
        <f t="shared" ref="J273:L273" si="116">J274</f>
        <v>9390282</v>
      </c>
      <c r="K273" s="11">
        <f t="shared" si="116"/>
        <v>9390282</v>
      </c>
      <c r="L273" s="11">
        <f t="shared" si="116"/>
        <v>0</v>
      </c>
      <c r="M273" s="39">
        <f t="shared" si="111"/>
        <v>0</v>
      </c>
      <c r="N273" s="39">
        <f t="shared" si="112"/>
        <v>0</v>
      </c>
    </row>
    <row r="274" spans="1:14" ht="25.5" x14ac:dyDescent="0.25">
      <c r="A274" s="9" t="s">
        <v>181</v>
      </c>
      <c r="B274" s="5">
        <v>51</v>
      </c>
      <c r="C274" s="5">
        <v>5</v>
      </c>
      <c r="D274" s="10" t="s">
        <v>175</v>
      </c>
      <c r="E274" s="5">
        <v>851</v>
      </c>
      <c r="F274" s="10" t="s">
        <v>114</v>
      </c>
      <c r="G274" s="10" t="s">
        <v>34</v>
      </c>
      <c r="H274" s="10" t="s">
        <v>253</v>
      </c>
      <c r="I274" s="10" t="s">
        <v>182</v>
      </c>
      <c r="J274" s="11">
        <v>9390282</v>
      </c>
      <c r="K274" s="11">
        <v>9390282</v>
      </c>
      <c r="L274" s="11">
        <v>0</v>
      </c>
      <c r="M274" s="39">
        <f t="shared" si="111"/>
        <v>0</v>
      </c>
      <c r="N274" s="39">
        <f t="shared" si="112"/>
        <v>0</v>
      </c>
    </row>
    <row r="275" spans="1:14" ht="38.25" x14ac:dyDescent="0.25">
      <c r="A275" s="13" t="s">
        <v>9</v>
      </c>
      <c r="B275" s="5">
        <v>51</v>
      </c>
      <c r="C275" s="5">
        <v>5</v>
      </c>
      <c r="D275" s="10" t="s">
        <v>175</v>
      </c>
      <c r="E275" s="5">
        <v>851</v>
      </c>
      <c r="F275" s="10" t="s">
        <v>114</v>
      </c>
      <c r="G275" s="10" t="s">
        <v>34</v>
      </c>
      <c r="H275" s="10" t="s">
        <v>253</v>
      </c>
      <c r="I275" s="10" t="s">
        <v>10</v>
      </c>
      <c r="J275" s="15">
        <f t="shared" ref="J275:L275" si="117">J276</f>
        <v>12987237.119999999</v>
      </c>
      <c r="K275" s="15">
        <f t="shared" si="117"/>
        <v>12987237.119999999</v>
      </c>
      <c r="L275" s="15">
        <f t="shared" si="117"/>
        <v>0</v>
      </c>
      <c r="M275" s="39">
        <f t="shared" si="111"/>
        <v>0</v>
      </c>
      <c r="N275" s="39">
        <f t="shared" si="112"/>
        <v>0</v>
      </c>
    </row>
    <row r="276" spans="1:14" x14ac:dyDescent="0.25">
      <c r="A276" s="13" t="s">
        <v>11</v>
      </c>
      <c r="B276" s="5">
        <v>51</v>
      </c>
      <c r="C276" s="5">
        <v>5</v>
      </c>
      <c r="D276" s="10" t="s">
        <v>175</v>
      </c>
      <c r="E276" s="5">
        <v>851</v>
      </c>
      <c r="F276" s="10" t="s">
        <v>114</v>
      </c>
      <c r="G276" s="10" t="s">
        <v>34</v>
      </c>
      <c r="H276" s="10" t="s">
        <v>253</v>
      </c>
      <c r="I276" s="10" t="s">
        <v>12</v>
      </c>
      <c r="J276" s="15">
        <v>12987237.119999999</v>
      </c>
      <c r="K276" s="15">
        <v>12987237.119999999</v>
      </c>
      <c r="L276" s="15">
        <v>0</v>
      </c>
      <c r="M276" s="39">
        <f t="shared" si="111"/>
        <v>0</v>
      </c>
      <c r="N276" s="39">
        <f t="shared" si="112"/>
        <v>0</v>
      </c>
    </row>
    <row r="277" spans="1:14" ht="25.5" x14ac:dyDescent="0.25">
      <c r="A277" s="4" t="s">
        <v>176</v>
      </c>
      <c r="B277" s="5">
        <v>51</v>
      </c>
      <c r="C277" s="5">
        <v>6</v>
      </c>
      <c r="D277" s="10"/>
      <c r="E277" s="5"/>
      <c r="F277" s="6"/>
      <c r="G277" s="10"/>
      <c r="H277" s="10"/>
      <c r="I277" s="6"/>
      <c r="J277" s="11">
        <f t="shared" ref="J277:L277" si="118">J279</f>
        <v>5949953.0999999996</v>
      </c>
      <c r="K277" s="11">
        <f t="shared" si="118"/>
        <v>5949953.0999999996</v>
      </c>
      <c r="L277" s="11">
        <f t="shared" si="118"/>
        <v>5949953.0999999996</v>
      </c>
      <c r="M277" s="39">
        <f t="shared" si="111"/>
        <v>1</v>
      </c>
      <c r="N277" s="39">
        <f t="shared" si="112"/>
        <v>1</v>
      </c>
    </row>
    <row r="278" spans="1:14" ht="38.25" x14ac:dyDescent="0.25">
      <c r="A278" s="4" t="s">
        <v>177</v>
      </c>
      <c r="B278" s="5">
        <v>51</v>
      </c>
      <c r="C278" s="5">
        <v>6</v>
      </c>
      <c r="D278" s="10" t="s">
        <v>178</v>
      </c>
      <c r="E278" s="5"/>
      <c r="F278" s="6"/>
      <c r="G278" s="10"/>
      <c r="H278" s="10"/>
      <c r="I278" s="6"/>
      <c r="J278" s="11">
        <f t="shared" ref="J278:L281" si="119">J279</f>
        <v>5949953.0999999996</v>
      </c>
      <c r="K278" s="11">
        <f t="shared" si="119"/>
        <v>5949953.0999999996</v>
      </c>
      <c r="L278" s="11">
        <f t="shared" si="119"/>
        <v>5949953.0999999996</v>
      </c>
      <c r="M278" s="39">
        <f t="shared" si="111"/>
        <v>1</v>
      </c>
      <c r="N278" s="39">
        <f t="shared" si="112"/>
        <v>1</v>
      </c>
    </row>
    <row r="279" spans="1:14" s="38" customFormat="1" x14ac:dyDescent="0.25">
      <c r="A279" s="4" t="s">
        <v>8</v>
      </c>
      <c r="B279" s="5">
        <v>51</v>
      </c>
      <c r="C279" s="5">
        <v>6</v>
      </c>
      <c r="D279" s="10" t="s">
        <v>178</v>
      </c>
      <c r="E279" s="5">
        <v>851</v>
      </c>
      <c r="F279" s="6"/>
      <c r="G279" s="10"/>
      <c r="H279" s="10"/>
      <c r="I279" s="6"/>
      <c r="J279" s="11">
        <f t="shared" si="119"/>
        <v>5949953.0999999996</v>
      </c>
      <c r="K279" s="11">
        <f t="shared" si="119"/>
        <v>5949953.0999999996</v>
      </c>
      <c r="L279" s="11">
        <f t="shared" si="119"/>
        <v>5949953.0999999996</v>
      </c>
      <c r="M279" s="39">
        <f t="shared" si="111"/>
        <v>1</v>
      </c>
      <c r="N279" s="39">
        <f t="shared" si="112"/>
        <v>1</v>
      </c>
    </row>
    <row r="280" spans="1:14" s="38" customFormat="1" ht="25.5" x14ac:dyDescent="0.25">
      <c r="A280" s="4" t="s">
        <v>179</v>
      </c>
      <c r="B280" s="5">
        <v>51</v>
      </c>
      <c r="C280" s="5">
        <v>6</v>
      </c>
      <c r="D280" s="10" t="s">
        <v>178</v>
      </c>
      <c r="E280" s="5">
        <v>851</v>
      </c>
      <c r="F280" s="6" t="s">
        <v>114</v>
      </c>
      <c r="G280" s="6" t="s">
        <v>73</v>
      </c>
      <c r="H280" s="6" t="s">
        <v>180</v>
      </c>
      <c r="I280" s="6"/>
      <c r="J280" s="11">
        <f t="shared" si="119"/>
        <v>5949953.0999999996</v>
      </c>
      <c r="K280" s="11">
        <f t="shared" si="119"/>
        <v>5949953.0999999996</v>
      </c>
      <c r="L280" s="11">
        <f t="shared" si="119"/>
        <v>5949953.0999999996</v>
      </c>
      <c r="M280" s="39">
        <f t="shared" si="111"/>
        <v>1</v>
      </c>
      <c r="N280" s="39">
        <f t="shared" si="112"/>
        <v>1</v>
      </c>
    </row>
    <row r="281" spans="1:14" s="38" customFormat="1" ht="25.5" x14ac:dyDescent="0.25">
      <c r="A281" s="12" t="s">
        <v>170</v>
      </c>
      <c r="B281" s="5">
        <v>51</v>
      </c>
      <c r="C281" s="5">
        <v>6</v>
      </c>
      <c r="D281" s="10" t="s">
        <v>178</v>
      </c>
      <c r="E281" s="5">
        <v>851</v>
      </c>
      <c r="F281" s="6" t="s">
        <v>114</v>
      </c>
      <c r="G281" s="6" t="s">
        <v>73</v>
      </c>
      <c r="H281" s="6" t="s">
        <v>180</v>
      </c>
      <c r="I281" s="6" t="s">
        <v>171</v>
      </c>
      <c r="J281" s="11">
        <f t="shared" si="119"/>
        <v>5949953.0999999996</v>
      </c>
      <c r="K281" s="11">
        <f t="shared" si="119"/>
        <v>5949953.0999999996</v>
      </c>
      <c r="L281" s="11">
        <f t="shared" si="119"/>
        <v>5949953.0999999996</v>
      </c>
      <c r="M281" s="39">
        <f t="shared" si="111"/>
        <v>1</v>
      </c>
      <c r="N281" s="39">
        <f t="shared" si="112"/>
        <v>1</v>
      </c>
    </row>
    <row r="282" spans="1:14" ht="25.5" x14ac:dyDescent="0.25">
      <c r="A282" s="12" t="s">
        <v>172</v>
      </c>
      <c r="B282" s="5">
        <v>51</v>
      </c>
      <c r="C282" s="5">
        <v>6</v>
      </c>
      <c r="D282" s="10" t="s">
        <v>178</v>
      </c>
      <c r="E282" s="5">
        <v>851</v>
      </c>
      <c r="F282" s="6" t="s">
        <v>114</v>
      </c>
      <c r="G282" s="6" t="s">
        <v>73</v>
      </c>
      <c r="H282" s="6" t="s">
        <v>180</v>
      </c>
      <c r="I282" s="6" t="s">
        <v>173</v>
      </c>
      <c r="J282" s="11">
        <v>5949953.0999999996</v>
      </c>
      <c r="K282" s="11">
        <v>5949953.0999999996</v>
      </c>
      <c r="L282" s="11">
        <v>5949953.0999999996</v>
      </c>
      <c r="M282" s="39">
        <f t="shared" si="111"/>
        <v>1</v>
      </c>
      <c r="N282" s="39">
        <f t="shared" si="112"/>
        <v>1</v>
      </c>
    </row>
    <row r="283" spans="1:14" s="40" customFormat="1" ht="25.5" x14ac:dyDescent="0.25">
      <c r="A283" s="12" t="s">
        <v>183</v>
      </c>
      <c r="B283" s="8">
        <v>52</v>
      </c>
      <c r="C283" s="8"/>
      <c r="D283" s="8"/>
      <c r="E283" s="19"/>
      <c r="F283" s="19"/>
      <c r="G283" s="19"/>
      <c r="H283" s="8"/>
      <c r="I283" s="6"/>
      <c r="J283" s="11">
        <f>J284+J295+J312+J350+J362+J367+J375+J357</f>
        <v>302438202.27000004</v>
      </c>
      <c r="K283" s="11">
        <f>K284+K295+K312+K350+K362+K367+K375+K357</f>
        <v>302438202.27000004</v>
      </c>
      <c r="L283" s="11">
        <f t="shared" ref="L283" si="120">L284+L295+L312+L350+L362+L367+L375+L357</f>
        <v>57140589.119999997</v>
      </c>
      <c r="M283" s="39">
        <f t="shared" si="111"/>
        <v>0.18893310663508062</v>
      </c>
      <c r="N283" s="39">
        <f t="shared" si="112"/>
        <v>0.18893310663508062</v>
      </c>
    </row>
    <row r="284" spans="1:14" ht="25.5" x14ac:dyDescent="0.25">
      <c r="A284" s="12" t="s">
        <v>284</v>
      </c>
      <c r="B284" s="8">
        <v>52</v>
      </c>
      <c r="C284" s="8">
        <v>0</v>
      </c>
      <c r="D284" s="8" t="s">
        <v>285</v>
      </c>
      <c r="E284" s="19"/>
      <c r="F284" s="19"/>
      <c r="G284" s="19"/>
      <c r="H284" s="8"/>
      <c r="I284" s="6"/>
      <c r="J284" s="11">
        <f>J285</f>
        <v>15312986.050000001</v>
      </c>
      <c r="K284" s="11">
        <f>K285</f>
        <v>15312986.050000001</v>
      </c>
      <c r="L284" s="11">
        <f t="shared" ref="L284" si="121">L285</f>
        <v>2995232.13</v>
      </c>
      <c r="M284" s="39">
        <f t="shared" si="111"/>
        <v>0.19560078747671816</v>
      </c>
      <c r="N284" s="39">
        <f t="shared" si="112"/>
        <v>0.19560078747671816</v>
      </c>
    </row>
    <row r="285" spans="1:14" ht="25.5" x14ac:dyDescent="0.25">
      <c r="A285" s="4" t="s">
        <v>184</v>
      </c>
      <c r="B285" s="8">
        <v>52</v>
      </c>
      <c r="C285" s="8">
        <v>0</v>
      </c>
      <c r="D285" s="8" t="s">
        <v>285</v>
      </c>
      <c r="E285" s="19">
        <v>852</v>
      </c>
      <c r="F285" s="19"/>
      <c r="G285" s="19"/>
      <c r="H285" s="8"/>
      <c r="I285" s="6"/>
      <c r="J285" s="11">
        <f>J286+J289+J292</f>
        <v>15312986.050000001</v>
      </c>
      <c r="K285" s="11">
        <f>K286+K289+K292</f>
        <v>15312986.050000001</v>
      </c>
      <c r="L285" s="11">
        <f t="shared" ref="L285" si="122">L286+L289+L292</f>
        <v>2995232.13</v>
      </c>
      <c r="M285" s="39">
        <f t="shared" si="111"/>
        <v>0.19560078747671816</v>
      </c>
      <c r="N285" s="39">
        <f t="shared" si="112"/>
        <v>0.19560078747671816</v>
      </c>
    </row>
    <row r="286" spans="1:14" ht="165.75" x14ac:dyDescent="0.25">
      <c r="A286" s="13" t="s">
        <v>286</v>
      </c>
      <c r="B286" s="8">
        <v>52</v>
      </c>
      <c r="C286" s="8">
        <v>0</v>
      </c>
      <c r="D286" s="8" t="s">
        <v>285</v>
      </c>
      <c r="E286" s="19">
        <v>852</v>
      </c>
      <c r="F286" s="19"/>
      <c r="G286" s="19"/>
      <c r="H286" s="8">
        <v>50500</v>
      </c>
      <c r="I286" s="6"/>
      <c r="J286" s="11">
        <f t="shared" ref="J286:L287" si="123">J287</f>
        <v>598920</v>
      </c>
      <c r="K286" s="11">
        <f t="shared" si="123"/>
        <v>598920</v>
      </c>
      <c r="L286" s="11">
        <f t="shared" si="123"/>
        <v>91140</v>
      </c>
      <c r="M286" s="39">
        <f t="shared" si="111"/>
        <v>0.15217391304347827</v>
      </c>
      <c r="N286" s="39">
        <f t="shared" si="112"/>
        <v>0.15217391304347827</v>
      </c>
    </row>
    <row r="287" spans="1:14" ht="38.25" x14ac:dyDescent="0.25">
      <c r="A287" s="9" t="s">
        <v>76</v>
      </c>
      <c r="B287" s="8">
        <v>52</v>
      </c>
      <c r="C287" s="8">
        <v>0</v>
      </c>
      <c r="D287" s="8" t="s">
        <v>285</v>
      </c>
      <c r="E287" s="19">
        <v>852</v>
      </c>
      <c r="F287" s="19"/>
      <c r="G287" s="19"/>
      <c r="H287" s="8">
        <v>50500</v>
      </c>
      <c r="I287" s="6" t="s">
        <v>77</v>
      </c>
      <c r="J287" s="11">
        <f t="shared" si="123"/>
        <v>598920</v>
      </c>
      <c r="K287" s="11">
        <f t="shared" si="123"/>
        <v>598920</v>
      </c>
      <c r="L287" s="11">
        <f t="shared" si="123"/>
        <v>91140</v>
      </c>
      <c r="M287" s="39">
        <f t="shared" si="111"/>
        <v>0.15217391304347827</v>
      </c>
      <c r="N287" s="39">
        <f t="shared" si="112"/>
        <v>0.15217391304347827</v>
      </c>
    </row>
    <row r="288" spans="1:14" x14ac:dyDescent="0.25">
      <c r="A288" s="9" t="s">
        <v>119</v>
      </c>
      <c r="B288" s="8">
        <v>52</v>
      </c>
      <c r="C288" s="8">
        <v>0</v>
      </c>
      <c r="D288" s="8" t="s">
        <v>285</v>
      </c>
      <c r="E288" s="19">
        <v>852</v>
      </c>
      <c r="F288" s="19"/>
      <c r="G288" s="19"/>
      <c r="H288" s="8">
        <v>50500</v>
      </c>
      <c r="I288" s="6" t="s">
        <v>79</v>
      </c>
      <c r="J288" s="11">
        <v>598920</v>
      </c>
      <c r="K288" s="11">
        <v>598920</v>
      </c>
      <c r="L288" s="11">
        <v>91140</v>
      </c>
      <c r="M288" s="39">
        <f t="shared" si="111"/>
        <v>0.15217391304347827</v>
      </c>
      <c r="N288" s="39">
        <f t="shared" si="112"/>
        <v>0.15217391304347827</v>
      </c>
    </row>
    <row r="289" spans="1:14" ht="63.75" x14ac:dyDescent="0.25">
      <c r="A289" s="4" t="s">
        <v>185</v>
      </c>
      <c r="B289" s="8">
        <v>52</v>
      </c>
      <c r="C289" s="8">
        <v>0</v>
      </c>
      <c r="D289" s="8" t="s">
        <v>285</v>
      </c>
      <c r="E289" s="19">
        <v>852</v>
      </c>
      <c r="F289" s="19"/>
      <c r="G289" s="19"/>
      <c r="H289" s="8">
        <v>51790</v>
      </c>
      <c r="I289" s="6"/>
      <c r="J289" s="11">
        <f t="shared" ref="J289:L290" si="124">J290</f>
        <v>1121186.05</v>
      </c>
      <c r="K289" s="11">
        <f t="shared" si="124"/>
        <v>1121186.05</v>
      </c>
      <c r="L289" s="11">
        <f t="shared" si="124"/>
        <v>177351.56</v>
      </c>
      <c r="M289" s="39">
        <f t="shared" si="111"/>
        <v>0.1581820965396421</v>
      </c>
      <c r="N289" s="39">
        <f t="shared" si="112"/>
        <v>0.1581820965396421</v>
      </c>
    </row>
    <row r="290" spans="1:14" ht="38.25" x14ac:dyDescent="0.25">
      <c r="A290" s="13" t="s">
        <v>76</v>
      </c>
      <c r="B290" s="8">
        <v>52</v>
      </c>
      <c r="C290" s="8">
        <v>0</v>
      </c>
      <c r="D290" s="8" t="s">
        <v>285</v>
      </c>
      <c r="E290" s="5">
        <v>852</v>
      </c>
      <c r="F290" s="6" t="s">
        <v>98</v>
      </c>
      <c r="G290" s="6" t="s">
        <v>66</v>
      </c>
      <c r="H290" s="6" t="s">
        <v>186</v>
      </c>
      <c r="I290" s="6" t="s">
        <v>77</v>
      </c>
      <c r="J290" s="11">
        <f t="shared" si="124"/>
        <v>1121186.05</v>
      </c>
      <c r="K290" s="11">
        <f t="shared" si="124"/>
        <v>1121186.05</v>
      </c>
      <c r="L290" s="11">
        <f t="shared" si="124"/>
        <v>177351.56</v>
      </c>
      <c r="M290" s="39">
        <f t="shared" si="111"/>
        <v>0.1581820965396421</v>
      </c>
      <c r="N290" s="39">
        <f t="shared" si="112"/>
        <v>0.1581820965396421</v>
      </c>
    </row>
    <row r="291" spans="1:14" x14ac:dyDescent="0.25">
      <c r="A291" s="13" t="s">
        <v>119</v>
      </c>
      <c r="B291" s="8">
        <v>52</v>
      </c>
      <c r="C291" s="8">
        <v>0</v>
      </c>
      <c r="D291" s="8" t="s">
        <v>285</v>
      </c>
      <c r="E291" s="5">
        <v>852</v>
      </c>
      <c r="F291" s="6" t="s">
        <v>98</v>
      </c>
      <c r="G291" s="6" t="s">
        <v>14</v>
      </c>
      <c r="H291" s="6" t="s">
        <v>186</v>
      </c>
      <c r="I291" s="6" t="s">
        <v>79</v>
      </c>
      <c r="J291" s="11">
        <v>1121186.05</v>
      </c>
      <c r="K291" s="11">
        <v>1121186.05</v>
      </c>
      <c r="L291" s="11">
        <v>177351.56</v>
      </c>
      <c r="M291" s="39">
        <f t="shared" si="111"/>
        <v>0.1581820965396421</v>
      </c>
      <c r="N291" s="39">
        <f t="shared" si="112"/>
        <v>0.1581820965396421</v>
      </c>
    </row>
    <row r="292" spans="1:14" ht="127.5" x14ac:dyDescent="0.25">
      <c r="A292" s="27" t="s">
        <v>207</v>
      </c>
      <c r="B292" s="8">
        <v>52</v>
      </c>
      <c r="C292" s="8">
        <v>0</v>
      </c>
      <c r="D292" s="8" t="s">
        <v>285</v>
      </c>
      <c r="E292" s="19">
        <v>852</v>
      </c>
      <c r="F292" s="19"/>
      <c r="G292" s="19"/>
      <c r="H292" s="8">
        <v>53030</v>
      </c>
      <c r="I292" s="6"/>
      <c r="J292" s="11">
        <f t="shared" ref="J292:L293" si="125">J293</f>
        <v>13592880</v>
      </c>
      <c r="K292" s="11">
        <f t="shared" si="125"/>
        <v>13592880</v>
      </c>
      <c r="L292" s="11">
        <f t="shared" si="125"/>
        <v>2726740.57</v>
      </c>
      <c r="M292" s="39">
        <f t="shared" si="111"/>
        <v>0.2006006504876082</v>
      </c>
      <c r="N292" s="39">
        <f t="shared" si="112"/>
        <v>0.2006006504876082</v>
      </c>
    </row>
    <row r="293" spans="1:14" ht="38.25" x14ac:dyDescent="0.25">
      <c r="A293" s="9" t="s">
        <v>76</v>
      </c>
      <c r="B293" s="8">
        <v>52</v>
      </c>
      <c r="C293" s="8">
        <v>0</v>
      </c>
      <c r="D293" s="8" t="s">
        <v>285</v>
      </c>
      <c r="E293" s="19">
        <v>852</v>
      </c>
      <c r="F293" s="19"/>
      <c r="G293" s="19"/>
      <c r="H293" s="8">
        <v>53030</v>
      </c>
      <c r="I293" s="6" t="s">
        <v>77</v>
      </c>
      <c r="J293" s="11">
        <f t="shared" si="125"/>
        <v>13592880</v>
      </c>
      <c r="K293" s="11">
        <f t="shared" si="125"/>
        <v>13592880</v>
      </c>
      <c r="L293" s="11">
        <f t="shared" si="125"/>
        <v>2726740.57</v>
      </c>
      <c r="M293" s="39">
        <f t="shared" si="111"/>
        <v>0.2006006504876082</v>
      </c>
      <c r="N293" s="39">
        <f t="shared" si="112"/>
        <v>0.2006006504876082</v>
      </c>
    </row>
    <row r="294" spans="1:14" x14ac:dyDescent="0.25">
      <c r="A294" s="9" t="s">
        <v>119</v>
      </c>
      <c r="B294" s="8">
        <v>52</v>
      </c>
      <c r="C294" s="8">
        <v>0</v>
      </c>
      <c r="D294" s="8" t="s">
        <v>285</v>
      </c>
      <c r="E294" s="19">
        <v>852</v>
      </c>
      <c r="F294" s="19"/>
      <c r="G294" s="19"/>
      <c r="H294" s="8">
        <v>53030</v>
      </c>
      <c r="I294" s="6" t="s">
        <v>79</v>
      </c>
      <c r="J294" s="11">
        <v>13592880</v>
      </c>
      <c r="K294" s="11">
        <v>13592880</v>
      </c>
      <c r="L294" s="11">
        <v>2726740.57</v>
      </c>
      <c r="M294" s="39">
        <f t="shared" si="111"/>
        <v>0.2006006504876082</v>
      </c>
      <c r="N294" s="39">
        <f t="shared" si="112"/>
        <v>0.2006006504876082</v>
      </c>
    </row>
    <row r="295" spans="1:14" ht="38.25" x14ac:dyDescent="0.25">
      <c r="A295" s="4" t="s">
        <v>187</v>
      </c>
      <c r="B295" s="8">
        <v>52</v>
      </c>
      <c r="C295" s="8">
        <v>0</v>
      </c>
      <c r="D295" s="10" t="s">
        <v>14</v>
      </c>
      <c r="E295" s="19"/>
      <c r="F295" s="19"/>
      <c r="G295" s="19"/>
      <c r="H295" s="8"/>
      <c r="I295" s="6"/>
      <c r="J295" s="11">
        <f t="shared" ref="J295:L303" si="126">J296</f>
        <v>34799022</v>
      </c>
      <c r="K295" s="11">
        <f t="shared" si="126"/>
        <v>34799022</v>
      </c>
      <c r="L295" s="11">
        <f t="shared" si="126"/>
        <v>6433038.9700000007</v>
      </c>
      <c r="M295" s="39">
        <f t="shared" si="111"/>
        <v>0.1848626369442222</v>
      </c>
      <c r="N295" s="39">
        <f t="shared" si="112"/>
        <v>0.1848626369442222</v>
      </c>
    </row>
    <row r="296" spans="1:14" ht="25.5" x14ac:dyDescent="0.25">
      <c r="A296" s="4" t="s">
        <v>184</v>
      </c>
      <c r="B296" s="5">
        <v>52</v>
      </c>
      <c r="C296" s="5">
        <v>0</v>
      </c>
      <c r="D296" s="6" t="s">
        <v>14</v>
      </c>
      <c r="E296" s="5">
        <v>852</v>
      </c>
      <c r="F296" s="10"/>
      <c r="G296" s="10"/>
      <c r="H296" s="10"/>
      <c r="I296" s="6"/>
      <c r="J296" s="11">
        <f t="shared" ref="J296:L296" si="127">J297+J302+J305</f>
        <v>34799022</v>
      </c>
      <c r="K296" s="11">
        <f t="shared" si="127"/>
        <v>34799022</v>
      </c>
      <c r="L296" s="11">
        <f t="shared" si="127"/>
        <v>6433038.9700000007</v>
      </c>
      <c r="M296" s="39">
        <f t="shared" si="111"/>
        <v>0.1848626369442222</v>
      </c>
      <c r="N296" s="39">
        <f t="shared" si="112"/>
        <v>0.1848626369442222</v>
      </c>
    </row>
    <row r="297" spans="1:14" ht="38.25" x14ac:dyDescent="0.25">
      <c r="A297" s="4" t="s">
        <v>188</v>
      </c>
      <c r="B297" s="5">
        <v>52</v>
      </c>
      <c r="C297" s="5">
        <v>0</v>
      </c>
      <c r="D297" s="6" t="s">
        <v>14</v>
      </c>
      <c r="E297" s="5">
        <v>852</v>
      </c>
      <c r="F297" s="6"/>
      <c r="G297" s="6"/>
      <c r="H297" s="6" t="s">
        <v>189</v>
      </c>
      <c r="I297" s="6"/>
      <c r="J297" s="11">
        <f t="shared" ref="J297:L297" si="128">J298+J300</f>
        <v>1533352</v>
      </c>
      <c r="K297" s="11">
        <f t="shared" si="128"/>
        <v>1533352</v>
      </c>
      <c r="L297" s="11">
        <f t="shared" si="128"/>
        <v>252074.73</v>
      </c>
      <c r="M297" s="39">
        <f t="shared" si="111"/>
        <v>0.1643945617183791</v>
      </c>
      <c r="N297" s="39">
        <f t="shared" si="112"/>
        <v>0.1643945617183791</v>
      </c>
    </row>
    <row r="298" spans="1:14" ht="76.5" x14ac:dyDescent="0.25">
      <c r="A298" s="12" t="s">
        <v>17</v>
      </c>
      <c r="B298" s="5">
        <v>52</v>
      </c>
      <c r="C298" s="5">
        <v>0</v>
      </c>
      <c r="D298" s="6" t="s">
        <v>14</v>
      </c>
      <c r="E298" s="5">
        <v>852</v>
      </c>
      <c r="F298" s="10" t="s">
        <v>114</v>
      </c>
      <c r="G298" s="10" t="s">
        <v>94</v>
      </c>
      <c r="H298" s="6" t="s">
        <v>189</v>
      </c>
      <c r="I298" s="6" t="s">
        <v>18</v>
      </c>
      <c r="J298" s="11">
        <f t="shared" ref="J298:L298" si="129">J299</f>
        <v>1433400</v>
      </c>
      <c r="K298" s="11">
        <f t="shared" si="129"/>
        <v>1433400</v>
      </c>
      <c r="L298" s="11">
        <f t="shared" si="129"/>
        <v>242380.06</v>
      </c>
      <c r="M298" s="39">
        <f t="shared" si="111"/>
        <v>0.16909450258127529</v>
      </c>
      <c r="N298" s="39">
        <f t="shared" si="112"/>
        <v>0.16909450258127529</v>
      </c>
    </row>
    <row r="299" spans="1:14" ht="25.5" x14ac:dyDescent="0.25">
      <c r="A299" s="12" t="s">
        <v>28</v>
      </c>
      <c r="B299" s="5">
        <v>52</v>
      </c>
      <c r="C299" s="5">
        <v>0</v>
      </c>
      <c r="D299" s="6" t="s">
        <v>14</v>
      </c>
      <c r="E299" s="5">
        <v>852</v>
      </c>
      <c r="F299" s="10" t="s">
        <v>114</v>
      </c>
      <c r="G299" s="10" t="s">
        <v>94</v>
      </c>
      <c r="H299" s="6" t="s">
        <v>189</v>
      </c>
      <c r="I299" s="6" t="s">
        <v>20</v>
      </c>
      <c r="J299" s="11">
        <v>1433400</v>
      </c>
      <c r="K299" s="11">
        <v>1433400</v>
      </c>
      <c r="L299" s="11">
        <v>242380.06</v>
      </c>
      <c r="M299" s="39">
        <f t="shared" si="111"/>
        <v>0.16909450258127529</v>
      </c>
      <c r="N299" s="39">
        <f t="shared" si="112"/>
        <v>0.16909450258127529</v>
      </c>
    </row>
    <row r="300" spans="1:14" ht="38.25" x14ac:dyDescent="0.25">
      <c r="A300" s="13" t="s">
        <v>21</v>
      </c>
      <c r="B300" s="5">
        <v>52</v>
      </c>
      <c r="C300" s="5">
        <v>0</v>
      </c>
      <c r="D300" s="6" t="s">
        <v>14</v>
      </c>
      <c r="E300" s="5">
        <v>852</v>
      </c>
      <c r="F300" s="10" t="s">
        <v>114</v>
      </c>
      <c r="G300" s="10" t="s">
        <v>94</v>
      </c>
      <c r="H300" s="6" t="s">
        <v>189</v>
      </c>
      <c r="I300" s="6" t="s">
        <v>22</v>
      </c>
      <c r="J300" s="11">
        <f t="shared" ref="J300:L300" si="130">J301</f>
        <v>99952</v>
      </c>
      <c r="K300" s="11">
        <f t="shared" si="130"/>
        <v>99952</v>
      </c>
      <c r="L300" s="11">
        <f t="shared" si="130"/>
        <v>9694.67</v>
      </c>
      <c r="M300" s="39">
        <f t="shared" si="111"/>
        <v>9.6993256763246355E-2</v>
      </c>
      <c r="N300" s="39">
        <f t="shared" si="112"/>
        <v>9.6993256763246355E-2</v>
      </c>
    </row>
    <row r="301" spans="1:14" ht="38.25" x14ac:dyDescent="0.25">
      <c r="A301" s="13" t="s">
        <v>23</v>
      </c>
      <c r="B301" s="5">
        <v>52</v>
      </c>
      <c r="C301" s="5">
        <v>0</v>
      </c>
      <c r="D301" s="6" t="s">
        <v>14</v>
      </c>
      <c r="E301" s="5">
        <v>852</v>
      </c>
      <c r="F301" s="10" t="s">
        <v>114</v>
      </c>
      <c r="G301" s="10" t="s">
        <v>94</v>
      </c>
      <c r="H301" s="6" t="s">
        <v>189</v>
      </c>
      <c r="I301" s="6" t="s">
        <v>24</v>
      </c>
      <c r="J301" s="11">
        <v>99952</v>
      </c>
      <c r="K301" s="11">
        <v>99952</v>
      </c>
      <c r="L301" s="11">
        <v>9694.67</v>
      </c>
      <c r="M301" s="39">
        <f t="shared" si="111"/>
        <v>9.6993256763246355E-2</v>
      </c>
      <c r="N301" s="39">
        <f t="shared" si="112"/>
        <v>9.6993256763246355E-2</v>
      </c>
    </row>
    <row r="302" spans="1:14" ht="38.25" x14ac:dyDescent="0.25">
      <c r="A302" s="4" t="s">
        <v>41</v>
      </c>
      <c r="B302" s="5">
        <v>52</v>
      </c>
      <c r="C302" s="5">
        <v>0</v>
      </c>
      <c r="D302" s="6" t="s">
        <v>14</v>
      </c>
      <c r="E302" s="5">
        <v>852</v>
      </c>
      <c r="F302" s="6" t="s">
        <v>98</v>
      </c>
      <c r="G302" s="6" t="s">
        <v>87</v>
      </c>
      <c r="H302" s="6" t="s">
        <v>42</v>
      </c>
      <c r="I302" s="6"/>
      <c r="J302" s="11">
        <f t="shared" si="126"/>
        <v>1990500</v>
      </c>
      <c r="K302" s="11">
        <f t="shared" si="126"/>
        <v>1990500</v>
      </c>
      <c r="L302" s="11">
        <f t="shared" si="126"/>
        <v>381870.8</v>
      </c>
      <c r="M302" s="39">
        <f t="shared" si="111"/>
        <v>0.19184667169053002</v>
      </c>
      <c r="N302" s="39">
        <f t="shared" si="112"/>
        <v>0.19184667169053002</v>
      </c>
    </row>
    <row r="303" spans="1:14" ht="76.5" x14ac:dyDescent="0.25">
      <c r="A303" s="12" t="s">
        <v>17</v>
      </c>
      <c r="B303" s="5">
        <v>52</v>
      </c>
      <c r="C303" s="5">
        <v>0</v>
      </c>
      <c r="D303" s="10" t="s">
        <v>14</v>
      </c>
      <c r="E303" s="5">
        <v>852</v>
      </c>
      <c r="F303" s="6" t="s">
        <v>98</v>
      </c>
      <c r="G303" s="6" t="s">
        <v>87</v>
      </c>
      <c r="H303" s="6" t="s">
        <v>42</v>
      </c>
      <c r="I303" s="6" t="s">
        <v>18</v>
      </c>
      <c r="J303" s="11">
        <f t="shared" si="126"/>
        <v>1990500</v>
      </c>
      <c r="K303" s="11">
        <f t="shared" si="126"/>
        <v>1990500</v>
      </c>
      <c r="L303" s="11">
        <f t="shared" si="126"/>
        <v>381870.8</v>
      </c>
      <c r="M303" s="39">
        <f t="shared" si="111"/>
        <v>0.19184667169053002</v>
      </c>
      <c r="N303" s="39">
        <f t="shared" si="112"/>
        <v>0.19184667169053002</v>
      </c>
    </row>
    <row r="304" spans="1:14" ht="25.5" x14ac:dyDescent="0.25">
      <c r="A304" s="12" t="s">
        <v>28</v>
      </c>
      <c r="B304" s="5">
        <v>52</v>
      </c>
      <c r="C304" s="5">
        <v>0</v>
      </c>
      <c r="D304" s="6" t="s">
        <v>14</v>
      </c>
      <c r="E304" s="5">
        <v>852</v>
      </c>
      <c r="F304" s="6" t="s">
        <v>98</v>
      </c>
      <c r="G304" s="6" t="s">
        <v>87</v>
      </c>
      <c r="H304" s="6" t="s">
        <v>42</v>
      </c>
      <c r="I304" s="6" t="s">
        <v>20</v>
      </c>
      <c r="J304" s="11">
        <v>1990500</v>
      </c>
      <c r="K304" s="11">
        <v>1990500</v>
      </c>
      <c r="L304" s="11">
        <v>381870.8</v>
      </c>
      <c r="M304" s="39">
        <f t="shared" si="111"/>
        <v>0.19184667169053002</v>
      </c>
      <c r="N304" s="39">
        <f t="shared" si="112"/>
        <v>0.19184667169053002</v>
      </c>
    </row>
    <row r="305" spans="1:14" ht="51" x14ac:dyDescent="0.25">
      <c r="A305" s="4" t="s">
        <v>190</v>
      </c>
      <c r="B305" s="5">
        <v>52</v>
      </c>
      <c r="C305" s="5">
        <v>0</v>
      </c>
      <c r="D305" s="6" t="s">
        <v>14</v>
      </c>
      <c r="E305" s="5">
        <v>852</v>
      </c>
      <c r="F305" s="6" t="s">
        <v>98</v>
      </c>
      <c r="G305" s="6" t="s">
        <v>87</v>
      </c>
      <c r="H305" s="6" t="s">
        <v>191</v>
      </c>
      <c r="I305" s="6"/>
      <c r="J305" s="11">
        <f t="shared" ref="J305:L305" si="131">J306+J308+J310</f>
        <v>31275170</v>
      </c>
      <c r="K305" s="11">
        <f t="shared" si="131"/>
        <v>31275170</v>
      </c>
      <c r="L305" s="11">
        <f t="shared" si="131"/>
        <v>5799093.4400000004</v>
      </c>
      <c r="M305" s="39">
        <f t="shared" si="111"/>
        <v>0.18542164407099948</v>
      </c>
      <c r="N305" s="39">
        <f t="shared" si="112"/>
        <v>0.18542164407099948</v>
      </c>
    </row>
    <row r="306" spans="1:14" ht="76.5" x14ac:dyDescent="0.25">
      <c r="A306" s="12" t="s">
        <v>17</v>
      </c>
      <c r="B306" s="5">
        <v>52</v>
      </c>
      <c r="C306" s="5">
        <v>0</v>
      </c>
      <c r="D306" s="6" t="s">
        <v>14</v>
      </c>
      <c r="E306" s="5">
        <v>852</v>
      </c>
      <c r="F306" s="6" t="s">
        <v>98</v>
      </c>
      <c r="G306" s="6" t="s">
        <v>87</v>
      </c>
      <c r="H306" s="6" t="s">
        <v>191</v>
      </c>
      <c r="I306" s="6" t="s">
        <v>18</v>
      </c>
      <c r="J306" s="11">
        <f t="shared" ref="J306:L306" si="132">J307</f>
        <v>29921400</v>
      </c>
      <c r="K306" s="11">
        <f t="shared" si="132"/>
        <v>29921400</v>
      </c>
      <c r="L306" s="11">
        <f t="shared" si="132"/>
        <v>5689452.8200000003</v>
      </c>
      <c r="M306" s="39">
        <f t="shared" si="111"/>
        <v>0.19014661145534634</v>
      </c>
      <c r="N306" s="39">
        <f t="shared" si="112"/>
        <v>0.19014661145534634</v>
      </c>
    </row>
    <row r="307" spans="1:14" ht="25.5" x14ac:dyDescent="0.25">
      <c r="A307" s="13" t="s">
        <v>28</v>
      </c>
      <c r="B307" s="5">
        <v>52</v>
      </c>
      <c r="C307" s="5">
        <v>0</v>
      </c>
      <c r="D307" s="6" t="s">
        <v>14</v>
      </c>
      <c r="E307" s="5">
        <v>852</v>
      </c>
      <c r="F307" s="6" t="s">
        <v>98</v>
      </c>
      <c r="G307" s="6" t="s">
        <v>87</v>
      </c>
      <c r="H307" s="6" t="s">
        <v>191</v>
      </c>
      <c r="I307" s="6" t="s">
        <v>20</v>
      </c>
      <c r="J307" s="11">
        <v>29921400</v>
      </c>
      <c r="K307" s="11">
        <v>29921400</v>
      </c>
      <c r="L307" s="11">
        <v>5689452.8200000003</v>
      </c>
      <c r="M307" s="39">
        <f t="shared" si="111"/>
        <v>0.19014661145534634</v>
      </c>
      <c r="N307" s="39">
        <f t="shared" si="112"/>
        <v>0.19014661145534634</v>
      </c>
    </row>
    <row r="308" spans="1:14" ht="38.25" x14ac:dyDescent="0.25">
      <c r="A308" s="13" t="s">
        <v>21</v>
      </c>
      <c r="B308" s="5">
        <v>52</v>
      </c>
      <c r="C308" s="5">
        <v>0</v>
      </c>
      <c r="D308" s="6" t="s">
        <v>14</v>
      </c>
      <c r="E308" s="5">
        <v>852</v>
      </c>
      <c r="F308" s="6" t="s">
        <v>98</v>
      </c>
      <c r="G308" s="6" t="s">
        <v>87</v>
      </c>
      <c r="H308" s="6" t="s">
        <v>191</v>
      </c>
      <c r="I308" s="6" t="s">
        <v>22</v>
      </c>
      <c r="J308" s="11">
        <f t="shared" ref="J308:L308" si="133">J309</f>
        <v>1330900</v>
      </c>
      <c r="K308" s="11">
        <f t="shared" si="133"/>
        <v>1330900</v>
      </c>
      <c r="L308" s="11">
        <f t="shared" si="133"/>
        <v>103944.62</v>
      </c>
      <c r="M308" s="39">
        <f t="shared" si="111"/>
        <v>7.8100999323765866E-2</v>
      </c>
      <c r="N308" s="39">
        <f t="shared" si="112"/>
        <v>7.8100999323765866E-2</v>
      </c>
    </row>
    <row r="309" spans="1:14" ht="38.25" x14ac:dyDescent="0.25">
      <c r="A309" s="13" t="s">
        <v>23</v>
      </c>
      <c r="B309" s="5">
        <v>52</v>
      </c>
      <c r="C309" s="5">
        <v>0</v>
      </c>
      <c r="D309" s="6" t="s">
        <v>14</v>
      </c>
      <c r="E309" s="5">
        <v>852</v>
      </c>
      <c r="F309" s="6" t="s">
        <v>98</v>
      </c>
      <c r="G309" s="6" t="s">
        <v>87</v>
      </c>
      <c r="H309" s="6" t="s">
        <v>191</v>
      </c>
      <c r="I309" s="6" t="s">
        <v>24</v>
      </c>
      <c r="J309" s="11">
        <v>1330900</v>
      </c>
      <c r="K309" s="11">
        <v>1330900</v>
      </c>
      <c r="L309" s="11">
        <v>103944.62</v>
      </c>
      <c r="M309" s="39">
        <f t="shared" si="111"/>
        <v>7.8100999323765866E-2</v>
      </c>
      <c r="N309" s="39">
        <f t="shared" si="112"/>
        <v>7.8100999323765866E-2</v>
      </c>
    </row>
    <row r="310" spans="1:14" x14ac:dyDescent="0.25">
      <c r="A310" s="13" t="s">
        <v>43</v>
      </c>
      <c r="B310" s="5">
        <v>52</v>
      </c>
      <c r="C310" s="5">
        <v>0</v>
      </c>
      <c r="D310" s="6" t="s">
        <v>14</v>
      </c>
      <c r="E310" s="5">
        <v>852</v>
      </c>
      <c r="F310" s="6" t="s">
        <v>98</v>
      </c>
      <c r="G310" s="6" t="s">
        <v>87</v>
      </c>
      <c r="H310" s="6" t="s">
        <v>191</v>
      </c>
      <c r="I310" s="6" t="s">
        <v>44</v>
      </c>
      <c r="J310" s="11">
        <f t="shared" ref="J310:L310" si="134">J311</f>
        <v>22870</v>
      </c>
      <c r="K310" s="11">
        <f t="shared" si="134"/>
        <v>22870</v>
      </c>
      <c r="L310" s="11">
        <f t="shared" si="134"/>
        <v>5696</v>
      </c>
      <c r="M310" s="39">
        <f t="shared" si="111"/>
        <v>0.24905990380411019</v>
      </c>
      <c r="N310" s="39">
        <f t="shared" si="112"/>
        <v>0.24905990380411019</v>
      </c>
    </row>
    <row r="311" spans="1:14" x14ac:dyDescent="0.25">
      <c r="A311" s="13" t="s">
        <v>45</v>
      </c>
      <c r="B311" s="5">
        <v>52</v>
      </c>
      <c r="C311" s="5">
        <v>0</v>
      </c>
      <c r="D311" s="6" t="s">
        <v>14</v>
      </c>
      <c r="E311" s="5">
        <v>852</v>
      </c>
      <c r="F311" s="6" t="s">
        <v>98</v>
      </c>
      <c r="G311" s="6" t="s">
        <v>87</v>
      </c>
      <c r="H311" s="6" t="s">
        <v>191</v>
      </c>
      <c r="I311" s="6" t="s">
        <v>46</v>
      </c>
      <c r="J311" s="11">
        <v>22870</v>
      </c>
      <c r="K311" s="11">
        <v>22870</v>
      </c>
      <c r="L311" s="11">
        <v>5696</v>
      </c>
      <c r="M311" s="39">
        <f t="shared" si="111"/>
        <v>0.24905990380411019</v>
      </c>
      <c r="N311" s="39">
        <f t="shared" si="112"/>
        <v>0.24905990380411019</v>
      </c>
    </row>
    <row r="312" spans="1:14" ht="38.25" x14ac:dyDescent="0.25">
      <c r="A312" s="4" t="s">
        <v>192</v>
      </c>
      <c r="B312" s="5">
        <v>52</v>
      </c>
      <c r="C312" s="5">
        <v>0</v>
      </c>
      <c r="D312" s="6" t="s">
        <v>66</v>
      </c>
      <c r="E312" s="5"/>
      <c r="F312" s="6"/>
      <c r="G312" s="6"/>
      <c r="H312" s="6"/>
      <c r="I312" s="6"/>
      <c r="J312" s="11">
        <f t="shared" ref="J312:L312" si="135">J313</f>
        <v>229158683</v>
      </c>
      <c r="K312" s="11">
        <f t="shared" si="135"/>
        <v>229158683</v>
      </c>
      <c r="L312" s="11">
        <f t="shared" si="135"/>
        <v>45260145.719999999</v>
      </c>
      <c r="M312" s="39">
        <f t="shared" si="111"/>
        <v>0.19750569835488188</v>
      </c>
      <c r="N312" s="39">
        <f t="shared" si="112"/>
        <v>0.19750569835488188</v>
      </c>
    </row>
    <row r="313" spans="1:14" ht="25.5" x14ac:dyDescent="0.25">
      <c r="A313" s="4" t="s">
        <v>184</v>
      </c>
      <c r="B313" s="5">
        <v>52</v>
      </c>
      <c r="C313" s="5">
        <v>0</v>
      </c>
      <c r="D313" s="10" t="s">
        <v>66</v>
      </c>
      <c r="E313" s="5">
        <v>852</v>
      </c>
      <c r="F313" s="10"/>
      <c r="G313" s="10"/>
      <c r="H313" s="10"/>
      <c r="I313" s="6"/>
      <c r="J313" s="11">
        <f>J314+J317+J320+J323+J326+J329+J332+J335+J338+J341+J344+J347</f>
        <v>229158683</v>
      </c>
      <c r="K313" s="11">
        <f>K314+K317+K320+K323+K326+K329+K332+K335+K338+K341+K344+K347</f>
        <v>229158683</v>
      </c>
      <c r="L313" s="11">
        <f t="shared" ref="L313" si="136">L314+L317+L320+L323+L326+L329+L332+L335+L338+L341+L344+L347</f>
        <v>45260145.719999999</v>
      </c>
      <c r="M313" s="39">
        <f t="shared" si="111"/>
        <v>0.19750569835488188</v>
      </c>
      <c r="N313" s="39">
        <f t="shared" si="112"/>
        <v>0.19750569835488188</v>
      </c>
    </row>
    <row r="314" spans="1:14" ht="102" x14ac:dyDescent="0.25">
      <c r="A314" s="9" t="s">
        <v>193</v>
      </c>
      <c r="B314" s="5">
        <v>52</v>
      </c>
      <c r="C314" s="5">
        <v>0</v>
      </c>
      <c r="D314" s="10" t="s">
        <v>66</v>
      </c>
      <c r="E314" s="5">
        <v>852</v>
      </c>
      <c r="F314" s="6" t="s">
        <v>98</v>
      </c>
      <c r="G314" s="6" t="s">
        <v>66</v>
      </c>
      <c r="H314" s="6" t="s">
        <v>194</v>
      </c>
      <c r="I314" s="6"/>
      <c r="J314" s="11">
        <f t="shared" ref="J314:L318" si="137">J315</f>
        <v>116366368</v>
      </c>
      <c r="K314" s="11">
        <f t="shared" si="137"/>
        <v>116366368</v>
      </c>
      <c r="L314" s="11">
        <f t="shared" si="137"/>
        <v>22671934.07</v>
      </c>
      <c r="M314" s="39">
        <f t="shared" si="111"/>
        <v>0.19483235972441798</v>
      </c>
      <c r="N314" s="39">
        <f t="shared" si="112"/>
        <v>0.19483235972441798</v>
      </c>
    </row>
    <row r="315" spans="1:14" ht="38.25" x14ac:dyDescent="0.25">
      <c r="A315" s="13" t="s">
        <v>76</v>
      </c>
      <c r="B315" s="5">
        <v>52</v>
      </c>
      <c r="C315" s="5">
        <v>0</v>
      </c>
      <c r="D315" s="6" t="s">
        <v>66</v>
      </c>
      <c r="E315" s="5">
        <v>852</v>
      </c>
      <c r="F315" s="6" t="s">
        <v>98</v>
      </c>
      <c r="G315" s="6" t="s">
        <v>66</v>
      </c>
      <c r="H315" s="6" t="s">
        <v>194</v>
      </c>
      <c r="I315" s="6" t="s">
        <v>77</v>
      </c>
      <c r="J315" s="11">
        <f t="shared" si="137"/>
        <v>116366368</v>
      </c>
      <c r="K315" s="11">
        <f t="shared" si="137"/>
        <v>116366368</v>
      </c>
      <c r="L315" s="11">
        <f t="shared" si="137"/>
        <v>22671934.07</v>
      </c>
      <c r="M315" s="39">
        <f t="shared" si="111"/>
        <v>0.19483235972441798</v>
      </c>
      <c r="N315" s="39">
        <f t="shared" si="112"/>
        <v>0.19483235972441798</v>
      </c>
    </row>
    <row r="316" spans="1:14" x14ac:dyDescent="0.25">
      <c r="A316" s="13" t="s">
        <v>119</v>
      </c>
      <c r="B316" s="5">
        <v>52</v>
      </c>
      <c r="C316" s="5">
        <v>0</v>
      </c>
      <c r="D316" s="6" t="s">
        <v>66</v>
      </c>
      <c r="E316" s="5">
        <v>852</v>
      </c>
      <c r="F316" s="6" t="s">
        <v>98</v>
      </c>
      <c r="G316" s="6" t="s">
        <v>14</v>
      </c>
      <c r="H316" s="6" t="s">
        <v>194</v>
      </c>
      <c r="I316" s="6" t="s">
        <v>79</v>
      </c>
      <c r="J316" s="11">
        <v>116366368</v>
      </c>
      <c r="K316" s="11">
        <v>116366368</v>
      </c>
      <c r="L316" s="11">
        <v>22671934.07</v>
      </c>
      <c r="M316" s="39">
        <f t="shared" si="111"/>
        <v>0.19483235972441798</v>
      </c>
      <c r="N316" s="39">
        <f t="shared" si="112"/>
        <v>0.19483235972441798</v>
      </c>
    </row>
    <row r="317" spans="1:14" ht="255" x14ac:dyDescent="0.25">
      <c r="A317" s="16" t="s">
        <v>195</v>
      </c>
      <c r="B317" s="5">
        <v>52</v>
      </c>
      <c r="C317" s="5">
        <v>0</v>
      </c>
      <c r="D317" s="10" t="s">
        <v>66</v>
      </c>
      <c r="E317" s="5">
        <v>852</v>
      </c>
      <c r="F317" s="6"/>
      <c r="G317" s="6"/>
      <c r="H317" s="6" t="s">
        <v>196</v>
      </c>
      <c r="I317" s="6"/>
      <c r="J317" s="11">
        <f t="shared" si="137"/>
        <v>53970368</v>
      </c>
      <c r="K317" s="11">
        <f t="shared" si="137"/>
        <v>53970368</v>
      </c>
      <c r="L317" s="11">
        <f t="shared" si="137"/>
        <v>9681260.9299999997</v>
      </c>
      <c r="M317" s="39">
        <f t="shared" si="111"/>
        <v>0.17938104350150066</v>
      </c>
      <c r="N317" s="39">
        <f t="shared" si="112"/>
        <v>0.17938104350150066</v>
      </c>
    </row>
    <row r="318" spans="1:14" ht="38.25" x14ac:dyDescent="0.25">
      <c r="A318" s="13" t="s">
        <v>76</v>
      </c>
      <c r="B318" s="5">
        <v>52</v>
      </c>
      <c r="C318" s="5">
        <v>0</v>
      </c>
      <c r="D318" s="6" t="s">
        <v>66</v>
      </c>
      <c r="E318" s="5">
        <v>852</v>
      </c>
      <c r="F318" s="6"/>
      <c r="G318" s="6"/>
      <c r="H318" s="6" t="s">
        <v>196</v>
      </c>
      <c r="I318" s="6" t="s">
        <v>77</v>
      </c>
      <c r="J318" s="11">
        <f t="shared" si="137"/>
        <v>53970368</v>
      </c>
      <c r="K318" s="11">
        <f t="shared" si="137"/>
        <v>53970368</v>
      </c>
      <c r="L318" s="11">
        <f t="shared" si="137"/>
        <v>9681260.9299999997</v>
      </c>
      <c r="M318" s="39">
        <f t="shared" si="111"/>
        <v>0.17938104350150066</v>
      </c>
      <c r="N318" s="39">
        <f t="shared" si="112"/>
        <v>0.17938104350150066</v>
      </c>
    </row>
    <row r="319" spans="1:14" x14ac:dyDescent="0.25">
      <c r="A319" s="13" t="s">
        <v>119</v>
      </c>
      <c r="B319" s="5">
        <v>52</v>
      </c>
      <c r="C319" s="5">
        <v>0</v>
      </c>
      <c r="D319" s="6" t="s">
        <v>66</v>
      </c>
      <c r="E319" s="5">
        <v>852</v>
      </c>
      <c r="F319" s="6"/>
      <c r="G319" s="6"/>
      <c r="H319" s="6" t="s">
        <v>196</v>
      </c>
      <c r="I319" s="6" t="s">
        <v>79</v>
      </c>
      <c r="J319" s="11">
        <v>53970368</v>
      </c>
      <c r="K319" s="11">
        <v>53970368</v>
      </c>
      <c r="L319" s="11">
        <v>9681260.9299999997</v>
      </c>
      <c r="M319" s="39">
        <f t="shared" si="111"/>
        <v>0.17938104350150066</v>
      </c>
      <c r="N319" s="39">
        <f t="shared" si="112"/>
        <v>0.17938104350150066</v>
      </c>
    </row>
    <row r="320" spans="1:14" ht="63.75" x14ac:dyDescent="0.25">
      <c r="A320" s="4" t="s">
        <v>197</v>
      </c>
      <c r="B320" s="5">
        <v>52</v>
      </c>
      <c r="C320" s="5">
        <v>0</v>
      </c>
      <c r="D320" s="10" t="s">
        <v>66</v>
      </c>
      <c r="E320" s="5">
        <v>852</v>
      </c>
      <c r="F320" s="6" t="s">
        <v>114</v>
      </c>
      <c r="G320" s="6" t="s">
        <v>34</v>
      </c>
      <c r="H320" s="6" t="s">
        <v>198</v>
      </c>
      <c r="I320" s="6"/>
      <c r="J320" s="11">
        <f t="shared" ref="J320:L321" si="138">J321</f>
        <v>1178278</v>
      </c>
      <c r="K320" s="11">
        <f t="shared" si="138"/>
        <v>1178278</v>
      </c>
      <c r="L320" s="11">
        <f t="shared" si="138"/>
        <v>177227.58</v>
      </c>
      <c r="M320" s="39">
        <f t="shared" si="111"/>
        <v>0.15041236448444253</v>
      </c>
      <c r="N320" s="39">
        <f t="shared" si="112"/>
        <v>0.15041236448444253</v>
      </c>
    </row>
    <row r="321" spans="1:14" ht="25.5" x14ac:dyDescent="0.25">
      <c r="A321" s="12" t="s">
        <v>170</v>
      </c>
      <c r="B321" s="5">
        <v>52</v>
      </c>
      <c r="C321" s="5">
        <v>0</v>
      </c>
      <c r="D321" s="6" t="s">
        <v>66</v>
      </c>
      <c r="E321" s="5">
        <v>852</v>
      </c>
      <c r="F321" s="6" t="s">
        <v>114</v>
      </c>
      <c r="G321" s="6" t="s">
        <v>34</v>
      </c>
      <c r="H321" s="6" t="s">
        <v>198</v>
      </c>
      <c r="I321" s="6" t="s">
        <v>171</v>
      </c>
      <c r="J321" s="11">
        <f t="shared" si="138"/>
        <v>1178278</v>
      </c>
      <c r="K321" s="11">
        <f t="shared" si="138"/>
        <v>1178278</v>
      </c>
      <c r="L321" s="11">
        <f t="shared" si="138"/>
        <v>177227.58</v>
      </c>
      <c r="M321" s="39">
        <f t="shared" si="111"/>
        <v>0.15041236448444253</v>
      </c>
      <c r="N321" s="39">
        <f t="shared" si="112"/>
        <v>0.15041236448444253</v>
      </c>
    </row>
    <row r="322" spans="1:14" ht="25.5" x14ac:dyDescent="0.25">
      <c r="A322" s="12" t="s">
        <v>172</v>
      </c>
      <c r="B322" s="5">
        <v>52</v>
      </c>
      <c r="C322" s="5">
        <v>0</v>
      </c>
      <c r="D322" s="6" t="s">
        <v>66</v>
      </c>
      <c r="E322" s="5">
        <v>852</v>
      </c>
      <c r="F322" s="6" t="s">
        <v>114</v>
      </c>
      <c r="G322" s="6" t="s">
        <v>34</v>
      </c>
      <c r="H322" s="6" t="s">
        <v>198</v>
      </c>
      <c r="I322" s="6" t="s">
        <v>173</v>
      </c>
      <c r="J322" s="11">
        <v>1178278</v>
      </c>
      <c r="K322" s="11">
        <v>1178278</v>
      </c>
      <c r="L322" s="11">
        <v>177227.58</v>
      </c>
      <c r="M322" s="39">
        <f t="shared" si="111"/>
        <v>0.15041236448444253</v>
      </c>
      <c r="N322" s="39">
        <f t="shared" si="112"/>
        <v>0.15041236448444253</v>
      </c>
    </row>
    <row r="323" spans="1:14" x14ac:dyDescent="0.25">
      <c r="A323" s="4" t="s">
        <v>199</v>
      </c>
      <c r="B323" s="5">
        <v>52</v>
      </c>
      <c r="C323" s="5">
        <v>0</v>
      </c>
      <c r="D323" s="10" t="s">
        <v>66</v>
      </c>
      <c r="E323" s="5">
        <v>852</v>
      </c>
      <c r="F323" s="10" t="s">
        <v>98</v>
      </c>
      <c r="G323" s="10" t="s">
        <v>14</v>
      </c>
      <c r="H323" s="10" t="s">
        <v>200</v>
      </c>
      <c r="I323" s="10"/>
      <c r="J323" s="15">
        <f t="shared" ref="J323:L324" si="139">J324</f>
        <v>11166700</v>
      </c>
      <c r="K323" s="15">
        <f t="shared" si="139"/>
        <v>11166700</v>
      </c>
      <c r="L323" s="15">
        <f t="shared" si="139"/>
        <v>3513550</v>
      </c>
      <c r="M323" s="39">
        <f t="shared" si="111"/>
        <v>0.31464532941692713</v>
      </c>
      <c r="N323" s="39">
        <f t="shared" si="112"/>
        <v>0.31464532941692713</v>
      </c>
    </row>
    <row r="324" spans="1:14" ht="38.25" x14ac:dyDescent="0.25">
      <c r="A324" s="13" t="s">
        <v>76</v>
      </c>
      <c r="B324" s="5">
        <v>52</v>
      </c>
      <c r="C324" s="5">
        <v>0</v>
      </c>
      <c r="D324" s="6" t="s">
        <v>66</v>
      </c>
      <c r="E324" s="5">
        <v>852</v>
      </c>
      <c r="F324" s="10" t="s">
        <v>98</v>
      </c>
      <c r="G324" s="10" t="s">
        <v>14</v>
      </c>
      <c r="H324" s="10" t="s">
        <v>200</v>
      </c>
      <c r="I324" s="10" t="s">
        <v>77</v>
      </c>
      <c r="J324" s="11">
        <f t="shared" si="139"/>
        <v>11166700</v>
      </c>
      <c r="K324" s="11">
        <f t="shared" si="139"/>
        <v>11166700</v>
      </c>
      <c r="L324" s="11">
        <f t="shared" si="139"/>
        <v>3513550</v>
      </c>
      <c r="M324" s="39">
        <f t="shared" si="111"/>
        <v>0.31464532941692713</v>
      </c>
      <c r="N324" s="39">
        <f t="shared" si="112"/>
        <v>0.31464532941692713</v>
      </c>
    </row>
    <row r="325" spans="1:14" x14ac:dyDescent="0.25">
      <c r="A325" s="13" t="s">
        <v>119</v>
      </c>
      <c r="B325" s="5">
        <v>52</v>
      </c>
      <c r="C325" s="5">
        <v>0</v>
      </c>
      <c r="D325" s="6" t="s">
        <v>66</v>
      </c>
      <c r="E325" s="5">
        <v>852</v>
      </c>
      <c r="F325" s="6" t="s">
        <v>98</v>
      </c>
      <c r="G325" s="6" t="s">
        <v>14</v>
      </c>
      <c r="H325" s="6" t="s">
        <v>200</v>
      </c>
      <c r="I325" s="6" t="s">
        <v>79</v>
      </c>
      <c r="J325" s="11">
        <v>11166700</v>
      </c>
      <c r="K325" s="11">
        <v>11166700</v>
      </c>
      <c r="L325" s="11">
        <v>3513550</v>
      </c>
      <c r="M325" s="39">
        <f t="shared" si="111"/>
        <v>0.31464532941692713</v>
      </c>
      <c r="N325" s="39">
        <f t="shared" si="112"/>
        <v>0.31464532941692713</v>
      </c>
    </row>
    <row r="326" spans="1:14" x14ac:dyDescent="0.25">
      <c r="A326" s="4" t="s">
        <v>201</v>
      </c>
      <c r="B326" s="5">
        <v>52</v>
      </c>
      <c r="C326" s="5">
        <v>0</v>
      </c>
      <c r="D326" s="10" t="s">
        <v>66</v>
      </c>
      <c r="E326" s="5">
        <v>852</v>
      </c>
      <c r="F326" s="6" t="s">
        <v>98</v>
      </c>
      <c r="G326" s="6" t="s">
        <v>66</v>
      </c>
      <c r="H326" s="6" t="s">
        <v>202</v>
      </c>
      <c r="I326" s="6"/>
      <c r="J326" s="11">
        <f t="shared" ref="J326:L327" si="140">J327</f>
        <v>24103400</v>
      </c>
      <c r="K326" s="11">
        <f t="shared" si="140"/>
        <v>24103400</v>
      </c>
      <c r="L326" s="11">
        <f t="shared" si="140"/>
        <v>6210122.1100000003</v>
      </c>
      <c r="M326" s="39">
        <f t="shared" si="111"/>
        <v>0.25764506708597129</v>
      </c>
      <c r="N326" s="39">
        <f t="shared" si="112"/>
        <v>0.25764506708597129</v>
      </c>
    </row>
    <row r="327" spans="1:14" ht="38.25" x14ac:dyDescent="0.25">
      <c r="A327" s="13" t="s">
        <v>76</v>
      </c>
      <c r="B327" s="5">
        <v>52</v>
      </c>
      <c r="C327" s="5">
        <v>0</v>
      </c>
      <c r="D327" s="6" t="s">
        <v>66</v>
      </c>
      <c r="E327" s="5">
        <v>852</v>
      </c>
      <c r="F327" s="6" t="s">
        <v>98</v>
      </c>
      <c r="G327" s="10" t="s">
        <v>66</v>
      </c>
      <c r="H327" s="6" t="s">
        <v>202</v>
      </c>
      <c r="I327" s="6" t="s">
        <v>77</v>
      </c>
      <c r="J327" s="11">
        <f t="shared" si="140"/>
        <v>24103400</v>
      </c>
      <c r="K327" s="11">
        <f t="shared" si="140"/>
        <v>24103400</v>
      </c>
      <c r="L327" s="11">
        <f t="shared" si="140"/>
        <v>6210122.1100000003</v>
      </c>
      <c r="M327" s="39">
        <f t="shared" si="111"/>
        <v>0.25764506708597129</v>
      </c>
      <c r="N327" s="39">
        <f t="shared" si="112"/>
        <v>0.25764506708597129</v>
      </c>
    </row>
    <row r="328" spans="1:14" x14ac:dyDescent="0.25">
      <c r="A328" s="13" t="s">
        <v>119</v>
      </c>
      <c r="B328" s="5">
        <v>52</v>
      </c>
      <c r="C328" s="5">
        <v>0</v>
      </c>
      <c r="D328" s="6" t="s">
        <v>66</v>
      </c>
      <c r="E328" s="5">
        <v>852</v>
      </c>
      <c r="F328" s="6" t="s">
        <v>98</v>
      </c>
      <c r="G328" s="10" t="s">
        <v>66</v>
      </c>
      <c r="H328" s="6" t="s">
        <v>202</v>
      </c>
      <c r="I328" s="6" t="s">
        <v>79</v>
      </c>
      <c r="J328" s="11">
        <v>24103400</v>
      </c>
      <c r="K328" s="11">
        <v>24103400</v>
      </c>
      <c r="L328" s="11">
        <v>6210122.1100000003</v>
      </c>
      <c r="M328" s="39">
        <f t="shared" ref="M328:M391" si="141">L328/J328</f>
        <v>0.25764506708597129</v>
      </c>
      <c r="N328" s="39">
        <f t="shared" ref="N328:N391" si="142">L328/K328</f>
        <v>0.25764506708597129</v>
      </c>
    </row>
    <row r="329" spans="1:14" x14ac:dyDescent="0.25">
      <c r="A329" s="4" t="s">
        <v>117</v>
      </c>
      <c r="B329" s="5">
        <v>52</v>
      </c>
      <c r="C329" s="5">
        <v>0</v>
      </c>
      <c r="D329" s="10" t="s">
        <v>66</v>
      </c>
      <c r="E329" s="5">
        <v>852</v>
      </c>
      <c r="F329" s="10" t="s">
        <v>98</v>
      </c>
      <c r="G329" s="10" t="s">
        <v>66</v>
      </c>
      <c r="H329" s="10" t="s">
        <v>118</v>
      </c>
      <c r="I329" s="6"/>
      <c r="J329" s="11">
        <f t="shared" ref="J329:L330" si="143">J330</f>
        <v>9445900</v>
      </c>
      <c r="K329" s="11">
        <f t="shared" si="143"/>
        <v>9445900</v>
      </c>
      <c r="L329" s="11">
        <f t="shared" si="143"/>
        <v>1997462</v>
      </c>
      <c r="M329" s="39">
        <f t="shared" si="141"/>
        <v>0.2114633862310632</v>
      </c>
      <c r="N329" s="39">
        <f t="shared" si="142"/>
        <v>0.2114633862310632</v>
      </c>
    </row>
    <row r="330" spans="1:14" ht="38.25" x14ac:dyDescent="0.25">
      <c r="A330" s="13" t="s">
        <v>76</v>
      </c>
      <c r="B330" s="5">
        <v>52</v>
      </c>
      <c r="C330" s="5">
        <v>0</v>
      </c>
      <c r="D330" s="6" t="s">
        <v>66</v>
      </c>
      <c r="E330" s="5">
        <v>852</v>
      </c>
      <c r="F330" s="6" t="s">
        <v>98</v>
      </c>
      <c r="G330" s="10" t="s">
        <v>66</v>
      </c>
      <c r="H330" s="10" t="s">
        <v>118</v>
      </c>
      <c r="I330" s="6" t="s">
        <v>77</v>
      </c>
      <c r="J330" s="11">
        <f t="shared" si="143"/>
        <v>9445900</v>
      </c>
      <c r="K330" s="11">
        <f t="shared" si="143"/>
        <v>9445900</v>
      </c>
      <c r="L330" s="11">
        <f t="shared" si="143"/>
        <v>1997462</v>
      </c>
      <c r="M330" s="39">
        <f t="shared" si="141"/>
        <v>0.2114633862310632</v>
      </c>
      <c r="N330" s="39">
        <f t="shared" si="142"/>
        <v>0.2114633862310632</v>
      </c>
    </row>
    <row r="331" spans="1:14" x14ac:dyDescent="0.25">
      <c r="A331" s="13" t="s">
        <v>119</v>
      </c>
      <c r="B331" s="5">
        <v>52</v>
      </c>
      <c r="C331" s="5">
        <v>0</v>
      </c>
      <c r="D331" s="6" t="s">
        <v>66</v>
      </c>
      <c r="E331" s="5">
        <v>852</v>
      </c>
      <c r="F331" s="6" t="s">
        <v>98</v>
      </c>
      <c r="G331" s="10" t="s">
        <v>66</v>
      </c>
      <c r="H331" s="10" t="s">
        <v>118</v>
      </c>
      <c r="I331" s="6" t="s">
        <v>79</v>
      </c>
      <c r="J331" s="11">
        <v>9445900</v>
      </c>
      <c r="K331" s="11">
        <v>9445900</v>
      </c>
      <c r="L331" s="11">
        <v>1997462</v>
      </c>
      <c r="M331" s="39">
        <f t="shared" si="141"/>
        <v>0.2114633862310632</v>
      </c>
      <c r="N331" s="39">
        <f t="shared" si="142"/>
        <v>0.2114633862310632</v>
      </c>
    </row>
    <row r="332" spans="1:14" x14ac:dyDescent="0.25">
      <c r="A332" s="4" t="s">
        <v>203</v>
      </c>
      <c r="B332" s="5">
        <v>52</v>
      </c>
      <c r="C332" s="5">
        <v>0</v>
      </c>
      <c r="D332" s="10" t="s">
        <v>66</v>
      </c>
      <c r="E332" s="5">
        <v>852</v>
      </c>
      <c r="F332" s="10" t="s">
        <v>98</v>
      </c>
      <c r="G332" s="6" t="s">
        <v>14</v>
      </c>
      <c r="H332" s="6" t="s">
        <v>121</v>
      </c>
      <c r="I332" s="6"/>
      <c r="J332" s="11">
        <f t="shared" ref="J332:L336" si="144">J333</f>
        <v>4432901.29</v>
      </c>
      <c r="K332" s="11">
        <f t="shared" si="144"/>
        <v>4432901.29</v>
      </c>
      <c r="L332" s="11">
        <f t="shared" si="144"/>
        <v>0</v>
      </c>
      <c r="M332" s="39">
        <f t="shared" si="141"/>
        <v>0</v>
      </c>
      <c r="N332" s="39">
        <f t="shared" si="142"/>
        <v>0</v>
      </c>
    </row>
    <row r="333" spans="1:14" ht="38.25" x14ac:dyDescent="0.25">
      <c r="A333" s="13" t="s">
        <v>76</v>
      </c>
      <c r="B333" s="5">
        <v>52</v>
      </c>
      <c r="C333" s="5">
        <v>0</v>
      </c>
      <c r="D333" s="6" t="s">
        <v>66</v>
      </c>
      <c r="E333" s="5">
        <v>852</v>
      </c>
      <c r="F333" s="6" t="s">
        <v>98</v>
      </c>
      <c r="G333" s="6" t="s">
        <v>14</v>
      </c>
      <c r="H333" s="6" t="s">
        <v>121</v>
      </c>
      <c r="I333" s="6" t="s">
        <v>77</v>
      </c>
      <c r="J333" s="11">
        <f t="shared" si="144"/>
        <v>4432901.29</v>
      </c>
      <c r="K333" s="11">
        <f t="shared" si="144"/>
        <v>4432901.29</v>
      </c>
      <c r="L333" s="11">
        <f t="shared" si="144"/>
        <v>0</v>
      </c>
      <c r="M333" s="39">
        <f t="shared" si="141"/>
        <v>0</v>
      </c>
      <c r="N333" s="39">
        <f t="shared" si="142"/>
        <v>0</v>
      </c>
    </row>
    <row r="334" spans="1:14" x14ac:dyDescent="0.25">
      <c r="A334" s="13" t="s">
        <v>119</v>
      </c>
      <c r="B334" s="5">
        <v>52</v>
      </c>
      <c r="C334" s="5">
        <v>0</v>
      </c>
      <c r="D334" s="6" t="s">
        <v>66</v>
      </c>
      <c r="E334" s="5">
        <v>852</v>
      </c>
      <c r="F334" s="6" t="s">
        <v>98</v>
      </c>
      <c r="G334" s="6" t="s">
        <v>14</v>
      </c>
      <c r="H334" s="6" t="s">
        <v>121</v>
      </c>
      <c r="I334" s="6" t="s">
        <v>79</v>
      </c>
      <c r="J334" s="11">
        <v>4432901.29</v>
      </c>
      <c r="K334" s="11">
        <v>4432901.29</v>
      </c>
      <c r="L334" s="11">
        <v>0</v>
      </c>
      <c r="M334" s="39">
        <f t="shared" si="141"/>
        <v>0</v>
      </c>
      <c r="N334" s="39">
        <f t="shared" si="142"/>
        <v>0</v>
      </c>
    </row>
    <row r="335" spans="1:14" ht="38.25" x14ac:dyDescent="0.25">
      <c r="A335" s="4" t="s">
        <v>287</v>
      </c>
      <c r="B335" s="5">
        <v>52</v>
      </c>
      <c r="C335" s="5">
        <v>0</v>
      </c>
      <c r="D335" s="10" t="s">
        <v>66</v>
      </c>
      <c r="E335" s="5">
        <v>852</v>
      </c>
      <c r="F335" s="10" t="s">
        <v>98</v>
      </c>
      <c r="G335" s="6" t="s">
        <v>14</v>
      </c>
      <c r="H335" s="6" t="s">
        <v>288</v>
      </c>
      <c r="I335" s="6"/>
      <c r="J335" s="11">
        <f t="shared" si="144"/>
        <v>205012</v>
      </c>
      <c r="K335" s="11">
        <f t="shared" si="144"/>
        <v>205012</v>
      </c>
      <c r="L335" s="11">
        <f t="shared" si="144"/>
        <v>0</v>
      </c>
      <c r="M335" s="39">
        <f t="shared" si="141"/>
        <v>0</v>
      </c>
      <c r="N335" s="39">
        <f t="shared" si="142"/>
        <v>0</v>
      </c>
    </row>
    <row r="336" spans="1:14" ht="38.25" x14ac:dyDescent="0.25">
      <c r="A336" s="13" t="s">
        <v>76</v>
      </c>
      <c r="B336" s="5">
        <v>52</v>
      </c>
      <c r="C336" s="5">
        <v>0</v>
      </c>
      <c r="D336" s="6" t="s">
        <v>66</v>
      </c>
      <c r="E336" s="5">
        <v>852</v>
      </c>
      <c r="F336" s="6" t="s">
        <v>98</v>
      </c>
      <c r="G336" s="6" t="s">
        <v>14</v>
      </c>
      <c r="H336" s="6" t="s">
        <v>288</v>
      </c>
      <c r="I336" s="6" t="s">
        <v>77</v>
      </c>
      <c r="J336" s="11">
        <f t="shared" si="144"/>
        <v>205012</v>
      </c>
      <c r="K336" s="11">
        <f t="shared" si="144"/>
        <v>205012</v>
      </c>
      <c r="L336" s="11">
        <f t="shared" si="144"/>
        <v>0</v>
      </c>
      <c r="M336" s="39">
        <f t="shared" si="141"/>
        <v>0</v>
      </c>
      <c r="N336" s="39">
        <f t="shared" si="142"/>
        <v>0</v>
      </c>
    </row>
    <row r="337" spans="1:14" x14ac:dyDescent="0.25">
      <c r="A337" s="13" t="s">
        <v>119</v>
      </c>
      <c r="B337" s="5">
        <v>52</v>
      </c>
      <c r="C337" s="5">
        <v>0</v>
      </c>
      <c r="D337" s="6" t="s">
        <v>66</v>
      </c>
      <c r="E337" s="5">
        <v>852</v>
      </c>
      <c r="F337" s="6" t="s">
        <v>98</v>
      </c>
      <c r="G337" s="6" t="s">
        <v>14</v>
      </c>
      <c r="H337" s="6" t="s">
        <v>288</v>
      </c>
      <c r="I337" s="6" t="s">
        <v>79</v>
      </c>
      <c r="J337" s="11">
        <v>205012</v>
      </c>
      <c r="K337" s="11">
        <v>205012</v>
      </c>
      <c r="L337" s="11">
        <v>0</v>
      </c>
      <c r="M337" s="39">
        <f t="shared" si="141"/>
        <v>0</v>
      </c>
      <c r="N337" s="39">
        <f t="shared" si="142"/>
        <v>0</v>
      </c>
    </row>
    <row r="338" spans="1:14" ht="25.5" x14ac:dyDescent="0.25">
      <c r="A338" s="9" t="s">
        <v>122</v>
      </c>
      <c r="B338" s="5">
        <v>52</v>
      </c>
      <c r="C338" s="5">
        <v>0</v>
      </c>
      <c r="D338" s="10" t="s">
        <v>66</v>
      </c>
      <c r="E338" s="5">
        <v>852</v>
      </c>
      <c r="F338" s="6" t="s">
        <v>98</v>
      </c>
      <c r="G338" s="6" t="s">
        <v>66</v>
      </c>
      <c r="H338" s="6" t="s">
        <v>123</v>
      </c>
      <c r="I338" s="6"/>
      <c r="J338" s="11">
        <f t="shared" ref="J338:L342" si="145">J339</f>
        <v>856500</v>
      </c>
      <c r="K338" s="11">
        <f t="shared" si="145"/>
        <v>856500</v>
      </c>
      <c r="L338" s="11">
        <f t="shared" si="145"/>
        <v>0</v>
      </c>
      <c r="M338" s="39">
        <f t="shared" si="141"/>
        <v>0</v>
      </c>
      <c r="N338" s="39">
        <f t="shared" si="142"/>
        <v>0</v>
      </c>
    </row>
    <row r="339" spans="1:14" ht="38.25" x14ac:dyDescent="0.25">
      <c r="A339" s="9" t="s">
        <v>76</v>
      </c>
      <c r="B339" s="5">
        <v>52</v>
      </c>
      <c r="C339" s="5">
        <v>0</v>
      </c>
      <c r="D339" s="6" t="s">
        <v>66</v>
      </c>
      <c r="E339" s="5">
        <v>852</v>
      </c>
      <c r="F339" s="6" t="s">
        <v>98</v>
      </c>
      <c r="G339" s="10" t="s">
        <v>66</v>
      </c>
      <c r="H339" s="6" t="s">
        <v>123</v>
      </c>
      <c r="I339" s="6" t="s">
        <v>77</v>
      </c>
      <c r="J339" s="11">
        <f t="shared" si="145"/>
        <v>856500</v>
      </c>
      <c r="K339" s="11">
        <f t="shared" si="145"/>
        <v>856500</v>
      </c>
      <c r="L339" s="11">
        <f t="shared" si="145"/>
        <v>0</v>
      </c>
      <c r="M339" s="39">
        <f t="shared" si="141"/>
        <v>0</v>
      </c>
      <c r="N339" s="39">
        <f t="shared" si="142"/>
        <v>0</v>
      </c>
    </row>
    <row r="340" spans="1:14" x14ac:dyDescent="0.25">
      <c r="A340" s="9" t="s">
        <v>119</v>
      </c>
      <c r="B340" s="5">
        <v>52</v>
      </c>
      <c r="C340" s="5">
        <v>0</v>
      </c>
      <c r="D340" s="6" t="s">
        <v>66</v>
      </c>
      <c r="E340" s="5">
        <v>852</v>
      </c>
      <c r="F340" s="6" t="s">
        <v>98</v>
      </c>
      <c r="G340" s="10" t="s">
        <v>66</v>
      </c>
      <c r="H340" s="6" t="s">
        <v>123</v>
      </c>
      <c r="I340" s="6" t="s">
        <v>79</v>
      </c>
      <c r="J340" s="11">
        <v>856500</v>
      </c>
      <c r="K340" s="11">
        <v>856500</v>
      </c>
      <c r="L340" s="11">
        <v>0</v>
      </c>
      <c r="M340" s="39">
        <f t="shared" si="141"/>
        <v>0</v>
      </c>
      <c r="N340" s="39">
        <f t="shared" si="142"/>
        <v>0</v>
      </c>
    </row>
    <row r="341" spans="1:14" ht="63.75" x14ac:dyDescent="0.25">
      <c r="A341" s="9" t="s">
        <v>204</v>
      </c>
      <c r="B341" s="5">
        <v>52</v>
      </c>
      <c r="C341" s="5">
        <v>0</v>
      </c>
      <c r="D341" s="10" t="s">
        <v>66</v>
      </c>
      <c r="E341" s="5">
        <v>852</v>
      </c>
      <c r="F341" s="6" t="s">
        <v>98</v>
      </c>
      <c r="G341" s="6" t="s">
        <v>66</v>
      </c>
      <c r="H341" s="6" t="s">
        <v>205</v>
      </c>
      <c r="I341" s="6"/>
      <c r="J341" s="11">
        <f t="shared" si="145"/>
        <v>4657379.71</v>
      </c>
      <c r="K341" s="11">
        <f t="shared" si="145"/>
        <v>4657379.71</v>
      </c>
      <c r="L341" s="11">
        <f t="shared" si="145"/>
        <v>503589.03</v>
      </c>
      <c r="M341" s="39">
        <f t="shared" si="141"/>
        <v>0.10812711467753615</v>
      </c>
      <c r="N341" s="39">
        <f t="shared" si="142"/>
        <v>0.10812711467753615</v>
      </c>
    </row>
    <row r="342" spans="1:14" ht="38.25" x14ac:dyDescent="0.25">
      <c r="A342" s="9" t="s">
        <v>76</v>
      </c>
      <c r="B342" s="5">
        <v>52</v>
      </c>
      <c r="C342" s="5">
        <v>0</v>
      </c>
      <c r="D342" s="6" t="s">
        <v>66</v>
      </c>
      <c r="E342" s="5">
        <v>852</v>
      </c>
      <c r="F342" s="6" t="s">
        <v>98</v>
      </c>
      <c r="G342" s="10" t="s">
        <v>66</v>
      </c>
      <c r="H342" s="6" t="s">
        <v>205</v>
      </c>
      <c r="I342" s="6" t="s">
        <v>77</v>
      </c>
      <c r="J342" s="11">
        <f t="shared" si="145"/>
        <v>4657379.71</v>
      </c>
      <c r="K342" s="11">
        <f t="shared" si="145"/>
        <v>4657379.71</v>
      </c>
      <c r="L342" s="11">
        <f t="shared" si="145"/>
        <v>503589.03</v>
      </c>
      <c r="M342" s="39">
        <f t="shared" si="141"/>
        <v>0.10812711467753615</v>
      </c>
      <c r="N342" s="39">
        <f t="shared" si="142"/>
        <v>0.10812711467753615</v>
      </c>
    </row>
    <row r="343" spans="1:14" x14ac:dyDescent="0.25">
      <c r="A343" s="9" t="s">
        <v>119</v>
      </c>
      <c r="B343" s="5">
        <v>52</v>
      </c>
      <c r="C343" s="5">
        <v>0</v>
      </c>
      <c r="D343" s="6" t="s">
        <v>66</v>
      </c>
      <c r="E343" s="5">
        <v>852</v>
      </c>
      <c r="F343" s="6" t="s">
        <v>98</v>
      </c>
      <c r="G343" s="10" t="s">
        <v>66</v>
      </c>
      <c r="H343" s="6" t="s">
        <v>205</v>
      </c>
      <c r="I343" s="6" t="s">
        <v>79</v>
      </c>
      <c r="J343" s="11">
        <v>4657379.71</v>
      </c>
      <c r="K343" s="11">
        <v>4657379.71</v>
      </c>
      <c r="L343" s="11">
        <v>503589.03</v>
      </c>
      <c r="M343" s="39">
        <f t="shared" si="141"/>
        <v>0.10812711467753615</v>
      </c>
      <c r="N343" s="39">
        <f t="shared" si="142"/>
        <v>0.10812711467753615</v>
      </c>
    </row>
    <row r="344" spans="1:14" ht="51" x14ac:dyDescent="0.25">
      <c r="A344" s="9" t="s">
        <v>289</v>
      </c>
      <c r="B344" s="5">
        <v>52</v>
      </c>
      <c r="C344" s="5">
        <v>0</v>
      </c>
      <c r="D344" s="6" t="s">
        <v>66</v>
      </c>
      <c r="E344" s="5">
        <v>852</v>
      </c>
      <c r="F344" s="6"/>
      <c r="G344" s="6"/>
      <c r="H344" s="6" t="s">
        <v>290</v>
      </c>
      <c r="I344" s="6"/>
      <c r="J344" s="11">
        <f t="shared" ref="J344:L345" si="146">J345</f>
        <v>2765876</v>
      </c>
      <c r="K344" s="11">
        <f t="shared" si="146"/>
        <v>2765876</v>
      </c>
      <c r="L344" s="11">
        <f t="shared" si="146"/>
        <v>505000</v>
      </c>
      <c r="M344" s="39">
        <f t="shared" si="141"/>
        <v>0.18258229942340148</v>
      </c>
      <c r="N344" s="39">
        <f t="shared" si="142"/>
        <v>0.18258229942340148</v>
      </c>
    </row>
    <row r="345" spans="1:14" ht="38.25" x14ac:dyDescent="0.25">
      <c r="A345" s="9" t="s">
        <v>76</v>
      </c>
      <c r="B345" s="5">
        <v>52</v>
      </c>
      <c r="C345" s="5">
        <v>0</v>
      </c>
      <c r="D345" s="6" t="s">
        <v>66</v>
      </c>
      <c r="E345" s="5">
        <v>852</v>
      </c>
      <c r="F345" s="6"/>
      <c r="G345" s="6"/>
      <c r="H345" s="6" t="s">
        <v>290</v>
      </c>
      <c r="I345" s="6" t="s">
        <v>77</v>
      </c>
      <c r="J345" s="11">
        <f t="shared" si="146"/>
        <v>2765876</v>
      </c>
      <c r="K345" s="11">
        <f t="shared" si="146"/>
        <v>2765876</v>
      </c>
      <c r="L345" s="11">
        <f t="shared" si="146"/>
        <v>505000</v>
      </c>
      <c r="M345" s="39">
        <f t="shared" si="141"/>
        <v>0.18258229942340148</v>
      </c>
      <c r="N345" s="39">
        <f t="shared" si="142"/>
        <v>0.18258229942340148</v>
      </c>
    </row>
    <row r="346" spans="1:14" x14ac:dyDescent="0.25">
      <c r="A346" s="9" t="s">
        <v>119</v>
      </c>
      <c r="B346" s="5">
        <v>52</v>
      </c>
      <c r="C346" s="5">
        <v>0</v>
      </c>
      <c r="D346" s="6" t="s">
        <v>66</v>
      </c>
      <c r="E346" s="5">
        <v>852</v>
      </c>
      <c r="F346" s="6"/>
      <c r="G346" s="6"/>
      <c r="H346" s="6" t="s">
        <v>290</v>
      </c>
      <c r="I346" s="6" t="s">
        <v>79</v>
      </c>
      <c r="J346" s="11">
        <v>2765876</v>
      </c>
      <c r="K346" s="11">
        <v>2765876</v>
      </c>
      <c r="L346" s="11">
        <v>505000</v>
      </c>
      <c r="M346" s="39">
        <f t="shared" si="141"/>
        <v>0.18258229942340148</v>
      </c>
      <c r="N346" s="39">
        <f t="shared" si="142"/>
        <v>0.18258229942340148</v>
      </c>
    </row>
    <row r="347" spans="1:14" ht="51" x14ac:dyDescent="0.25">
      <c r="A347" s="13" t="s">
        <v>249</v>
      </c>
      <c r="B347" s="5">
        <v>52</v>
      </c>
      <c r="C347" s="5">
        <v>0</v>
      </c>
      <c r="D347" s="10" t="s">
        <v>66</v>
      </c>
      <c r="E347" s="5">
        <v>852</v>
      </c>
      <c r="F347" s="6"/>
      <c r="G347" s="6"/>
      <c r="H347" s="6" t="s">
        <v>254</v>
      </c>
      <c r="I347" s="6"/>
      <c r="J347" s="11">
        <f t="shared" ref="J347:L348" si="147">J348</f>
        <v>10000</v>
      </c>
      <c r="K347" s="11">
        <f t="shared" si="147"/>
        <v>10000</v>
      </c>
      <c r="L347" s="11">
        <f t="shared" si="147"/>
        <v>0</v>
      </c>
      <c r="M347" s="39">
        <f t="shared" si="141"/>
        <v>0</v>
      </c>
      <c r="N347" s="39">
        <f t="shared" si="142"/>
        <v>0</v>
      </c>
    </row>
    <row r="348" spans="1:14" ht="38.25" x14ac:dyDescent="0.25">
      <c r="A348" s="13" t="s">
        <v>76</v>
      </c>
      <c r="B348" s="5">
        <v>52</v>
      </c>
      <c r="C348" s="5">
        <v>0</v>
      </c>
      <c r="D348" s="6" t="s">
        <v>66</v>
      </c>
      <c r="E348" s="5">
        <v>852</v>
      </c>
      <c r="F348" s="6"/>
      <c r="G348" s="6"/>
      <c r="H348" s="6" t="s">
        <v>254</v>
      </c>
      <c r="I348" s="6" t="s">
        <v>77</v>
      </c>
      <c r="J348" s="11">
        <f t="shared" si="147"/>
        <v>10000</v>
      </c>
      <c r="K348" s="11">
        <f t="shared" si="147"/>
        <v>10000</v>
      </c>
      <c r="L348" s="11">
        <f t="shared" si="147"/>
        <v>0</v>
      </c>
      <c r="M348" s="39">
        <f t="shared" si="141"/>
        <v>0</v>
      </c>
      <c r="N348" s="39">
        <f t="shared" si="142"/>
        <v>0</v>
      </c>
    </row>
    <row r="349" spans="1:14" x14ac:dyDescent="0.25">
      <c r="A349" s="13" t="s">
        <v>119</v>
      </c>
      <c r="B349" s="5">
        <v>52</v>
      </c>
      <c r="C349" s="5">
        <v>0</v>
      </c>
      <c r="D349" s="6" t="s">
        <v>66</v>
      </c>
      <c r="E349" s="5">
        <v>852</v>
      </c>
      <c r="F349" s="6"/>
      <c r="G349" s="6"/>
      <c r="H349" s="6" t="s">
        <v>254</v>
      </c>
      <c r="I349" s="6" t="s">
        <v>79</v>
      </c>
      <c r="J349" s="11">
        <v>10000</v>
      </c>
      <c r="K349" s="11">
        <v>10000</v>
      </c>
      <c r="L349" s="11">
        <v>0</v>
      </c>
      <c r="M349" s="39">
        <f t="shared" si="141"/>
        <v>0</v>
      </c>
      <c r="N349" s="39">
        <f t="shared" si="142"/>
        <v>0</v>
      </c>
    </row>
    <row r="350" spans="1:14" ht="25.5" x14ac:dyDescent="0.25">
      <c r="A350" s="4" t="s">
        <v>124</v>
      </c>
      <c r="B350" s="5">
        <v>52</v>
      </c>
      <c r="C350" s="5">
        <v>0</v>
      </c>
      <c r="D350" s="6" t="s">
        <v>73</v>
      </c>
      <c r="E350" s="5"/>
      <c r="F350" s="6"/>
      <c r="G350" s="6"/>
      <c r="H350" s="6"/>
      <c r="I350" s="6"/>
      <c r="J350" s="11">
        <f t="shared" ref="J350:L351" si="148">J351</f>
        <v>3538800</v>
      </c>
      <c r="K350" s="11">
        <f t="shared" si="148"/>
        <v>3538800</v>
      </c>
      <c r="L350" s="11">
        <f t="shared" si="148"/>
        <v>869200</v>
      </c>
      <c r="M350" s="39">
        <f t="shared" si="141"/>
        <v>0.24561998417542669</v>
      </c>
      <c r="N350" s="39">
        <f t="shared" si="142"/>
        <v>0.24561998417542669</v>
      </c>
    </row>
    <row r="351" spans="1:14" ht="25.5" x14ac:dyDescent="0.25">
      <c r="A351" s="4" t="s">
        <v>184</v>
      </c>
      <c r="B351" s="5">
        <v>52</v>
      </c>
      <c r="C351" s="5">
        <v>0</v>
      </c>
      <c r="D351" s="10" t="s">
        <v>73</v>
      </c>
      <c r="E351" s="5">
        <v>852</v>
      </c>
      <c r="F351" s="10"/>
      <c r="G351" s="10"/>
      <c r="H351" s="10"/>
      <c r="I351" s="6"/>
      <c r="J351" s="11">
        <f t="shared" si="148"/>
        <v>3538800</v>
      </c>
      <c r="K351" s="11">
        <f t="shared" si="148"/>
        <v>3538800</v>
      </c>
      <c r="L351" s="11">
        <f t="shared" si="148"/>
        <v>869200</v>
      </c>
      <c r="M351" s="39">
        <f t="shared" si="141"/>
        <v>0.24561998417542669</v>
      </c>
      <c r="N351" s="39">
        <f t="shared" si="142"/>
        <v>0.24561998417542669</v>
      </c>
    </row>
    <row r="352" spans="1:14" ht="114.75" x14ac:dyDescent="0.25">
      <c r="A352" s="9" t="s">
        <v>125</v>
      </c>
      <c r="B352" s="5">
        <v>52</v>
      </c>
      <c r="C352" s="5">
        <v>0</v>
      </c>
      <c r="D352" s="6" t="s">
        <v>73</v>
      </c>
      <c r="E352" s="5">
        <v>852</v>
      </c>
      <c r="F352" s="6" t="s">
        <v>98</v>
      </c>
      <c r="G352" s="6" t="s">
        <v>206</v>
      </c>
      <c r="H352" s="6" t="s">
        <v>126</v>
      </c>
      <c r="I352" s="6"/>
      <c r="J352" s="11">
        <f t="shared" ref="J352:L352" si="149">J353+J355</f>
        <v>3538800</v>
      </c>
      <c r="K352" s="11">
        <f t="shared" si="149"/>
        <v>3538800</v>
      </c>
      <c r="L352" s="11">
        <f t="shared" si="149"/>
        <v>869200</v>
      </c>
      <c r="M352" s="39">
        <f t="shared" si="141"/>
        <v>0.24561998417542669</v>
      </c>
      <c r="N352" s="39">
        <f t="shared" si="142"/>
        <v>0.24561998417542669</v>
      </c>
    </row>
    <row r="353" spans="1:14" ht="38.25" x14ac:dyDescent="0.25">
      <c r="A353" s="13" t="s">
        <v>76</v>
      </c>
      <c r="B353" s="5">
        <v>52</v>
      </c>
      <c r="C353" s="5">
        <v>0</v>
      </c>
      <c r="D353" s="10" t="s">
        <v>73</v>
      </c>
      <c r="E353" s="5">
        <v>852</v>
      </c>
      <c r="F353" s="6" t="s">
        <v>98</v>
      </c>
      <c r="G353" s="6" t="s">
        <v>206</v>
      </c>
      <c r="H353" s="6" t="s">
        <v>126</v>
      </c>
      <c r="I353" s="6" t="s">
        <v>77</v>
      </c>
      <c r="J353" s="11">
        <f t="shared" ref="J353:L353" si="150">J354</f>
        <v>2127600</v>
      </c>
      <c r="K353" s="11">
        <f t="shared" si="150"/>
        <v>2127600</v>
      </c>
      <c r="L353" s="11">
        <f t="shared" si="150"/>
        <v>519900</v>
      </c>
      <c r="M353" s="39">
        <f t="shared" si="141"/>
        <v>0.24435984207557812</v>
      </c>
      <c r="N353" s="39">
        <f t="shared" si="142"/>
        <v>0.24435984207557812</v>
      </c>
    </row>
    <row r="354" spans="1:14" x14ac:dyDescent="0.25">
      <c r="A354" s="13" t="s">
        <v>119</v>
      </c>
      <c r="B354" s="5">
        <v>52</v>
      </c>
      <c r="C354" s="5">
        <v>0</v>
      </c>
      <c r="D354" s="6" t="s">
        <v>73</v>
      </c>
      <c r="E354" s="5">
        <v>852</v>
      </c>
      <c r="F354" s="6" t="s">
        <v>98</v>
      </c>
      <c r="G354" s="6" t="s">
        <v>14</v>
      </c>
      <c r="H354" s="6" t="s">
        <v>126</v>
      </c>
      <c r="I354" s="6" t="s">
        <v>79</v>
      </c>
      <c r="J354" s="11">
        <v>2127600</v>
      </c>
      <c r="K354" s="11">
        <v>2127600</v>
      </c>
      <c r="L354" s="11">
        <v>519900</v>
      </c>
      <c r="M354" s="39">
        <f t="shared" si="141"/>
        <v>0.24435984207557812</v>
      </c>
      <c r="N354" s="39">
        <f t="shared" si="142"/>
        <v>0.24435984207557812</v>
      </c>
    </row>
    <row r="355" spans="1:14" ht="25.5" x14ac:dyDescent="0.25">
      <c r="A355" s="12" t="s">
        <v>170</v>
      </c>
      <c r="B355" s="5">
        <v>52</v>
      </c>
      <c r="C355" s="5">
        <v>0</v>
      </c>
      <c r="D355" s="10" t="s">
        <v>73</v>
      </c>
      <c r="E355" s="5">
        <v>852</v>
      </c>
      <c r="F355" s="6" t="s">
        <v>98</v>
      </c>
      <c r="G355" s="6" t="s">
        <v>87</v>
      </c>
      <c r="H355" s="6" t="s">
        <v>126</v>
      </c>
      <c r="I355" s="6" t="s">
        <v>171</v>
      </c>
      <c r="J355" s="11">
        <f t="shared" ref="J355:L355" si="151">J356</f>
        <v>1411200</v>
      </c>
      <c r="K355" s="11">
        <f t="shared" si="151"/>
        <v>1411200</v>
      </c>
      <c r="L355" s="11">
        <f t="shared" si="151"/>
        <v>349300</v>
      </c>
      <c r="M355" s="39">
        <f t="shared" si="141"/>
        <v>0.24751984126984128</v>
      </c>
      <c r="N355" s="39">
        <f t="shared" si="142"/>
        <v>0.24751984126984128</v>
      </c>
    </row>
    <row r="356" spans="1:14" ht="25.5" x14ac:dyDescent="0.25">
      <c r="A356" s="12" t="s">
        <v>172</v>
      </c>
      <c r="B356" s="5">
        <v>52</v>
      </c>
      <c r="C356" s="5">
        <v>0</v>
      </c>
      <c r="D356" s="6" t="s">
        <v>73</v>
      </c>
      <c r="E356" s="5">
        <v>852</v>
      </c>
      <c r="F356" s="6" t="s">
        <v>114</v>
      </c>
      <c r="G356" s="6" t="s">
        <v>73</v>
      </c>
      <c r="H356" s="6" t="s">
        <v>126</v>
      </c>
      <c r="I356" s="6" t="s">
        <v>173</v>
      </c>
      <c r="J356" s="11">
        <v>1411200</v>
      </c>
      <c r="K356" s="11">
        <v>1411200</v>
      </c>
      <c r="L356" s="11">
        <v>349300</v>
      </c>
      <c r="M356" s="39">
        <f t="shared" si="141"/>
        <v>0.24751984126984128</v>
      </c>
      <c r="N356" s="39">
        <f t="shared" si="142"/>
        <v>0.24751984126984128</v>
      </c>
    </row>
    <row r="357" spans="1:14" ht="42" customHeight="1" x14ac:dyDescent="0.25">
      <c r="A357" s="12" t="s">
        <v>255</v>
      </c>
      <c r="B357" s="5">
        <v>52</v>
      </c>
      <c r="C357" s="5">
        <v>0</v>
      </c>
      <c r="D357" s="6" t="s">
        <v>70</v>
      </c>
      <c r="E357" s="5"/>
      <c r="F357" s="6"/>
      <c r="G357" s="6"/>
      <c r="H357" s="6"/>
      <c r="I357" s="6"/>
      <c r="J357" s="11">
        <f t="shared" ref="J357:K360" si="152">J358</f>
        <v>9620423.2200000007</v>
      </c>
      <c r="K357" s="11">
        <f t="shared" si="152"/>
        <v>9620423.2200000007</v>
      </c>
      <c r="L357" s="11">
        <f t="shared" ref="L357:L360" si="153">L358</f>
        <v>0</v>
      </c>
      <c r="M357" s="39">
        <f t="shared" si="141"/>
        <v>0</v>
      </c>
      <c r="N357" s="39">
        <f t="shared" si="142"/>
        <v>0</v>
      </c>
    </row>
    <row r="358" spans="1:14" ht="25.5" x14ac:dyDescent="0.25">
      <c r="A358" s="12" t="s">
        <v>184</v>
      </c>
      <c r="B358" s="5">
        <v>52</v>
      </c>
      <c r="C358" s="5">
        <v>0</v>
      </c>
      <c r="D358" s="6" t="s">
        <v>70</v>
      </c>
      <c r="E358" s="5">
        <v>852</v>
      </c>
      <c r="F358" s="6"/>
      <c r="G358" s="6"/>
      <c r="H358" s="6"/>
      <c r="I358" s="6"/>
      <c r="J358" s="11">
        <f t="shared" si="152"/>
        <v>9620423.2200000007</v>
      </c>
      <c r="K358" s="11">
        <f t="shared" si="152"/>
        <v>9620423.2200000007</v>
      </c>
      <c r="L358" s="11">
        <f t="shared" si="153"/>
        <v>0</v>
      </c>
      <c r="M358" s="39">
        <f t="shared" si="141"/>
        <v>0</v>
      </c>
      <c r="N358" s="39">
        <f t="shared" si="142"/>
        <v>0</v>
      </c>
    </row>
    <row r="359" spans="1:14" ht="25.5" x14ac:dyDescent="0.25">
      <c r="A359" s="12" t="s">
        <v>248</v>
      </c>
      <c r="B359" s="5">
        <v>52</v>
      </c>
      <c r="C359" s="5">
        <v>0</v>
      </c>
      <c r="D359" s="6" t="s">
        <v>70</v>
      </c>
      <c r="E359" s="5">
        <v>852</v>
      </c>
      <c r="F359" s="6"/>
      <c r="G359" s="6"/>
      <c r="H359" s="6" t="s">
        <v>256</v>
      </c>
      <c r="I359" s="6"/>
      <c r="J359" s="11">
        <f t="shared" si="152"/>
        <v>9620423.2200000007</v>
      </c>
      <c r="K359" s="11">
        <f t="shared" si="152"/>
        <v>9620423.2200000007</v>
      </c>
      <c r="L359" s="11">
        <f t="shared" si="153"/>
        <v>0</v>
      </c>
      <c r="M359" s="39">
        <f t="shared" si="141"/>
        <v>0</v>
      </c>
      <c r="N359" s="39">
        <f t="shared" si="142"/>
        <v>0</v>
      </c>
    </row>
    <row r="360" spans="1:14" ht="38.25" x14ac:dyDescent="0.25">
      <c r="A360" s="13" t="s">
        <v>76</v>
      </c>
      <c r="B360" s="5">
        <v>52</v>
      </c>
      <c r="C360" s="5">
        <v>0</v>
      </c>
      <c r="D360" s="6" t="s">
        <v>70</v>
      </c>
      <c r="E360" s="5">
        <v>852</v>
      </c>
      <c r="F360" s="6"/>
      <c r="G360" s="6"/>
      <c r="H360" s="6" t="s">
        <v>256</v>
      </c>
      <c r="I360" s="6" t="s">
        <v>77</v>
      </c>
      <c r="J360" s="11">
        <f t="shared" si="152"/>
        <v>9620423.2200000007</v>
      </c>
      <c r="K360" s="11">
        <f t="shared" si="152"/>
        <v>9620423.2200000007</v>
      </c>
      <c r="L360" s="11">
        <f t="shared" si="153"/>
        <v>0</v>
      </c>
      <c r="M360" s="39">
        <f t="shared" si="141"/>
        <v>0</v>
      </c>
      <c r="N360" s="39">
        <f t="shared" si="142"/>
        <v>0</v>
      </c>
    </row>
    <row r="361" spans="1:14" x14ac:dyDescent="0.25">
      <c r="A361" s="13" t="s">
        <v>119</v>
      </c>
      <c r="B361" s="5">
        <v>52</v>
      </c>
      <c r="C361" s="5">
        <v>0</v>
      </c>
      <c r="D361" s="6" t="s">
        <v>70</v>
      </c>
      <c r="E361" s="5">
        <v>852</v>
      </c>
      <c r="F361" s="6"/>
      <c r="G361" s="6"/>
      <c r="H361" s="6" t="s">
        <v>256</v>
      </c>
      <c r="I361" s="6" t="s">
        <v>79</v>
      </c>
      <c r="J361" s="11">
        <v>9620423.2200000007</v>
      </c>
      <c r="K361" s="11">
        <v>9620423.2200000007</v>
      </c>
      <c r="L361" s="11">
        <v>0</v>
      </c>
      <c r="M361" s="39">
        <f t="shared" si="141"/>
        <v>0</v>
      </c>
      <c r="N361" s="39">
        <f t="shared" si="142"/>
        <v>0</v>
      </c>
    </row>
    <row r="362" spans="1:14" ht="25.5" x14ac:dyDescent="0.25">
      <c r="A362" s="4" t="s">
        <v>208</v>
      </c>
      <c r="B362" s="5">
        <v>52</v>
      </c>
      <c r="C362" s="5">
        <v>0</v>
      </c>
      <c r="D362" s="6" t="s">
        <v>94</v>
      </c>
      <c r="E362" s="5"/>
      <c r="F362" s="6"/>
      <c r="G362" s="6"/>
      <c r="H362" s="6"/>
      <c r="I362" s="6"/>
      <c r="J362" s="11">
        <f t="shared" ref="J362:L365" si="154">J363</f>
        <v>670360</v>
      </c>
      <c r="K362" s="11">
        <f t="shared" si="154"/>
        <v>670360</v>
      </c>
      <c r="L362" s="11">
        <f t="shared" si="154"/>
        <v>0</v>
      </c>
      <c r="M362" s="39">
        <f t="shared" si="141"/>
        <v>0</v>
      </c>
      <c r="N362" s="39">
        <f t="shared" si="142"/>
        <v>0</v>
      </c>
    </row>
    <row r="363" spans="1:14" s="38" customFormat="1" ht="25.5" x14ac:dyDescent="0.25">
      <c r="A363" s="4" t="s">
        <v>184</v>
      </c>
      <c r="B363" s="5">
        <v>52</v>
      </c>
      <c r="C363" s="5">
        <v>0</v>
      </c>
      <c r="D363" s="10" t="s">
        <v>94</v>
      </c>
      <c r="E363" s="5">
        <v>852</v>
      </c>
      <c r="F363" s="10"/>
      <c r="G363" s="10"/>
      <c r="H363" s="10"/>
      <c r="I363" s="6"/>
      <c r="J363" s="11">
        <f t="shared" si="154"/>
        <v>670360</v>
      </c>
      <c r="K363" s="11">
        <f t="shared" si="154"/>
        <v>670360</v>
      </c>
      <c r="L363" s="11">
        <f t="shared" si="154"/>
        <v>0</v>
      </c>
      <c r="M363" s="39">
        <f t="shared" si="141"/>
        <v>0</v>
      </c>
      <c r="N363" s="39">
        <f t="shared" si="142"/>
        <v>0</v>
      </c>
    </row>
    <row r="364" spans="1:14" ht="25.5" x14ac:dyDescent="0.25">
      <c r="A364" s="4" t="s">
        <v>209</v>
      </c>
      <c r="B364" s="5">
        <v>52</v>
      </c>
      <c r="C364" s="5">
        <v>0</v>
      </c>
      <c r="D364" s="6" t="s">
        <v>94</v>
      </c>
      <c r="E364" s="5">
        <v>852</v>
      </c>
      <c r="F364" s="6" t="s">
        <v>98</v>
      </c>
      <c r="G364" s="6" t="s">
        <v>66</v>
      </c>
      <c r="H364" s="6" t="s">
        <v>210</v>
      </c>
      <c r="I364" s="6"/>
      <c r="J364" s="11">
        <f t="shared" si="154"/>
        <v>670360</v>
      </c>
      <c r="K364" s="11">
        <f t="shared" si="154"/>
        <v>670360</v>
      </c>
      <c r="L364" s="11">
        <f t="shared" si="154"/>
        <v>0</v>
      </c>
      <c r="M364" s="39">
        <f t="shared" si="141"/>
        <v>0</v>
      </c>
      <c r="N364" s="39">
        <f t="shared" si="142"/>
        <v>0</v>
      </c>
    </row>
    <row r="365" spans="1:14" ht="38.25" x14ac:dyDescent="0.25">
      <c r="A365" s="13" t="s">
        <v>76</v>
      </c>
      <c r="B365" s="5">
        <v>52</v>
      </c>
      <c r="C365" s="5">
        <v>0</v>
      </c>
      <c r="D365" s="6" t="s">
        <v>94</v>
      </c>
      <c r="E365" s="5">
        <v>852</v>
      </c>
      <c r="F365" s="6" t="s">
        <v>98</v>
      </c>
      <c r="G365" s="6" t="s">
        <v>66</v>
      </c>
      <c r="H365" s="6" t="s">
        <v>210</v>
      </c>
      <c r="I365" s="6" t="s">
        <v>77</v>
      </c>
      <c r="J365" s="11">
        <f t="shared" si="154"/>
        <v>670360</v>
      </c>
      <c r="K365" s="11">
        <f t="shared" si="154"/>
        <v>670360</v>
      </c>
      <c r="L365" s="11">
        <f t="shared" si="154"/>
        <v>0</v>
      </c>
      <c r="M365" s="39">
        <f t="shared" si="141"/>
        <v>0</v>
      </c>
      <c r="N365" s="39">
        <f t="shared" si="142"/>
        <v>0</v>
      </c>
    </row>
    <row r="366" spans="1:14" x14ac:dyDescent="0.25">
      <c r="A366" s="13" t="s">
        <v>119</v>
      </c>
      <c r="B366" s="5">
        <v>52</v>
      </c>
      <c r="C366" s="5">
        <v>0</v>
      </c>
      <c r="D366" s="6" t="s">
        <v>94</v>
      </c>
      <c r="E366" s="5">
        <v>852</v>
      </c>
      <c r="F366" s="6" t="s">
        <v>98</v>
      </c>
      <c r="G366" s="6" t="s">
        <v>66</v>
      </c>
      <c r="H366" s="6" t="s">
        <v>210</v>
      </c>
      <c r="I366" s="6" t="s">
        <v>79</v>
      </c>
      <c r="J366" s="11">
        <v>670360</v>
      </c>
      <c r="K366" s="11">
        <v>670360</v>
      </c>
      <c r="L366" s="11">
        <v>0</v>
      </c>
      <c r="M366" s="39">
        <f t="shared" si="141"/>
        <v>0</v>
      </c>
      <c r="N366" s="39">
        <f t="shared" si="142"/>
        <v>0</v>
      </c>
    </row>
    <row r="367" spans="1:14" ht="25.5" x14ac:dyDescent="0.25">
      <c r="A367" s="4" t="s">
        <v>211</v>
      </c>
      <c r="B367" s="5">
        <v>52</v>
      </c>
      <c r="C367" s="5">
        <v>0</v>
      </c>
      <c r="D367" s="6" t="s">
        <v>98</v>
      </c>
      <c r="E367" s="5"/>
      <c r="F367" s="6"/>
      <c r="G367" s="6"/>
      <c r="H367" s="6"/>
      <c r="I367" s="6"/>
      <c r="J367" s="11">
        <f t="shared" ref="J367:L373" si="155">J368</f>
        <v>394780</v>
      </c>
      <c r="K367" s="11">
        <f t="shared" si="155"/>
        <v>394780</v>
      </c>
      <c r="L367" s="11">
        <f t="shared" si="155"/>
        <v>141097.5</v>
      </c>
      <c r="M367" s="39">
        <f t="shared" si="141"/>
        <v>0.35740792340037492</v>
      </c>
      <c r="N367" s="39">
        <f t="shared" si="142"/>
        <v>0.35740792340037492</v>
      </c>
    </row>
    <row r="368" spans="1:14" ht="25.5" x14ac:dyDescent="0.25">
      <c r="A368" s="4" t="s">
        <v>184</v>
      </c>
      <c r="B368" s="5">
        <v>52</v>
      </c>
      <c r="C368" s="5">
        <v>0</v>
      </c>
      <c r="D368" s="10" t="s">
        <v>98</v>
      </c>
      <c r="E368" s="5">
        <v>852</v>
      </c>
      <c r="F368" s="10"/>
      <c r="G368" s="10"/>
      <c r="H368" s="10"/>
      <c r="I368" s="6"/>
      <c r="J368" s="11">
        <f t="shared" ref="J368:L368" si="156">J372+J369</f>
        <v>394780</v>
      </c>
      <c r="K368" s="11">
        <f t="shared" si="156"/>
        <v>394780</v>
      </c>
      <c r="L368" s="11">
        <f t="shared" si="156"/>
        <v>141097.5</v>
      </c>
      <c r="M368" s="39">
        <f t="shared" si="141"/>
        <v>0.35740792340037492</v>
      </c>
      <c r="N368" s="39">
        <f t="shared" si="142"/>
        <v>0.35740792340037492</v>
      </c>
    </row>
    <row r="369" spans="1:14" ht="25.5" x14ac:dyDescent="0.25">
      <c r="A369" s="12" t="s">
        <v>159</v>
      </c>
      <c r="B369" s="5">
        <v>52</v>
      </c>
      <c r="C369" s="5">
        <v>0</v>
      </c>
      <c r="D369" s="6" t="s">
        <v>98</v>
      </c>
      <c r="E369" s="5">
        <v>852</v>
      </c>
      <c r="F369" s="10"/>
      <c r="G369" s="10"/>
      <c r="H369" s="10" t="s">
        <v>160</v>
      </c>
      <c r="I369" s="6"/>
      <c r="J369" s="11">
        <f t="shared" ref="J369:L370" si="157">J370</f>
        <v>252480</v>
      </c>
      <c r="K369" s="11">
        <f t="shared" si="157"/>
        <v>252480</v>
      </c>
      <c r="L369" s="11">
        <f t="shared" si="157"/>
        <v>136535</v>
      </c>
      <c r="M369" s="39">
        <f t="shared" si="141"/>
        <v>0.5407755069708492</v>
      </c>
      <c r="N369" s="39">
        <f t="shared" si="142"/>
        <v>0.5407755069708492</v>
      </c>
    </row>
    <row r="370" spans="1:14" ht="38.25" x14ac:dyDescent="0.25">
      <c r="A370" s="13" t="s">
        <v>21</v>
      </c>
      <c r="B370" s="5">
        <v>52</v>
      </c>
      <c r="C370" s="5">
        <v>0</v>
      </c>
      <c r="D370" s="6" t="s">
        <v>98</v>
      </c>
      <c r="E370" s="5">
        <v>852</v>
      </c>
      <c r="F370" s="10"/>
      <c r="G370" s="10"/>
      <c r="H370" s="10" t="s">
        <v>160</v>
      </c>
      <c r="I370" s="6" t="s">
        <v>22</v>
      </c>
      <c r="J370" s="11">
        <f t="shared" si="157"/>
        <v>252480</v>
      </c>
      <c r="K370" s="11">
        <f t="shared" si="157"/>
        <v>252480</v>
      </c>
      <c r="L370" s="11">
        <f t="shared" si="157"/>
        <v>136535</v>
      </c>
      <c r="M370" s="39">
        <f t="shared" si="141"/>
        <v>0.5407755069708492</v>
      </c>
      <c r="N370" s="39">
        <f t="shared" si="142"/>
        <v>0.5407755069708492</v>
      </c>
    </row>
    <row r="371" spans="1:14" ht="38.25" x14ac:dyDescent="0.25">
      <c r="A371" s="13" t="s">
        <v>23</v>
      </c>
      <c r="B371" s="5">
        <v>52</v>
      </c>
      <c r="C371" s="5">
        <v>0</v>
      </c>
      <c r="D371" s="6" t="s">
        <v>98</v>
      </c>
      <c r="E371" s="5">
        <v>852</v>
      </c>
      <c r="F371" s="10"/>
      <c r="G371" s="10"/>
      <c r="H371" s="10" t="s">
        <v>160</v>
      </c>
      <c r="I371" s="6" t="s">
        <v>24</v>
      </c>
      <c r="J371" s="11">
        <v>252480</v>
      </c>
      <c r="K371" s="11">
        <v>252480</v>
      </c>
      <c r="L371" s="11">
        <v>136535</v>
      </c>
      <c r="M371" s="39">
        <f t="shared" si="141"/>
        <v>0.5407755069708492</v>
      </c>
      <c r="N371" s="39">
        <f t="shared" si="142"/>
        <v>0.5407755069708492</v>
      </c>
    </row>
    <row r="372" spans="1:14" ht="25.5" x14ac:dyDescent="0.25">
      <c r="A372" s="4" t="s">
        <v>212</v>
      </c>
      <c r="B372" s="5">
        <v>52</v>
      </c>
      <c r="C372" s="5">
        <v>0</v>
      </c>
      <c r="D372" s="6" t="s">
        <v>98</v>
      </c>
      <c r="E372" s="5">
        <v>852</v>
      </c>
      <c r="F372" s="6" t="s">
        <v>98</v>
      </c>
      <c r="G372" s="6" t="s">
        <v>98</v>
      </c>
      <c r="H372" s="6" t="s">
        <v>213</v>
      </c>
      <c r="I372" s="6"/>
      <c r="J372" s="11">
        <f>J373</f>
        <v>142300</v>
      </c>
      <c r="K372" s="11">
        <f>K373</f>
        <v>142300</v>
      </c>
      <c r="L372" s="11">
        <f t="shared" ref="L372" si="158">L373</f>
        <v>4562.5</v>
      </c>
      <c r="M372" s="39">
        <f t="shared" si="141"/>
        <v>3.2062543921293041E-2</v>
      </c>
      <c r="N372" s="39">
        <f t="shared" si="142"/>
        <v>3.2062543921293041E-2</v>
      </c>
    </row>
    <row r="373" spans="1:14" ht="38.25" x14ac:dyDescent="0.25">
      <c r="A373" s="13" t="s">
        <v>21</v>
      </c>
      <c r="B373" s="5">
        <v>52</v>
      </c>
      <c r="C373" s="5">
        <v>0</v>
      </c>
      <c r="D373" s="6" t="s">
        <v>98</v>
      </c>
      <c r="E373" s="5">
        <v>852</v>
      </c>
      <c r="F373" s="6" t="s">
        <v>98</v>
      </c>
      <c r="G373" s="6" t="s">
        <v>98</v>
      </c>
      <c r="H373" s="6" t="s">
        <v>213</v>
      </c>
      <c r="I373" s="6" t="s">
        <v>22</v>
      </c>
      <c r="J373" s="11">
        <f t="shared" si="155"/>
        <v>142300</v>
      </c>
      <c r="K373" s="11">
        <f t="shared" si="155"/>
        <v>142300</v>
      </c>
      <c r="L373" s="11">
        <f t="shared" si="155"/>
        <v>4562.5</v>
      </c>
      <c r="M373" s="39">
        <f t="shared" si="141"/>
        <v>3.2062543921293041E-2</v>
      </c>
      <c r="N373" s="39">
        <f t="shared" si="142"/>
        <v>3.2062543921293041E-2</v>
      </c>
    </row>
    <row r="374" spans="1:14" ht="38.25" x14ac:dyDescent="0.25">
      <c r="A374" s="13" t="s">
        <v>23</v>
      </c>
      <c r="B374" s="5">
        <v>52</v>
      </c>
      <c r="C374" s="5">
        <v>0</v>
      </c>
      <c r="D374" s="6" t="s">
        <v>98</v>
      </c>
      <c r="E374" s="5">
        <v>852</v>
      </c>
      <c r="F374" s="6" t="s">
        <v>98</v>
      </c>
      <c r="G374" s="6" t="s">
        <v>98</v>
      </c>
      <c r="H374" s="6" t="s">
        <v>213</v>
      </c>
      <c r="I374" s="6" t="s">
        <v>24</v>
      </c>
      <c r="J374" s="11">
        <v>142300</v>
      </c>
      <c r="K374" s="11">
        <v>142300</v>
      </c>
      <c r="L374" s="11">
        <v>4562.5</v>
      </c>
      <c r="M374" s="39">
        <f t="shared" si="141"/>
        <v>3.2062543921293041E-2</v>
      </c>
      <c r="N374" s="39">
        <f t="shared" si="142"/>
        <v>3.2062543921293041E-2</v>
      </c>
    </row>
    <row r="375" spans="1:14" ht="38.25" x14ac:dyDescent="0.25">
      <c r="A375" s="4" t="s">
        <v>214</v>
      </c>
      <c r="B375" s="5">
        <v>52</v>
      </c>
      <c r="C375" s="5">
        <v>0</v>
      </c>
      <c r="D375" s="6" t="s">
        <v>101</v>
      </c>
      <c r="E375" s="5"/>
      <c r="F375" s="6"/>
      <c r="G375" s="6"/>
      <c r="H375" s="6"/>
      <c r="I375" s="6"/>
      <c r="J375" s="11">
        <f t="shared" ref="J375:L375" si="159">J376</f>
        <v>8943148</v>
      </c>
      <c r="K375" s="11">
        <f t="shared" si="159"/>
        <v>8943148</v>
      </c>
      <c r="L375" s="11">
        <f t="shared" si="159"/>
        <v>1441874.8</v>
      </c>
      <c r="M375" s="39">
        <f t="shared" si="141"/>
        <v>0.16122676265672894</v>
      </c>
      <c r="N375" s="39">
        <f t="shared" si="142"/>
        <v>0.16122676265672894</v>
      </c>
    </row>
    <row r="376" spans="1:14" ht="25.5" x14ac:dyDescent="0.25">
      <c r="A376" s="4" t="s">
        <v>184</v>
      </c>
      <c r="B376" s="5">
        <v>52</v>
      </c>
      <c r="C376" s="5">
        <v>0</v>
      </c>
      <c r="D376" s="10" t="s">
        <v>101</v>
      </c>
      <c r="E376" s="5">
        <v>852</v>
      </c>
      <c r="F376" s="10"/>
      <c r="G376" s="10"/>
      <c r="H376" s="10"/>
      <c r="I376" s="6"/>
      <c r="J376" s="11">
        <f t="shared" ref="J376:L376" si="160">J377+J380+J383</f>
        <v>8943148</v>
      </c>
      <c r="K376" s="11">
        <f t="shared" si="160"/>
        <v>8943148</v>
      </c>
      <c r="L376" s="11">
        <f t="shared" si="160"/>
        <v>1441874.8</v>
      </c>
      <c r="M376" s="39">
        <f t="shared" si="141"/>
        <v>0.16122676265672894</v>
      </c>
      <c r="N376" s="39">
        <f t="shared" si="142"/>
        <v>0.16122676265672894</v>
      </c>
    </row>
    <row r="377" spans="1:14" ht="51" x14ac:dyDescent="0.25">
      <c r="A377" s="4" t="s">
        <v>215</v>
      </c>
      <c r="B377" s="5">
        <v>52</v>
      </c>
      <c r="C377" s="5">
        <v>0</v>
      </c>
      <c r="D377" s="6" t="s">
        <v>101</v>
      </c>
      <c r="E377" s="5">
        <v>852</v>
      </c>
      <c r="F377" s="6" t="s">
        <v>114</v>
      </c>
      <c r="G377" s="6" t="s">
        <v>73</v>
      </c>
      <c r="H377" s="6" t="s">
        <v>216</v>
      </c>
      <c r="I377" s="6"/>
      <c r="J377" s="11">
        <f t="shared" ref="J377:L378" si="161">J378</f>
        <v>128000</v>
      </c>
      <c r="K377" s="11">
        <f t="shared" si="161"/>
        <v>128000</v>
      </c>
      <c r="L377" s="11">
        <f t="shared" si="161"/>
        <v>10500</v>
      </c>
      <c r="M377" s="39">
        <f t="shared" si="141"/>
        <v>8.203125E-2</v>
      </c>
      <c r="N377" s="39">
        <f t="shared" si="142"/>
        <v>8.203125E-2</v>
      </c>
    </row>
    <row r="378" spans="1:14" ht="25.5" x14ac:dyDescent="0.25">
      <c r="A378" s="12" t="s">
        <v>170</v>
      </c>
      <c r="B378" s="5">
        <v>52</v>
      </c>
      <c r="C378" s="5">
        <v>0</v>
      </c>
      <c r="D378" s="6" t="s">
        <v>101</v>
      </c>
      <c r="E378" s="5">
        <v>852</v>
      </c>
      <c r="F378" s="6" t="s">
        <v>114</v>
      </c>
      <c r="G378" s="6" t="s">
        <v>73</v>
      </c>
      <c r="H378" s="6" t="s">
        <v>216</v>
      </c>
      <c r="I378" s="6" t="s">
        <v>171</v>
      </c>
      <c r="J378" s="11">
        <f t="shared" si="161"/>
        <v>128000</v>
      </c>
      <c r="K378" s="11">
        <f t="shared" si="161"/>
        <v>128000</v>
      </c>
      <c r="L378" s="11">
        <f t="shared" si="161"/>
        <v>10500</v>
      </c>
      <c r="M378" s="39">
        <f t="shared" si="141"/>
        <v>8.203125E-2</v>
      </c>
      <c r="N378" s="39">
        <f t="shared" si="142"/>
        <v>8.203125E-2</v>
      </c>
    </row>
    <row r="379" spans="1:14" ht="25.5" x14ac:dyDescent="0.25">
      <c r="A379" s="12" t="s">
        <v>172</v>
      </c>
      <c r="B379" s="5">
        <v>52</v>
      </c>
      <c r="C379" s="5">
        <v>0</v>
      </c>
      <c r="D379" s="6" t="s">
        <v>101</v>
      </c>
      <c r="E379" s="5">
        <v>852</v>
      </c>
      <c r="F379" s="6" t="s">
        <v>114</v>
      </c>
      <c r="G379" s="6" t="s">
        <v>73</v>
      </c>
      <c r="H379" s="6" t="s">
        <v>216</v>
      </c>
      <c r="I379" s="6" t="s">
        <v>173</v>
      </c>
      <c r="J379" s="11">
        <v>128000</v>
      </c>
      <c r="K379" s="11">
        <v>128000</v>
      </c>
      <c r="L379" s="11">
        <v>10500</v>
      </c>
      <c r="M379" s="39">
        <f t="shared" si="141"/>
        <v>8.203125E-2</v>
      </c>
      <c r="N379" s="39">
        <f t="shared" si="142"/>
        <v>8.203125E-2</v>
      </c>
    </row>
    <row r="380" spans="1:14" ht="102" x14ac:dyDescent="0.25">
      <c r="A380" s="4" t="s">
        <v>217</v>
      </c>
      <c r="B380" s="5">
        <v>52</v>
      </c>
      <c r="C380" s="5">
        <v>0</v>
      </c>
      <c r="D380" s="6" t="s">
        <v>101</v>
      </c>
      <c r="E380" s="5">
        <v>852</v>
      </c>
      <c r="F380" s="6"/>
      <c r="G380" s="6"/>
      <c r="H380" s="6" t="s">
        <v>218</v>
      </c>
      <c r="I380" s="6"/>
      <c r="J380" s="11">
        <f t="shared" ref="J380:L381" si="162">J381</f>
        <v>54000</v>
      </c>
      <c r="K380" s="11">
        <f t="shared" si="162"/>
        <v>54000</v>
      </c>
      <c r="L380" s="11">
        <f t="shared" si="162"/>
        <v>4000</v>
      </c>
      <c r="M380" s="39">
        <f t="shared" si="141"/>
        <v>7.407407407407407E-2</v>
      </c>
      <c r="N380" s="39">
        <f t="shared" si="142"/>
        <v>7.407407407407407E-2</v>
      </c>
    </row>
    <row r="381" spans="1:14" ht="38.25" x14ac:dyDescent="0.25">
      <c r="A381" s="13" t="s">
        <v>21</v>
      </c>
      <c r="B381" s="5">
        <v>52</v>
      </c>
      <c r="C381" s="5">
        <v>0</v>
      </c>
      <c r="D381" s="6" t="s">
        <v>101</v>
      </c>
      <c r="E381" s="5">
        <v>852</v>
      </c>
      <c r="F381" s="10" t="s">
        <v>114</v>
      </c>
      <c r="G381" s="10" t="s">
        <v>94</v>
      </c>
      <c r="H381" s="6" t="s">
        <v>218</v>
      </c>
      <c r="I381" s="6" t="s">
        <v>22</v>
      </c>
      <c r="J381" s="11">
        <f t="shared" si="162"/>
        <v>54000</v>
      </c>
      <c r="K381" s="11">
        <f t="shared" si="162"/>
        <v>54000</v>
      </c>
      <c r="L381" s="11">
        <f t="shared" si="162"/>
        <v>4000</v>
      </c>
      <c r="M381" s="39">
        <f t="shared" si="141"/>
        <v>7.407407407407407E-2</v>
      </c>
      <c r="N381" s="39">
        <f t="shared" si="142"/>
        <v>7.407407407407407E-2</v>
      </c>
    </row>
    <row r="382" spans="1:14" ht="38.25" x14ac:dyDescent="0.25">
      <c r="A382" s="13" t="s">
        <v>23</v>
      </c>
      <c r="B382" s="5">
        <v>52</v>
      </c>
      <c r="C382" s="5">
        <v>0</v>
      </c>
      <c r="D382" s="6" t="s">
        <v>101</v>
      </c>
      <c r="E382" s="5">
        <v>852</v>
      </c>
      <c r="F382" s="10" t="s">
        <v>114</v>
      </c>
      <c r="G382" s="10" t="s">
        <v>94</v>
      </c>
      <c r="H382" s="6" t="s">
        <v>218</v>
      </c>
      <c r="I382" s="6" t="s">
        <v>24</v>
      </c>
      <c r="J382" s="11">
        <v>54000</v>
      </c>
      <c r="K382" s="11">
        <v>54000</v>
      </c>
      <c r="L382" s="11">
        <v>4000</v>
      </c>
      <c r="M382" s="39">
        <f t="shared" si="141"/>
        <v>7.407407407407407E-2</v>
      </c>
      <c r="N382" s="39">
        <f t="shared" si="142"/>
        <v>7.407407407407407E-2</v>
      </c>
    </row>
    <row r="383" spans="1:14" ht="89.25" x14ac:dyDescent="0.25">
      <c r="A383" s="13" t="s">
        <v>219</v>
      </c>
      <c r="B383" s="5">
        <v>52</v>
      </c>
      <c r="C383" s="5">
        <v>0</v>
      </c>
      <c r="D383" s="6" t="s">
        <v>101</v>
      </c>
      <c r="E383" s="5">
        <v>852</v>
      </c>
      <c r="F383" s="6" t="s">
        <v>114</v>
      </c>
      <c r="G383" s="6" t="s">
        <v>34</v>
      </c>
      <c r="H383" s="6" t="s">
        <v>220</v>
      </c>
      <c r="I383" s="6"/>
      <c r="J383" s="11">
        <f t="shared" ref="J383:L383" si="163">J384</f>
        <v>8761148</v>
      </c>
      <c r="K383" s="11">
        <f t="shared" si="163"/>
        <v>8761148</v>
      </c>
      <c r="L383" s="11">
        <f t="shared" si="163"/>
        <v>1427374.8</v>
      </c>
      <c r="M383" s="39">
        <f t="shared" si="141"/>
        <v>0.16292097793576824</v>
      </c>
      <c r="N383" s="39">
        <f t="shared" si="142"/>
        <v>0.16292097793576824</v>
      </c>
    </row>
    <row r="384" spans="1:14" ht="25.5" x14ac:dyDescent="0.25">
      <c r="A384" s="12" t="s">
        <v>170</v>
      </c>
      <c r="B384" s="5">
        <v>52</v>
      </c>
      <c r="C384" s="5">
        <v>0</v>
      </c>
      <c r="D384" s="6" t="s">
        <v>101</v>
      </c>
      <c r="E384" s="5">
        <v>852</v>
      </c>
      <c r="F384" s="6" t="s">
        <v>114</v>
      </c>
      <c r="G384" s="6" t="s">
        <v>34</v>
      </c>
      <c r="H384" s="6" t="s">
        <v>220</v>
      </c>
      <c r="I384" s="6" t="s">
        <v>171</v>
      </c>
      <c r="J384" s="11">
        <f t="shared" ref="J384:L384" si="164">J385+J386</f>
        <v>8761148</v>
      </c>
      <c r="K384" s="11">
        <f t="shared" si="164"/>
        <v>8761148</v>
      </c>
      <c r="L384" s="11">
        <f t="shared" si="164"/>
        <v>1427374.8</v>
      </c>
      <c r="M384" s="39">
        <f t="shared" si="141"/>
        <v>0.16292097793576824</v>
      </c>
      <c r="N384" s="39">
        <f t="shared" si="142"/>
        <v>0.16292097793576824</v>
      </c>
    </row>
    <row r="385" spans="1:14" ht="25.5" x14ac:dyDescent="0.25">
      <c r="A385" s="12" t="s">
        <v>172</v>
      </c>
      <c r="B385" s="5">
        <v>52</v>
      </c>
      <c r="C385" s="5">
        <v>0</v>
      </c>
      <c r="D385" s="6" t="s">
        <v>101</v>
      </c>
      <c r="E385" s="5">
        <v>852</v>
      </c>
      <c r="F385" s="6" t="s">
        <v>114</v>
      </c>
      <c r="G385" s="6" t="s">
        <v>34</v>
      </c>
      <c r="H385" s="6" t="s">
        <v>220</v>
      </c>
      <c r="I385" s="6" t="s">
        <v>173</v>
      </c>
      <c r="J385" s="11">
        <v>4781666</v>
      </c>
      <c r="K385" s="11">
        <v>4781666</v>
      </c>
      <c r="L385" s="11">
        <v>899925</v>
      </c>
      <c r="M385" s="39">
        <f t="shared" si="141"/>
        <v>0.1882032329317857</v>
      </c>
      <c r="N385" s="39">
        <f t="shared" si="142"/>
        <v>0.1882032329317857</v>
      </c>
    </row>
    <row r="386" spans="1:14" ht="25.5" x14ac:dyDescent="0.25">
      <c r="A386" s="12" t="s">
        <v>181</v>
      </c>
      <c r="B386" s="5">
        <v>52</v>
      </c>
      <c r="C386" s="5">
        <v>0</v>
      </c>
      <c r="D386" s="6" t="s">
        <v>101</v>
      </c>
      <c r="E386" s="5">
        <v>852</v>
      </c>
      <c r="F386" s="6" t="s">
        <v>114</v>
      </c>
      <c r="G386" s="6" t="s">
        <v>73</v>
      </c>
      <c r="H386" s="6" t="s">
        <v>220</v>
      </c>
      <c r="I386" s="6" t="s">
        <v>182</v>
      </c>
      <c r="J386" s="11">
        <v>3979482</v>
      </c>
      <c r="K386" s="11">
        <v>3979482</v>
      </c>
      <c r="L386" s="11">
        <v>527449.80000000005</v>
      </c>
      <c r="M386" s="39">
        <f t="shared" si="141"/>
        <v>0.13254232586050146</v>
      </c>
      <c r="N386" s="39">
        <f t="shared" si="142"/>
        <v>0.13254232586050146</v>
      </c>
    </row>
    <row r="387" spans="1:14" s="40" customFormat="1" ht="25.5" x14ac:dyDescent="0.25">
      <c r="A387" s="4" t="s">
        <v>221</v>
      </c>
      <c r="B387" s="5">
        <v>53</v>
      </c>
      <c r="C387" s="5"/>
      <c r="D387" s="10"/>
      <c r="E387" s="5"/>
      <c r="F387" s="10"/>
      <c r="G387" s="10"/>
      <c r="H387" s="10"/>
      <c r="I387" s="6"/>
      <c r="J387" s="11">
        <f t="shared" ref="J387:L387" si="165">J388+J398</f>
        <v>18801439.09</v>
      </c>
      <c r="K387" s="11">
        <f t="shared" si="165"/>
        <v>18801439.09</v>
      </c>
      <c r="L387" s="11">
        <f t="shared" si="165"/>
        <v>3914158.67</v>
      </c>
      <c r="M387" s="39">
        <f t="shared" si="141"/>
        <v>0.20818399332431101</v>
      </c>
      <c r="N387" s="39">
        <f t="shared" si="142"/>
        <v>0.20818399332431101</v>
      </c>
    </row>
    <row r="388" spans="1:14" ht="51" x14ac:dyDescent="0.25">
      <c r="A388" s="4" t="s">
        <v>222</v>
      </c>
      <c r="B388" s="5">
        <v>53</v>
      </c>
      <c r="C388" s="5">
        <v>0</v>
      </c>
      <c r="D388" s="10" t="s">
        <v>14</v>
      </c>
      <c r="E388" s="5"/>
      <c r="F388" s="10"/>
      <c r="G388" s="10"/>
      <c r="H388" s="10"/>
      <c r="I388" s="6"/>
      <c r="J388" s="11">
        <f t="shared" ref="J388:L388" si="166">J389</f>
        <v>10305939.09</v>
      </c>
      <c r="K388" s="11">
        <f t="shared" si="166"/>
        <v>10305939.09</v>
      </c>
      <c r="L388" s="11">
        <f t="shared" si="166"/>
        <v>1790284.67</v>
      </c>
      <c r="M388" s="39">
        <f t="shared" si="141"/>
        <v>0.17371388035245994</v>
      </c>
      <c r="N388" s="39">
        <f t="shared" si="142"/>
        <v>0.17371388035245994</v>
      </c>
    </row>
    <row r="389" spans="1:14" ht="25.5" x14ac:dyDescent="0.25">
      <c r="A389" s="4" t="s">
        <v>223</v>
      </c>
      <c r="B389" s="5">
        <v>53</v>
      </c>
      <c r="C389" s="5">
        <v>0</v>
      </c>
      <c r="D389" s="6" t="s">
        <v>14</v>
      </c>
      <c r="E389" s="5">
        <v>853</v>
      </c>
      <c r="F389" s="6"/>
      <c r="G389" s="6"/>
      <c r="H389" s="6"/>
      <c r="I389" s="6"/>
      <c r="J389" s="11">
        <f t="shared" ref="J389:L389" si="167">J390+J395</f>
        <v>10305939.09</v>
      </c>
      <c r="K389" s="11">
        <f t="shared" si="167"/>
        <v>10305939.09</v>
      </c>
      <c r="L389" s="11">
        <f t="shared" si="167"/>
        <v>1790284.67</v>
      </c>
      <c r="M389" s="39">
        <f t="shared" si="141"/>
        <v>0.17371388035245994</v>
      </c>
      <c r="N389" s="39">
        <f t="shared" si="142"/>
        <v>0.17371388035245994</v>
      </c>
    </row>
    <row r="390" spans="1:14" ht="38.25" x14ac:dyDescent="0.25">
      <c r="A390" s="4" t="s">
        <v>41</v>
      </c>
      <c r="B390" s="5">
        <v>53</v>
      </c>
      <c r="C390" s="5">
        <v>0</v>
      </c>
      <c r="D390" s="6" t="s">
        <v>14</v>
      </c>
      <c r="E390" s="8">
        <v>853</v>
      </c>
      <c r="F390" s="6" t="s">
        <v>261</v>
      </c>
      <c r="G390" s="6" t="s">
        <v>94</v>
      </c>
      <c r="H390" s="6" t="s">
        <v>42</v>
      </c>
      <c r="I390" s="6"/>
      <c r="J390" s="11">
        <f t="shared" ref="J390:L390" si="168">J391+J393</f>
        <v>10303539.09</v>
      </c>
      <c r="K390" s="11">
        <f t="shared" si="168"/>
        <v>10303539.09</v>
      </c>
      <c r="L390" s="11">
        <f t="shared" si="168"/>
        <v>1790284.67</v>
      </c>
      <c r="M390" s="39">
        <f t="shared" si="141"/>
        <v>0.17375434346995813</v>
      </c>
      <c r="N390" s="39">
        <f t="shared" si="142"/>
        <v>0.17375434346995813</v>
      </c>
    </row>
    <row r="391" spans="1:14" ht="76.5" x14ac:dyDescent="0.25">
      <c r="A391" s="12" t="s">
        <v>17</v>
      </c>
      <c r="B391" s="5">
        <v>53</v>
      </c>
      <c r="C391" s="5">
        <v>0</v>
      </c>
      <c r="D391" s="6" t="s">
        <v>14</v>
      </c>
      <c r="E391" s="8">
        <v>853</v>
      </c>
      <c r="F391" s="6" t="s">
        <v>14</v>
      </c>
      <c r="G391" s="6" t="s">
        <v>94</v>
      </c>
      <c r="H391" s="6" t="s">
        <v>42</v>
      </c>
      <c r="I391" s="6" t="s">
        <v>18</v>
      </c>
      <c r="J391" s="11">
        <f t="shared" ref="J391:L391" si="169">J392</f>
        <v>10029200</v>
      </c>
      <c r="K391" s="11">
        <f t="shared" si="169"/>
        <v>10029200</v>
      </c>
      <c r="L391" s="11">
        <f t="shared" si="169"/>
        <v>1755516.74</v>
      </c>
      <c r="M391" s="39">
        <f t="shared" si="141"/>
        <v>0.17504055557771309</v>
      </c>
      <c r="N391" s="39">
        <f t="shared" si="142"/>
        <v>0.17504055557771309</v>
      </c>
    </row>
    <row r="392" spans="1:14" ht="25.5" x14ac:dyDescent="0.25">
      <c r="A392" s="12" t="s">
        <v>28</v>
      </c>
      <c r="B392" s="5">
        <v>53</v>
      </c>
      <c r="C392" s="5">
        <v>0</v>
      </c>
      <c r="D392" s="6" t="s">
        <v>14</v>
      </c>
      <c r="E392" s="8">
        <v>853</v>
      </c>
      <c r="F392" s="6" t="s">
        <v>14</v>
      </c>
      <c r="G392" s="6" t="s">
        <v>94</v>
      </c>
      <c r="H392" s="6" t="s">
        <v>42</v>
      </c>
      <c r="I392" s="6" t="s">
        <v>20</v>
      </c>
      <c r="J392" s="11">
        <v>10029200</v>
      </c>
      <c r="K392" s="11">
        <v>10029200</v>
      </c>
      <c r="L392" s="11">
        <v>1755516.74</v>
      </c>
      <c r="M392" s="39">
        <f t="shared" ref="M392:M433" si="170">L392/J392</f>
        <v>0.17504055557771309</v>
      </c>
      <c r="N392" s="39">
        <f t="shared" ref="N392:N433" si="171">L392/K392</f>
        <v>0.17504055557771309</v>
      </c>
    </row>
    <row r="393" spans="1:14" s="38" customFormat="1" ht="38.25" x14ac:dyDescent="0.25">
      <c r="A393" s="13" t="s">
        <v>21</v>
      </c>
      <c r="B393" s="5">
        <v>53</v>
      </c>
      <c r="C393" s="5">
        <v>0</v>
      </c>
      <c r="D393" s="6" t="s">
        <v>14</v>
      </c>
      <c r="E393" s="8">
        <v>853</v>
      </c>
      <c r="F393" s="6" t="s">
        <v>14</v>
      </c>
      <c r="G393" s="6" t="s">
        <v>94</v>
      </c>
      <c r="H393" s="6" t="s">
        <v>42</v>
      </c>
      <c r="I393" s="6" t="s">
        <v>22</v>
      </c>
      <c r="J393" s="7">
        <f t="shared" ref="J393:L393" si="172">J394</f>
        <v>274339.09000000003</v>
      </c>
      <c r="K393" s="7">
        <f t="shared" si="172"/>
        <v>274339.09000000003</v>
      </c>
      <c r="L393" s="7">
        <f t="shared" si="172"/>
        <v>34767.93</v>
      </c>
      <c r="M393" s="39">
        <f t="shared" si="170"/>
        <v>0.12673341593427315</v>
      </c>
      <c r="N393" s="39">
        <f t="shared" si="171"/>
        <v>0.12673341593427315</v>
      </c>
    </row>
    <row r="394" spans="1:14" s="38" customFormat="1" ht="38.25" x14ac:dyDescent="0.25">
      <c r="A394" s="13" t="s">
        <v>23</v>
      </c>
      <c r="B394" s="5">
        <v>53</v>
      </c>
      <c r="C394" s="5">
        <v>0</v>
      </c>
      <c r="D394" s="6" t="s">
        <v>14</v>
      </c>
      <c r="E394" s="8">
        <v>853</v>
      </c>
      <c r="F394" s="6" t="s">
        <v>14</v>
      </c>
      <c r="G394" s="6" t="s">
        <v>94</v>
      </c>
      <c r="H394" s="6" t="s">
        <v>42</v>
      </c>
      <c r="I394" s="6" t="s">
        <v>24</v>
      </c>
      <c r="J394" s="7">
        <v>274339.09000000003</v>
      </c>
      <c r="K394" s="7">
        <v>274339.09000000003</v>
      </c>
      <c r="L394" s="7">
        <v>34767.93</v>
      </c>
      <c r="M394" s="39">
        <f t="shared" si="170"/>
        <v>0.12673341593427315</v>
      </c>
      <c r="N394" s="39">
        <f t="shared" si="171"/>
        <v>0.12673341593427315</v>
      </c>
    </row>
    <row r="395" spans="1:14" ht="76.5" x14ac:dyDescent="0.25">
      <c r="A395" s="16" t="s">
        <v>224</v>
      </c>
      <c r="B395" s="5">
        <v>53</v>
      </c>
      <c r="C395" s="5">
        <v>0</v>
      </c>
      <c r="D395" s="6" t="s">
        <v>14</v>
      </c>
      <c r="E395" s="8">
        <v>853</v>
      </c>
      <c r="F395" s="6"/>
      <c r="G395" s="6"/>
      <c r="H395" s="6" t="s">
        <v>225</v>
      </c>
      <c r="I395" s="6"/>
      <c r="J395" s="11">
        <f t="shared" ref="J395:L396" si="173">J396</f>
        <v>2400</v>
      </c>
      <c r="K395" s="11">
        <f t="shared" si="173"/>
        <v>2400</v>
      </c>
      <c r="L395" s="11">
        <f t="shared" si="173"/>
        <v>0</v>
      </c>
      <c r="M395" s="39">
        <f t="shared" si="170"/>
        <v>0</v>
      </c>
      <c r="N395" s="39">
        <f t="shared" si="171"/>
        <v>0</v>
      </c>
    </row>
    <row r="396" spans="1:14" ht="38.25" x14ac:dyDescent="0.25">
      <c r="A396" s="13" t="s">
        <v>21</v>
      </c>
      <c r="B396" s="5">
        <v>53</v>
      </c>
      <c r="C396" s="5">
        <v>0</v>
      </c>
      <c r="D396" s="6" t="s">
        <v>14</v>
      </c>
      <c r="E396" s="8">
        <v>853</v>
      </c>
      <c r="F396" s="6"/>
      <c r="G396" s="6"/>
      <c r="H396" s="6" t="s">
        <v>225</v>
      </c>
      <c r="I396" s="6" t="s">
        <v>22</v>
      </c>
      <c r="J396" s="11">
        <f t="shared" si="173"/>
        <v>2400</v>
      </c>
      <c r="K396" s="11">
        <f t="shared" si="173"/>
        <v>2400</v>
      </c>
      <c r="L396" s="11">
        <f t="shared" si="173"/>
        <v>0</v>
      </c>
      <c r="M396" s="39">
        <f t="shared" si="170"/>
        <v>0</v>
      </c>
      <c r="N396" s="39">
        <f t="shared" si="171"/>
        <v>0</v>
      </c>
    </row>
    <row r="397" spans="1:14" ht="38.25" x14ac:dyDescent="0.25">
      <c r="A397" s="13" t="s">
        <v>23</v>
      </c>
      <c r="B397" s="5">
        <v>53</v>
      </c>
      <c r="C397" s="5">
        <v>0</v>
      </c>
      <c r="D397" s="6" t="s">
        <v>14</v>
      </c>
      <c r="E397" s="8">
        <v>853</v>
      </c>
      <c r="F397" s="6"/>
      <c r="G397" s="6"/>
      <c r="H397" s="6" t="s">
        <v>225</v>
      </c>
      <c r="I397" s="6" t="s">
        <v>24</v>
      </c>
      <c r="J397" s="11">
        <v>2400</v>
      </c>
      <c r="K397" s="11">
        <v>2400</v>
      </c>
      <c r="L397" s="11">
        <v>0</v>
      </c>
      <c r="M397" s="39">
        <f t="shared" si="170"/>
        <v>0</v>
      </c>
      <c r="N397" s="39">
        <f t="shared" si="171"/>
        <v>0</v>
      </c>
    </row>
    <row r="398" spans="1:14" ht="38.25" x14ac:dyDescent="0.25">
      <c r="A398" s="4" t="s">
        <v>226</v>
      </c>
      <c r="B398" s="5">
        <v>53</v>
      </c>
      <c r="C398" s="5">
        <v>0</v>
      </c>
      <c r="D398" s="10" t="s">
        <v>66</v>
      </c>
      <c r="E398" s="5"/>
      <c r="F398" s="10"/>
      <c r="G398" s="10"/>
      <c r="H398" s="10"/>
      <c r="I398" s="10"/>
      <c r="J398" s="11">
        <f t="shared" ref="J398:L398" si="174">J399</f>
        <v>8495500</v>
      </c>
      <c r="K398" s="11">
        <f t="shared" si="174"/>
        <v>8495500</v>
      </c>
      <c r="L398" s="11">
        <f t="shared" si="174"/>
        <v>2123874</v>
      </c>
      <c r="M398" s="39">
        <f t="shared" si="170"/>
        <v>0.24999988229062445</v>
      </c>
      <c r="N398" s="39">
        <f t="shared" si="171"/>
        <v>0.24999988229062445</v>
      </c>
    </row>
    <row r="399" spans="1:14" ht="25.5" x14ac:dyDescent="0.25">
      <c r="A399" s="4" t="s">
        <v>223</v>
      </c>
      <c r="B399" s="5">
        <v>53</v>
      </c>
      <c r="C399" s="5">
        <v>0</v>
      </c>
      <c r="D399" s="6" t="s">
        <v>66</v>
      </c>
      <c r="E399" s="5">
        <v>853</v>
      </c>
      <c r="F399" s="6"/>
      <c r="G399" s="6"/>
      <c r="H399" s="6"/>
      <c r="I399" s="6"/>
      <c r="J399" s="11">
        <f t="shared" ref="J399:L399" si="175">J400+J403</f>
        <v>8495500</v>
      </c>
      <c r="K399" s="11">
        <f t="shared" si="175"/>
        <v>8495500</v>
      </c>
      <c r="L399" s="11">
        <f t="shared" si="175"/>
        <v>2123874</v>
      </c>
      <c r="M399" s="39">
        <f t="shared" si="170"/>
        <v>0.24999988229062445</v>
      </c>
      <c r="N399" s="39">
        <f t="shared" si="171"/>
        <v>0.24999988229062445</v>
      </c>
    </row>
    <row r="400" spans="1:14" ht="25.5" x14ac:dyDescent="0.25">
      <c r="A400" s="4" t="s">
        <v>227</v>
      </c>
      <c r="B400" s="5">
        <v>53</v>
      </c>
      <c r="C400" s="5">
        <v>0</v>
      </c>
      <c r="D400" s="10" t="s">
        <v>66</v>
      </c>
      <c r="E400" s="8">
        <v>853</v>
      </c>
      <c r="F400" s="10" t="s">
        <v>136</v>
      </c>
      <c r="G400" s="10" t="s">
        <v>14</v>
      </c>
      <c r="H400" s="10" t="s">
        <v>228</v>
      </c>
      <c r="I400" s="10"/>
      <c r="J400" s="11">
        <f t="shared" ref="J400:L401" si="176">J401</f>
        <v>995500</v>
      </c>
      <c r="K400" s="11">
        <f t="shared" si="176"/>
        <v>995500</v>
      </c>
      <c r="L400" s="11">
        <f t="shared" si="176"/>
        <v>248874</v>
      </c>
      <c r="M400" s="39">
        <f t="shared" si="170"/>
        <v>0.24999899547965845</v>
      </c>
      <c r="N400" s="39">
        <f t="shared" si="171"/>
        <v>0.24999899547965845</v>
      </c>
    </row>
    <row r="401" spans="1:14" x14ac:dyDescent="0.25">
      <c r="A401" s="12" t="s">
        <v>31</v>
      </c>
      <c r="B401" s="5">
        <v>53</v>
      </c>
      <c r="C401" s="5">
        <v>0</v>
      </c>
      <c r="D401" s="6" t="s">
        <v>66</v>
      </c>
      <c r="E401" s="8">
        <v>853</v>
      </c>
      <c r="F401" s="6" t="s">
        <v>136</v>
      </c>
      <c r="G401" s="6" t="s">
        <v>14</v>
      </c>
      <c r="H401" s="6" t="s">
        <v>228</v>
      </c>
      <c r="I401" s="6" t="s">
        <v>32</v>
      </c>
      <c r="J401" s="11">
        <f t="shared" si="176"/>
        <v>995500</v>
      </c>
      <c r="K401" s="11">
        <f t="shared" si="176"/>
        <v>995500</v>
      </c>
      <c r="L401" s="11">
        <f t="shared" si="176"/>
        <v>248874</v>
      </c>
      <c r="M401" s="39">
        <f t="shared" si="170"/>
        <v>0.24999899547965845</v>
      </c>
      <c r="N401" s="39">
        <f t="shared" si="171"/>
        <v>0.24999899547965845</v>
      </c>
    </row>
    <row r="402" spans="1:14" x14ac:dyDescent="0.25">
      <c r="A402" s="12" t="s">
        <v>229</v>
      </c>
      <c r="B402" s="5">
        <v>53</v>
      </c>
      <c r="C402" s="5">
        <v>0</v>
      </c>
      <c r="D402" s="6" t="s">
        <v>66</v>
      </c>
      <c r="E402" s="8">
        <v>853</v>
      </c>
      <c r="F402" s="6" t="s">
        <v>136</v>
      </c>
      <c r="G402" s="6" t="s">
        <v>14</v>
      </c>
      <c r="H402" s="10" t="s">
        <v>228</v>
      </c>
      <c r="I402" s="6" t="s">
        <v>230</v>
      </c>
      <c r="J402" s="11">
        <v>995500</v>
      </c>
      <c r="K402" s="11">
        <v>995500</v>
      </c>
      <c r="L402" s="11">
        <v>248874</v>
      </c>
      <c r="M402" s="39">
        <f t="shared" si="170"/>
        <v>0.24999899547965845</v>
      </c>
      <c r="N402" s="39">
        <f t="shared" si="171"/>
        <v>0.24999899547965845</v>
      </c>
    </row>
    <row r="403" spans="1:14" ht="25.5" x14ac:dyDescent="0.25">
      <c r="A403" s="4" t="s">
        <v>231</v>
      </c>
      <c r="B403" s="5">
        <v>53</v>
      </c>
      <c r="C403" s="5">
        <v>0</v>
      </c>
      <c r="D403" s="10" t="s">
        <v>66</v>
      </c>
      <c r="E403" s="8">
        <v>853</v>
      </c>
      <c r="F403" s="6" t="s">
        <v>136</v>
      </c>
      <c r="G403" s="6" t="s">
        <v>66</v>
      </c>
      <c r="H403" s="10" t="s">
        <v>232</v>
      </c>
      <c r="I403" s="6"/>
      <c r="J403" s="11">
        <f t="shared" ref="J403:L404" si="177">J404</f>
        <v>7500000</v>
      </c>
      <c r="K403" s="11">
        <f t="shared" si="177"/>
        <v>7500000</v>
      </c>
      <c r="L403" s="11">
        <f t="shared" si="177"/>
        <v>1875000</v>
      </c>
      <c r="M403" s="39">
        <f t="shared" si="170"/>
        <v>0.25</v>
      </c>
      <c r="N403" s="39">
        <f t="shared" si="171"/>
        <v>0.25</v>
      </c>
    </row>
    <row r="404" spans="1:14" x14ac:dyDescent="0.25">
      <c r="A404" s="12" t="s">
        <v>31</v>
      </c>
      <c r="B404" s="5">
        <v>53</v>
      </c>
      <c r="C404" s="5">
        <v>0</v>
      </c>
      <c r="D404" s="6" t="s">
        <v>66</v>
      </c>
      <c r="E404" s="8">
        <v>853</v>
      </c>
      <c r="F404" s="6" t="s">
        <v>136</v>
      </c>
      <c r="G404" s="6" t="s">
        <v>66</v>
      </c>
      <c r="H404" s="10" t="s">
        <v>232</v>
      </c>
      <c r="I404" s="6" t="s">
        <v>32</v>
      </c>
      <c r="J404" s="11">
        <f t="shared" si="177"/>
        <v>7500000</v>
      </c>
      <c r="K404" s="11">
        <f t="shared" si="177"/>
        <v>7500000</v>
      </c>
      <c r="L404" s="11">
        <f t="shared" si="177"/>
        <v>1875000</v>
      </c>
      <c r="M404" s="39">
        <f t="shared" si="170"/>
        <v>0.25</v>
      </c>
      <c r="N404" s="39">
        <f t="shared" si="171"/>
        <v>0.25</v>
      </c>
    </row>
    <row r="405" spans="1:14" x14ac:dyDescent="0.25">
      <c r="A405" s="13" t="s">
        <v>105</v>
      </c>
      <c r="B405" s="5">
        <v>53</v>
      </c>
      <c r="C405" s="5">
        <v>0</v>
      </c>
      <c r="D405" s="6" t="s">
        <v>66</v>
      </c>
      <c r="E405" s="8">
        <v>853</v>
      </c>
      <c r="F405" s="6" t="s">
        <v>136</v>
      </c>
      <c r="G405" s="6" t="s">
        <v>66</v>
      </c>
      <c r="H405" s="10" t="s">
        <v>232</v>
      </c>
      <c r="I405" s="6" t="s">
        <v>106</v>
      </c>
      <c r="J405" s="11">
        <v>7500000</v>
      </c>
      <c r="K405" s="11">
        <v>7500000</v>
      </c>
      <c r="L405" s="11">
        <v>1875000</v>
      </c>
      <c r="M405" s="39">
        <f t="shared" si="170"/>
        <v>0.25</v>
      </c>
      <c r="N405" s="39">
        <f t="shared" si="171"/>
        <v>0.25</v>
      </c>
    </row>
    <row r="406" spans="1:14" s="40" customFormat="1" x14ac:dyDescent="0.25">
      <c r="A406" s="4" t="s">
        <v>233</v>
      </c>
      <c r="B406" s="5">
        <v>70</v>
      </c>
      <c r="C406" s="5"/>
      <c r="D406" s="6"/>
      <c r="E406" s="8"/>
      <c r="F406" s="6"/>
      <c r="G406" s="6"/>
      <c r="H406" s="6"/>
      <c r="I406" s="6"/>
      <c r="J406" s="11">
        <f>J411+J417+J423+J407</f>
        <v>2942200</v>
      </c>
      <c r="K406" s="11">
        <f>K411+K417+K423+K407</f>
        <v>2942200</v>
      </c>
      <c r="L406" s="11">
        <f t="shared" ref="L406" si="178">L411+L417+L423+L407</f>
        <v>414971.61</v>
      </c>
      <c r="M406" s="39">
        <f t="shared" si="170"/>
        <v>0.14104126503976616</v>
      </c>
      <c r="N406" s="39">
        <f t="shared" si="171"/>
        <v>0.14104126503976616</v>
      </c>
    </row>
    <row r="407" spans="1:14" s="40" customFormat="1" x14ac:dyDescent="0.25">
      <c r="A407" s="12" t="s">
        <v>8</v>
      </c>
      <c r="B407" s="5">
        <v>70</v>
      </c>
      <c r="C407" s="5">
        <v>0</v>
      </c>
      <c r="D407" s="6" t="s">
        <v>206</v>
      </c>
      <c r="E407" s="8">
        <v>851</v>
      </c>
      <c r="F407" s="6"/>
      <c r="G407" s="6"/>
      <c r="H407" s="6"/>
      <c r="I407" s="6"/>
      <c r="J407" s="11">
        <f t="shared" ref="J407:K409" si="179">J408</f>
        <v>25000</v>
      </c>
      <c r="K407" s="11">
        <f t="shared" si="179"/>
        <v>25000</v>
      </c>
      <c r="L407" s="11">
        <f t="shared" ref="L407:L409" si="180">L408</f>
        <v>25000</v>
      </c>
      <c r="M407" s="39">
        <f t="shared" si="170"/>
        <v>1</v>
      </c>
      <c r="N407" s="39">
        <f t="shared" si="171"/>
        <v>1</v>
      </c>
    </row>
    <row r="408" spans="1:14" s="40" customFormat="1" x14ac:dyDescent="0.25">
      <c r="A408" s="12" t="s">
        <v>234</v>
      </c>
      <c r="B408" s="5">
        <v>70</v>
      </c>
      <c r="C408" s="5">
        <v>0</v>
      </c>
      <c r="D408" s="6" t="s">
        <v>206</v>
      </c>
      <c r="E408" s="5">
        <v>851</v>
      </c>
      <c r="F408" s="6" t="s">
        <v>14</v>
      </c>
      <c r="G408" s="6" t="s">
        <v>116</v>
      </c>
      <c r="H408" s="6" t="s">
        <v>235</v>
      </c>
      <c r="I408" s="6"/>
      <c r="J408" s="11">
        <f t="shared" si="179"/>
        <v>25000</v>
      </c>
      <c r="K408" s="11">
        <f t="shared" si="179"/>
        <v>25000</v>
      </c>
      <c r="L408" s="11">
        <f t="shared" si="180"/>
        <v>25000</v>
      </c>
      <c r="M408" s="39">
        <f t="shared" si="170"/>
        <v>1</v>
      </c>
      <c r="N408" s="39">
        <f t="shared" si="171"/>
        <v>1</v>
      </c>
    </row>
    <row r="409" spans="1:14" s="40" customFormat="1" ht="25.5" x14ac:dyDescent="0.25">
      <c r="A409" s="12" t="s">
        <v>170</v>
      </c>
      <c r="B409" s="5">
        <v>70</v>
      </c>
      <c r="C409" s="5">
        <v>0</v>
      </c>
      <c r="D409" s="6" t="s">
        <v>206</v>
      </c>
      <c r="E409" s="5">
        <v>851</v>
      </c>
      <c r="F409" s="6" t="s">
        <v>14</v>
      </c>
      <c r="G409" s="6" t="s">
        <v>116</v>
      </c>
      <c r="H409" s="6" t="s">
        <v>235</v>
      </c>
      <c r="I409" s="6" t="s">
        <v>171</v>
      </c>
      <c r="J409" s="11">
        <f t="shared" si="179"/>
        <v>25000</v>
      </c>
      <c r="K409" s="11">
        <f t="shared" si="179"/>
        <v>25000</v>
      </c>
      <c r="L409" s="11">
        <f t="shared" si="180"/>
        <v>25000</v>
      </c>
      <c r="M409" s="39">
        <f t="shared" si="170"/>
        <v>1</v>
      </c>
      <c r="N409" s="39">
        <f t="shared" si="171"/>
        <v>1</v>
      </c>
    </row>
    <row r="410" spans="1:14" s="40" customFormat="1" ht="25.5" x14ac:dyDescent="0.25">
      <c r="A410" s="12" t="s">
        <v>181</v>
      </c>
      <c r="B410" s="5">
        <v>70</v>
      </c>
      <c r="C410" s="5">
        <v>0</v>
      </c>
      <c r="D410" s="6" t="s">
        <v>206</v>
      </c>
      <c r="E410" s="5">
        <v>851</v>
      </c>
      <c r="F410" s="6" t="s">
        <v>14</v>
      </c>
      <c r="G410" s="6" t="s">
        <v>116</v>
      </c>
      <c r="H410" s="6" t="s">
        <v>235</v>
      </c>
      <c r="I410" s="6" t="s">
        <v>173</v>
      </c>
      <c r="J410" s="11">
        <v>25000</v>
      </c>
      <c r="K410" s="11">
        <v>25000</v>
      </c>
      <c r="L410" s="11">
        <v>25000</v>
      </c>
      <c r="M410" s="39">
        <f t="shared" si="170"/>
        <v>1</v>
      </c>
      <c r="N410" s="39">
        <f t="shared" si="171"/>
        <v>1</v>
      </c>
    </row>
    <row r="411" spans="1:14" ht="25.5" x14ac:dyDescent="0.25">
      <c r="A411" s="4" t="s">
        <v>223</v>
      </c>
      <c r="B411" s="5">
        <v>70</v>
      </c>
      <c r="C411" s="5">
        <v>0</v>
      </c>
      <c r="D411" s="6" t="s">
        <v>206</v>
      </c>
      <c r="E411" s="8">
        <v>853</v>
      </c>
      <c r="F411" s="6"/>
      <c r="G411" s="6"/>
      <c r="H411" s="6"/>
      <c r="I411" s="6"/>
      <c r="J411" s="11">
        <f>J412+J414</f>
        <v>975000</v>
      </c>
      <c r="K411" s="11">
        <f>K412+K414</f>
        <v>975000</v>
      </c>
      <c r="L411" s="11">
        <f t="shared" ref="L411" si="181">L412+L414</f>
        <v>0</v>
      </c>
      <c r="M411" s="39">
        <f t="shared" si="170"/>
        <v>0</v>
      </c>
      <c r="N411" s="39">
        <f t="shared" si="171"/>
        <v>0</v>
      </c>
    </row>
    <row r="412" spans="1:14" x14ac:dyDescent="0.25">
      <c r="A412" s="28" t="s">
        <v>314</v>
      </c>
      <c r="B412" s="5">
        <v>70</v>
      </c>
      <c r="C412" s="5">
        <v>0</v>
      </c>
      <c r="D412" s="6" t="s">
        <v>206</v>
      </c>
      <c r="E412" s="5">
        <v>853</v>
      </c>
      <c r="F412" s="6"/>
      <c r="G412" s="6"/>
      <c r="H412" s="6" t="s">
        <v>315</v>
      </c>
      <c r="I412" s="6"/>
      <c r="J412" s="11">
        <f t="shared" ref="J412:L412" si="182">J413</f>
        <v>0</v>
      </c>
      <c r="K412" s="11">
        <f t="shared" si="182"/>
        <v>0</v>
      </c>
      <c r="L412" s="11">
        <f t="shared" si="182"/>
        <v>0</v>
      </c>
      <c r="M412" s="39" t="e">
        <f t="shared" si="170"/>
        <v>#DIV/0!</v>
      </c>
      <c r="N412" s="39" t="e">
        <f t="shared" si="171"/>
        <v>#DIV/0!</v>
      </c>
    </row>
    <row r="413" spans="1:14" x14ac:dyDescent="0.25">
      <c r="A413" s="12" t="s">
        <v>236</v>
      </c>
      <c r="B413" s="5">
        <v>70</v>
      </c>
      <c r="C413" s="5">
        <v>0</v>
      </c>
      <c r="D413" s="6" t="s">
        <v>206</v>
      </c>
      <c r="E413" s="5">
        <v>853</v>
      </c>
      <c r="F413" s="6"/>
      <c r="G413" s="6"/>
      <c r="H413" s="6" t="s">
        <v>315</v>
      </c>
      <c r="I413" s="6" t="s">
        <v>237</v>
      </c>
      <c r="J413" s="11">
        <v>0</v>
      </c>
      <c r="K413" s="11">
        <v>0</v>
      </c>
      <c r="L413" s="11">
        <v>0</v>
      </c>
      <c r="M413" s="39" t="e">
        <f t="shared" si="170"/>
        <v>#DIV/0!</v>
      </c>
      <c r="N413" s="39" t="e">
        <f t="shared" si="171"/>
        <v>#DIV/0!</v>
      </c>
    </row>
    <row r="414" spans="1:14" x14ac:dyDescent="0.25">
      <c r="A414" s="4" t="s">
        <v>234</v>
      </c>
      <c r="B414" s="5">
        <v>70</v>
      </c>
      <c r="C414" s="5">
        <v>0</v>
      </c>
      <c r="D414" s="6" t="s">
        <v>206</v>
      </c>
      <c r="E414" s="5">
        <v>853</v>
      </c>
      <c r="F414" s="6" t="s">
        <v>14</v>
      </c>
      <c r="G414" s="6" t="s">
        <v>116</v>
      </c>
      <c r="H414" s="6" t="s">
        <v>235</v>
      </c>
      <c r="I414" s="6"/>
      <c r="J414" s="11">
        <f t="shared" ref="J414:L415" si="183">J415</f>
        <v>975000</v>
      </c>
      <c r="K414" s="11">
        <f t="shared" si="183"/>
        <v>975000</v>
      </c>
      <c r="L414" s="11">
        <f t="shared" si="183"/>
        <v>0</v>
      </c>
      <c r="M414" s="39">
        <f t="shared" si="170"/>
        <v>0</v>
      </c>
      <c r="N414" s="39">
        <f t="shared" si="171"/>
        <v>0</v>
      </c>
    </row>
    <row r="415" spans="1:14" x14ac:dyDescent="0.25">
      <c r="A415" s="13" t="s">
        <v>43</v>
      </c>
      <c r="B415" s="5">
        <v>70</v>
      </c>
      <c r="C415" s="5">
        <v>0</v>
      </c>
      <c r="D415" s="6" t="s">
        <v>206</v>
      </c>
      <c r="E415" s="5">
        <v>853</v>
      </c>
      <c r="F415" s="6" t="s">
        <v>14</v>
      </c>
      <c r="G415" s="6" t="s">
        <v>116</v>
      </c>
      <c r="H415" s="6" t="s">
        <v>235</v>
      </c>
      <c r="I415" s="6" t="s">
        <v>44</v>
      </c>
      <c r="J415" s="11">
        <f t="shared" si="183"/>
        <v>975000</v>
      </c>
      <c r="K415" s="11">
        <f t="shared" si="183"/>
        <v>975000</v>
      </c>
      <c r="L415" s="11">
        <f t="shared" si="183"/>
        <v>0</v>
      </c>
      <c r="M415" s="39">
        <f t="shared" si="170"/>
        <v>0</v>
      </c>
      <c r="N415" s="39">
        <f t="shared" si="171"/>
        <v>0</v>
      </c>
    </row>
    <row r="416" spans="1:14" x14ac:dyDescent="0.25">
      <c r="A416" s="12" t="s">
        <v>236</v>
      </c>
      <c r="B416" s="5">
        <v>70</v>
      </c>
      <c r="C416" s="5">
        <v>0</v>
      </c>
      <c r="D416" s="6" t="s">
        <v>206</v>
      </c>
      <c r="E416" s="5">
        <v>853</v>
      </c>
      <c r="F416" s="6" t="s">
        <v>14</v>
      </c>
      <c r="G416" s="6" t="s">
        <v>116</v>
      </c>
      <c r="H416" s="6" t="s">
        <v>235</v>
      </c>
      <c r="I416" s="6" t="s">
        <v>237</v>
      </c>
      <c r="J416" s="11">
        <v>975000</v>
      </c>
      <c r="K416" s="11">
        <v>975000</v>
      </c>
      <c r="L416" s="11">
        <v>0</v>
      </c>
      <c r="M416" s="39">
        <f t="shared" si="170"/>
        <v>0</v>
      </c>
      <c r="N416" s="39">
        <f t="shared" si="171"/>
        <v>0</v>
      </c>
    </row>
    <row r="417" spans="1:14" ht="25.5" x14ac:dyDescent="0.25">
      <c r="A417" s="4" t="s">
        <v>238</v>
      </c>
      <c r="B417" s="8">
        <v>70</v>
      </c>
      <c r="C417" s="8">
        <v>0</v>
      </c>
      <c r="D417" s="6" t="s">
        <v>206</v>
      </c>
      <c r="E417" s="8">
        <v>854</v>
      </c>
      <c r="F417" s="8"/>
      <c r="G417" s="6"/>
      <c r="H417" s="6"/>
      <c r="I417" s="6"/>
      <c r="J417" s="11">
        <f t="shared" ref="J417:L417" si="184">J418</f>
        <v>648000</v>
      </c>
      <c r="K417" s="11">
        <f t="shared" si="184"/>
        <v>648000</v>
      </c>
      <c r="L417" s="11">
        <f t="shared" si="184"/>
        <v>127000.48999999999</v>
      </c>
      <c r="M417" s="39">
        <f t="shared" si="170"/>
        <v>0.19598841049382715</v>
      </c>
      <c r="N417" s="39">
        <f t="shared" si="171"/>
        <v>0.19598841049382715</v>
      </c>
    </row>
    <row r="418" spans="1:14" ht="38.25" x14ac:dyDescent="0.25">
      <c r="A418" s="4" t="s">
        <v>41</v>
      </c>
      <c r="B418" s="5">
        <v>70</v>
      </c>
      <c r="C418" s="5">
        <v>0</v>
      </c>
      <c r="D418" s="6" t="s">
        <v>206</v>
      </c>
      <c r="E418" s="5">
        <v>854</v>
      </c>
      <c r="F418" s="6" t="s">
        <v>261</v>
      </c>
      <c r="G418" s="6" t="s">
        <v>73</v>
      </c>
      <c r="H418" s="6" t="s">
        <v>42</v>
      </c>
      <c r="I418" s="6"/>
      <c r="J418" s="11">
        <f t="shared" ref="J418:L418" si="185">J419+J422</f>
        <v>648000</v>
      </c>
      <c r="K418" s="11">
        <f t="shared" si="185"/>
        <v>648000</v>
      </c>
      <c r="L418" s="11">
        <f t="shared" si="185"/>
        <v>127000.48999999999</v>
      </c>
      <c r="M418" s="39">
        <f t="shared" si="170"/>
        <v>0.19598841049382715</v>
      </c>
      <c r="N418" s="39">
        <f t="shared" si="171"/>
        <v>0.19598841049382715</v>
      </c>
    </row>
    <row r="419" spans="1:14" ht="76.5" x14ac:dyDescent="0.25">
      <c r="A419" s="12" t="s">
        <v>17</v>
      </c>
      <c r="B419" s="5">
        <v>70</v>
      </c>
      <c r="C419" s="5">
        <v>0</v>
      </c>
      <c r="D419" s="6" t="s">
        <v>206</v>
      </c>
      <c r="E419" s="5">
        <v>854</v>
      </c>
      <c r="F419" s="6" t="s">
        <v>14</v>
      </c>
      <c r="G419" s="6" t="s">
        <v>73</v>
      </c>
      <c r="H419" s="6" t="s">
        <v>42</v>
      </c>
      <c r="I419" s="6" t="s">
        <v>18</v>
      </c>
      <c r="J419" s="11">
        <f t="shared" ref="J419:L419" si="186">J420</f>
        <v>593700</v>
      </c>
      <c r="K419" s="11">
        <f t="shared" si="186"/>
        <v>593700</v>
      </c>
      <c r="L419" s="11">
        <f t="shared" si="186"/>
        <v>113246.9</v>
      </c>
      <c r="M419" s="39">
        <f t="shared" si="170"/>
        <v>0.19074768401549602</v>
      </c>
      <c r="N419" s="39">
        <f t="shared" si="171"/>
        <v>0.19074768401549602</v>
      </c>
    </row>
    <row r="420" spans="1:14" ht="25.5" x14ac:dyDescent="0.25">
      <c r="A420" s="12" t="s">
        <v>28</v>
      </c>
      <c r="B420" s="5">
        <v>70</v>
      </c>
      <c r="C420" s="5">
        <v>0</v>
      </c>
      <c r="D420" s="6" t="s">
        <v>206</v>
      </c>
      <c r="E420" s="5">
        <v>854</v>
      </c>
      <c r="F420" s="6" t="s">
        <v>14</v>
      </c>
      <c r="G420" s="6" t="s">
        <v>73</v>
      </c>
      <c r="H420" s="6" t="s">
        <v>42</v>
      </c>
      <c r="I420" s="6" t="s">
        <v>20</v>
      </c>
      <c r="J420" s="11">
        <v>593700</v>
      </c>
      <c r="K420" s="11">
        <v>593700</v>
      </c>
      <c r="L420" s="11">
        <v>113246.9</v>
      </c>
      <c r="M420" s="39">
        <f t="shared" si="170"/>
        <v>0.19074768401549602</v>
      </c>
      <c r="N420" s="39">
        <f t="shared" si="171"/>
        <v>0.19074768401549602</v>
      </c>
    </row>
    <row r="421" spans="1:14" ht="38.25" x14ac:dyDescent="0.25">
      <c r="A421" s="13" t="s">
        <v>21</v>
      </c>
      <c r="B421" s="5">
        <v>70</v>
      </c>
      <c r="C421" s="5">
        <v>0</v>
      </c>
      <c r="D421" s="6" t="s">
        <v>206</v>
      </c>
      <c r="E421" s="5">
        <v>854</v>
      </c>
      <c r="F421" s="6" t="s">
        <v>14</v>
      </c>
      <c r="G421" s="6" t="s">
        <v>73</v>
      </c>
      <c r="H421" s="6" t="s">
        <v>42</v>
      </c>
      <c r="I421" s="6" t="s">
        <v>22</v>
      </c>
      <c r="J421" s="11">
        <f t="shared" ref="J421:L421" si="187">J422</f>
        <v>54300</v>
      </c>
      <c r="K421" s="11">
        <f t="shared" si="187"/>
        <v>54300</v>
      </c>
      <c r="L421" s="11">
        <f t="shared" si="187"/>
        <v>13753.59</v>
      </c>
      <c r="M421" s="39">
        <f t="shared" si="170"/>
        <v>0.2532889502762431</v>
      </c>
      <c r="N421" s="39">
        <f t="shared" si="171"/>
        <v>0.2532889502762431</v>
      </c>
    </row>
    <row r="422" spans="1:14" ht="38.25" x14ac:dyDescent="0.25">
      <c r="A422" s="13" t="s">
        <v>23</v>
      </c>
      <c r="B422" s="5">
        <v>70</v>
      </c>
      <c r="C422" s="5">
        <v>0</v>
      </c>
      <c r="D422" s="6" t="s">
        <v>206</v>
      </c>
      <c r="E422" s="5">
        <v>854</v>
      </c>
      <c r="F422" s="6" t="s">
        <v>14</v>
      </c>
      <c r="G422" s="6" t="s">
        <v>73</v>
      </c>
      <c r="H422" s="6" t="s">
        <v>42</v>
      </c>
      <c r="I422" s="6" t="s">
        <v>24</v>
      </c>
      <c r="J422" s="11">
        <v>54300</v>
      </c>
      <c r="K422" s="11">
        <v>54300</v>
      </c>
      <c r="L422" s="11">
        <v>13753.59</v>
      </c>
      <c r="M422" s="39">
        <f t="shared" si="170"/>
        <v>0.2532889502762431</v>
      </c>
      <c r="N422" s="39">
        <f t="shared" si="171"/>
        <v>0.2532889502762431</v>
      </c>
    </row>
    <row r="423" spans="1:14" ht="25.5" x14ac:dyDescent="0.25">
      <c r="A423" s="4" t="s">
        <v>239</v>
      </c>
      <c r="B423" s="5">
        <v>70</v>
      </c>
      <c r="C423" s="5">
        <v>0</v>
      </c>
      <c r="D423" s="6" t="s">
        <v>206</v>
      </c>
      <c r="E423" s="5">
        <v>857</v>
      </c>
      <c r="F423" s="6"/>
      <c r="G423" s="6"/>
      <c r="H423" s="6"/>
      <c r="I423" s="6"/>
      <c r="J423" s="11">
        <f t="shared" ref="J423:L423" si="188">J424+J427+J430</f>
        <v>1294200</v>
      </c>
      <c r="K423" s="11">
        <f t="shared" si="188"/>
        <v>1294200</v>
      </c>
      <c r="L423" s="11">
        <f t="shared" si="188"/>
        <v>262971.12</v>
      </c>
      <c r="M423" s="39">
        <f t="shared" si="170"/>
        <v>0.20319202596198424</v>
      </c>
      <c r="N423" s="39">
        <f t="shared" si="171"/>
        <v>0.20319202596198424</v>
      </c>
    </row>
    <row r="424" spans="1:14" ht="38.25" x14ac:dyDescent="0.25">
      <c r="A424" s="4" t="s">
        <v>41</v>
      </c>
      <c r="B424" s="5">
        <v>70</v>
      </c>
      <c r="C424" s="5">
        <v>0</v>
      </c>
      <c r="D424" s="6" t="s">
        <v>206</v>
      </c>
      <c r="E424" s="5">
        <v>857</v>
      </c>
      <c r="F424" s="6" t="s">
        <v>14</v>
      </c>
      <c r="G424" s="6" t="s">
        <v>94</v>
      </c>
      <c r="H424" s="6" t="s">
        <v>42</v>
      </c>
      <c r="I424" s="6"/>
      <c r="J424" s="11">
        <f t="shared" ref="J424:L425" si="189">J425</f>
        <v>4500</v>
      </c>
      <c r="K424" s="11">
        <f t="shared" si="189"/>
        <v>4500</v>
      </c>
      <c r="L424" s="11">
        <f t="shared" si="189"/>
        <v>0</v>
      </c>
      <c r="M424" s="39">
        <f t="shared" si="170"/>
        <v>0</v>
      </c>
      <c r="N424" s="39">
        <f t="shared" si="171"/>
        <v>0</v>
      </c>
    </row>
    <row r="425" spans="1:14" ht="38.25" x14ac:dyDescent="0.25">
      <c r="A425" s="13" t="s">
        <v>21</v>
      </c>
      <c r="B425" s="5">
        <v>70</v>
      </c>
      <c r="C425" s="5">
        <v>0</v>
      </c>
      <c r="D425" s="6" t="s">
        <v>206</v>
      </c>
      <c r="E425" s="5">
        <v>857</v>
      </c>
      <c r="F425" s="6" t="s">
        <v>14</v>
      </c>
      <c r="G425" s="6" t="s">
        <v>73</v>
      </c>
      <c r="H425" s="6" t="s">
        <v>42</v>
      </c>
      <c r="I425" s="6" t="s">
        <v>22</v>
      </c>
      <c r="J425" s="11">
        <f t="shared" si="189"/>
        <v>4500</v>
      </c>
      <c r="K425" s="11">
        <f t="shared" si="189"/>
        <v>4500</v>
      </c>
      <c r="L425" s="11">
        <f t="shared" si="189"/>
        <v>0</v>
      </c>
      <c r="M425" s="39">
        <f t="shared" si="170"/>
        <v>0</v>
      </c>
      <c r="N425" s="39">
        <f t="shared" si="171"/>
        <v>0</v>
      </c>
    </row>
    <row r="426" spans="1:14" ht="38.25" x14ac:dyDescent="0.25">
      <c r="A426" s="13" t="s">
        <v>23</v>
      </c>
      <c r="B426" s="5">
        <v>70</v>
      </c>
      <c r="C426" s="5">
        <v>0</v>
      </c>
      <c r="D426" s="6" t="s">
        <v>206</v>
      </c>
      <c r="E426" s="5">
        <v>857</v>
      </c>
      <c r="F426" s="6" t="s">
        <v>14</v>
      </c>
      <c r="G426" s="6" t="s">
        <v>73</v>
      </c>
      <c r="H426" s="6" t="s">
        <v>42</v>
      </c>
      <c r="I426" s="6" t="s">
        <v>24</v>
      </c>
      <c r="J426" s="11">
        <v>4500</v>
      </c>
      <c r="K426" s="11">
        <v>4500</v>
      </c>
      <c r="L426" s="11">
        <v>0</v>
      </c>
      <c r="M426" s="39">
        <f t="shared" si="170"/>
        <v>0</v>
      </c>
      <c r="N426" s="39">
        <f t="shared" si="171"/>
        <v>0</v>
      </c>
    </row>
    <row r="427" spans="1:14" ht="38.25" x14ac:dyDescent="0.25">
      <c r="A427" s="4" t="s">
        <v>240</v>
      </c>
      <c r="B427" s="5">
        <v>70</v>
      </c>
      <c r="C427" s="5">
        <v>0</v>
      </c>
      <c r="D427" s="6" t="s">
        <v>206</v>
      </c>
      <c r="E427" s="5">
        <v>857</v>
      </c>
      <c r="F427" s="6" t="s">
        <v>14</v>
      </c>
      <c r="G427" s="6" t="s">
        <v>94</v>
      </c>
      <c r="H427" s="6" t="s">
        <v>241</v>
      </c>
      <c r="I427" s="6"/>
      <c r="J427" s="11">
        <f t="shared" ref="J427:L428" si="190">J428</f>
        <v>1271700</v>
      </c>
      <c r="K427" s="11">
        <f t="shared" si="190"/>
        <v>1271700</v>
      </c>
      <c r="L427" s="11">
        <f t="shared" si="190"/>
        <v>253871.12</v>
      </c>
      <c r="M427" s="39">
        <f t="shared" si="170"/>
        <v>0.19963129668947077</v>
      </c>
      <c r="N427" s="39">
        <f t="shared" si="171"/>
        <v>0.19963129668947077</v>
      </c>
    </row>
    <row r="428" spans="1:14" ht="76.5" x14ac:dyDescent="0.25">
      <c r="A428" s="12" t="s">
        <v>17</v>
      </c>
      <c r="B428" s="5">
        <v>70</v>
      </c>
      <c r="C428" s="5">
        <v>0</v>
      </c>
      <c r="D428" s="6" t="s">
        <v>206</v>
      </c>
      <c r="E428" s="5">
        <v>857</v>
      </c>
      <c r="F428" s="6" t="s">
        <v>261</v>
      </c>
      <c r="G428" s="6" t="s">
        <v>94</v>
      </c>
      <c r="H428" s="6" t="s">
        <v>241</v>
      </c>
      <c r="I428" s="6" t="s">
        <v>18</v>
      </c>
      <c r="J428" s="11">
        <f t="shared" si="190"/>
        <v>1271700</v>
      </c>
      <c r="K428" s="11">
        <f t="shared" si="190"/>
        <v>1271700</v>
      </c>
      <c r="L428" s="11">
        <f t="shared" si="190"/>
        <v>253871.12</v>
      </c>
      <c r="M428" s="39">
        <f t="shared" si="170"/>
        <v>0.19963129668947077</v>
      </c>
      <c r="N428" s="39">
        <f t="shared" si="171"/>
        <v>0.19963129668947077</v>
      </c>
    </row>
    <row r="429" spans="1:14" ht="25.5" x14ac:dyDescent="0.25">
      <c r="A429" s="12" t="s">
        <v>28</v>
      </c>
      <c r="B429" s="5">
        <v>70</v>
      </c>
      <c r="C429" s="5">
        <v>0</v>
      </c>
      <c r="D429" s="6" t="s">
        <v>206</v>
      </c>
      <c r="E429" s="5">
        <v>857</v>
      </c>
      <c r="F429" s="6" t="s">
        <v>14</v>
      </c>
      <c r="G429" s="6" t="s">
        <v>94</v>
      </c>
      <c r="H429" s="6" t="s">
        <v>241</v>
      </c>
      <c r="I429" s="6" t="s">
        <v>20</v>
      </c>
      <c r="J429" s="11">
        <v>1271700</v>
      </c>
      <c r="K429" s="11">
        <v>1271700</v>
      </c>
      <c r="L429" s="11">
        <v>253871.12</v>
      </c>
      <c r="M429" s="39">
        <f t="shared" si="170"/>
        <v>0.19963129668947077</v>
      </c>
      <c r="N429" s="39">
        <f t="shared" si="171"/>
        <v>0.19963129668947077</v>
      </c>
    </row>
    <row r="430" spans="1:14" ht="76.5" x14ac:dyDescent="0.25">
      <c r="A430" s="4" t="s">
        <v>242</v>
      </c>
      <c r="B430" s="5">
        <v>70</v>
      </c>
      <c r="C430" s="5">
        <v>0</v>
      </c>
      <c r="D430" s="6" t="s">
        <v>206</v>
      </c>
      <c r="E430" s="5">
        <v>857</v>
      </c>
      <c r="F430" s="6" t="s">
        <v>261</v>
      </c>
      <c r="G430" s="6" t="s">
        <v>94</v>
      </c>
      <c r="H430" s="6" t="s">
        <v>243</v>
      </c>
      <c r="I430" s="29"/>
      <c r="J430" s="11">
        <f t="shared" ref="J430:L431" si="191">J431</f>
        <v>18000</v>
      </c>
      <c r="K430" s="11">
        <f t="shared" si="191"/>
        <v>18000</v>
      </c>
      <c r="L430" s="11">
        <f t="shared" si="191"/>
        <v>9100</v>
      </c>
      <c r="M430" s="39">
        <f t="shared" si="170"/>
        <v>0.50555555555555554</v>
      </c>
      <c r="N430" s="39">
        <f t="shared" si="171"/>
        <v>0.50555555555555554</v>
      </c>
    </row>
    <row r="431" spans="1:14" ht="38.25" x14ac:dyDescent="0.25">
      <c r="A431" s="13" t="s">
        <v>21</v>
      </c>
      <c r="B431" s="5">
        <v>70</v>
      </c>
      <c r="C431" s="5">
        <v>0</v>
      </c>
      <c r="D431" s="6" t="s">
        <v>206</v>
      </c>
      <c r="E431" s="5">
        <v>857</v>
      </c>
      <c r="F431" s="6" t="s">
        <v>14</v>
      </c>
      <c r="G431" s="6" t="s">
        <v>94</v>
      </c>
      <c r="H431" s="6" t="s">
        <v>243</v>
      </c>
      <c r="I431" s="6" t="s">
        <v>22</v>
      </c>
      <c r="J431" s="11">
        <f t="shared" si="191"/>
        <v>18000</v>
      </c>
      <c r="K431" s="11">
        <f t="shared" si="191"/>
        <v>18000</v>
      </c>
      <c r="L431" s="11">
        <f t="shared" si="191"/>
        <v>9100</v>
      </c>
      <c r="M431" s="39">
        <f t="shared" si="170"/>
        <v>0.50555555555555554</v>
      </c>
      <c r="N431" s="39">
        <f t="shared" si="171"/>
        <v>0.50555555555555554</v>
      </c>
    </row>
    <row r="432" spans="1:14" ht="38.25" x14ac:dyDescent="0.25">
      <c r="A432" s="13" t="s">
        <v>23</v>
      </c>
      <c r="B432" s="5">
        <v>70</v>
      </c>
      <c r="C432" s="5">
        <v>0</v>
      </c>
      <c r="D432" s="6" t="s">
        <v>206</v>
      </c>
      <c r="E432" s="5">
        <v>857</v>
      </c>
      <c r="F432" s="6" t="s">
        <v>14</v>
      </c>
      <c r="G432" s="6" t="s">
        <v>94</v>
      </c>
      <c r="H432" s="6" t="s">
        <v>243</v>
      </c>
      <c r="I432" s="6" t="s">
        <v>24</v>
      </c>
      <c r="J432" s="11">
        <v>18000</v>
      </c>
      <c r="K432" s="11">
        <v>18000</v>
      </c>
      <c r="L432" s="11">
        <v>9100</v>
      </c>
      <c r="M432" s="39">
        <f t="shared" si="170"/>
        <v>0.50555555555555554</v>
      </c>
      <c r="N432" s="39">
        <f t="shared" si="171"/>
        <v>0.50555555555555554</v>
      </c>
    </row>
    <row r="433" spans="1:14" x14ac:dyDescent="0.25">
      <c r="A433" s="12" t="s">
        <v>244</v>
      </c>
      <c r="B433" s="5"/>
      <c r="C433" s="5"/>
      <c r="D433" s="6"/>
      <c r="E433" s="5"/>
      <c r="F433" s="6"/>
      <c r="G433" s="6"/>
      <c r="H433" s="6"/>
      <c r="I433" s="6"/>
      <c r="J433" s="11">
        <f>J7+J283+J387+J406</f>
        <v>746020915.99000013</v>
      </c>
      <c r="K433" s="11">
        <f>K7+K283+K387+K406</f>
        <v>746020915.99000013</v>
      </c>
      <c r="L433" s="11">
        <f>L7+L283+L387+L406</f>
        <v>105350001.42</v>
      </c>
      <c r="M433" s="39">
        <f t="shared" si="170"/>
        <v>0.14121588170245369</v>
      </c>
      <c r="N433" s="39">
        <f t="shared" si="171"/>
        <v>0.14121588170245369</v>
      </c>
    </row>
    <row r="434" spans="1:14" x14ac:dyDescent="0.25">
      <c r="A434" s="35"/>
      <c r="D434" s="35"/>
      <c r="E434" s="35"/>
      <c r="F434" s="35"/>
      <c r="G434" s="35"/>
      <c r="H434" s="35"/>
      <c r="J434" s="41">
        <f>'[2]3.ВС (2)'!G426</f>
        <v>746020915.99000013</v>
      </c>
      <c r="K434" s="41">
        <f>'[2]3.ВС (2)'!H426</f>
        <v>746020915.99000013</v>
      </c>
      <c r="L434" s="41">
        <f>'[2]3.ВС (2)'!I426</f>
        <v>105350001.42</v>
      </c>
    </row>
    <row r="435" spans="1:14" x14ac:dyDescent="0.25">
      <c r="A435" s="35"/>
      <c r="D435" s="35"/>
      <c r="E435" s="35"/>
      <c r="F435" s="35"/>
      <c r="G435" s="35"/>
      <c r="H435" s="35"/>
      <c r="J435" s="41">
        <f>J433-J434</f>
        <v>0</v>
      </c>
      <c r="K435" s="41">
        <f t="shared" ref="K435:L435" si="192">K433-K434</f>
        <v>0</v>
      </c>
      <c r="L435" s="41">
        <f t="shared" si="192"/>
        <v>0</v>
      </c>
    </row>
  </sheetData>
  <mergeCells count="4">
    <mergeCell ref="B1:L1"/>
    <mergeCell ref="B2:L2"/>
    <mergeCell ref="A3:L3"/>
    <mergeCell ref="A4:L4"/>
  </mergeCells>
  <pageMargins left="0.59055118110236227" right="0.19685039370078741" top="0.19685039370078741" bottom="0.19685039370078741"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5.ПС </vt:lpstr>
      <vt:lpstr>5.ПС (2)</vt:lpstr>
      <vt:lpstr>'5.ПС '!Заголовки_для_печати</vt:lpstr>
      <vt:lpstr>'5.ПС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ИРИНА</dc:creator>
  <cp:lastModifiedBy>Svetlana-W8</cp:lastModifiedBy>
  <cp:lastPrinted>2026-04-22T12:06:50Z</cp:lastPrinted>
  <dcterms:created xsi:type="dcterms:W3CDTF">2023-10-04T06:03:52Z</dcterms:created>
  <dcterms:modified xsi:type="dcterms:W3CDTF">2026-04-17T14:18:41Z</dcterms:modified>
</cp:coreProperties>
</file>