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1.Дох" sheetId="66" r:id="rId1"/>
    <sheet name="ОМ ПСР" sheetId="54" state="hidden" r:id="rId2"/>
    <sheet name="субс,субв" sheetId="62" state="hidden" r:id="rId3"/>
    <sheet name="Лист5" sheetId="63" state="hidden" r:id="rId4"/>
  </sheets>
  <definedNames>
    <definedName name="_xlnm.Print_Titles" localSheetId="0">'1.Дох'!$5:$5</definedName>
  </definedNames>
  <calcPr calcId="145621"/>
</workbook>
</file>

<file path=xl/calcChain.xml><?xml version="1.0" encoding="utf-8"?>
<calcChain xmlns="http://schemas.openxmlformats.org/spreadsheetml/2006/main">
  <c r="E170" i="66" l="1"/>
  <c r="D170" i="66"/>
  <c r="C170" i="66"/>
  <c r="E164" i="66"/>
  <c r="D164" i="66"/>
  <c r="C164" i="66"/>
  <c r="O173" i="66" l="1"/>
  <c r="N173" i="66"/>
  <c r="J173" i="66"/>
  <c r="H173" i="66"/>
  <c r="E172" i="66"/>
  <c r="D172" i="66"/>
  <c r="C172" i="66"/>
  <c r="O171" i="66"/>
  <c r="J171" i="66"/>
  <c r="E171" i="66"/>
  <c r="D171" i="66"/>
  <c r="C171" i="66"/>
  <c r="N171" i="66" s="1"/>
  <c r="O170" i="66"/>
  <c r="J170" i="66"/>
  <c r="G170" i="66"/>
  <c r="I170" i="66" s="1"/>
  <c r="E169" i="66"/>
  <c r="G169" i="66" s="1"/>
  <c r="I169" i="66" s="1"/>
  <c r="D169" i="66"/>
  <c r="C169" i="66"/>
  <c r="N169" i="66" s="1"/>
  <c r="E167" i="66"/>
  <c r="D167" i="66"/>
  <c r="C167" i="66"/>
  <c r="E166" i="66"/>
  <c r="D166" i="66"/>
  <c r="D165" i="66" s="1"/>
  <c r="C166" i="66"/>
  <c r="E165" i="66"/>
  <c r="C165" i="66"/>
  <c r="O164" i="66"/>
  <c r="N164" i="66"/>
  <c r="J164" i="66"/>
  <c r="G164" i="66"/>
  <c r="I164" i="66" s="1"/>
  <c r="I163" i="66" s="1"/>
  <c r="J163" i="66"/>
  <c r="H163" i="66"/>
  <c r="F163" i="66"/>
  <c r="E163" i="66"/>
  <c r="D163" i="66"/>
  <c r="C163" i="66"/>
  <c r="O163" i="66" s="1"/>
  <c r="C160" i="66"/>
  <c r="O159" i="66"/>
  <c r="N159" i="66"/>
  <c r="J159" i="66"/>
  <c r="H159" i="66"/>
  <c r="F159" i="66"/>
  <c r="F173" i="66" s="1"/>
  <c r="O158" i="66"/>
  <c r="J158" i="66"/>
  <c r="H158" i="66"/>
  <c r="F158" i="66"/>
  <c r="E158" i="66"/>
  <c r="D158" i="66"/>
  <c r="C158" i="66"/>
  <c r="N158" i="66" s="1"/>
  <c r="O157" i="66"/>
  <c r="N157" i="66"/>
  <c r="J157" i="66"/>
  <c r="G157" i="66"/>
  <c r="I157" i="66" s="1"/>
  <c r="I156" i="66" s="1"/>
  <c r="O156" i="66"/>
  <c r="N156" i="66"/>
  <c r="J156" i="66"/>
  <c r="H156" i="66"/>
  <c r="G156" i="66"/>
  <c r="F156" i="66"/>
  <c r="J155" i="66"/>
  <c r="G155" i="66"/>
  <c r="I155" i="66" s="1"/>
  <c r="I154" i="66" s="1"/>
  <c r="H154" i="66"/>
  <c r="G154" i="66"/>
  <c r="F154" i="66"/>
  <c r="E154" i="66"/>
  <c r="D154" i="66"/>
  <c r="C154" i="66"/>
  <c r="J154" i="66" s="1"/>
  <c r="O153" i="66"/>
  <c r="N153" i="66"/>
  <c r="J153" i="66"/>
  <c r="I153" i="66"/>
  <c r="I152" i="66" s="1"/>
  <c r="G153" i="66"/>
  <c r="J152" i="66"/>
  <c r="H152" i="66"/>
  <c r="G152" i="66"/>
  <c r="F152" i="66"/>
  <c r="E152" i="66"/>
  <c r="D152" i="66"/>
  <c r="C152" i="66"/>
  <c r="O152" i="66" s="1"/>
  <c r="O151" i="66"/>
  <c r="N151" i="66"/>
  <c r="J151" i="66"/>
  <c r="G151" i="66"/>
  <c r="G150" i="66" s="1"/>
  <c r="H150" i="66"/>
  <c r="F150" i="66"/>
  <c r="E150" i="66"/>
  <c r="D150" i="66"/>
  <c r="C150" i="66"/>
  <c r="N150" i="66" s="1"/>
  <c r="O149" i="66"/>
  <c r="N149" i="66"/>
  <c r="J149" i="66"/>
  <c r="O148" i="66"/>
  <c r="N148" i="66"/>
  <c r="J148" i="66"/>
  <c r="G148" i="66"/>
  <c r="I148" i="66" s="1"/>
  <c r="O147" i="66"/>
  <c r="N147" i="66"/>
  <c r="J147" i="66"/>
  <c r="G147" i="66"/>
  <c r="I147" i="66" s="1"/>
  <c r="O146" i="66"/>
  <c r="N146" i="66"/>
  <c r="J146" i="66"/>
  <c r="G146" i="66"/>
  <c r="I146" i="66" s="1"/>
  <c r="O145" i="66"/>
  <c r="N145" i="66"/>
  <c r="J145" i="66"/>
  <c r="I145" i="66"/>
  <c r="G145" i="66"/>
  <c r="O144" i="66"/>
  <c r="N144" i="66"/>
  <c r="J144" i="66"/>
  <c r="G144" i="66"/>
  <c r="I144" i="66" s="1"/>
  <c r="O143" i="66"/>
  <c r="N143" i="66"/>
  <c r="J143" i="66"/>
  <c r="G143" i="66"/>
  <c r="I143" i="66" s="1"/>
  <c r="O142" i="66"/>
  <c r="N142" i="66"/>
  <c r="J142" i="66"/>
  <c r="G142" i="66"/>
  <c r="I142" i="66" s="1"/>
  <c r="O141" i="66"/>
  <c r="N141" i="66"/>
  <c r="J141" i="66"/>
  <c r="I141" i="66"/>
  <c r="G141" i="66"/>
  <c r="O140" i="66"/>
  <c r="N140" i="66"/>
  <c r="J140" i="66"/>
  <c r="E140" i="66"/>
  <c r="G140" i="66" s="1"/>
  <c r="I140" i="66" s="1"/>
  <c r="D140" i="66"/>
  <c r="C140" i="66"/>
  <c r="O139" i="66"/>
  <c r="N139" i="66"/>
  <c r="J139" i="66"/>
  <c r="E139" i="66"/>
  <c r="G139" i="66" s="1"/>
  <c r="D139" i="66"/>
  <c r="D138" i="66" s="1"/>
  <c r="C139" i="66"/>
  <c r="H138" i="66"/>
  <c r="F138" i="66"/>
  <c r="F133" i="66" s="1"/>
  <c r="F132" i="66" s="1"/>
  <c r="F126" i="66" s="1"/>
  <c r="F125" i="66" s="1"/>
  <c r="C138" i="66"/>
  <c r="O138" i="66" s="1"/>
  <c r="O133" i="66"/>
  <c r="N133" i="66"/>
  <c r="J133" i="66"/>
  <c r="H133" i="66"/>
  <c r="O132" i="66"/>
  <c r="N132" i="66"/>
  <c r="J132" i="66"/>
  <c r="H132" i="66"/>
  <c r="E130" i="66"/>
  <c r="G129" i="66" s="1"/>
  <c r="D130" i="66"/>
  <c r="C130" i="66"/>
  <c r="N129" i="66" s="1"/>
  <c r="J129" i="66"/>
  <c r="E129" i="66"/>
  <c r="D129" i="66"/>
  <c r="C129" i="66"/>
  <c r="Y127" i="66"/>
  <c r="X127" i="66"/>
  <c r="W127" i="66"/>
  <c r="V127" i="66"/>
  <c r="U127" i="66"/>
  <c r="T127" i="66"/>
  <c r="S127" i="66"/>
  <c r="R127" i="66"/>
  <c r="Q127" i="66"/>
  <c r="P127" i="66"/>
  <c r="O127" i="66"/>
  <c r="N127" i="66"/>
  <c r="M127" i="66"/>
  <c r="L127" i="66"/>
  <c r="K127" i="66"/>
  <c r="J127" i="66"/>
  <c r="I127" i="66"/>
  <c r="H127" i="66"/>
  <c r="G127" i="66"/>
  <c r="F127" i="66"/>
  <c r="E127" i="66"/>
  <c r="D127" i="66"/>
  <c r="C127" i="66"/>
  <c r="O126" i="66"/>
  <c r="O125" i="66" s="1"/>
  <c r="N126" i="66"/>
  <c r="J126" i="66"/>
  <c r="H126" i="66"/>
  <c r="Y125" i="66"/>
  <c r="X125" i="66"/>
  <c r="W125" i="66"/>
  <c r="V125" i="66"/>
  <c r="U125" i="66"/>
  <c r="T125" i="66"/>
  <c r="S125" i="66"/>
  <c r="R125" i="66"/>
  <c r="Q125" i="66"/>
  <c r="P125" i="66"/>
  <c r="N125" i="66"/>
  <c r="M125" i="66"/>
  <c r="L125" i="66"/>
  <c r="K125" i="66"/>
  <c r="J125" i="66"/>
  <c r="H125" i="66"/>
  <c r="E125" i="66"/>
  <c r="D125" i="66"/>
  <c r="C125" i="66"/>
  <c r="O124" i="66"/>
  <c r="N124" i="66"/>
  <c r="N123" i="66" s="1"/>
  <c r="J124" i="66"/>
  <c r="J123" i="66" s="1"/>
  <c r="H124" i="66"/>
  <c r="F124" i="66"/>
  <c r="F123" i="66" s="1"/>
  <c r="D124" i="66"/>
  <c r="Y123" i="66"/>
  <c r="X123" i="66"/>
  <c r="W123" i="66"/>
  <c r="V123" i="66"/>
  <c r="U123" i="66"/>
  <c r="T123" i="66"/>
  <c r="S123" i="66"/>
  <c r="R123" i="66"/>
  <c r="Q123" i="66"/>
  <c r="P123" i="66"/>
  <c r="O123" i="66"/>
  <c r="M123" i="66"/>
  <c r="L123" i="66"/>
  <c r="K123" i="66"/>
  <c r="H123" i="66"/>
  <c r="E123" i="66"/>
  <c r="D123" i="66"/>
  <c r="C123" i="66"/>
  <c r="O122" i="66"/>
  <c r="N122" i="66"/>
  <c r="J122" i="66"/>
  <c r="H122" i="66"/>
  <c r="F122" i="66"/>
  <c r="Y121" i="66"/>
  <c r="X121" i="66"/>
  <c r="W121" i="66"/>
  <c r="V121" i="66"/>
  <c r="U121" i="66"/>
  <c r="T121" i="66"/>
  <c r="S121" i="66"/>
  <c r="R121" i="66"/>
  <c r="Q121" i="66"/>
  <c r="P121" i="66"/>
  <c r="O121" i="66"/>
  <c r="N121" i="66"/>
  <c r="M121" i="66"/>
  <c r="L121" i="66"/>
  <c r="K121" i="66"/>
  <c r="J121" i="66"/>
  <c r="H121" i="66"/>
  <c r="F121" i="66"/>
  <c r="E121" i="66"/>
  <c r="D121" i="66"/>
  <c r="C121" i="66"/>
  <c r="O120" i="66"/>
  <c r="J120" i="66"/>
  <c r="G120" i="66"/>
  <c r="I120" i="66" s="1"/>
  <c r="I119" i="66" s="1"/>
  <c r="H119" i="66"/>
  <c r="H106" i="66" s="1"/>
  <c r="G119" i="66"/>
  <c r="F119" i="66"/>
  <c r="E119" i="66"/>
  <c r="D119" i="66"/>
  <c r="D106" i="66" s="1"/>
  <c r="C119" i="66"/>
  <c r="C106" i="66" s="1"/>
  <c r="E117" i="66"/>
  <c r="D117" i="66"/>
  <c r="C117" i="66"/>
  <c r="E115" i="66"/>
  <c r="D115" i="66"/>
  <c r="C115" i="66"/>
  <c r="E113" i="66"/>
  <c r="D113" i="66"/>
  <c r="C113" i="66"/>
  <c r="E111" i="66"/>
  <c r="D111" i="66"/>
  <c r="C111" i="66"/>
  <c r="E108" i="66"/>
  <c r="E107" i="66" s="1"/>
  <c r="C108" i="66"/>
  <c r="D107" i="66"/>
  <c r="C107" i="66"/>
  <c r="F106" i="66"/>
  <c r="E106" i="66"/>
  <c r="O105" i="66"/>
  <c r="N105" i="66"/>
  <c r="J105" i="66"/>
  <c r="G105" i="66"/>
  <c r="I105" i="66" s="1"/>
  <c r="I104" i="66" s="1"/>
  <c r="O104" i="66"/>
  <c r="J104" i="66"/>
  <c r="H104" i="66"/>
  <c r="F104" i="66"/>
  <c r="E104" i="66"/>
  <c r="D104" i="66"/>
  <c r="C104" i="66"/>
  <c r="N104" i="66" s="1"/>
  <c r="O103" i="66"/>
  <c r="N103" i="66"/>
  <c r="J103" i="66"/>
  <c r="G103" i="66"/>
  <c r="I103" i="66" s="1"/>
  <c r="I102" i="66" s="1"/>
  <c r="H102" i="66"/>
  <c r="H101" i="66" s="1"/>
  <c r="G102" i="66"/>
  <c r="F102" i="66"/>
  <c r="E102" i="66"/>
  <c r="D102" i="66"/>
  <c r="D101" i="66" s="1"/>
  <c r="C102" i="66"/>
  <c r="C101" i="66" s="1"/>
  <c r="F101" i="66"/>
  <c r="E101" i="66"/>
  <c r="E97" i="66"/>
  <c r="E96" i="66" s="1"/>
  <c r="D97" i="66"/>
  <c r="C97" i="66"/>
  <c r="D96" i="66"/>
  <c r="C96" i="66"/>
  <c r="E94" i="66"/>
  <c r="D94" i="66"/>
  <c r="C94" i="66"/>
  <c r="E92" i="66"/>
  <c r="D92" i="66"/>
  <c r="C92" i="66"/>
  <c r="O91" i="66"/>
  <c r="N91" i="66"/>
  <c r="J91" i="66"/>
  <c r="G91" i="66"/>
  <c r="I91" i="66" s="1"/>
  <c r="E90" i="66"/>
  <c r="D90" i="66"/>
  <c r="C90" i="66"/>
  <c r="E88" i="66"/>
  <c r="D88" i="66"/>
  <c r="C88" i="66"/>
  <c r="E86" i="66"/>
  <c r="D86" i="66"/>
  <c r="C86" i="66"/>
  <c r="E84" i="66"/>
  <c r="D84" i="66"/>
  <c r="C84" i="66"/>
  <c r="O83" i="66"/>
  <c r="N83" i="66"/>
  <c r="J83" i="66"/>
  <c r="G83" i="66"/>
  <c r="I83" i="66" s="1"/>
  <c r="I78" i="66" s="1"/>
  <c r="I69" i="66" s="1"/>
  <c r="E82" i="66"/>
  <c r="D82" i="66"/>
  <c r="C82" i="66"/>
  <c r="E80" i="66"/>
  <c r="D80" i="66"/>
  <c r="C80" i="66"/>
  <c r="O78" i="66"/>
  <c r="N78" i="66"/>
  <c r="J78" i="66"/>
  <c r="H78" i="66"/>
  <c r="G78" i="66"/>
  <c r="F78" i="66"/>
  <c r="E77" i="66"/>
  <c r="D77" i="66"/>
  <c r="C77" i="66"/>
  <c r="O76" i="66"/>
  <c r="N76" i="66"/>
  <c r="J76" i="66"/>
  <c r="I76" i="66"/>
  <c r="G76" i="66"/>
  <c r="E75" i="66"/>
  <c r="D75" i="66"/>
  <c r="C75" i="66"/>
  <c r="O74" i="66"/>
  <c r="N74" i="66"/>
  <c r="J74" i="66"/>
  <c r="I74" i="66"/>
  <c r="G74" i="66"/>
  <c r="E73" i="66"/>
  <c r="D73" i="66"/>
  <c r="C73" i="66"/>
  <c r="O72" i="66"/>
  <c r="N72" i="66"/>
  <c r="J72" i="66"/>
  <c r="I72" i="66"/>
  <c r="G72" i="66"/>
  <c r="E71" i="66"/>
  <c r="D71" i="66"/>
  <c r="D70" i="66" s="1"/>
  <c r="D69" i="66" s="1"/>
  <c r="C71" i="66"/>
  <c r="C70" i="66" s="1"/>
  <c r="C69" i="66" s="1"/>
  <c r="E70" i="66"/>
  <c r="O69" i="66"/>
  <c r="N69" i="66"/>
  <c r="M69" i="66"/>
  <c r="L69" i="66"/>
  <c r="K69" i="66"/>
  <c r="J69" i="66"/>
  <c r="H69" i="66"/>
  <c r="G69" i="66"/>
  <c r="F69" i="66"/>
  <c r="E69" i="66"/>
  <c r="O68" i="66"/>
  <c r="N68" i="66"/>
  <c r="J68" i="66"/>
  <c r="I68" i="66"/>
  <c r="G68" i="66"/>
  <c r="J67" i="66"/>
  <c r="I67" i="66"/>
  <c r="I66" i="66" s="1"/>
  <c r="I65" i="66" s="1"/>
  <c r="I64" i="66" s="1"/>
  <c r="G67" i="66"/>
  <c r="C67" i="66"/>
  <c r="O67" i="66" s="1"/>
  <c r="O66" i="66"/>
  <c r="H66" i="66"/>
  <c r="H65" i="66" s="1"/>
  <c r="H64" i="66" s="1"/>
  <c r="G66" i="66"/>
  <c r="G65" i="66" s="1"/>
  <c r="G64" i="66" s="1"/>
  <c r="F66" i="66"/>
  <c r="E66" i="66"/>
  <c r="D66" i="66"/>
  <c r="D65" i="66" s="1"/>
  <c r="D64" i="66" s="1"/>
  <c r="C66" i="66"/>
  <c r="J66" i="66" s="1"/>
  <c r="F65" i="66"/>
  <c r="F64" i="66" s="1"/>
  <c r="E65" i="66"/>
  <c r="E64" i="66" s="1"/>
  <c r="O63" i="66"/>
  <c r="N63" i="66"/>
  <c r="J63" i="66"/>
  <c r="G63" i="66"/>
  <c r="I63" i="66" s="1"/>
  <c r="H62" i="66"/>
  <c r="G62" i="66"/>
  <c r="F62" i="66"/>
  <c r="E62" i="66"/>
  <c r="D62" i="66"/>
  <c r="C62" i="66"/>
  <c r="O62" i="66" s="1"/>
  <c r="E61" i="66"/>
  <c r="E60" i="66" s="1"/>
  <c r="D60" i="66"/>
  <c r="C60" i="66"/>
  <c r="H59" i="66"/>
  <c r="G59" i="66"/>
  <c r="F59" i="66"/>
  <c r="E59" i="66"/>
  <c r="E58" i="66" s="1"/>
  <c r="D59" i="66"/>
  <c r="C59" i="66"/>
  <c r="N59" i="66" s="1"/>
  <c r="H58" i="66"/>
  <c r="G58" i="66"/>
  <c r="F58" i="66"/>
  <c r="D58" i="66"/>
  <c r="C58" i="66"/>
  <c r="O58" i="66" s="1"/>
  <c r="I57" i="66"/>
  <c r="O56" i="66"/>
  <c r="N56" i="66"/>
  <c r="J56" i="66"/>
  <c r="G56" i="66"/>
  <c r="I56" i="66" s="1"/>
  <c r="E55" i="66"/>
  <c r="D55" i="66"/>
  <c r="C55" i="66"/>
  <c r="O54" i="66"/>
  <c r="N54" i="66"/>
  <c r="J54" i="66"/>
  <c r="G54" i="66"/>
  <c r="I54" i="66" s="1"/>
  <c r="O53" i="66"/>
  <c r="N53" i="66"/>
  <c r="J53" i="66"/>
  <c r="G53" i="66"/>
  <c r="I53" i="66" s="1"/>
  <c r="J52" i="66"/>
  <c r="H52" i="66"/>
  <c r="G52" i="66"/>
  <c r="F52" i="66"/>
  <c r="E52" i="66"/>
  <c r="D52" i="66"/>
  <c r="C52" i="66"/>
  <c r="O52" i="66" s="1"/>
  <c r="H51" i="66"/>
  <c r="G51" i="66"/>
  <c r="F51" i="66"/>
  <c r="E51" i="66"/>
  <c r="D51" i="66"/>
  <c r="C51" i="66"/>
  <c r="O51" i="66" s="1"/>
  <c r="O50" i="66"/>
  <c r="N50" i="66"/>
  <c r="J50" i="66"/>
  <c r="G50" i="66"/>
  <c r="I50" i="66" s="1"/>
  <c r="I49" i="66" s="1"/>
  <c r="I48" i="66" s="1"/>
  <c r="H49" i="66"/>
  <c r="G49" i="66"/>
  <c r="F49" i="66"/>
  <c r="E49" i="66"/>
  <c r="D49" i="66"/>
  <c r="C49" i="66"/>
  <c r="N49" i="66" s="1"/>
  <c r="H48" i="66"/>
  <c r="G48" i="66"/>
  <c r="F48" i="66"/>
  <c r="E48" i="66"/>
  <c r="D48" i="66"/>
  <c r="C48" i="66"/>
  <c r="O48" i="66" s="1"/>
  <c r="O47" i="66"/>
  <c r="N47" i="66"/>
  <c r="J47" i="66"/>
  <c r="G47" i="66"/>
  <c r="I47" i="66" s="1"/>
  <c r="I46" i="66" s="1"/>
  <c r="I45" i="66" s="1"/>
  <c r="H46" i="66"/>
  <c r="G46" i="66"/>
  <c r="F46" i="66"/>
  <c r="E46" i="66"/>
  <c r="D46" i="66"/>
  <c r="C46" i="66"/>
  <c r="O46" i="66" s="1"/>
  <c r="H45" i="66"/>
  <c r="G45" i="66"/>
  <c r="F45" i="66"/>
  <c r="E45" i="66"/>
  <c r="D45" i="66"/>
  <c r="C45" i="66"/>
  <c r="J45" i="66" s="1"/>
  <c r="O44" i="66"/>
  <c r="N44" i="66"/>
  <c r="J44" i="66"/>
  <c r="G44" i="66"/>
  <c r="I44" i="66" s="1"/>
  <c r="I43" i="66" s="1"/>
  <c r="H43" i="66"/>
  <c r="G43" i="66"/>
  <c r="F43" i="66"/>
  <c r="E43" i="66"/>
  <c r="D43" i="66"/>
  <c r="C43" i="66"/>
  <c r="O43" i="66" s="1"/>
  <c r="O42" i="66"/>
  <c r="N42" i="66"/>
  <c r="J42" i="66"/>
  <c r="G42" i="66"/>
  <c r="I42" i="66" s="1"/>
  <c r="O41" i="66"/>
  <c r="N41" i="66"/>
  <c r="J41" i="66"/>
  <c r="G41" i="66"/>
  <c r="I41" i="66" s="1"/>
  <c r="I40" i="66" s="1"/>
  <c r="I39" i="66" s="1"/>
  <c r="I38" i="66" s="1"/>
  <c r="H40" i="66"/>
  <c r="G40" i="66"/>
  <c r="F40" i="66"/>
  <c r="E40" i="66"/>
  <c r="D40" i="66"/>
  <c r="C40" i="66"/>
  <c r="O40" i="66" s="1"/>
  <c r="H39" i="66"/>
  <c r="G39" i="66"/>
  <c r="F39" i="66"/>
  <c r="E39" i="66"/>
  <c r="D39" i="66"/>
  <c r="C39" i="66"/>
  <c r="N39" i="66" s="1"/>
  <c r="H38" i="66"/>
  <c r="G38" i="66"/>
  <c r="F38" i="66"/>
  <c r="E38" i="66"/>
  <c r="D38" i="66"/>
  <c r="C38" i="66"/>
  <c r="O38" i="66" s="1"/>
  <c r="O37" i="66"/>
  <c r="N37" i="66"/>
  <c r="J37" i="66"/>
  <c r="G37" i="66"/>
  <c r="I37" i="66" s="1"/>
  <c r="I36" i="66" s="1"/>
  <c r="I35" i="66" s="1"/>
  <c r="H36" i="66"/>
  <c r="G36" i="66"/>
  <c r="F36" i="66"/>
  <c r="E36" i="66"/>
  <c r="D36" i="66"/>
  <c r="C36" i="66"/>
  <c r="O36" i="66" s="1"/>
  <c r="H35" i="66"/>
  <c r="G35" i="66"/>
  <c r="F35" i="66"/>
  <c r="E35" i="66"/>
  <c r="D35" i="66"/>
  <c r="C35" i="66"/>
  <c r="J35" i="66" s="1"/>
  <c r="O34" i="66"/>
  <c r="N34" i="66"/>
  <c r="J34" i="66"/>
  <c r="G34" i="66"/>
  <c r="I34" i="66" s="1"/>
  <c r="I33" i="66" s="1"/>
  <c r="H33" i="66"/>
  <c r="G33" i="66"/>
  <c r="F33" i="66"/>
  <c r="E33" i="66"/>
  <c r="D33" i="66"/>
  <c r="C33" i="66"/>
  <c r="O33" i="66" s="1"/>
  <c r="O32" i="66"/>
  <c r="N32" i="66"/>
  <c r="J32" i="66"/>
  <c r="G32" i="66"/>
  <c r="G31" i="66" s="1"/>
  <c r="G27" i="66" s="1"/>
  <c r="H31" i="66"/>
  <c r="F31" i="66"/>
  <c r="E31" i="66"/>
  <c r="D31" i="66"/>
  <c r="C31" i="66"/>
  <c r="O31" i="66" s="1"/>
  <c r="O30" i="66"/>
  <c r="N30" i="66"/>
  <c r="J30" i="66"/>
  <c r="G30" i="66"/>
  <c r="I30" i="66" s="1"/>
  <c r="O29" i="66"/>
  <c r="N29" i="66"/>
  <c r="J29" i="66"/>
  <c r="G29" i="66"/>
  <c r="I29" i="66" s="1"/>
  <c r="I28" i="66" s="1"/>
  <c r="H28" i="66"/>
  <c r="G28" i="66"/>
  <c r="F28" i="66"/>
  <c r="E28" i="66"/>
  <c r="D28" i="66"/>
  <c r="C28" i="66"/>
  <c r="O28" i="66" s="1"/>
  <c r="H27" i="66"/>
  <c r="F27" i="66"/>
  <c r="E27" i="66"/>
  <c r="D27" i="66"/>
  <c r="C27" i="66"/>
  <c r="J27" i="66" s="1"/>
  <c r="E25" i="66"/>
  <c r="G25" i="66" s="1"/>
  <c r="I25" i="66" s="1"/>
  <c r="D25" i="66"/>
  <c r="C25" i="66"/>
  <c r="O25" i="66" s="1"/>
  <c r="E23" i="66"/>
  <c r="G23" i="66" s="1"/>
  <c r="I23" i="66" s="1"/>
  <c r="D23" i="66"/>
  <c r="C23" i="66"/>
  <c r="O23" i="66" s="1"/>
  <c r="E21" i="66"/>
  <c r="G21" i="66" s="1"/>
  <c r="I21" i="66" s="1"/>
  <c r="D21" i="66"/>
  <c r="C21" i="66"/>
  <c r="O21" i="66" s="1"/>
  <c r="E19" i="66"/>
  <c r="G19" i="66" s="1"/>
  <c r="D19" i="66"/>
  <c r="C19" i="66"/>
  <c r="O19" i="66" s="1"/>
  <c r="H18" i="66"/>
  <c r="F18" i="66"/>
  <c r="E18" i="66"/>
  <c r="D18" i="66"/>
  <c r="C18" i="66"/>
  <c r="O18" i="66" s="1"/>
  <c r="H17" i="66"/>
  <c r="F17" i="66"/>
  <c r="E17" i="66"/>
  <c r="D17" i="66"/>
  <c r="C17" i="66"/>
  <c r="J17" i="66" s="1"/>
  <c r="O16" i="66"/>
  <c r="N16" i="66"/>
  <c r="J16" i="66"/>
  <c r="I16" i="66"/>
  <c r="G16" i="66"/>
  <c r="O15" i="66"/>
  <c r="N15" i="66"/>
  <c r="J15" i="66"/>
  <c r="G15" i="66"/>
  <c r="I15" i="66" s="1"/>
  <c r="O14" i="66"/>
  <c r="N14" i="66"/>
  <c r="J14" i="66"/>
  <c r="G14" i="66"/>
  <c r="I14" i="66" s="1"/>
  <c r="O13" i="66"/>
  <c r="N13" i="66"/>
  <c r="J13" i="66"/>
  <c r="G13" i="66"/>
  <c r="I13" i="66" s="1"/>
  <c r="O12" i="66"/>
  <c r="N12" i="66"/>
  <c r="J12" i="66"/>
  <c r="I12" i="66"/>
  <c r="G12" i="66"/>
  <c r="O11" i="66"/>
  <c r="N11" i="66"/>
  <c r="J11" i="66"/>
  <c r="G11" i="66"/>
  <c r="I11" i="66" s="1"/>
  <c r="G10" i="66"/>
  <c r="G9" i="66" s="1"/>
  <c r="G8" i="66" s="1"/>
  <c r="C10" i="66"/>
  <c r="N10" i="66" s="1"/>
  <c r="H9" i="66"/>
  <c r="F9" i="66"/>
  <c r="F8" i="66" s="1"/>
  <c r="F7" i="66" s="1"/>
  <c r="E9" i="66"/>
  <c r="E8" i="66" s="1"/>
  <c r="E7" i="66" s="1"/>
  <c r="D9" i="66"/>
  <c r="H8" i="66"/>
  <c r="H7" i="66" s="1"/>
  <c r="D8" i="66"/>
  <c r="D7" i="66" s="1"/>
  <c r="J169" i="66" l="1"/>
  <c r="C162" i="66"/>
  <c r="J162" i="66" s="1"/>
  <c r="O169" i="66"/>
  <c r="E162" i="66"/>
  <c r="G162" i="66" s="1"/>
  <c r="I162" i="66" s="1"/>
  <c r="I159" i="66" s="1"/>
  <c r="G163" i="66"/>
  <c r="D162" i="66"/>
  <c r="D100" i="66" s="1"/>
  <c r="D99" i="66" s="1"/>
  <c r="D174" i="66" s="1"/>
  <c r="O162" i="66"/>
  <c r="H174" i="66"/>
  <c r="F174" i="66"/>
  <c r="F171" i="66"/>
  <c r="O10" i="66"/>
  <c r="C9" i="66"/>
  <c r="I10" i="66"/>
  <c r="I9" i="66" s="1"/>
  <c r="I8" i="66" s="1"/>
  <c r="G18" i="66"/>
  <c r="G17" i="66" s="1"/>
  <c r="G7" i="66" s="1"/>
  <c r="I19" i="66"/>
  <c r="I18" i="66" s="1"/>
  <c r="I17" i="66" s="1"/>
  <c r="I101" i="66"/>
  <c r="J10" i="66"/>
  <c r="I52" i="66"/>
  <c r="I51" i="66" s="1"/>
  <c r="I62" i="66"/>
  <c r="I59" i="66"/>
  <c r="I58" i="66" s="1"/>
  <c r="F100" i="66"/>
  <c r="F99" i="66" s="1"/>
  <c r="N106" i="66"/>
  <c r="O106" i="66"/>
  <c r="N101" i="66"/>
  <c r="J101" i="66"/>
  <c r="C100" i="66"/>
  <c r="O101" i="66"/>
  <c r="G138" i="66"/>
  <c r="G133" i="66" s="1"/>
  <c r="G132" i="66" s="1"/>
  <c r="G126" i="66" s="1"/>
  <c r="G125" i="66" s="1"/>
  <c r="I139" i="66"/>
  <c r="I138" i="66" s="1"/>
  <c r="I133" i="66" s="1"/>
  <c r="I132" i="66" s="1"/>
  <c r="I126" i="66" s="1"/>
  <c r="I125" i="66" s="1"/>
  <c r="G159" i="66"/>
  <c r="H100" i="66"/>
  <c r="H99" i="66" s="1"/>
  <c r="H171" i="66" s="1"/>
  <c r="O17" i="66"/>
  <c r="N17" i="66"/>
  <c r="G122" i="66"/>
  <c r="G121" i="66" s="1"/>
  <c r="G106" i="66" s="1"/>
  <c r="G124" i="66"/>
  <c r="G123" i="66" s="1"/>
  <c r="I129" i="66"/>
  <c r="N27" i="66"/>
  <c r="J33" i="66"/>
  <c r="N35" i="66"/>
  <c r="J38" i="66"/>
  <c r="O39" i="66"/>
  <c r="J40" i="66"/>
  <c r="J43" i="66"/>
  <c r="N45" i="66"/>
  <c r="J48" i="66"/>
  <c r="O49" i="66"/>
  <c r="N52" i="66"/>
  <c r="J58" i="66"/>
  <c r="O59" i="66"/>
  <c r="J62" i="66"/>
  <c r="N66" i="66"/>
  <c r="J102" i="66"/>
  <c r="G104" i="66"/>
  <c r="G101" i="66" s="1"/>
  <c r="O129" i="66"/>
  <c r="E138" i="66"/>
  <c r="E100" i="66" s="1"/>
  <c r="E99" i="66" s="1"/>
  <c r="E174" i="66" s="1"/>
  <c r="O150" i="66"/>
  <c r="N162" i="66"/>
  <c r="J18" i="66"/>
  <c r="J19" i="66"/>
  <c r="J21" i="66"/>
  <c r="J23" i="66"/>
  <c r="J25" i="66"/>
  <c r="O27" i="66"/>
  <c r="J28" i="66"/>
  <c r="J31" i="66"/>
  <c r="I32" i="66"/>
  <c r="I31" i="66" s="1"/>
  <c r="I27" i="66" s="1"/>
  <c r="N33" i="66"/>
  <c r="O35" i="66"/>
  <c r="J36" i="66"/>
  <c r="N38" i="66"/>
  <c r="N40" i="66"/>
  <c r="N43" i="66"/>
  <c r="O45" i="66"/>
  <c r="J46" i="66"/>
  <c r="N48" i="66"/>
  <c r="J51" i="66"/>
  <c r="N58" i="66"/>
  <c r="N62" i="66"/>
  <c r="N102" i="66"/>
  <c r="J119" i="66"/>
  <c r="J106" i="66" s="1"/>
  <c r="J138" i="66"/>
  <c r="N18" i="66"/>
  <c r="N19" i="66"/>
  <c r="N21" i="66"/>
  <c r="N23" i="66"/>
  <c r="N25" i="66"/>
  <c r="N28" i="66"/>
  <c r="N31" i="66"/>
  <c r="N36" i="66"/>
  <c r="J39" i="66"/>
  <c r="N46" i="66"/>
  <c r="J49" i="66"/>
  <c r="N51" i="66"/>
  <c r="J59" i="66"/>
  <c r="C65" i="66"/>
  <c r="N67" i="66"/>
  <c r="O102" i="66"/>
  <c r="O119" i="66"/>
  <c r="N138" i="66"/>
  <c r="J150" i="66"/>
  <c r="I151" i="66"/>
  <c r="I150" i="66" s="1"/>
  <c r="N152" i="66"/>
  <c r="N163" i="66"/>
  <c r="G174" i="66" l="1"/>
  <c r="C99" i="66"/>
  <c r="O100" i="66"/>
  <c r="N100" i="66"/>
  <c r="J100" i="66"/>
  <c r="I7" i="66"/>
  <c r="J9" i="66"/>
  <c r="C8" i="66"/>
  <c r="O9" i="66"/>
  <c r="N9" i="66"/>
  <c r="I122" i="66"/>
  <c r="I121" i="66" s="1"/>
  <c r="I106" i="66" s="1"/>
  <c r="I124" i="66"/>
  <c r="I123" i="66" s="1"/>
  <c r="I173" i="66"/>
  <c r="I158" i="66"/>
  <c r="I100" i="66" s="1"/>
  <c r="I99" i="66" s="1"/>
  <c r="G173" i="66"/>
  <c r="G158" i="66"/>
  <c r="G100" i="66" s="1"/>
  <c r="G99" i="66" s="1"/>
  <c r="G171" i="66" s="1"/>
  <c r="O65" i="66"/>
  <c r="N65" i="66"/>
  <c r="J65" i="66"/>
  <c r="C64" i="66"/>
  <c r="J64" i="66" l="1"/>
  <c r="O64" i="66"/>
  <c r="N64" i="66"/>
  <c r="N8" i="66"/>
  <c r="O8" i="66"/>
  <c r="J8" i="66"/>
  <c r="C7" i="66"/>
  <c r="I174" i="66"/>
  <c r="I171" i="66"/>
  <c r="N99" i="66"/>
  <c r="J99" i="66"/>
  <c r="O99" i="66"/>
  <c r="C174" i="66" l="1"/>
  <c r="N7" i="66"/>
  <c r="J7" i="66"/>
  <c r="O7" i="66"/>
  <c r="O174" i="66" l="1"/>
  <c r="N174" i="66"/>
  <c r="J174" i="66"/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</calcChain>
</file>

<file path=xl/sharedStrings.xml><?xml version="1.0" encoding="utf-8"?>
<sst xmlns="http://schemas.openxmlformats.org/spreadsheetml/2006/main" count="1852" uniqueCount="839">
  <si>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</si>
  <si>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</si>
  <si>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</si>
  <si>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</si>
  <si>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</si>
  <si>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</si>
  <si>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</si>
  <si>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</si>
  <si>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</si>
  <si>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</si>
  <si>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</si>
  <si>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</si>
  <si>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</si>
  <si>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</si>
  <si>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</si>
  <si>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</si>
  <si>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</si>
  <si>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</si>
  <si>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</si>
  <si>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</si>
  <si>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</si>
  <si>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</si>
  <si>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</si>
  <si>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</si>
  <si>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</si>
  <si>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</si>
  <si>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</si>
  <si>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</si>
  <si>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</si>
  <si>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Иные межбюджетные трансферты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</si>
  <si>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</si>
  <si>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</si>
  <si>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</si>
  <si>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</si>
  <si>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</si>
  <si>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</si>
  <si>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</si>
  <si>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</si>
  <si>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</si>
  <si>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</si>
  <si>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</si>
  <si>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</si>
  <si>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</si>
  <si>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</si>
  <si>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</si>
  <si>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</si>
  <si>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</si>
  <si>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</si>
  <si>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</si>
  <si>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</si>
  <si>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</si>
  <si>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</si>
  <si>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</si>
  <si>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</si>
  <si>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</si>
  <si>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</si>
  <si>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</si>
  <si>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</si>
  <si>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</si>
  <si>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</si>
  <si>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</si>
  <si>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</si>
  <si>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</si>
  <si>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</si>
  <si>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</si>
  <si>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</si>
  <si>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</si>
  <si>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</si>
  <si>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</si>
  <si>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</si>
  <si>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</si>
  <si>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</si>
  <si>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</si>
  <si>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</si>
  <si>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</si>
  <si>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</si>
  <si>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</si>
  <si>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</si>
  <si>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</si>
  <si>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</si>
  <si>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</si>
  <si>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</si>
  <si>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</si>
  <si>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</si>
  <si>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</si>
  <si>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</si>
  <si>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</si>
  <si>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</si>
  <si>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</si>
  <si>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</si>
  <si>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</si>
  <si>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</si>
  <si>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</si>
  <si>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</si>
  <si>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</si>
  <si>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</si>
  <si>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</si>
  <si>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</si>
  <si>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</si>
  <si>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</si>
  <si>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</si>
  <si>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</si>
  <si>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</si>
  <si>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</si>
  <si>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</si>
  <si>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</si>
  <si>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</si>
  <si>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</si>
  <si>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</si>
  <si>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</si>
  <si>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</si>
  <si>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</si>
  <si>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</si>
  <si>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</si>
  <si>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</si>
  <si>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</si>
  <si>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</si>
  <si>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</si>
  <si>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</si>
  <si>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</si>
  <si>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</si>
  <si>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</si>
  <si>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</si>
  <si>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</si>
  <si>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</si>
  <si>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</si>
  <si>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</si>
  <si>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</si>
  <si>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</si>
  <si>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</si>
  <si>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</si>
  <si>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</si>
  <si>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</si>
  <si>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</si>
  <si>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</si>
  <si>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</si>
  <si>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</si>
  <si>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</si>
  <si>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</si>
  <si>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</si>
  <si>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</si>
  <si>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</si>
  <si>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</si>
  <si>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</si>
  <si>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</si>
  <si>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рублей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</si>
  <si>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</si>
  <si>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</si>
  <si>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</si>
  <si>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</si>
  <si>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</si>
  <si>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</si>
  <si>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</si>
  <si>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</si>
  <si>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</si>
  <si>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</si>
  <si>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</si>
  <si>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</si>
  <si>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</si>
  <si>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</si>
  <si>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</si>
  <si>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</si>
  <si>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</si>
  <si>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</si>
  <si>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</si>
  <si>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</si>
  <si>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</si>
  <si>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</si>
  <si>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</si>
  <si>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</si>
  <si>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</si>
  <si>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</si>
  <si>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</si>
  <si>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</si>
  <si>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ИТОГО</t>
  </si>
  <si>
    <t xml:space="preserve"> </t>
  </si>
  <si>
    <t>Код бюджетной классификации Российской Федерации</t>
  </si>
  <si>
    <t>Наименование доходов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</si>
  <si>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</si>
  <si>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</si>
  <si>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</si>
  <si>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</si>
  <si>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</si>
  <si>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</si>
  <si>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</si>
  <si>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</si>
  <si>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>1 01 02020 01 0000 110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</si>
  <si>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</si>
  <si>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>1 01 02030 01 0000 110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</si>
  <si>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</si>
  <si>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</si>
  <si>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</si>
  <si>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</si>
  <si>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</si>
  <si>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</si>
  <si>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</si>
  <si>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</si>
  <si>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</si>
  <si>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</si>
  <si>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 нормативов отчислений в местные бюджеты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</si>
  <si>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</si>
  <si>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</si>
  <si>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</si>
  <si>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</si>
  <si>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</si>
  <si>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</si>
  <si>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</si>
  <si>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</si>
  <si>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</si>
  <si>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</si>
  <si>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</si>
  <si>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</si>
  <si>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ГОСУДАРСТВЕННАЯ ПОШЛИНА</t>
  </si>
  <si>
    <t xml:space="preserve"> 1 08 03000 01 0000 110</t>
  </si>
  <si>
    <t>Государственная пошлина  по делам,  рассматриваемым в судах  общей  юрисдикции, мировыми судьями</t>
  </si>
  <si>
    <t>1 08 03010 01 0000 110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</si>
  <si>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</si>
  <si>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</si>
  <si>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</si>
  <si>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</si>
  <si>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</si>
  <si>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1 11 05010 00 0000 120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</si>
  <si>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</si>
  <si>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1 11 05013 05 0000 120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</si>
  <si>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</si>
  <si>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>1 11 05013 13 0000 120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</si>
  <si>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</si>
  <si>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>1 11 05030 00 0000 120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</si>
  <si>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</si>
  <si>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1 11 05035 05 0000 120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</si>
  <si>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</si>
  <si>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</si>
  <si>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</si>
  <si>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</si>
  <si>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</si>
  <si>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1 11 09045  05  0000 120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</si>
  <si>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</si>
  <si>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</si>
  <si>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</si>
  <si>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1 12 01000 01 0000 120</t>
  </si>
  <si>
    <t>Плата за  негативное  воздействие  на окружающую среду</t>
  </si>
  <si>
    <t>1 12 01010 01 0000 120</t>
  </si>
  <si>
    <t>Плата за выбросы загрязняющих веществ в атмосферный воздух стационарными объектами</t>
  </si>
  <si>
    <t>1 12 01041 01 0000 120</t>
  </si>
  <si>
    <t xml:space="preserve"> Плата за размещение отходов производства </t>
  </si>
  <si>
    <t>1 13 00000 00 0000 000</t>
  </si>
  <si>
    <t>ДОХОДЫ ОТ ОКАЗАНИЯ ПЛАТНЫХ УСЛУГ  И КОМПЕНСАЦИИ ЗАТРАТ ГОСУДАРСТВА</t>
  </si>
  <si>
    <t>1 13 02000 00 0000 130</t>
  </si>
  <si>
    <t>Доходы от   компенсации затрат 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</si>
  <si>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</si>
  <si>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</si>
  <si>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1 13 02065 05 0000 130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</si>
  <si>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</si>
  <si>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1 14 00000 00 0000 000</t>
  </si>
  <si>
    <t>ДОХОДЫ ОТ ПРОДАЖИ  МАТЕРИАЛЬНЫХ И НЕМАТЕРИАЛЬНЫХ  АКТИВОВ</t>
  </si>
  <si>
    <t>1 14 06000 00 0000 430</t>
  </si>
  <si>
    <t xml:space="preserve">Доходы от продажи земельных участков, находящихся  в государственной  и муниципальной собственности </t>
  </si>
  <si>
    <t>1 14 06010 00 0000 430</t>
  </si>
  <si>
    <t>Доходы  от продажи  земельных участков,  государственная  собственность  на которые  не разграничена</t>
  </si>
  <si>
    <t>1 14 06013 05 0000 430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</si>
  <si>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</si>
  <si>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1 14 06013 13 0000 430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</si>
  <si>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</si>
  <si>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>1 16 00000 00 0000 000</t>
  </si>
  <si>
    <t>ШТРАФЫ. САНКЦИИ. ВОЗМЕЩЕНИЕ УЩЕРБА</t>
  </si>
  <si>
    <t>1 16 01053 01 0000 140</t>
  </si>
  <si>
    <t xml:space="preserve"> 1 16 01063 01 0000 140</t>
  </si>
  <si>
    <t>1 16 01073 01 0000 140</t>
  </si>
  <si>
    <t>1 16 01083 01 0000 140</t>
  </si>
  <si>
    <t>1 16 01203 01 0000 140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</si>
  <si>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</si>
  <si>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</si>
  <si>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</si>
  <si>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</si>
  <si>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</si>
  <si>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</si>
  <si>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</si>
  <si>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</si>
  <si>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</si>
  <si>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</si>
  <si>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2 02 15002 00 0000 150</t>
  </si>
  <si>
    <t>Дотации бюджетам на поддержку мер по обеспечению сбалансированности бюджетов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</si>
  <si>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</si>
  <si>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</si>
  <si>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2 02 20000 00 0000 150</t>
  </si>
  <si>
    <t>Субсидии бюджетам бюджетной системы Российской Федерации (межбюджетные субсидии)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</si>
  <si>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</si>
  <si>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</si>
  <si>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</si>
  <si>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на реализацию мероприятий по обеспечению жильем молодых семей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</si>
  <si>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</si>
  <si>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</si>
  <si>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2 02 29999 00 0000 150</t>
  </si>
  <si>
    <t>Прочие субсидии</t>
  </si>
  <si>
    <t>2 02 29999 05 0000 150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</si>
  <si>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</si>
  <si>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</si>
  <si>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</si>
  <si>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</si>
  <si>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</si>
  <si>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</si>
  <si>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>2 02 30029 00 0000 150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</si>
  <si>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</si>
  <si>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</si>
  <si>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</si>
  <si>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</si>
  <si>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</si>
  <si>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</si>
  <si>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</si>
  <si>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</si>
  <si>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</si>
  <si>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</si>
  <si>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</si>
  <si>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2 02 40000 00 0000 150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</si>
  <si>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</si>
  <si>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</si>
  <si>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</si>
  <si>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</si>
  <si>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</si>
  <si>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</si>
  <si>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2 02 49999 05 0000 150</t>
  </si>
  <si>
    <t>Прочие межбюджетные трансферты, передаваемые бюджетам муниципальных районов</t>
  </si>
  <si>
    <t>Всего доходов</t>
  </si>
  <si>
    <t xml:space="preserve">Прочие субсидии бюджетам муниципальных районов </t>
  </si>
  <si>
    <t>1 12 01040 01 0000 120</t>
  </si>
  <si>
    <t>Плата за размещение отходов производства и потребления</t>
  </si>
  <si>
    <t xml:space="preserve"> - субвенции бюджетам муниципальных районов на выравнивание бюджетной обеспеченности поселений
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</si>
  <si>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</t>
  </si>
  <si>
    <t xml:space="preserve"> - субвенции бюджетам муниципальных районов, на 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
</t>
  </si>
  <si>
    <t xml:space="preserve"> - субвенции бюджетам муниципальных районов на организацию и осуществление деятельности 
по опеке и попечительству, выплату ежемесячных денежных средств на содержание и проезд ребенка, переданного на воспитание
в семью опекуна (попечителя), приемную семью, вознаграждения приемным родителям
</t>
  </si>
  <si>
    <t xml:space="preserve"> -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
</t>
  </si>
  <si>
    <t xml:space="preserve"> - субвенции бюджетам муниципальных районов на осуществление отдельных полномочий в сфере образования </t>
  </si>
  <si>
    <t>Р5</t>
  </si>
  <si>
    <t>Региональный проект "Спорт - норма жизни"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</si>
  <si>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</si>
  <si>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</si>
  <si>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</si>
  <si>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</si>
  <si>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</si>
  <si>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</si>
  <si>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</si>
  <si>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</si>
  <si>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﻿1 16 01000 01 0000 140</t>
  </si>
  <si>
    <t xml:space="preserve">﻿1 16 01050 01 0000 140
</t>
  </si>
  <si>
    <t xml:space="preserve">﻿1 16 01060 01 0000 140
</t>
  </si>
  <si>
    <t xml:space="preserve">﻿1 16 01070 01 0000 140
</t>
  </si>
  <si>
    <t>1 16 01080 01 0000 140</t>
  </si>
  <si>
    <t>﻿1 16 01200 01 0000 140</t>
  </si>
  <si>
    <t>2 02 25467 00 0000 150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</si>
  <si>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</si>
  <si>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</si>
  <si>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</si>
  <si>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</si>
  <si>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</si>
  <si>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</si>
  <si>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</si>
  <si>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</si>
  <si>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</si>
  <si>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</si>
  <si>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</si>
  <si>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</si>
  <si>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</si>
  <si>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</si>
  <si>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</si>
  <si>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</si>
  <si>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</si>
  <si>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2 02 25497 00 0000 150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</si>
  <si>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</si>
  <si>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</si>
  <si>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</si>
  <si>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</si>
  <si>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</si>
  <si>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</si>
  <si>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1 16 01143 01 0000 140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</si>
  <si>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</si>
  <si>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2 02 45303 05 0000 150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</si>
  <si>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</si>
  <si>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</si>
  <si>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</si>
  <si>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 xml:space="preserve"> 1 16 01140 01 0000 140</t>
  </si>
  <si>
    <t xml:space="preserve"> 1 16 01153 01 0000 140</t>
  </si>
  <si>
    <t>﻿1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</si>
  <si>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</si>
  <si>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﻿1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</si>
  <si>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</si>
  <si>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1 16 02000 02 0000 140
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</si>
  <si>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</si>
  <si>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1 16 02010 02 1111140
</t>
  </si>
  <si>
    <t xml:space="preserve">1 16 10120 00 0000 140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</si>
  <si>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</si>
  <si>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1 16 10123 01 0000 140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</si>
  <si>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</si>
  <si>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</si>
  <si>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</si>
  <si>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</si>
  <si>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</si>
  <si>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</si>
  <si>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</si>
  <si>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</si>
  <si>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</si>
  <si>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</si>
  <si>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</si>
  <si>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2 02 45303 00 0000 150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</si>
  <si>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</si>
  <si>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</si>
  <si>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</si>
  <si>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</si>
  <si>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</si>
  <si>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</si>
  <si>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</si>
  <si>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</si>
  <si>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</si>
  <si>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</si>
  <si>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</si>
  <si>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</si>
  <si>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</si>
  <si>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</si>
  <si>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</si>
  <si>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</si>
  <si>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</si>
  <si>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</si>
  <si>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</si>
  <si>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</si>
  <si>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</si>
  <si>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</si>
  <si>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</si>
  <si>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</si>
  <si>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</si>
  <si>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</si>
  <si>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</si>
  <si>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</si>
  <si>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</si>
  <si>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</si>
  <si>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</si>
  <si>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</si>
  <si>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</si>
  <si>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</si>
  <si>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 xml:space="preserve">Административные штрафы, установленные Кодексом Российской Федерации об административных правонарушениях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</si>
  <si>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</si>
  <si>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</si>
  <si>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</si>
  <si>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</si>
  <si>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</si>
  <si>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</si>
  <si>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</si>
  <si>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</si>
  <si>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</si>
  <si>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</si>
  <si>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1 16 01150 01 0000 140
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</si>
  <si>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</si>
  <si>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</si>
  <si>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1 16 0117001 0000 140
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</si>
  <si>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</si>
  <si>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</si>
  <si>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</si>
  <si>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</si>
  <si>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</si>
  <si>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﻿1 16 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</si>
  <si>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</si>
  <si>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</si>
  <si>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</si>
  <si>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1 16 10000 00 0000 140
</t>
  </si>
  <si>
    <t>Платежи в целях возмещения причиненного ущерба (убытков)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</si>
  <si>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</si>
  <si>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- субсидия на мероприятия по проведению оздоровительной кампании детей 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</si>
  <si>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</si>
  <si>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</si>
  <si>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</si>
  <si>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</si>
  <si>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</si>
  <si>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</si>
  <si>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</si>
  <si>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</si>
  <si>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</si>
  <si>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</si>
  <si>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</si>
  <si>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 xml:space="preserve"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</si>
  <si>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</si>
  <si>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</si>
  <si>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</si>
  <si>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</si>
  <si>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</si>
  <si>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</si>
  <si>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</si>
  <si>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</si>
  <si>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</si>
  <si>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</si>
  <si>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</si>
  <si>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</si>
  <si>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</si>
  <si>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</si>
  <si>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</si>
  <si>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</si>
  <si>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</si>
  <si>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</si>
  <si>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</si>
  <si>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</si>
  <si>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</si>
  <si>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</si>
  <si>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</si>
  <si>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</si>
  <si>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</si>
  <si>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</si>
  <si>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</si>
  <si>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</si>
  <si>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</si>
  <si>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</si>
  <si>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</si>
  <si>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</si>
  <si>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</si>
  <si>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</si>
  <si>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</si>
  <si>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</si>
  <si>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</si>
  <si>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</si>
  <si>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</si>
  <si>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</si>
  <si>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</si>
  <si>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</si>
  <si>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</si>
  <si>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</si>
  <si>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</si>
  <si>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</si>
  <si>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</si>
  <si>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</si>
  <si>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</si>
  <si>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</si>
  <si>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</si>
  <si>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</si>
  <si>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</si>
  <si>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</si>
  <si>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</si>
  <si>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</si>
  <si>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</si>
  <si>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</si>
  <si>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</si>
  <si>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</si>
  <si>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</si>
  <si>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</si>
  <si>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</si>
  <si>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</si>
  <si>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</si>
  <si>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</si>
  <si>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</si>
  <si>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</si>
  <si>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</si>
  <si>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</si>
  <si>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</si>
  <si>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</si>
  <si>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</si>
  <si>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</si>
  <si>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</si>
  <si>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</si>
  <si>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</si>
  <si>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</si>
  <si>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</si>
  <si>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</si>
  <si>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</si>
  <si>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</si>
  <si>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</si>
  <si>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</si>
  <si>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</si>
  <si>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</si>
  <si>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</si>
  <si>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</si>
  <si>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</si>
  <si>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</si>
  <si>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</si>
  <si>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</si>
  <si>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</si>
  <si>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</si>
  <si>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</si>
  <si>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</si>
  <si>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</si>
  <si>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</si>
  <si>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</si>
  <si>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</si>
  <si>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</si>
  <si>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</si>
  <si>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</si>
  <si>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</si>
  <si>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</si>
  <si>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</si>
  <si>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</si>
  <si>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</si>
  <si>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</si>
  <si>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</si>
  <si>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</si>
  <si>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</si>
  <si>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</si>
  <si>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</si>
  <si>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</si>
  <si>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</si>
  <si>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</si>
  <si>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</si>
  <si>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</si>
  <si>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</si>
  <si>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</si>
  <si>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</si>
  <si>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</si>
  <si>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</si>
  <si>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</si>
  <si>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</si>
  <si>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</si>
  <si>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</si>
  <si>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</si>
  <si>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</si>
  <si>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</si>
  <si>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</si>
  <si>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</si>
  <si>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</si>
  <si>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</si>
  <si>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</si>
  <si>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</si>
  <si>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</si>
  <si>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</si>
  <si>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</si>
  <si>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</si>
  <si>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</si>
  <si>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</si>
  <si>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</si>
  <si>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</si>
  <si>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</si>
  <si>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</si>
  <si>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</si>
  <si>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</si>
  <si>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</si>
  <si>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</si>
  <si>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</si>
  <si>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</si>
  <si>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</si>
  <si>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</si>
  <si>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</si>
  <si>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</si>
  <si>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</si>
  <si>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</si>
  <si>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</si>
  <si>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</si>
  <si>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</si>
  <si>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</si>
  <si>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</si>
  <si>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</si>
  <si>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</si>
  <si>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</si>
  <si>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</si>
  <si>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</si>
  <si>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</si>
  <si>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</si>
  <si>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</si>
  <si>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</si>
  <si>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</si>
  <si>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</si>
  <si>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</si>
  <si>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</si>
  <si>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</si>
  <si>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</si>
  <si>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</si>
  <si>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</si>
  <si>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</si>
  <si>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</si>
  <si>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</si>
  <si>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</si>
  <si>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</si>
  <si>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</si>
  <si>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</si>
  <si>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</si>
  <si>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</si>
  <si>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</si>
  <si>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</si>
  <si>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</si>
  <si>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</si>
  <si>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</si>
  <si>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</si>
  <si>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</si>
  <si>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</si>
  <si>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</si>
  <si>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</si>
  <si>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</si>
  <si>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</si>
  <si>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</si>
  <si>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</si>
  <si>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</si>
  <si>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</si>
  <si>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</si>
  <si>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</si>
  <si>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</si>
  <si>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</si>
  <si>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</si>
  <si>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</si>
  <si>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</si>
  <si>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</si>
  <si>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</si>
  <si>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</si>
  <si>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</si>
  <si>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</si>
  <si>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</si>
  <si>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</si>
  <si>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</si>
  <si>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</si>
  <si>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</si>
  <si>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</si>
  <si>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</si>
  <si>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</si>
  <si>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</si>
  <si>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</si>
  <si>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</si>
  <si>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</si>
  <si>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</si>
  <si>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</si>
  <si>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 xml:space="preserve"> - субсидия  бюджетам муниципальных районов (муниципальных округов, городских округов)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"Повышение доступности и качества предоставления дошкольного, общего и дополнительного образования детей" государственной программы "Развитие образования и науки Брянской области"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</si>
  <si>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</si>
  <si>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</si>
  <si>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</si>
  <si>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</si>
  <si>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</si>
  <si>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</si>
  <si>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</si>
  <si>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</si>
  <si>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</si>
  <si>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</si>
  <si>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</si>
  <si>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</si>
  <si>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</si>
  <si>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</si>
  <si>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</si>
  <si>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</si>
  <si>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</si>
  <si>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</si>
  <si>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</si>
  <si>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</si>
  <si>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</si>
  <si>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</si>
  <si>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</si>
  <si>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</si>
  <si>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</si>
  <si>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</si>
  <si>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 xml:space="preserve">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</si>
  <si>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</si>
  <si>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</si>
  <si>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</si>
  <si>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1 01 021400 10 000 110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</si>
  <si>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</si>
  <si>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2 02 25519 00 0000 150</t>
  </si>
  <si>
    <t>2 02 25519 05 0000 150</t>
  </si>
  <si>
    <t xml:space="preserve"> Субсидия бюджетам муниципальных районов на поддержку отрасли культуры</t>
  </si>
  <si>
    <t>Субсидии бюджетам на софинансирование закупки и монтажа оборудования для создания "умных" спортивных площадок</t>
  </si>
  <si>
    <t>Субсидии бюджетам муниципальных районов на софинансирование закупки и монтажа оборудования для создания "умных" спортивных площадок</t>
  </si>
  <si>
    <t xml:space="preserve"> - субсидии бюджетам бюджетам муниципальных районов (муниципальных округов, городских округов) на проведение комплексных кадастровых работ в рамках государственной программы "Региональная политика Брянской области"</t>
  </si>
  <si>
    <t xml:space="preserve"> - субвенции бюджетам муниципальных районов на  обеспечение сохранности жилых помещений,
закрепленных за детьми-сиротами и детьми, оставшимися без попечения родителей
</t>
  </si>
  <si>
    <t>Приложение 1</t>
  </si>
  <si>
    <t>1 13 02990 00 0000 130</t>
  </si>
  <si>
    <t>Прочие  доходы от   компенсации затрат  государства</t>
  </si>
  <si>
    <t xml:space="preserve"> 1 13 02995 05 0000 130</t>
  </si>
  <si>
    <t>Прочие доходы от компенсации затрат бюджетов муниципальных районов</t>
  </si>
  <si>
    <t>2028 год</t>
  </si>
  <si>
    <t xml:space="preserve">к Решению Клетнянского районного Совета народных депутатов  "О бюджете Клетнянского муниципального района Брянской области на 2026 год и на плановый период 2027 и 2028 годов" </t>
  </si>
  <si>
    <t xml:space="preserve">Доходы бюджета Клетнянского муниципального района Брянской области на 2026 год  и на плановый период 2027 и 2028 годов   </t>
  </si>
  <si>
    <t xml:space="preserve"> 2026 год</t>
  </si>
  <si>
    <t xml:space="preserve">  2027 год</t>
  </si>
  <si>
    <t xml:space="preserve"> 2028 год </t>
  </si>
  <si>
    <t>2020 год изм от 21.02.18.</t>
  </si>
  <si>
    <t>План на 2020 год (на 01.03.18.)</t>
  </si>
  <si>
    <t>2020 год изм от 23.05.18.</t>
  </si>
  <si>
    <t>План на 2020 год (на 01.06.18.)</t>
  </si>
  <si>
    <t>Откл.2018 от уточненного 2017</t>
  </si>
  <si>
    <t>Рост 2018 к утвержденному плану</t>
  </si>
  <si>
    <t>Рост 2018 к уточенному плану</t>
  </si>
  <si>
    <t>изм от 21.02.18.</t>
  </si>
  <si>
    <t>9=6-4</t>
  </si>
  <si>
    <t>10=6/3*100</t>
  </si>
  <si>
    <t>11=6/4*100</t>
  </si>
  <si>
    <t>1 0102040 01 0000 110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</si>
  <si>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</si>
  <si>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1 05 02000 02 0000 110</t>
  </si>
  <si>
    <t>Единый  налог на  вмененный  доход для  отдельных видов  деятельности</t>
  </si>
  <si>
    <t>1 05 02010 02 0000 110</t>
  </si>
  <si>
    <t xml:space="preserve">  1 05 02020 02 0000 110</t>
  </si>
  <si>
    <t>Единый  налог на  вмененный  доход для  отдельных видов  деятельности (за налоговые периоды, истекшие до 1 января 2011 года)</t>
  </si>
  <si>
    <t xml:space="preserve">  1 11 07000 00 0000 120</t>
  </si>
  <si>
    <t>Платежи от государственных и муниципальных унитарных предприятий</t>
  </si>
  <si>
    <t xml:space="preserve">  1 11 07010 00 0000 120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</si>
  <si>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</si>
  <si>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 xml:space="preserve">  1 11 07045 05 0000 120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</si>
  <si>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</si>
  <si>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1 12 01030 01 0000 120</t>
  </si>
  <si>
    <t>Плата за сбросы загрязняющих веществ в водные объекты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</si>
  <si>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</si>
  <si>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</si>
  <si>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1 16 01130 01 0000 140</t>
  </si>
  <si>
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</si>
  <si>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1 16 01133 01 0000 140</t>
  </si>
  <si>
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</si>
  <si>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2 02 20077 00 0000 150
</t>
  </si>
  <si>
    <t xml:space="preserve">Субсидии бюджетам на софинансирование капитальных вложений в объекты муниципальной собственности
</t>
  </si>
  <si>
    <t xml:space="preserve">2 02 20077 05 0000 150
</t>
  </si>
  <si>
    <t xml:space="preserve">Субсидии бюджетам муниципальных районов на софинансирование капитальных вложений в объекты муниципальной собственности
</t>
  </si>
  <si>
    <t>- обеспечение жильем тренеров, тренеров-преподавателей государственных и муниципальных учреждений физической культуры и спорта Брянской области</t>
  </si>
  <si>
    <t>- субсидии на софинансирование объектов капитальных вложений муниципальной собственности</t>
  </si>
  <si>
    <t xml:space="preserve">2 02 25243 00 0000 150
</t>
  </si>
  <si>
    <t xml:space="preserve">Субсидии бюджетам на строительство и реконструкцию (модернизацию) объектов питьевого водоснабжения
</t>
  </si>
  <si>
    <t>2 02 25243 05 0000 150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</si>
  <si>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</si>
  <si>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2 02 25299 00 0000 150
</t>
  </si>
  <si>
    <t xml:space="preserve"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</si>
  <si>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>2 02 25299 05 0000 150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</si>
  <si>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</si>
  <si>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>2 02 25511 00 0000 150</t>
  </si>
  <si>
    <t>Субсидии бюджетам на проведение комплексных кадастровых работ</t>
  </si>
  <si>
    <t>2 02 25511 05 0000 150</t>
  </si>
  <si>
    <t>Субсидии бюджетам муниципальных районов на проведение комплексных кадастровых работ</t>
  </si>
  <si>
    <t>2 02 2559000 0000 150</t>
  </si>
  <si>
    <t>Субсидии бюджетам на техническое оснащение региональных и муниципальных музеев</t>
  </si>
  <si>
    <t>2 02 25590 05 0000 150</t>
  </si>
  <si>
    <t xml:space="preserve"> Субсидия бюджетам муниципальных районов на на техническое оснащение региональных и муниципальных музеев</t>
  </si>
  <si>
    <t xml:space="preserve"> Субсидия бюджетам на поддержку отрасли культуры</t>
  </si>
  <si>
    <t>202 25753 00 0000 150</t>
  </si>
  <si>
    <t>202 25753 05 0000 150</t>
  </si>
  <si>
    <t xml:space="preserve"> - субсидия на капитальный ремонт кровель муниципальных образовательных организаций </t>
  </si>
  <si>
    <t xml:space="preserve"> - субсидии бюджетам муниципальных районов (городских округов) на приведение в соответствии с брендбуком «Точка роста"</t>
  </si>
  <si>
    <t xml:space="preserve"> - субсидия бюджетам муниципальных районов (муниципальных округов, городских округов) на замену оконных блоков муниципальных образовательных организаций Брянской области в рамках государственной программы "Развитие образования и науки Брянской области" </t>
  </si>
  <si>
    <t xml:space="preserve"> - субсидия бюджетам муниципальных районов (муниципальных округов, городских округов) на создание  цифровой образовательной среды в общеобразовательных организациях и профессиональных образовательных организациях Брянской области в рамках государственной программы "Развитие образования и науки Брянской области"</t>
  </si>
  <si>
    <t xml:space="preserve"> -  субвенции бюджетам муниципальных районов(муниципальных округов, городских округов) 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ипо организации мероприятий  при осуществлении деятельности по обращению с животными без владельцев</t>
  </si>
  <si>
    <t>2 02 35118 00 0000 150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</si>
  <si>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</si>
  <si>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>2 02 35118 05 0000 150</t>
  </si>
  <si>
    <t xml:space="preserve"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</si>
  <si>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>2 02 35260 00 0000 150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</si>
  <si>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</si>
  <si>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2 02 35260 05 0000 150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</si>
  <si>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</si>
  <si>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2 02 35469 00 0000 150</t>
  </si>
  <si>
    <t xml:space="preserve">  Субвенции бюджетам на проведение Всероссийской переписи населения 2020 года</t>
  </si>
  <si>
    <t>2 02 35469 05 0000 150</t>
  </si>
  <si>
    <t xml:space="preserve">  Субвенции бюджетам муниципальных районов на проведение Всероссийской переписи населения 2020 года</t>
  </si>
  <si>
    <t>2 07 00000 00 0000 000</t>
  </si>
  <si>
    <t xml:space="preserve">Прочие безвозмездные поступления </t>
  </si>
  <si>
    <t>2 07 05000 05 0000 150</t>
  </si>
  <si>
    <t>Прочие безвозмездные поступления в бюджеты муниципальных районов</t>
  </si>
  <si>
    <t xml:space="preserve">2 07 05030 05 0000 150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</si>
</sst>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.0"/>
    <numFmt numFmtId="166" formatCode="0.0%"/>
    <numFmt numFmtId="167" formatCode="0.0"/>
  </numFmts>
  <fonts count="3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  <font>
      <i/>
      <sz val="11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1" fillId="0" borderId="0"/>
    <xf numFmtId="0" fontId="15" fillId="0" borderId="10">
      <alignment horizontal="left" wrapText="1" indent="2"/>
    </xf>
    <xf numFmtId="49" fontId="15" fillId="0" borderId="5">
      <alignment horizontal="center"/>
    </xf>
    <xf numFmtId="0" fontId="19" fillId="0" borderId="0"/>
    <xf numFmtId="0" fontId="24" fillId="0" borderId="5">
      <alignment vertical="top" wrapText="1"/>
    </xf>
  </cellStyleXfs>
  <cellXfs count="376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4" fontId="3" fillId="0" borderId="2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5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vertical="top"/>
    </xf>
    <xf numFmtId="0" fontId="9" fillId="0" borderId="2" xfId="0" applyFont="1" applyFill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horizontal="center" vertical="top" wrapText="1"/>
    </xf>
    <xf numFmtId="0" fontId="13" fillId="0" borderId="0" xfId="0" applyFont="1" applyFill="1" applyAlignment="1">
      <alignment vertical="top"/>
    </xf>
    <xf numFmtId="49" fontId="8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vertical="top"/>
    </xf>
    <xf numFmtId="0" fontId="14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/>
    </xf>
    <xf numFmtId="49" fontId="14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0" borderId="2" xfId="0" applyFont="1" applyFill="1" applyBorder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8" fillId="0" borderId="0" xfId="0" applyNumberFormat="1" applyFont="1" applyFill="1" applyAlignment="1">
      <alignment vertical="top"/>
    </xf>
    <xf numFmtId="49" fontId="8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7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7" borderId="2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9" fontId="20" fillId="0" borderId="0" xfId="0" applyNumberFormat="1" applyFont="1" applyFill="1" applyAlignment="1">
      <alignment vertical="top"/>
    </xf>
    <xf numFmtId="49" fontId="8" fillId="0" borderId="2" xfId="0" applyNumberFormat="1" applyFont="1" applyFill="1" applyBorder="1" applyAlignment="1">
      <alignment vertical="top"/>
    </xf>
    <xf numFmtId="49" fontId="8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4" fillId="0" borderId="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49" fontId="3" fillId="7" borderId="0" xfId="0" applyNumberFormat="1" applyFont="1" applyFill="1" applyAlignment="1">
      <alignment vertical="top" wrapText="1"/>
    </xf>
    <xf numFmtId="0" fontId="3" fillId="10" borderId="0" xfId="0" applyFont="1" applyFill="1" applyAlignment="1">
      <alignment horizontal="center" vertical="top"/>
    </xf>
    <xf numFmtId="49" fontId="3" fillId="10" borderId="0" xfId="0" applyNumberFormat="1" applyFont="1" applyFill="1" applyAlignment="1">
      <alignment horizontal="center" vertical="top"/>
    </xf>
    <xf numFmtId="49" fontId="3" fillId="5" borderId="0" xfId="0" applyNumberFormat="1" applyFont="1" applyFill="1" applyAlignment="1">
      <alignment horizontal="center" vertical="top"/>
    </xf>
    <xf numFmtId="0" fontId="2" fillId="7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7" borderId="2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left" vertical="top" wrapText="1"/>
    </xf>
    <xf numFmtId="0" fontId="5" fillId="11" borderId="2" xfId="0" applyFont="1" applyFill="1" applyBorder="1" applyAlignment="1">
      <alignment horizontal="center" vertical="top"/>
    </xf>
    <xf numFmtId="49" fontId="5" fillId="11" borderId="2" xfId="0" applyNumberFormat="1" applyFont="1" applyFill="1" applyBorder="1" applyAlignment="1">
      <alignment horizontal="center" vertical="top"/>
    </xf>
    <xf numFmtId="49" fontId="3" fillId="11" borderId="2" xfId="0" applyNumberFormat="1" applyFont="1" applyFill="1" applyBorder="1" applyAlignment="1">
      <alignment horizontal="center" vertical="top"/>
    </xf>
    <xf numFmtId="49" fontId="2" fillId="11" borderId="8" xfId="0" applyNumberFormat="1" applyFont="1" applyFill="1" applyBorder="1" applyAlignment="1">
      <alignment vertical="top" wrapText="1"/>
    </xf>
    <xf numFmtId="49" fontId="2" fillId="11" borderId="2" xfId="0" applyNumberFormat="1" applyFont="1" applyFill="1" applyBorder="1" applyAlignment="1">
      <alignment vertical="top" wrapText="1"/>
    </xf>
    <xf numFmtId="0" fontId="3" fillId="11" borderId="2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/>
    </xf>
    <xf numFmtId="0" fontId="2" fillId="10" borderId="2" xfId="0" applyFont="1" applyFill="1" applyBorder="1" applyAlignment="1">
      <alignment horizontal="center" vertical="top"/>
    </xf>
    <xf numFmtId="49" fontId="2" fillId="10" borderId="2" xfId="0" applyNumberFormat="1" applyFont="1" applyFill="1" applyBorder="1" applyAlignment="1">
      <alignment horizontal="center" vertical="top"/>
    </xf>
    <xf numFmtId="49" fontId="2" fillId="6" borderId="2" xfId="0" applyNumberFormat="1" applyFont="1" applyFill="1" applyBorder="1" applyAlignment="1">
      <alignment horizontal="center" vertical="top"/>
    </xf>
    <xf numFmtId="49" fontId="2" fillId="5" borderId="0" xfId="0" applyNumberFormat="1" applyFont="1" applyFill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3" fillId="10" borderId="2" xfId="0" applyFont="1" applyFill="1" applyBorder="1" applyAlignment="1">
      <alignment horizontal="center" vertical="top"/>
    </xf>
    <xf numFmtId="49" fontId="17" fillId="10" borderId="2" xfId="0" applyNumberFormat="1" applyFont="1" applyFill="1" applyBorder="1" applyAlignment="1">
      <alignment horizontal="center" vertical="top"/>
    </xf>
    <xf numFmtId="0" fontId="18" fillId="0" borderId="2" xfId="0" applyFont="1" applyFill="1" applyBorder="1" applyAlignment="1">
      <alignment horizontal="left" vertical="top" wrapText="1"/>
    </xf>
    <xf numFmtId="49" fontId="7" fillId="10" borderId="2" xfId="0" applyNumberFormat="1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left" vertical="top" wrapText="1"/>
    </xf>
    <xf numFmtId="49" fontId="3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3" fillId="5" borderId="0" xfId="0" applyNumberFormat="1" applyFont="1" applyFill="1" applyAlignment="1">
      <alignment horizontal="center"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7" borderId="2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3" fillId="10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vertical="top"/>
    </xf>
    <xf numFmtId="0" fontId="2" fillId="5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7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49" fontId="2" fillId="6" borderId="8" xfId="0" applyNumberFormat="1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vertical="top" wrapText="1"/>
    </xf>
    <xf numFmtId="49" fontId="7" fillId="7" borderId="2" xfId="0" applyNumberFormat="1" applyFont="1" applyFill="1" applyBorder="1" applyAlignment="1">
      <alignment horizontal="center" vertical="top" wrapText="1"/>
    </xf>
    <xf numFmtId="0" fontId="2" fillId="5" borderId="0" xfId="0" applyFont="1" applyFill="1" applyAlignment="1">
      <alignment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7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10" borderId="6" xfId="0" applyFont="1" applyFill="1" applyBorder="1" applyAlignment="1">
      <alignment horizontal="center" vertical="top"/>
    </xf>
    <xf numFmtId="49" fontId="3" fillId="10" borderId="6" xfId="0" applyNumberFormat="1" applyFont="1" applyFill="1" applyBorder="1" applyAlignment="1">
      <alignment horizontal="center" vertical="top"/>
    </xf>
    <xf numFmtId="49" fontId="3" fillId="10" borderId="6" xfId="0" applyNumberFormat="1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vertical="top" wrapText="1"/>
    </xf>
    <xf numFmtId="49" fontId="8" fillId="7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7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top"/>
    </xf>
    <xf numFmtId="49" fontId="6" fillId="5" borderId="0" xfId="0" applyNumberFormat="1" applyFont="1" applyFill="1" applyAlignment="1">
      <alignment horizontal="center" vertical="top"/>
    </xf>
    <xf numFmtId="0" fontId="17" fillId="0" borderId="11" xfId="0" applyFont="1" applyFill="1" applyBorder="1" applyAlignment="1">
      <alignment horizontal="left" vertical="top" wrapText="1"/>
    </xf>
    <xf numFmtId="49" fontId="17" fillId="0" borderId="7" xfId="0" applyNumberFormat="1" applyFont="1" applyFill="1" applyBorder="1" applyAlignment="1">
      <alignment horizontal="center" vertical="top" wrapText="1"/>
    </xf>
    <xf numFmtId="49" fontId="17" fillId="0" borderId="7" xfId="0" applyNumberFormat="1" applyFont="1" applyFill="1" applyBorder="1" applyAlignment="1">
      <alignment horizontal="center" vertical="top"/>
    </xf>
    <xf numFmtId="49" fontId="17" fillId="0" borderId="12" xfId="0" applyNumberFormat="1" applyFont="1" applyFill="1" applyBorder="1" applyAlignment="1">
      <alignment horizontal="center" vertical="top" wrapText="1"/>
    </xf>
    <xf numFmtId="49" fontId="17" fillId="7" borderId="7" xfId="0" applyNumberFormat="1" applyFont="1" applyFill="1" applyBorder="1" applyAlignment="1">
      <alignment horizontal="center" vertical="top" wrapText="1"/>
    </xf>
    <xf numFmtId="49" fontId="17" fillId="10" borderId="7" xfId="0" applyNumberFormat="1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vertical="top"/>
    </xf>
    <xf numFmtId="49" fontId="17" fillId="0" borderId="2" xfId="0" applyNumberFormat="1" applyFont="1" applyFill="1" applyBorder="1" applyAlignment="1">
      <alignment horizontal="center" vertical="top"/>
    </xf>
    <xf numFmtId="49" fontId="17" fillId="7" borderId="2" xfId="0" applyNumberFormat="1" applyFont="1" applyFill="1" applyBorder="1" applyAlignment="1">
      <alignment horizontal="center" vertical="top" wrapText="1"/>
    </xf>
    <xf numFmtId="49" fontId="17" fillId="10" borderId="2" xfId="0" applyNumberFormat="1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vertical="top" wrapText="1"/>
    </xf>
    <xf numFmtId="49" fontId="14" fillId="7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center" vertical="top" wrapText="1"/>
    </xf>
    <xf numFmtId="49" fontId="2" fillId="5" borderId="0" xfId="0" applyNumberFormat="1" applyFont="1" applyFill="1" applyAlignment="1">
      <alignment horizontal="center" vertical="top" wrapText="1"/>
    </xf>
    <xf numFmtId="0" fontId="16" fillId="5" borderId="0" xfId="5" applyNumberFormat="1" applyFont="1" applyFill="1" applyBorder="1" applyAlignment="1" applyProtection="1">
      <alignment vertical="center" wrapText="1"/>
    </xf>
    <xf numFmtId="0" fontId="16" fillId="5" borderId="2" xfId="5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vertical="top" wrapText="1"/>
    </xf>
    <xf numFmtId="49" fontId="8" fillId="10" borderId="2" xfId="0" applyNumberFormat="1" applyFont="1" applyFill="1" applyBorder="1" applyAlignment="1">
      <alignment vertical="top" wrapText="1"/>
    </xf>
    <xf numFmtId="49" fontId="3" fillId="7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10" borderId="7" xfId="0" applyNumberFormat="1" applyFont="1" applyFill="1" applyBorder="1" applyAlignment="1">
      <alignment horizontal="center" vertical="top"/>
    </xf>
    <xf numFmtId="0" fontId="3" fillId="9" borderId="3" xfId="0" applyFont="1" applyFill="1" applyBorder="1" applyAlignment="1">
      <alignment vertical="top" wrapText="1"/>
    </xf>
    <xf numFmtId="0" fontId="5" fillId="13" borderId="5" xfId="0" applyFont="1" applyFill="1" applyBorder="1" applyAlignment="1">
      <alignment horizontal="left" vertical="top" wrapText="1"/>
    </xf>
    <xf numFmtId="0" fontId="5" fillId="13" borderId="2" xfId="0" applyFont="1" applyFill="1" applyBorder="1" applyAlignment="1">
      <alignment horizontal="center" vertical="top" wrapText="1"/>
    </xf>
    <xf numFmtId="49" fontId="5" fillId="13" borderId="2" xfId="0" applyNumberFormat="1" applyFont="1" applyFill="1" applyBorder="1" applyAlignment="1">
      <alignment horizontal="center" vertical="top" wrapText="1"/>
    </xf>
    <xf numFmtId="49" fontId="3" fillId="13" borderId="2" xfId="0" applyNumberFormat="1" applyFont="1" applyFill="1" applyBorder="1" applyAlignment="1">
      <alignment horizontal="center" vertical="top"/>
    </xf>
    <xf numFmtId="49" fontId="2" fillId="13" borderId="8" xfId="0" applyNumberFormat="1" applyFont="1" applyFill="1" applyBorder="1" applyAlignment="1">
      <alignment vertical="top" wrapText="1"/>
    </xf>
    <xf numFmtId="49" fontId="2" fillId="13" borderId="2" xfId="0" applyNumberFormat="1" applyFont="1" applyFill="1" applyBorder="1" applyAlignment="1">
      <alignment vertical="top" wrapText="1"/>
    </xf>
    <xf numFmtId="0" fontId="3" fillId="13" borderId="2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1" borderId="2" xfId="0" applyFont="1" applyFill="1" applyBorder="1" applyAlignment="1">
      <alignment horizontal="left" vertical="top" wrapText="1"/>
    </xf>
    <xf numFmtId="49" fontId="2" fillId="11" borderId="2" xfId="0" applyNumberFormat="1" applyFont="1" applyFill="1" applyBorder="1" applyAlignment="1">
      <alignment horizontal="center" vertical="top"/>
    </xf>
    <xf numFmtId="49" fontId="2" fillId="11" borderId="8" xfId="0" applyNumberFormat="1" applyFont="1" applyFill="1" applyBorder="1" applyAlignment="1">
      <alignment horizontal="center" vertical="top" wrapText="1"/>
    </xf>
    <xf numFmtId="49" fontId="2" fillId="11" borderId="2" xfId="0" applyNumberFormat="1" applyFont="1" applyFill="1" applyBorder="1" applyAlignment="1">
      <alignment horizontal="center" vertical="top" wrapText="1"/>
    </xf>
    <xf numFmtId="0" fontId="2" fillId="11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7" borderId="2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5" fillId="10" borderId="2" xfId="0" applyFont="1" applyFill="1" applyBorder="1" applyAlignment="1">
      <alignment horizontal="center" vertical="top"/>
    </xf>
    <xf numFmtId="49" fontId="5" fillId="10" borderId="2" xfId="0" applyNumberFormat="1" applyFont="1" applyFill="1" applyBorder="1" applyAlignment="1">
      <alignment horizontal="center" vertical="top"/>
    </xf>
    <xf numFmtId="49" fontId="5" fillId="5" borderId="0" xfId="0" applyNumberFormat="1" applyFont="1" applyFill="1" applyAlignment="1">
      <alignment horizontal="center" vertical="top"/>
    </xf>
    <xf numFmtId="49" fontId="2" fillId="7" borderId="3" xfId="0" applyNumberFormat="1" applyFont="1" applyFill="1" applyBorder="1" applyAlignment="1">
      <alignment horizontal="center" vertical="top" wrapText="1"/>
    </xf>
    <xf numFmtId="49" fontId="8" fillId="7" borderId="0" xfId="0" applyNumberFormat="1" applyFont="1" applyFill="1" applyAlignment="1">
      <alignment vertical="top"/>
    </xf>
    <xf numFmtId="0" fontId="12" fillId="0" borderId="0" xfId="0" applyFont="1" applyFill="1" applyAlignment="1">
      <alignment horizontal="center" vertical="top"/>
    </xf>
    <xf numFmtId="0" fontId="12" fillId="10" borderId="0" xfId="0" applyFont="1" applyFill="1" applyAlignment="1">
      <alignment horizontal="center" vertical="top"/>
    </xf>
    <xf numFmtId="49" fontId="12" fillId="10" borderId="0" xfId="0" applyNumberFormat="1" applyFont="1" applyFill="1" applyAlignment="1">
      <alignment horizontal="center" vertical="top"/>
    </xf>
    <xf numFmtId="49" fontId="12" fillId="5" borderId="0" xfId="0" applyNumberFormat="1" applyFont="1" applyFill="1" applyAlignment="1">
      <alignment horizontal="center" vertical="top"/>
    </xf>
    <xf numFmtId="49" fontId="20" fillId="7" borderId="0" xfId="0" applyNumberFormat="1" applyFont="1" applyFill="1" applyAlignment="1">
      <alignment vertical="top"/>
    </xf>
    <xf numFmtId="0" fontId="22" fillId="0" borderId="0" xfId="0" applyFont="1" applyFill="1" applyAlignment="1">
      <alignment horizontal="center" vertical="top"/>
    </xf>
    <xf numFmtId="0" fontId="22" fillId="10" borderId="0" xfId="0" applyFont="1" applyFill="1" applyAlignment="1">
      <alignment horizontal="center" vertical="top"/>
    </xf>
    <xf numFmtId="49" fontId="22" fillId="10" borderId="0" xfId="0" applyNumberFormat="1" applyFont="1" applyFill="1" applyAlignment="1">
      <alignment horizontal="center" vertical="top"/>
    </xf>
    <xf numFmtId="49" fontId="22" fillId="5" borderId="0" xfId="0" applyNumberFormat="1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13" fillId="10" borderId="0" xfId="0" applyFont="1" applyFill="1" applyAlignment="1">
      <alignment horizontal="center" vertical="top"/>
    </xf>
    <xf numFmtId="49" fontId="13" fillId="10" borderId="0" xfId="0" applyNumberFormat="1" applyFont="1" applyFill="1" applyAlignment="1">
      <alignment horizontal="center" vertical="top"/>
    </xf>
    <xf numFmtId="49" fontId="13" fillId="5" borderId="0" xfId="0" applyNumberFormat="1" applyFont="1" applyFill="1" applyAlignment="1">
      <alignment horizontal="center" vertical="top"/>
    </xf>
    <xf numFmtId="49" fontId="8" fillId="7" borderId="0" xfId="0" applyNumberFormat="1" applyFont="1" applyFill="1" applyAlignment="1">
      <alignment vertical="top" wrapText="1"/>
    </xf>
    <xf numFmtId="49" fontId="14" fillId="0" borderId="2" xfId="0" applyNumberFormat="1" applyFont="1" applyFill="1" applyBorder="1" applyAlignment="1">
      <alignment vertical="top"/>
    </xf>
    <xf numFmtId="49" fontId="14" fillId="7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10" borderId="0" xfId="0" applyFont="1" applyFill="1" applyAlignment="1">
      <alignment horizontal="center" vertical="top"/>
    </xf>
    <xf numFmtId="49" fontId="2" fillId="10" borderId="0" xfId="0" applyNumberFormat="1" applyFont="1" applyFill="1" applyAlignment="1">
      <alignment horizontal="center" vertical="top"/>
    </xf>
    <xf numFmtId="49" fontId="8" fillId="7" borderId="0" xfId="0" applyNumberFormat="1" applyFont="1" applyFill="1" applyBorder="1" applyAlignment="1">
      <alignment vertical="top" wrapText="1"/>
    </xf>
    <xf numFmtId="49" fontId="12" fillId="7" borderId="0" xfId="0" applyNumberFormat="1" applyFont="1" applyFill="1" applyBorder="1" applyAlignment="1">
      <alignment horizontal="center" vertical="top" wrapText="1"/>
    </xf>
    <xf numFmtId="49" fontId="8" fillId="7" borderId="0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0" fontId="2" fillId="11" borderId="11" xfId="0" applyFont="1" applyFill="1" applyBorder="1" applyAlignment="1">
      <alignment horizontal="left" vertical="top" wrapText="1"/>
    </xf>
    <xf numFmtId="0" fontId="5" fillId="11" borderId="7" xfId="0" applyFont="1" applyFill="1" applyBorder="1" applyAlignment="1">
      <alignment horizontal="center" vertical="top" wrapText="1"/>
    </xf>
    <xf numFmtId="49" fontId="5" fillId="11" borderId="7" xfId="0" applyNumberFormat="1" applyFont="1" applyFill="1" applyBorder="1" applyAlignment="1">
      <alignment horizontal="center" vertical="top" wrapText="1"/>
    </xf>
    <xf numFmtId="49" fontId="3" fillId="11" borderId="7" xfId="0" applyNumberFormat="1" applyFont="1" applyFill="1" applyBorder="1" applyAlignment="1">
      <alignment horizontal="center" vertical="top" wrapText="1"/>
    </xf>
    <xf numFmtId="49" fontId="2" fillId="11" borderId="12" xfId="0" applyNumberFormat="1" applyFont="1" applyFill="1" applyBorder="1" applyAlignment="1">
      <alignment vertical="top" wrapText="1"/>
    </xf>
    <xf numFmtId="49" fontId="2" fillId="11" borderId="7" xfId="0" applyNumberFormat="1" applyFont="1" applyFill="1" applyBorder="1" applyAlignment="1">
      <alignment vertical="top" wrapText="1"/>
    </xf>
    <xf numFmtId="0" fontId="3" fillId="11" borderId="7" xfId="0" applyFont="1" applyFill="1" applyBorder="1" applyAlignment="1">
      <alignment horizontal="center" vertical="top"/>
    </xf>
    <xf numFmtId="49" fontId="3" fillId="11" borderId="7" xfId="0" applyNumberFormat="1" applyFont="1" applyFill="1" applyBorder="1" applyAlignment="1">
      <alignment horizontal="center" vertical="top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49" fontId="3" fillId="7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7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2" fillId="5" borderId="2" xfId="4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5" fillId="0" borderId="2" xfId="0" applyNumberFormat="1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top" wrapText="1"/>
    </xf>
    <xf numFmtId="4" fontId="26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7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29" fillId="0" borderId="2" xfId="0" applyFont="1" applyFill="1" applyBorder="1" applyAlignment="1">
      <alignment vertical="center" wrapText="1"/>
    </xf>
    <xf numFmtId="4" fontId="29" fillId="0" borderId="2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165" fontId="29" fillId="0" borderId="2" xfId="0" applyNumberFormat="1" applyFont="1" applyFill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4" fontId="29" fillId="0" borderId="17" xfId="0" applyNumberFormat="1" applyFont="1" applyFill="1" applyBorder="1" applyAlignment="1">
      <alignment horizontal="center" vertical="center" wrapText="1"/>
    </xf>
    <xf numFmtId="166" fontId="29" fillId="0" borderId="2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justify" vertical="center" wrapText="1"/>
    </xf>
    <xf numFmtId="4" fontId="31" fillId="0" borderId="2" xfId="0" applyNumberFormat="1" applyFont="1" applyBorder="1" applyAlignment="1">
      <alignment horizontal="center" vertical="center"/>
    </xf>
    <xf numFmtId="4" fontId="32" fillId="0" borderId="2" xfId="0" applyNumberFormat="1" applyFont="1" applyBorder="1" applyAlignment="1">
      <alignment horizontal="right" vertical="center"/>
    </xf>
    <xf numFmtId="0" fontId="33" fillId="0" borderId="2" xfId="0" applyFont="1" applyBorder="1" applyAlignment="1">
      <alignment horizontal="justify" vertical="center"/>
    </xf>
    <xf numFmtId="4" fontId="34" fillId="0" borderId="2" xfId="0" applyNumberFormat="1" applyFont="1" applyBorder="1" applyAlignment="1">
      <alignment horizontal="right" vertical="center"/>
    </xf>
    <xf numFmtId="49" fontId="3" fillId="5" borderId="0" xfId="0" applyNumberFormat="1" applyFont="1" applyFill="1" applyAlignment="1">
      <alignment horizontal="left" vertical="top"/>
    </xf>
    <xf numFmtId="49" fontId="3" fillId="7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 wrapText="1"/>
    </xf>
    <xf numFmtId="0" fontId="3" fillId="0" borderId="0" xfId="0" applyFont="1" applyFill="1" applyAlignment="1">
      <alignment horizontal="right" vertical="top"/>
    </xf>
    <xf numFmtId="0" fontId="9" fillId="0" borderId="0" xfId="0" applyFont="1" applyFill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9" fillId="2" borderId="0" xfId="0" applyFont="1" applyFill="1" applyAlignment="1">
      <alignment vertical="top" wrapText="1"/>
    </xf>
    <xf numFmtId="0" fontId="4" fillId="0" borderId="0" xfId="1" applyFont="1" applyFill="1" applyAlignment="1">
      <alignment horizontal="right" vertical="top"/>
    </xf>
    <xf numFmtId="49" fontId="8" fillId="4" borderId="2" xfId="0" applyNumberFormat="1" applyFont="1" applyFill="1" applyBorder="1" applyAlignment="1">
      <alignment horizontal="center" vertical="top" wrapText="1" shrinkToFit="1"/>
    </xf>
    <xf numFmtId="49" fontId="3" fillId="4" borderId="2" xfId="0" applyNumberFormat="1" applyFont="1" applyFill="1" applyBorder="1" applyAlignment="1">
      <alignment horizontal="center" vertical="top" wrapText="1" shrinkToFit="1"/>
    </xf>
    <xf numFmtId="49" fontId="3" fillId="4" borderId="2" xfId="0" applyNumberFormat="1" applyFont="1" applyFill="1" applyBorder="1" applyAlignment="1">
      <alignment horizontal="center" vertical="center" wrapText="1" shrinkToFit="1"/>
    </xf>
    <xf numFmtId="49" fontId="2" fillId="4" borderId="2" xfId="0" applyNumberFormat="1" applyFont="1" applyFill="1" applyBorder="1" applyAlignment="1">
      <alignment horizontal="center" vertical="top" wrapText="1" shrinkToFit="1"/>
    </xf>
    <xf numFmtId="0" fontId="9" fillId="4" borderId="2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vertical="top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top"/>
    </xf>
    <xf numFmtId="0" fontId="9" fillId="4" borderId="0" xfId="0" applyFont="1" applyFill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vertical="top" wrapText="1"/>
    </xf>
    <xf numFmtId="4" fontId="2" fillId="4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vertical="top"/>
    </xf>
    <xf numFmtId="4" fontId="3" fillId="4" borderId="2" xfId="0" applyNumberFormat="1" applyFont="1" applyFill="1" applyBorder="1" applyAlignment="1">
      <alignment vertical="top" wrapText="1"/>
    </xf>
    <xf numFmtId="167" fontId="9" fillId="4" borderId="2" xfId="0" applyNumberFormat="1" applyFont="1" applyFill="1" applyBorder="1" applyAlignment="1">
      <alignment horizontal="center" vertical="top"/>
    </xf>
    <xf numFmtId="0" fontId="3" fillId="4" borderId="0" xfId="0" applyFont="1" applyFill="1" applyAlignment="1">
      <alignment vertical="top"/>
    </xf>
    <xf numFmtId="0" fontId="3" fillId="4" borderId="2" xfId="0" applyFont="1" applyFill="1" applyBorder="1" applyAlignment="1">
      <alignment vertical="top"/>
    </xf>
    <xf numFmtId="4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vertical="top"/>
    </xf>
    <xf numFmtId="167" fontId="3" fillId="4" borderId="2" xfId="0" applyNumberFormat="1" applyFont="1" applyFill="1" applyBorder="1" applyAlignment="1">
      <alignment horizontal="center" vertical="top"/>
    </xf>
    <xf numFmtId="0" fontId="3" fillId="4" borderId="2" xfId="0" applyNumberFormat="1" applyFont="1" applyFill="1" applyBorder="1" applyAlignment="1">
      <alignment vertical="top" wrapText="1"/>
    </xf>
    <xf numFmtId="0" fontId="1" fillId="4" borderId="10" xfId="2" applyNumberFormat="1" applyFont="1" applyFill="1" applyAlignment="1" applyProtection="1">
      <alignment vertical="top" wrapText="1"/>
    </xf>
    <xf numFmtId="3" fontId="3" fillId="4" borderId="2" xfId="0" applyNumberFormat="1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top" wrapText="1"/>
    </xf>
    <xf numFmtId="4" fontId="2" fillId="4" borderId="2" xfId="0" applyNumberFormat="1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vertical="top" wrapText="1"/>
    </xf>
    <xf numFmtId="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justify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1" fillId="4" borderId="10" xfId="2" applyNumberFormat="1" applyFont="1" applyFill="1" applyAlignment="1" applyProtection="1">
      <alignment horizontal="left" vertical="top" wrapText="1"/>
    </xf>
    <xf numFmtId="0" fontId="3" fillId="4" borderId="7" xfId="0" applyFont="1" applyFill="1" applyBorder="1" applyAlignment="1">
      <alignment horizontal="center" vertical="top"/>
    </xf>
    <xf numFmtId="0" fontId="3" fillId="4" borderId="2" xfId="0" quotePrefix="1" applyNumberFormat="1" applyFont="1" applyFill="1" applyBorder="1" applyAlignment="1">
      <alignment horizontal="center" vertical="top" wrapText="1"/>
    </xf>
    <xf numFmtId="0" fontId="1" fillId="0" borderId="10" xfId="2" applyNumberFormat="1" applyFont="1" applyAlignment="1" applyProtection="1">
      <alignment horizontal="left" vertical="top" wrapText="1"/>
    </xf>
    <xf numFmtId="167" fontId="9" fillId="0" borderId="2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0" fillId="4" borderId="0" xfId="0" applyFont="1" applyFill="1" applyAlignment="1">
      <alignment vertical="top"/>
    </xf>
    <xf numFmtId="0" fontId="2" fillId="4" borderId="2" xfId="0" quotePrefix="1" applyNumberFormat="1" applyFont="1" applyFill="1" applyBorder="1" applyAlignment="1">
      <alignment horizontal="center" vertical="top" shrinkToFit="1"/>
    </xf>
    <xf numFmtId="0" fontId="2" fillId="4" borderId="2" xfId="0" applyNumberFormat="1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justify" vertical="top" wrapText="1"/>
    </xf>
    <xf numFmtId="49" fontId="9" fillId="4" borderId="2" xfId="0" applyNumberFormat="1" applyFont="1" applyFill="1" applyBorder="1" applyAlignment="1">
      <alignment horizontal="left" vertical="top" wrapText="1"/>
    </xf>
    <xf numFmtId="4" fontId="3" fillId="6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167" fontId="3" fillId="0" borderId="2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justify" vertical="top" wrapText="1"/>
    </xf>
    <xf numFmtId="0" fontId="3" fillId="6" borderId="2" xfId="0" applyFont="1" applyFill="1" applyBorder="1" applyAlignment="1">
      <alignment vertical="top" wrapText="1"/>
    </xf>
    <xf numFmtId="0" fontId="1" fillId="0" borderId="2" xfId="2" applyNumberFormat="1" applyFont="1" applyBorder="1" applyAlignment="1" applyProtection="1">
      <alignment horizontal="left" vertical="top" wrapText="1"/>
    </xf>
    <xf numFmtId="0" fontId="9" fillId="6" borderId="2" xfId="0" applyFont="1" applyFill="1" applyBorder="1" applyAlignment="1">
      <alignment horizontal="center" vertical="center"/>
    </xf>
    <xf numFmtId="49" fontId="1" fillId="0" borderId="2" xfId="3" applyNumberFormat="1" applyFont="1" applyBorder="1" applyAlignment="1" applyProtection="1">
      <alignment horizontal="center" vertical="top"/>
    </xf>
    <xf numFmtId="4" fontId="4" fillId="0" borderId="2" xfId="0" applyNumberFormat="1" applyFont="1" applyFill="1" applyBorder="1" applyAlignment="1">
      <alignment vertical="top"/>
    </xf>
    <xf numFmtId="4" fontId="4" fillId="0" borderId="2" xfId="0" applyNumberFormat="1" applyFont="1" applyFill="1" applyBorder="1" applyAlignment="1">
      <alignment vertical="top" wrapText="1"/>
    </xf>
    <xf numFmtId="167" fontId="35" fillId="0" borderId="2" xfId="0" applyNumberFormat="1" applyFont="1" applyFill="1" applyBorder="1" applyAlignment="1">
      <alignment horizontal="center" vertical="top"/>
    </xf>
    <xf numFmtId="0" fontId="9" fillId="4" borderId="0" xfId="0" applyFont="1" applyFill="1" applyAlignment="1">
      <alignment vertical="top" wrapText="1"/>
    </xf>
    <xf numFmtId="49" fontId="3" fillId="4" borderId="0" xfId="0" applyNumberFormat="1" applyFont="1" applyFill="1" applyBorder="1" applyAlignment="1">
      <alignment horizontal="left" vertical="top" wrapText="1"/>
    </xf>
    <xf numFmtId="0" fontId="9" fillId="4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49" fontId="3" fillId="7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29" fillId="0" borderId="2" xfId="0" applyFont="1" applyBorder="1" applyAlignment="1">
      <alignment horizontal="center" vertical="center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4"/>
  <sheetViews>
    <sheetView tabSelected="1" zoomScale="90" zoomScaleNormal="90" workbookViewId="0">
      <pane xSplit="1" ySplit="6" topLeftCell="B165" activePane="bottomRight" state="frozen"/>
      <selection pane="topRight" activeCell="B1" sqref="B1"/>
      <selection pane="bottomLeft" activeCell="A7" sqref="A7"/>
      <selection pane="bottomRight" activeCell="D165" sqref="D165"/>
    </sheetView>
  </sheetViews>
  <sheetFormatPr defaultRowHeight="15" x14ac:dyDescent="0.25"/>
  <cols>
    <col min="1" max="1" width="21" style="302" customWidth="1"/>
    <col min="2" max="2" width="40.5703125" style="301" customWidth="1"/>
    <col min="3" max="3" width="15.5703125" style="305" customWidth="1"/>
    <col min="4" max="4" width="16.28515625" style="305" customWidth="1"/>
    <col min="5" max="5" width="15.28515625" style="305" customWidth="1"/>
    <col min="6" max="6" width="11.42578125" style="300" hidden="1" customWidth="1"/>
    <col min="7" max="7" width="13.28515625" style="301" hidden="1" customWidth="1"/>
    <col min="8" max="8" width="11.42578125" style="300" hidden="1" customWidth="1"/>
    <col min="9" max="9" width="13.28515625" style="301" hidden="1" customWidth="1"/>
    <col min="10" max="10" width="13" style="301" hidden="1" customWidth="1"/>
    <col min="11" max="13" width="7.7109375" style="301" hidden="1" customWidth="1"/>
    <col min="14" max="15" width="6.28515625" style="302" hidden="1" customWidth="1"/>
    <col min="16" max="25" width="0" style="301" hidden="1" customWidth="1"/>
    <col min="26" max="26" width="86.7109375" style="301" bestFit="1" customWidth="1"/>
    <col min="27" max="195" width="9.140625" style="301"/>
    <col min="196" max="196" width="25.42578125" style="301" customWidth="1"/>
    <col min="197" max="197" width="56.28515625" style="301" customWidth="1"/>
    <col min="198" max="198" width="14" style="301" customWidth="1"/>
    <col min="199" max="200" width="14.5703125" style="301" customWidth="1"/>
    <col min="201" max="201" width="14.140625" style="301" customWidth="1"/>
    <col min="202" max="202" width="15.140625" style="301" customWidth="1"/>
    <col min="203" max="203" width="13.85546875" style="301" customWidth="1"/>
    <col min="204" max="205" width="14.7109375" style="301" customWidth="1"/>
    <col min="206" max="206" width="12.85546875" style="301" customWidth="1"/>
    <col min="207" max="207" width="13.5703125" style="301" customWidth="1"/>
    <col min="208" max="208" width="12.7109375" style="301" customWidth="1"/>
    <col min="209" max="209" width="13.42578125" style="301" customWidth="1"/>
    <col min="210" max="210" width="13.140625" style="301" customWidth="1"/>
    <col min="211" max="211" width="14.7109375" style="301" customWidth="1"/>
    <col min="212" max="212" width="14.5703125" style="301" customWidth="1"/>
    <col min="213" max="213" width="13" style="301" customWidth="1"/>
    <col min="214" max="214" width="15" style="301" customWidth="1"/>
    <col min="215" max="216" width="12.140625" style="301" customWidth="1"/>
    <col min="217" max="217" width="12" style="301" customWidth="1"/>
    <col min="218" max="218" width="13.5703125" style="301" customWidth="1"/>
    <col min="219" max="219" width="14" style="301" customWidth="1"/>
    <col min="220" max="220" width="12.28515625" style="301" customWidth="1"/>
    <col min="221" max="221" width="14.140625" style="301" customWidth="1"/>
    <col min="222" max="222" width="13" style="301" customWidth="1"/>
    <col min="223" max="223" width="13.5703125" style="301" customWidth="1"/>
    <col min="224" max="224" width="12.42578125" style="301" customWidth="1"/>
    <col min="225" max="225" width="12.5703125" style="301" customWidth="1"/>
    <col min="226" max="226" width="11.7109375" style="301" customWidth="1"/>
    <col min="227" max="227" width="13.7109375" style="301" customWidth="1"/>
    <col min="228" max="228" width="13.28515625" style="301" customWidth="1"/>
    <col min="229" max="229" width="13.140625" style="301" customWidth="1"/>
    <col min="230" max="230" width="12" style="301" customWidth="1"/>
    <col min="231" max="231" width="12.140625" style="301" customWidth="1"/>
    <col min="232" max="232" width="12.28515625" style="301" customWidth="1"/>
    <col min="233" max="233" width="12.140625" style="301" customWidth="1"/>
    <col min="234" max="234" width="12.5703125" style="301" customWidth="1"/>
    <col min="235" max="451" width="9.140625" style="301"/>
    <col min="452" max="452" width="25.42578125" style="301" customWidth="1"/>
    <col min="453" max="453" width="56.28515625" style="301" customWidth="1"/>
    <col min="454" max="454" width="14" style="301" customWidth="1"/>
    <col min="455" max="456" width="14.5703125" style="301" customWidth="1"/>
    <col min="457" max="457" width="14.140625" style="301" customWidth="1"/>
    <col min="458" max="458" width="15.140625" style="301" customWidth="1"/>
    <col min="459" max="459" width="13.85546875" style="301" customWidth="1"/>
    <col min="460" max="461" width="14.7109375" style="301" customWidth="1"/>
    <col min="462" max="462" width="12.85546875" style="301" customWidth="1"/>
    <col min="463" max="463" width="13.5703125" style="301" customWidth="1"/>
    <col min="464" max="464" width="12.7109375" style="301" customWidth="1"/>
    <col min="465" max="465" width="13.42578125" style="301" customWidth="1"/>
    <col min="466" max="466" width="13.140625" style="301" customWidth="1"/>
    <col min="467" max="467" width="14.7109375" style="301" customWidth="1"/>
    <col min="468" max="468" width="14.5703125" style="301" customWidth="1"/>
    <col min="469" max="469" width="13" style="301" customWidth="1"/>
    <col min="470" max="470" width="15" style="301" customWidth="1"/>
    <col min="471" max="472" width="12.140625" style="301" customWidth="1"/>
    <col min="473" max="473" width="12" style="301" customWidth="1"/>
    <col min="474" max="474" width="13.5703125" style="301" customWidth="1"/>
    <col min="475" max="475" width="14" style="301" customWidth="1"/>
    <col min="476" max="476" width="12.28515625" style="301" customWidth="1"/>
    <col min="477" max="477" width="14.140625" style="301" customWidth="1"/>
    <col min="478" max="478" width="13" style="301" customWidth="1"/>
    <col min="479" max="479" width="13.5703125" style="301" customWidth="1"/>
    <col min="480" max="480" width="12.42578125" style="301" customWidth="1"/>
    <col min="481" max="481" width="12.5703125" style="301" customWidth="1"/>
    <col min="482" max="482" width="11.7109375" style="301" customWidth="1"/>
    <col min="483" max="483" width="13.7109375" style="301" customWidth="1"/>
    <col min="484" max="484" width="13.28515625" style="301" customWidth="1"/>
    <col min="485" max="485" width="13.140625" style="301" customWidth="1"/>
    <col min="486" max="486" width="12" style="301" customWidth="1"/>
    <col min="487" max="487" width="12.140625" style="301" customWidth="1"/>
    <col min="488" max="488" width="12.28515625" style="301" customWidth="1"/>
    <col min="489" max="489" width="12.140625" style="301" customWidth="1"/>
    <col min="490" max="490" width="12.5703125" style="301" customWidth="1"/>
    <col min="491" max="707" width="9.140625" style="301"/>
    <col min="708" max="708" width="25.42578125" style="301" customWidth="1"/>
    <col min="709" max="709" width="56.28515625" style="301" customWidth="1"/>
    <col min="710" max="710" width="14" style="301" customWidth="1"/>
    <col min="711" max="712" width="14.5703125" style="301" customWidth="1"/>
    <col min="713" max="713" width="14.140625" style="301" customWidth="1"/>
    <col min="714" max="714" width="15.140625" style="301" customWidth="1"/>
    <col min="715" max="715" width="13.85546875" style="301" customWidth="1"/>
    <col min="716" max="717" width="14.7109375" style="301" customWidth="1"/>
    <col min="718" max="718" width="12.85546875" style="301" customWidth="1"/>
    <col min="719" max="719" width="13.5703125" style="301" customWidth="1"/>
    <col min="720" max="720" width="12.7109375" style="301" customWidth="1"/>
    <col min="721" max="721" width="13.42578125" style="301" customWidth="1"/>
    <col min="722" max="722" width="13.140625" style="301" customWidth="1"/>
    <col min="723" max="723" width="14.7109375" style="301" customWidth="1"/>
    <col min="724" max="724" width="14.5703125" style="301" customWidth="1"/>
    <col min="725" max="725" width="13" style="301" customWidth="1"/>
    <col min="726" max="726" width="15" style="301" customWidth="1"/>
    <col min="727" max="728" width="12.140625" style="301" customWidth="1"/>
    <col min="729" max="729" width="12" style="301" customWidth="1"/>
    <col min="730" max="730" width="13.5703125" style="301" customWidth="1"/>
    <col min="731" max="731" width="14" style="301" customWidth="1"/>
    <col min="732" max="732" width="12.28515625" style="301" customWidth="1"/>
    <col min="733" max="733" width="14.140625" style="301" customWidth="1"/>
    <col min="734" max="734" width="13" style="301" customWidth="1"/>
    <col min="735" max="735" width="13.5703125" style="301" customWidth="1"/>
    <col min="736" max="736" width="12.42578125" style="301" customWidth="1"/>
    <col min="737" max="737" width="12.5703125" style="301" customWidth="1"/>
    <col min="738" max="738" width="11.7109375" style="301" customWidth="1"/>
    <col min="739" max="739" width="13.7109375" style="301" customWidth="1"/>
    <col min="740" max="740" width="13.28515625" style="301" customWidth="1"/>
    <col min="741" max="741" width="13.140625" style="301" customWidth="1"/>
    <col min="742" max="742" width="12" style="301" customWidth="1"/>
    <col min="743" max="743" width="12.140625" style="301" customWidth="1"/>
    <col min="744" max="744" width="12.28515625" style="301" customWidth="1"/>
    <col min="745" max="745" width="12.140625" style="301" customWidth="1"/>
    <col min="746" max="746" width="12.5703125" style="301" customWidth="1"/>
    <col min="747" max="963" width="9.140625" style="301"/>
    <col min="964" max="964" width="25.42578125" style="301" customWidth="1"/>
    <col min="965" max="965" width="56.28515625" style="301" customWidth="1"/>
    <col min="966" max="966" width="14" style="301" customWidth="1"/>
    <col min="967" max="968" width="14.5703125" style="301" customWidth="1"/>
    <col min="969" max="969" width="14.140625" style="301" customWidth="1"/>
    <col min="970" max="970" width="15.140625" style="301" customWidth="1"/>
    <col min="971" max="971" width="13.85546875" style="301" customWidth="1"/>
    <col min="972" max="973" width="14.7109375" style="301" customWidth="1"/>
    <col min="974" max="974" width="12.85546875" style="301" customWidth="1"/>
    <col min="975" max="975" width="13.5703125" style="301" customWidth="1"/>
    <col min="976" max="976" width="12.7109375" style="301" customWidth="1"/>
    <col min="977" max="977" width="13.42578125" style="301" customWidth="1"/>
    <col min="978" max="978" width="13.140625" style="301" customWidth="1"/>
    <col min="979" max="979" width="14.7109375" style="301" customWidth="1"/>
    <col min="980" max="980" width="14.5703125" style="301" customWidth="1"/>
    <col min="981" max="981" width="13" style="301" customWidth="1"/>
    <col min="982" max="982" width="15" style="301" customWidth="1"/>
    <col min="983" max="984" width="12.140625" style="301" customWidth="1"/>
    <col min="985" max="985" width="12" style="301" customWidth="1"/>
    <col min="986" max="986" width="13.5703125" style="301" customWidth="1"/>
    <col min="987" max="987" width="14" style="301" customWidth="1"/>
    <col min="988" max="988" width="12.28515625" style="301" customWidth="1"/>
    <col min="989" max="989" width="14.140625" style="301" customWidth="1"/>
    <col min="990" max="990" width="13" style="301" customWidth="1"/>
    <col min="991" max="991" width="13.5703125" style="301" customWidth="1"/>
    <col min="992" max="992" width="12.42578125" style="301" customWidth="1"/>
    <col min="993" max="993" width="12.5703125" style="301" customWidth="1"/>
    <col min="994" max="994" width="11.7109375" style="301" customWidth="1"/>
    <col min="995" max="995" width="13.7109375" style="301" customWidth="1"/>
    <col min="996" max="996" width="13.28515625" style="301" customWidth="1"/>
    <col min="997" max="997" width="13.140625" style="301" customWidth="1"/>
    <col min="998" max="998" width="12" style="301" customWidth="1"/>
    <col min="999" max="999" width="12.140625" style="301" customWidth="1"/>
    <col min="1000" max="1000" width="12.28515625" style="301" customWidth="1"/>
    <col min="1001" max="1001" width="12.140625" style="301" customWidth="1"/>
    <col min="1002" max="1002" width="12.5703125" style="301" customWidth="1"/>
    <col min="1003" max="1219" width="9.140625" style="301"/>
    <col min="1220" max="1220" width="25.42578125" style="301" customWidth="1"/>
    <col min="1221" max="1221" width="56.28515625" style="301" customWidth="1"/>
    <col min="1222" max="1222" width="14" style="301" customWidth="1"/>
    <col min="1223" max="1224" width="14.5703125" style="301" customWidth="1"/>
    <col min="1225" max="1225" width="14.140625" style="301" customWidth="1"/>
    <col min="1226" max="1226" width="15.140625" style="301" customWidth="1"/>
    <col min="1227" max="1227" width="13.85546875" style="301" customWidth="1"/>
    <col min="1228" max="1229" width="14.7109375" style="301" customWidth="1"/>
    <col min="1230" max="1230" width="12.85546875" style="301" customWidth="1"/>
    <col min="1231" max="1231" width="13.5703125" style="301" customWidth="1"/>
    <col min="1232" max="1232" width="12.7109375" style="301" customWidth="1"/>
    <col min="1233" max="1233" width="13.42578125" style="301" customWidth="1"/>
    <col min="1234" max="1234" width="13.140625" style="301" customWidth="1"/>
    <col min="1235" max="1235" width="14.7109375" style="301" customWidth="1"/>
    <col min="1236" max="1236" width="14.5703125" style="301" customWidth="1"/>
    <col min="1237" max="1237" width="13" style="301" customWidth="1"/>
    <col min="1238" max="1238" width="15" style="301" customWidth="1"/>
    <col min="1239" max="1240" width="12.140625" style="301" customWidth="1"/>
    <col min="1241" max="1241" width="12" style="301" customWidth="1"/>
    <col min="1242" max="1242" width="13.5703125" style="301" customWidth="1"/>
    <col min="1243" max="1243" width="14" style="301" customWidth="1"/>
    <col min="1244" max="1244" width="12.28515625" style="301" customWidth="1"/>
    <col min="1245" max="1245" width="14.140625" style="301" customWidth="1"/>
    <col min="1246" max="1246" width="13" style="301" customWidth="1"/>
    <col min="1247" max="1247" width="13.5703125" style="301" customWidth="1"/>
    <col min="1248" max="1248" width="12.42578125" style="301" customWidth="1"/>
    <col min="1249" max="1249" width="12.5703125" style="301" customWidth="1"/>
    <col min="1250" max="1250" width="11.7109375" style="301" customWidth="1"/>
    <col min="1251" max="1251" width="13.7109375" style="301" customWidth="1"/>
    <col min="1252" max="1252" width="13.28515625" style="301" customWidth="1"/>
    <col min="1253" max="1253" width="13.140625" style="301" customWidth="1"/>
    <col min="1254" max="1254" width="12" style="301" customWidth="1"/>
    <col min="1255" max="1255" width="12.140625" style="301" customWidth="1"/>
    <col min="1256" max="1256" width="12.28515625" style="301" customWidth="1"/>
    <col min="1257" max="1257" width="12.140625" style="301" customWidth="1"/>
    <col min="1258" max="1258" width="12.5703125" style="301" customWidth="1"/>
    <col min="1259" max="1475" width="9.140625" style="301"/>
    <col min="1476" max="1476" width="25.42578125" style="301" customWidth="1"/>
    <col min="1477" max="1477" width="56.28515625" style="301" customWidth="1"/>
    <col min="1478" max="1478" width="14" style="301" customWidth="1"/>
    <col min="1479" max="1480" width="14.5703125" style="301" customWidth="1"/>
    <col min="1481" max="1481" width="14.140625" style="301" customWidth="1"/>
    <col min="1482" max="1482" width="15.140625" style="301" customWidth="1"/>
    <col min="1483" max="1483" width="13.85546875" style="301" customWidth="1"/>
    <col min="1484" max="1485" width="14.7109375" style="301" customWidth="1"/>
    <col min="1486" max="1486" width="12.85546875" style="301" customWidth="1"/>
    <col min="1487" max="1487" width="13.5703125" style="301" customWidth="1"/>
    <col min="1488" max="1488" width="12.7109375" style="301" customWidth="1"/>
    <col min="1489" max="1489" width="13.42578125" style="301" customWidth="1"/>
    <col min="1490" max="1490" width="13.140625" style="301" customWidth="1"/>
    <col min="1491" max="1491" width="14.7109375" style="301" customWidth="1"/>
    <col min="1492" max="1492" width="14.5703125" style="301" customWidth="1"/>
    <col min="1493" max="1493" width="13" style="301" customWidth="1"/>
    <col min="1494" max="1494" width="15" style="301" customWidth="1"/>
    <col min="1495" max="1496" width="12.140625" style="301" customWidth="1"/>
    <col min="1497" max="1497" width="12" style="301" customWidth="1"/>
    <col min="1498" max="1498" width="13.5703125" style="301" customWidth="1"/>
    <col min="1499" max="1499" width="14" style="301" customWidth="1"/>
    <col min="1500" max="1500" width="12.28515625" style="301" customWidth="1"/>
    <col min="1501" max="1501" width="14.140625" style="301" customWidth="1"/>
    <col min="1502" max="1502" width="13" style="301" customWidth="1"/>
    <col min="1503" max="1503" width="13.5703125" style="301" customWidth="1"/>
    <col min="1504" max="1504" width="12.42578125" style="301" customWidth="1"/>
    <col min="1505" max="1505" width="12.5703125" style="301" customWidth="1"/>
    <col min="1506" max="1506" width="11.7109375" style="301" customWidth="1"/>
    <col min="1507" max="1507" width="13.7109375" style="301" customWidth="1"/>
    <col min="1508" max="1508" width="13.28515625" style="301" customWidth="1"/>
    <col min="1509" max="1509" width="13.140625" style="301" customWidth="1"/>
    <col min="1510" max="1510" width="12" style="301" customWidth="1"/>
    <col min="1511" max="1511" width="12.140625" style="301" customWidth="1"/>
    <col min="1512" max="1512" width="12.28515625" style="301" customWidth="1"/>
    <col min="1513" max="1513" width="12.140625" style="301" customWidth="1"/>
    <col min="1514" max="1514" width="12.5703125" style="301" customWidth="1"/>
    <col min="1515" max="1731" width="9.140625" style="301"/>
    <col min="1732" max="1732" width="25.42578125" style="301" customWidth="1"/>
    <col min="1733" max="1733" width="56.28515625" style="301" customWidth="1"/>
    <col min="1734" max="1734" width="14" style="301" customWidth="1"/>
    <col min="1735" max="1736" width="14.5703125" style="301" customWidth="1"/>
    <col min="1737" max="1737" width="14.140625" style="301" customWidth="1"/>
    <col min="1738" max="1738" width="15.140625" style="301" customWidth="1"/>
    <col min="1739" max="1739" width="13.85546875" style="301" customWidth="1"/>
    <col min="1740" max="1741" width="14.7109375" style="301" customWidth="1"/>
    <col min="1742" max="1742" width="12.85546875" style="301" customWidth="1"/>
    <col min="1743" max="1743" width="13.5703125" style="301" customWidth="1"/>
    <col min="1744" max="1744" width="12.7109375" style="301" customWidth="1"/>
    <col min="1745" max="1745" width="13.42578125" style="301" customWidth="1"/>
    <col min="1746" max="1746" width="13.140625" style="301" customWidth="1"/>
    <col min="1747" max="1747" width="14.7109375" style="301" customWidth="1"/>
    <col min="1748" max="1748" width="14.5703125" style="301" customWidth="1"/>
    <col min="1749" max="1749" width="13" style="301" customWidth="1"/>
    <col min="1750" max="1750" width="15" style="301" customWidth="1"/>
    <col min="1751" max="1752" width="12.140625" style="301" customWidth="1"/>
    <col min="1753" max="1753" width="12" style="301" customWidth="1"/>
    <col min="1754" max="1754" width="13.5703125" style="301" customWidth="1"/>
    <col min="1755" max="1755" width="14" style="301" customWidth="1"/>
    <col min="1756" max="1756" width="12.28515625" style="301" customWidth="1"/>
    <col min="1757" max="1757" width="14.140625" style="301" customWidth="1"/>
    <col min="1758" max="1758" width="13" style="301" customWidth="1"/>
    <col min="1759" max="1759" width="13.5703125" style="301" customWidth="1"/>
    <col min="1760" max="1760" width="12.42578125" style="301" customWidth="1"/>
    <col min="1761" max="1761" width="12.5703125" style="301" customWidth="1"/>
    <col min="1762" max="1762" width="11.7109375" style="301" customWidth="1"/>
    <col min="1763" max="1763" width="13.7109375" style="301" customWidth="1"/>
    <col min="1764" max="1764" width="13.28515625" style="301" customWidth="1"/>
    <col min="1765" max="1765" width="13.140625" style="301" customWidth="1"/>
    <col min="1766" max="1766" width="12" style="301" customWidth="1"/>
    <col min="1767" max="1767" width="12.140625" style="301" customWidth="1"/>
    <col min="1768" max="1768" width="12.28515625" style="301" customWidth="1"/>
    <col min="1769" max="1769" width="12.140625" style="301" customWidth="1"/>
    <col min="1770" max="1770" width="12.5703125" style="301" customWidth="1"/>
    <col min="1771" max="1987" width="9.140625" style="301"/>
    <col min="1988" max="1988" width="25.42578125" style="301" customWidth="1"/>
    <col min="1989" max="1989" width="56.28515625" style="301" customWidth="1"/>
    <col min="1990" max="1990" width="14" style="301" customWidth="1"/>
    <col min="1991" max="1992" width="14.5703125" style="301" customWidth="1"/>
    <col min="1993" max="1993" width="14.140625" style="301" customWidth="1"/>
    <col min="1994" max="1994" width="15.140625" style="301" customWidth="1"/>
    <col min="1995" max="1995" width="13.85546875" style="301" customWidth="1"/>
    <col min="1996" max="1997" width="14.7109375" style="301" customWidth="1"/>
    <col min="1998" max="1998" width="12.85546875" style="301" customWidth="1"/>
    <col min="1999" max="1999" width="13.5703125" style="301" customWidth="1"/>
    <col min="2000" max="2000" width="12.7109375" style="301" customWidth="1"/>
    <col min="2001" max="2001" width="13.42578125" style="301" customWidth="1"/>
    <col min="2002" max="2002" width="13.140625" style="301" customWidth="1"/>
    <col min="2003" max="2003" width="14.7109375" style="301" customWidth="1"/>
    <col min="2004" max="2004" width="14.5703125" style="301" customWidth="1"/>
    <col min="2005" max="2005" width="13" style="301" customWidth="1"/>
    <col min="2006" max="2006" width="15" style="301" customWidth="1"/>
    <col min="2007" max="2008" width="12.140625" style="301" customWidth="1"/>
    <col min="2009" max="2009" width="12" style="301" customWidth="1"/>
    <col min="2010" max="2010" width="13.5703125" style="301" customWidth="1"/>
    <col min="2011" max="2011" width="14" style="301" customWidth="1"/>
    <col min="2012" max="2012" width="12.28515625" style="301" customWidth="1"/>
    <col min="2013" max="2013" width="14.140625" style="301" customWidth="1"/>
    <col min="2014" max="2014" width="13" style="301" customWidth="1"/>
    <col min="2015" max="2015" width="13.5703125" style="301" customWidth="1"/>
    <col min="2016" max="2016" width="12.42578125" style="301" customWidth="1"/>
    <col min="2017" max="2017" width="12.5703125" style="301" customWidth="1"/>
    <col min="2018" max="2018" width="11.7109375" style="301" customWidth="1"/>
    <col min="2019" max="2019" width="13.7109375" style="301" customWidth="1"/>
    <col min="2020" max="2020" width="13.28515625" style="301" customWidth="1"/>
    <col min="2021" max="2021" width="13.140625" style="301" customWidth="1"/>
    <col min="2022" max="2022" width="12" style="301" customWidth="1"/>
    <col min="2023" max="2023" width="12.140625" style="301" customWidth="1"/>
    <col min="2024" max="2024" width="12.28515625" style="301" customWidth="1"/>
    <col min="2025" max="2025" width="12.140625" style="301" customWidth="1"/>
    <col min="2026" max="2026" width="12.5703125" style="301" customWidth="1"/>
    <col min="2027" max="2243" width="9.140625" style="301"/>
    <col min="2244" max="2244" width="25.42578125" style="301" customWidth="1"/>
    <col min="2245" max="2245" width="56.28515625" style="301" customWidth="1"/>
    <col min="2246" max="2246" width="14" style="301" customWidth="1"/>
    <col min="2247" max="2248" width="14.5703125" style="301" customWidth="1"/>
    <col min="2249" max="2249" width="14.140625" style="301" customWidth="1"/>
    <col min="2250" max="2250" width="15.140625" style="301" customWidth="1"/>
    <col min="2251" max="2251" width="13.85546875" style="301" customWidth="1"/>
    <col min="2252" max="2253" width="14.7109375" style="301" customWidth="1"/>
    <col min="2254" max="2254" width="12.85546875" style="301" customWidth="1"/>
    <col min="2255" max="2255" width="13.5703125" style="301" customWidth="1"/>
    <col min="2256" max="2256" width="12.7109375" style="301" customWidth="1"/>
    <col min="2257" max="2257" width="13.42578125" style="301" customWidth="1"/>
    <col min="2258" max="2258" width="13.140625" style="301" customWidth="1"/>
    <col min="2259" max="2259" width="14.7109375" style="301" customWidth="1"/>
    <col min="2260" max="2260" width="14.5703125" style="301" customWidth="1"/>
    <col min="2261" max="2261" width="13" style="301" customWidth="1"/>
    <col min="2262" max="2262" width="15" style="301" customWidth="1"/>
    <col min="2263" max="2264" width="12.140625" style="301" customWidth="1"/>
    <col min="2265" max="2265" width="12" style="301" customWidth="1"/>
    <col min="2266" max="2266" width="13.5703125" style="301" customWidth="1"/>
    <col min="2267" max="2267" width="14" style="301" customWidth="1"/>
    <col min="2268" max="2268" width="12.28515625" style="301" customWidth="1"/>
    <col min="2269" max="2269" width="14.140625" style="301" customWidth="1"/>
    <col min="2270" max="2270" width="13" style="301" customWidth="1"/>
    <col min="2271" max="2271" width="13.5703125" style="301" customWidth="1"/>
    <col min="2272" max="2272" width="12.42578125" style="301" customWidth="1"/>
    <col min="2273" max="2273" width="12.5703125" style="301" customWidth="1"/>
    <col min="2274" max="2274" width="11.7109375" style="301" customWidth="1"/>
    <col min="2275" max="2275" width="13.7109375" style="301" customWidth="1"/>
    <col min="2276" max="2276" width="13.28515625" style="301" customWidth="1"/>
    <col min="2277" max="2277" width="13.140625" style="301" customWidth="1"/>
    <col min="2278" max="2278" width="12" style="301" customWidth="1"/>
    <col min="2279" max="2279" width="12.140625" style="301" customWidth="1"/>
    <col min="2280" max="2280" width="12.28515625" style="301" customWidth="1"/>
    <col min="2281" max="2281" width="12.140625" style="301" customWidth="1"/>
    <col min="2282" max="2282" width="12.5703125" style="301" customWidth="1"/>
    <col min="2283" max="2499" width="9.140625" style="301"/>
    <col min="2500" max="2500" width="25.42578125" style="301" customWidth="1"/>
    <col min="2501" max="2501" width="56.28515625" style="301" customWidth="1"/>
    <col min="2502" max="2502" width="14" style="301" customWidth="1"/>
    <col min="2503" max="2504" width="14.5703125" style="301" customWidth="1"/>
    <col min="2505" max="2505" width="14.140625" style="301" customWidth="1"/>
    <col min="2506" max="2506" width="15.140625" style="301" customWidth="1"/>
    <col min="2507" max="2507" width="13.85546875" style="301" customWidth="1"/>
    <col min="2508" max="2509" width="14.7109375" style="301" customWidth="1"/>
    <col min="2510" max="2510" width="12.85546875" style="301" customWidth="1"/>
    <col min="2511" max="2511" width="13.5703125" style="301" customWidth="1"/>
    <col min="2512" max="2512" width="12.7109375" style="301" customWidth="1"/>
    <col min="2513" max="2513" width="13.42578125" style="301" customWidth="1"/>
    <col min="2514" max="2514" width="13.140625" style="301" customWidth="1"/>
    <col min="2515" max="2515" width="14.7109375" style="301" customWidth="1"/>
    <col min="2516" max="2516" width="14.5703125" style="301" customWidth="1"/>
    <col min="2517" max="2517" width="13" style="301" customWidth="1"/>
    <col min="2518" max="2518" width="15" style="301" customWidth="1"/>
    <col min="2519" max="2520" width="12.140625" style="301" customWidth="1"/>
    <col min="2521" max="2521" width="12" style="301" customWidth="1"/>
    <col min="2522" max="2522" width="13.5703125" style="301" customWidth="1"/>
    <col min="2523" max="2523" width="14" style="301" customWidth="1"/>
    <col min="2524" max="2524" width="12.28515625" style="301" customWidth="1"/>
    <col min="2525" max="2525" width="14.140625" style="301" customWidth="1"/>
    <col min="2526" max="2526" width="13" style="301" customWidth="1"/>
    <col min="2527" max="2527" width="13.5703125" style="301" customWidth="1"/>
    <col min="2528" max="2528" width="12.42578125" style="301" customWidth="1"/>
    <col min="2529" max="2529" width="12.5703125" style="301" customWidth="1"/>
    <col min="2530" max="2530" width="11.7109375" style="301" customWidth="1"/>
    <col min="2531" max="2531" width="13.7109375" style="301" customWidth="1"/>
    <col min="2532" max="2532" width="13.28515625" style="301" customWidth="1"/>
    <col min="2533" max="2533" width="13.140625" style="301" customWidth="1"/>
    <col min="2534" max="2534" width="12" style="301" customWidth="1"/>
    <col min="2535" max="2535" width="12.140625" style="301" customWidth="1"/>
    <col min="2536" max="2536" width="12.28515625" style="301" customWidth="1"/>
    <col min="2537" max="2537" width="12.140625" style="301" customWidth="1"/>
    <col min="2538" max="2538" width="12.5703125" style="301" customWidth="1"/>
    <col min="2539" max="2755" width="9.140625" style="301"/>
    <col min="2756" max="2756" width="25.42578125" style="301" customWidth="1"/>
    <col min="2757" max="2757" width="56.28515625" style="301" customWidth="1"/>
    <col min="2758" max="2758" width="14" style="301" customWidth="1"/>
    <col min="2759" max="2760" width="14.5703125" style="301" customWidth="1"/>
    <col min="2761" max="2761" width="14.140625" style="301" customWidth="1"/>
    <col min="2762" max="2762" width="15.140625" style="301" customWidth="1"/>
    <col min="2763" max="2763" width="13.85546875" style="301" customWidth="1"/>
    <col min="2764" max="2765" width="14.7109375" style="301" customWidth="1"/>
    <col min="2766" max="2766" width="12.85546875" style="301" customWidth="1"/>
    <col min="2767" max="2767" width="13.5703125" style="301" customWidth="1"/>
    <col min="2768" max="2768" width="12.7109375" style="301" customWidth="1"/>
    <col min="2769" max="2769" width="13.42578125" style="301" customWidth="1"/>
    <col min="2770" max="2770" width="13.140625" style="301" customWidth="1"/>
    <col min="2771" max="2771" width="14.7109375" style="301" customWidth="1"/>
    <col min="2772" max="2772" width="14.5703125" style="301" customWidth="1"/>
    <col min="2773" max="2773" width="13" style="301" customWidth="1"/>
    <col min="2774" max="2774" width="15" style="301" customWidth="1"/>
    <col min="2775" max="2776" width="12.140625" style="301" customWidth="1"/>
    <col min="2777" max="2777" width="12" style="301" customWidth="1"/>
    <col min="2778" max="2778" width="13.5703125" style="301" customWidth="1"/>
    <col min="2779" max="2779" width="14" style="301" customWidth="1"/>
    <col min="2780" max="2780" width="12.28515625" style="301" customWidth="1"/>
    <col min="2781" max="2781" width="14.140625" style="301" customWidth="1"/>
    <col min="2782" max="2782" width="13" style="301" customWidth="1"/>
    <col min="2783" max="2783" width="13.5703125" style="301" customWidth="1"/>
    <col min="2784" max="2784" width="12.42578125" style="301" customWidth="1"/>
    <col min="2785" max="2785" width="12.5703125" style="301" customWidth="1"/>
    <col min="2786" max="2786" width="11.7109375" style="301" customWidth="1"/>
    <col min="2787" max="2787" width="13.7109375" style="301" customWidth="1"/>
    <col min="2788" max="2788" width="13.28515625" style="301" customWidth="1"/>
    <col min="2789" max="2789" width="13.140625" style="301" customWidth="1"/>
    <col min="2790" max="2790" width="12" style="301" customWidth="1"/>
    <col min="2791" max="2791" width="12.140625" style="301" customWidth="1"/>
    <col min="2792" max="2792" width="12.28515625" style="301" customWidth="1"/>
    <col min="2793" max="2793" width="12.140625" style="301" customWidth="1"/>
    <col min="2794" max="2794" width="12.5703125" style="301" customWidth="1"/>
    <col min="2795" max="3011" width="9.140625" style="301"/>
    <col min="3012" max="3012" width="25.42578125" style="301" customWidth="1"/>
    <col min="3013" max="3013" width="56.28515625" style="301" customWidth="1"/>
    <col min="3014" max="3014" width="14" style="301" customWidth="1"/>
    <col min="3015" max="3016" width="14.5703125" style="301" customWidth="1"/>
    <col min="3017" max="3017" width="14.140625" style="301" customWidth="1"/>
    <col min="3018" max="3018" width="15.140625" style="301" customWidth="1"/>
    <col min="3019" max="3019" width="13.85546875" style="301" customWidth="1"/>
    <col min="3020" max="3021" width="14.7109375" style="301" customWidth="1"/>
    <col min="3022" max="3022" width="12.85546875" style="301" customWidth="1"/>
    <col min="3023" max="3023" width="13.5703125" style="301" customWidth="1"/>
    <col min="3024" max="3024" width="12.7109375" style="301" customWidth="1"/>
    <col min="3025" max="3025" width="13.42578125" style="301" customWidth="1"/>
    <col min="3026" max="3026" width="13.140625" style="301" customWidth="1"/>
    <col min="3027" max="3027" width="14.7109375" style="301" customWidth="1"/>
    <col min="3028" max="3028" width="14.5703125" style="301" customWidth="1"/>
    <col min="3029" max="3029" width="13" style="301" customWidth="1"/>
    <col min="3030" max="3030" width="15" style="301" customWidth="1"/>
    <col min="3031" max="3032" width="12.140625" style="301" customWidth="1"/>
    <col min="3033" max="3033" width="12" style="301" customWidth="1"/>
    <col min="3034" max="3034" width="13.5703125" style="301" customWidth="1"/>
    <col min="3035" max="3035" width="14" style="301" customWidth="1"/>
    <col min="3036" max="3036" width="12.28515625" style="301" customWidth="1"/>
    <col min="3037" max="3037" width="14.140625" style="301" customWidth="1"/>
    <col min="3038" max="3038" width="13" style="301" customWidth="1"/>
    <col min="3039" max="3039" width="13.5703125" style="301" customWidth="1"/>
    <col min="3040" max="3040" width="12.42578125" style="301" customWidth="1"/>
    <col min="3041" max="3041" width="12.5703125" style="301" customWidth="1"/>
    <col min="3042" max="3042" width="11.7109375" style="301" customWidth="1"/>
    <col min="3043" max="3043" width="13.7109375" style="301" customWidth="1"/>
    <col min="3044" max="3044" width="13.28515625" style="301" customWidth="1"/>
    <col min="3045" max="3045" width="13.140625" style="301" customWidth="1"/>
    <col min="3046" max="3046" width="12" style="301" customWidth="1"/>
    <col min="3047" max="3047" width="12.140625" style="301" customWidth="1"/>
    <col min="3048" max="3048" width="12.28515625" style="301" customWidth="1"/>
    <col min="3049" max="3049" width="12.140625" style="301" customWidth="1"/>
    <col min="3050" max="3050" width="12.5703125" style="301" customWidth="1"/>
    <col min="3051" max="3267" width="9.140625" style="301"/>
    <col min="3268" max="3268" width="25.42578125" style="301" customWidth="1"/>
    <col min="3269" max="3269" width="56.28515625" style="301" customWidth="1"/>
    <col min="3270" max="3270" width="14" style="301" customWidth="1"/>
    <col min="3271" max="3272" width="14.5703125" style="301" customWidth="1"/>
    <col min="3273" max="3273" width="14.140625" style="301" customWidth="1"/>
    <col min="3274" max="3274" width="15.140625" style="301" customWidth="1"/>
    <col min="3275" max="3275" width="13.85546875" style="301" customWidth="1"/>
    <col min="3276" max="3277" width="14.7109375" style="301" customWidth="1"/>
    <col min="3278" max="3278" width="12.85546875" style="301" customWidth="1"/>
    <col min="3279" max="3279" width="13.5703125" style="301" customWidth="1"/>
    <col min="3280" max="3280" width="12.7109375" style="301" customWidth="1"/>
    <col min="3281" max="3281" width="13.42578125" style="301" customWidth="1"/>
    <col min="3282" max="3282" width="13.140625" style="301" customWidth="1"/>
    <col min="3283" max="3283" width="14.7109375" style="301" customWidth="1"/>
    <col min="3284" max="3284" width="14.5703125" style="301" customWidth="1"/>
    <col min="3285" max="3285" width="13" style="301" customWidth="1"/>
    <col min="3286" max="3286" width="15" style="301" customWidth="1"/>
    <col min="3287" max="3288" width="12.140625" style="301" customWidth="1"/>
    <col min="3289" max="3289" width="12" style="301" customWidth="1"/>
    <col min="3290" max="3290" width="13.5703125" style="301" customWidth="1"/>
    <col min="3291" max="3291" width="14" style="301" customWidth="1"/>
    <col min="3292" max="3292" width="12.28515625" style="301" customWidth="1"/>
    <col min="3293" max="3293" width="14.140625" style="301" customWidth="1"/>
    <col min="3294" max="3294" width="13" style="301" customWidth="1"/>
    <col min="3295" max="3295" width="13.5703125" style="301" customWidth="1"/>
    <col min="3296" max="3296" width="12.42578125" style="301" customWidth="1"/>
    <col min="3297" max="3297" width="12.5703125" style="301" customWidth="1"/>
    <col min="3298" max="3298" width="11.7109375" style="301" customWidth="1"/>
    <col min="3299" max="3299" width="13.7109375" style="301" customWidth="1"/>
    <col min="3300" max="3300" width="13.28515625" style="301" customWidth="1"/>
    <col min="3301" max="3301" width="13.140625" style="301" customWidth="1"/>
    <col min="3302" max="3302" width="12" style="301" customWidth="1"/>
    <col min="3303" max="3303" width="12.140625" style="301" customWidth="1"/>
    <col min="3304" max="3304" width="12.28515625" style="301" customWidth="1"/>
    <col min="3305" max="3305" width="12.140625" style="301" customWidth="1"/>
    <col min="3306" max="3306" width="12.5703125" style="301" customWidth="1"/>
    <col min="3307" max="3523" width="9.140625" style="301"/>
    <col min="3524" max="3524" width="25.42578125" style="301" customWidth="1"/>
    <col min="3525" max="3525" width="56.28515625" style="301" customWidth="1"/>
    <col min="3526" max="3526" width="14" style="301" customWidth="1"/>
    <col min="3527" max="3528" width="14.5703125" style="301" customWidth="1"/>
    <col min="3529" max="3529" width="14.140625" style="301" customWidth="1"/>
    <col min="3530" max="3530" width="15.140625" style="301" customWidth="1"/>
    <col min="3531" max="3531" width="13.85546875" style="301" customWidth="1"/>
    <col min="3532" max="3533" width="14.7109375" style="301" customWidth="1"/>
    <col min="3534" max="3534" width="12.85546875" style="301" customWidth="1"/>
    <col min="3535" max="3535" width="13.5703125" style="301" customWidth="1"/>
    <col min="3536" max="3536" width="12.7109375" style="301" customWidth="1"/>
    <col min="3537" max="3537" width="13.42578125" style="301" customWidth="1"/>
    <col min="3538" max="3538" width="13.140625" style="301" customWidth="1"/>
    <col min="3539" max="3539" width="14.7109375" style="301" customWidth="1"/>
    <col min="3540" max="3540" width="14.5703125" style="301" customWidth="1"/>
    <col min="3541" max="3541" width="13" style="301" customWidth="1"/>
    <col min="3542" max="3542" width="15" style="301" customWidth="1"/>
    <col min="3543" max="3544" width="12.140625" style="301" customWidth="1"/>
    <col min="3545" max="3545" width="12" style="301" customWidth="1"/>
    <col min="3546" max="3546" width="13.5703125" style="301" customWidth="1"/>
    <col min="3547" max="3547" width="14" style="301" customWidth="1"/>
    <col min="3548" max="3548" width="12.28515625" style="301" customWidth="1"/>
    <col min="3549" max="3549" width="14.140625" style="301" customWidth="1"/>
    <col min="3550" max="3550" width="13" style="301" customWidth="1"/>
    <col min="3551" max="3551" width="13.5703125" style="301" customWidth="1"/>
    <col min="3552" max="3552" width="12.42578125" style="301" customWidth="1"/>
    <col min="3553" max="3553" width="12.5703125" style="301" customWidth="1"/>
    <col min="3554" max="3554" width="11.7109375" style="301" customWidth="1"/>
    <col min="3555" max="3555" width="13.7109375" style="301" customWidth="1"/>
    <col min="3556" max="3556" width="13.28515625" style="301" customWidth="1"/>
    <col min="3557" max="3557" width="13.140625" style="301" customWidth="1"/>
    <col min="3558" max="3558" width="12" style="301" customWidth="1"/>
    <col min="3559" max="3559" width="12.140625" style="301" customWidth="1"/>
    <col min="3560" max="3560" width="12.28515625" style="301" customWidth="1"/>
    <col min="3561" max="3561" width="12.140625" style="301" customWidth="1"/>
    <col min="3562" max="3562" width="12.5703125" style="301" customWidth="1"/>
    <col min="3563" max="3779" width="9.140625" style="301"/>
    <col min="3780" max="3780" width="25.42578125" style="301" customWidth="1"/>
    <col min="3781" max="3781" width="56.28515625" style="301" customWidth="1"/>
    <col min="3782" max="3782" width="14" style="301" customWidth="1"/>
    <col min="3783" max="3784" width="14.5703125" style="301" customWidth="1"/>
    <col min="3785" max="3785" width="14.140625" style="301" customWidth="1"/>
    <col min="3786" max="3786" width="15.140625" style="301" customWidth="1"/>
    <col min="3787" max="3787" width="13.85546875" style="301" customWidth="1"/>
    <col min="3788" max="3789" width="14.7109375" style="301" customWidth="1"/>
    <col min="3790" max="3790" width="12.85546875" style="301" customWidth="1"/>
    <col min="3791" max="3791" width="13.5703125" style="301" customWidth="1"/>
    <col min="3792" max="3792" width="12.7109375" style="301" customWidth="1"/>
    <col min="3793" max="3793" width="13.42578125" style="301" customWidth="1"/>
    <col min="3794" max="3794" width="13.140625" style="301" customWidth="1"/>
    <col min="3795" max="3795" width="14.7109375" style="301" customWidth="1"/>
    <col min="3796" max="3796" width="14.5703125" style="301" customWidth="1"/>
    <col min="3797" max="3797" width="13" style="301" customWidth="1"/>
    <col min="3798" max="3798" width="15" style="301" customWidth="1"/>
    <col min="3799" max="3800" width="12.140625" style="301" customWidth="1"/>
    <col min="3801" max="3801" width="12" style="301" customWidth="1"/>
    <col min="3802" max="3802" width="13.5703125" style="301" customWidth="1"/>
    <col min="3803" max="3803" width="14" style="301" customWidth="1"/>
    <col min="3804" max="3804" width="12.28515625" style="301" customWidth="1"/>
    <col min="3805" max="3805" width="14.140625" style="301" customWidth="1"/>
    <col min="3806" max="3806" width="13" style="301" customWidth="1"/>
    <col min="3807" max="3807" width="13.5703125" style="301" customWidth="1"/>
    <col min="3808" max="3808" width="12.42578125" style="301" customWidth="1"/>
    <col min="3809" max="3809" width="12.5703125" style="301" customWidth="1"/>
    <col min="3810" max="3810" width="11.7109375" style="301" customWidth="1"/>
    <col min="3811" max="3811" width="13.7109375" style="301" customWidth="1"/>
    <col min="3812" max="3812" width="13.28515625" style="301" customWidth="1"/>
    <col min="3813" max="3813" width="13.140625" style="301" customWidth="1"/>
    <col min="3814" max="3814" width="12" style="301" customWidth="1"/>
    <col min="3815" max="3815" width="12.140625" style="301" customWidth="1"/>
    <col min="3816" max="3816" width="12.28515625" style="301" customWidth="1"/>
    <col min="3817" max="3817" width="12.140625" style="301" customWidth="1"/>
    <col min="3818" max="3818" width="12.5703125" style="301" customWidth="1"/>
    <col min="3819" max="4035" width="9.140625" style="301"/>
    <col min="4036" max="4036" width="25.42578125" style="301" customWidth="1"/>
    <col min="4037" max="4037" width="56.28515625" style="301" customWidth="1"/>
    <col min="4038" max="4038" width="14" style="301" customWidth="1"/>
    <col min="4039" max="4040" width="14.5703125" style="301" customWidth="1"/>
    <col min="4041" max="4041" width="14.140625" style="301" customWidth="1"/>
    <col min="4042" max="4042" width="15.140625" style="301" customWidth="1"/>
    <col min="4043" max="4043" width="13.85546875" style="301" customWidth="1"/>
    <col min="4044" max="4045" width="14.7109375" style="301" customWidth="1"/>
    <col min="4046" max="4046" width="12.85546875" style="301" customWidth="1"/>
    <col min="4047" max="4047" width="13.5703125" style="301" customWidth="1"/>
    <col min="4048" max="4048" width="12.7109375" style="301" customWidth="1"/>
    <col min="4049" max="4049" width="13.42578125" style="301" customWidth="1"/>
    <col min="4050" max="4050" width="13.140625" style="301" customWidth="1"/>
    <col min="4051" max="4051" width="14.7109375" style="301" customWidth="1"/>
    <col min="4052" max="4052" width="14.5703125" style="301" customWidth="1"/>
    <col min="4053" max="4053" width="13" style="301" customWidth="1"/>
    <col min="4054" max="4054" width="15" style="301" customWidth="1"/>
    <col min="4055" max="4056" width="12.140625" style="301" customWidth="1"/>
    <col min="4057" max="4057" width="12" style="301" customWidth="1"/>
    <col min="4058" max="4058" width="13.5703125" style="301" customWidth="1"/>
    <col min="4059" max="4059" width="14" style="301" customWidth="1"/>
    <col min="4060" max="4060" width="12.28515625" style="301" customWidth="1"/>
    <col min="4061" max="4061" width="14.140625" style="301" customWidth="1"/>
    <col min="4062" max="4062" width="13" style="301" customWidth="1"/>
    <col min="4063" max="4063" width="13.5703125" style="301" customWidth="1"/>
    <col min="4064" max="4064" width="12.42578125" style="301" customWidth="1"/>
    <col min="4065" max="4065" width="12.5703125" style="301" customWidth="1"/>
    <col min="4066" max="4066" width="11.7109375" style="301" customWidth="1"/>
    <col min="4067" max="4067" width="13.7109375" style="301" customWidth="1"/>
    <col min="4068" max="4068" width="13.28515625" style="301" customWidth="1"/>
    <col min="4069" max="4069" width="13.140625" style="301" customWidth="1"/>
    <col min="4070" max="4070" width="12" style="301" customWidth="1"/>
    <col min="4071" max="4071" width="12.140625" style="301" customWidth="1"/>
    <col min="4072" max="4072" width="12.28515625" style="301" customWidth="1"/>
    <col min="4073" max="4073" width="12.140625" style="301" customWidth="1"/>
    <col min="4074" max="4074" width="12.5703125" style="301" customWidth="1"/>
    <col min="4075" max="4291" width="9.140625" style="301"/>
    <col min="4292" max="4292" width="25.42578125" style="301" customWidth="1"/>
    <col min="4293" max="4293" width="56.28515625" style="301" customWidth="1"/>
    <col min="4294" max="4294" width="14" style="301" customWidth="1"/>
    <col min="4295" max="4296" width="14.5703125" style="301" customWidth="1"/>
    <col min="4297" max="4297" width="14.140625" style="301" customWidth="1"/>
    <col min="4298" max="4298" width="15.140625" style="301" customWidth="1"/>
    <col min="4299" max="4299" width="13.85546875" style="301" customWidth="1"/>
    <col min="4300" max="4301" width="14.7109375" style="301" customWidth="1"/>
    <col min="4302" max="4302" width="12.85546875" style="301" customWidth="1"/>
    <col min="4303" max="4303" width="13.5703125" style="301" customWidth="1"/>
    <col min="4304" max="4304" width="12.7109375" style="301" customWidth="1"/>
    <col min="4305" max="4305" width="13.42578125" style="301" customWidth="1"/>
    <col min="4306" max="4306" width="13.140625" style="301" customWidth="1"/>
    <col min="4307" max="4307" width="14.7109375" style="301" customWidth="1"/>
    <col min="4308" max="4308" width="14.5703125" style="301" customWidth="1"/>
    <col min="4309" max="4309" width="13" style="301" customWidth="1"/>
    <col min="4310" max="4310" width="15" style="301" customWidth="1"/>
    <col min="4311" max="4312" width="12.140625" style="301" customWidth="1"/>
    <col min="4313" max="4313" width="12" style="301" customWidth="1"/>
    <col min="4314" max="4314" width="13.5703125" style="301" customWidth="1"/>
    <col min="4315" max="4315" width="14" style="301" customWidth="1"/>
    <col min="4316" max="4316" width="12.28515625" style="301" customWidth="1"/>
    <col min="4317" max="4317" width="14.140625" style="301" customWidth="1"/>
    <col min="4318" max="4318" width="13" style="301" customWidth="1"/>
    <col min="4319" max="4319" width="13.5703125" style="301" customWidth="1"/>
    <col min="4320" max="4320" width="12.42578125" style="301" customWidth="1"/>
    <col min="4321" max="4321" width="12.5703125" style="301" customWidth="1"/>
    <col min="4322" max="4322" width="11.7109375" style="301" customWidth="1"/>
    <col min="4323" max="4323" width="13.7109375" style="301" customWidth="1"/>
    <col min="4324" max="4324" width="13.28515625" style="301" customWidth="1"/>
    <col min="4325" max="4325" width="13.140625" style="301" customWidth="1"/>
    <col min="4326" max="4326" width="12" style="301" customWidth="1"/>
    <col min="4327" max="4327" width="12.140625" style="301" customWidth="1"/>
    <col min="4328" max="4328" width="12.28515625" style="301" customWidth="1"/>
    <col min="4329" max="4329" width="12.140625" style="301" customWidth="1"/>
    <col min="4330" max="4330" width="12.5703125" style="301" customWidth="1"/>
    <col min="4331" max="4547" width="9.140625" style="301"/>
    <col min="4548" max="4548" width="25.42578125" style="301" customWidth="1"/>
    <col min="4549" max="4549" width="56.28515625" style="301" customWidth="1"/>
    <col min="4550" max="4550" width="14" style="301" customWidth="1"/>
    <col min="4551" max="4552" width="14.5703125" style="301" customWidth="1"/>
    <col min="4553" max="4553" width="14.140625" style="301" customWidth="1"/>
    <col min="4554" max="4554" width="15.140625" style="301" customWidth="1"/>
    <col min="4555" max="4555" width="13.85546875" style="301" customWidth="1"/>
    <col min="4556" max="4557" width="14.7109375" style="301" customWidth="1"/>
    <col min="4558" max="4558" width="12.85546875" style="301" customWidth="1"/>
    <col min="4559" max="4559" width="13.5703125" style="301" customWidth="1"/>
    <col min="4560" max="4560" width="12.7109375" style="301" customWidth="1"/>
    <col min="4561" max="4561" width="13.42578125" style="301" customWidth="1"/>
    <col min="4562" max="4562" width="13.140625" style="301" customWidth="1"/>
    <col min="4563" max="4563" width="14.7109375" style="301" customWidth="1"/>
    <col min="4564" max="4564" width="14.5703125" style="301" customWidth="1"/>
    <col min="4565" max="4565" width="13" style="301" customWidth="1"/>
    <col min="4566" max="4566" width="15" style="301" customWidth="1"/>
    <col min="4567" max="4568" width="12.140625" style="301" customWidth="1"/>
    <col min="4569" max="4569" width="12" style="301" customWidth="1"/>
    <col min="4570" max="4570" width="13.5703125" style="301" customWidth="1"/>
    <col min="4571" max="4571" width="14" style="301" customWidth="1"/>
    <col min="4572" max="4572" width="12.28515625" style="301" customWidth="1"/>
    <col min="4573" max="4573" width="14.140625" style="301" customWidth="1"/>
    <col min="4574" max="4574" width="13" style="301" customWidth="1"/>
    <col min="4575" max="4575" width="13.5703125" style="301" customWidth="1"/>
    <col min="4576" max="4576" width="12.42578125" style="301" customWidth="1"/>
    <col min="4577" max="4577" width="12.5703125" style="301" customWidth="1"/>
    <col min="4578" max="4578" width="11.7109375" style="301" customWidth="1"/>
    <col min="4579" max="4579" width="13.7109375" style="301" customWidth="1"/>
    <col min="4580" max="4580" width="13.28515625" style="301" customWidth="1"/>
    <col min="4581" max="4581" width="13.140625" style="301" customWidth="1"/>
    <col min="4582" max="4582" width="12" style="301" customWidth="1"/>
    <col min="4583" max="4583" width="12.140625" style="301" customWidth="1"/>
    <col min="4584" max="4584" width="12.28515625" style="301" customWidth="1"/>
    <col min="4585" max="4585" width="12.140625" style="301" customWidth="1"/>
    <col min="4586" max="4586" width="12.5703125" style="301" customWidth="1"/>
    <col min="4587" max="4803" width="9.140625" style="301"/>
    <col min="4804" max="4804" width="25.42578125" style="301" customWidth="1"/>
    <col min="4805" max="4805" width="56.28515625" style="301" customWidth="1"/>
    <col min="4806" max="4806" width="14" style="301" customWidth="1"/>
    <col min="4807" max="4808" width="14.5703125" style="301" customWidth="1"/>
    <col min="4809" max="4809" width="14.140625" style="301" customWidth="1"/>
    <col min="4810" max="4810" width="15.140625" style="301" customWidth="1"/>
    <col min="4811" max="4811" width="13.85546875" style="301" customWidth="1"/>
    <col min="4812" max="4813" width="14.7109375" style="301" customWidth="1"/>
    <col min="4814" max="4814" width="12.85546875" style="301" customWidth="1"/>
    <col min="4815" max="4815" width="13.5703125" style="301" customWidth="1"/>
    <col min="4816" max="4816" width="12.7109375" style="301" customWidth="1"/>
    <col min="4817" max="4817" width="13.42578125" style="301" customWidth="1"/>
    <col min="4818" max="4818" width="13.140625" style="301" customWidth="1"/>
    <col min="4819" max="4819" width="14.7109375" style="301" customWidth="1"/>
    <col min="4820" max="4820" width="14.5703125" style="301" customWidth="1"/>
    <col min="4821" max="4821" width="13" style="301" customWidth="1"/>
    <col min="4822" max="4822" width="15" style="301" customWidth="1"/>
    <col min="4823" max="4824" width="12.140625" style="301" customWidth="1"/>
    <col min="4825" max="4825" width="12" style="301" customWidth="1"/>
    <col min="4826" max="4826" width="13.5703125" style="301" customWidth="1"/>
    <col min="4827" max="4827" width="14" style="301" customWidth="1"/>
    <col min="4828" max="4828" width="12.28515625" style="301" customWidth="1"/>
    <col min="4829" max="4829" width="14.140625" style="301" customWidth="1"/>
    <col min="4830" max="4830" width="13" style="301" customWidth="1"/>
    <col min="4831" max="4831" width="13.5703125" style="301" customWidth="1"/>
    <col min="4832" max="4832" width="12.42578125" style="301" customWidth="1"/>
    <col min="4833" max="4833" width="12.5703125" style="301" customWidth="1"/>
    <col min="4834" max="4834" width="11.7109375" style="301" customWidth="1"/>
    <col min="4835" max="4835" width="13.7109375" style="301" customWidth="1"/>
    <col min="4836" max="4836" width="13.28515625" style="301" customWidth="1"/>
    <col min="4837" max="4837" width="13.140625" style="301" customWidth="1"/>
    <col min="4838" max="4838" width="12" style="301" customWidth="1"/>
    <col min="4839" max="4839" width="12.140625" style="301" customWidth="1"/>
    <col min="4840" max="4840" width="12.28515625" style="301" customWidth="1"/>
    <col min="4841" max="4841" width="12.140625" style="301" customWidth="1"/>
    <col min="4842" max="4842" width="12.5703125" style="301" customWidth="1"/>
    <col min="4843" max="5059" width="9.140625" style="301"/>
    <col min="5060" max="5060" width="25.42578125" style="301" customWidth="1"/>
    <col min="5061" max="5061" width="56.28515625" style="301" customWidth="1"/>
    <col min="5062" max="5062" width="14" style="301" customWidth="1"/>
    <col min="5063" max="5064" width="14.5703125" style="301" customWidth="1"/>
    <col min="5065" max="5065" width="14.140625" style="301" customWidth="1"/>
    <col min="5066" max="5066" width="15.140625" style="301" customWidth="1"/>
    <col min="5067" max="5067" width="13.85546875" style="301" customWidth="1"/>
    <col min="5068" max="5069" width="14.7109375" style="301" customWidth="1"/>
    <col min="5070" max="5070" width="12.85546875" style="301" customWidth="1"/>
    <col min="5071" max="5071" width="13.5703125" style="301" customWidth="1"/>
    <col min="5072" max="5072" width="12.7109375" style="301" customWidth="1"/>
    <col min="5073" max="5073" width="13.42578125" style="301" customWidth="1"/>
    <col min="5074" max="5074" width="13.140625" style="301" customWidth="1"/>
    <col min="5075" max="5075" width="14.7109375" style="301" customWidth="1"/>
    <col min="5076" max="5076" width="14.5703125" style="301" customWidth="1"/>
    <col min="5077" max="5077" width="13" style="301" customWidth="1"/>
    <col min="5078" max="5078" width="15" style="301" customWidth="1"/>
    <col min="5079" max="5080" width="12.140625" style="301" customWidth="1"/>
    <col min="5081" max="5081" width="12" style="301" customWidth="1"/>
    <col min="5082" max="5082" width="13.5703125" style="301" customWidth="1"/>
    <col min="5083" max="5083" width="14" style="301" customWidth="1"/>
    <col min="5084" max="5084" width="12.28515625" style="301" customWidth="1"/>
    <col min="5085" max="5085" width="14.140625" style="301" customWidth="1"/>
    <col min="5086" max="5086" width="13" style="301" customWidth="1"/>
    <col min="5087" max="5087" width="13.5703125" style="301" customWidth="1"/>
    <col min="5088" max="5088" width="12.42578125" style="301" customWidth="1"/>
    <col min="5089" max="5089" width="12.5703125" style="301" customWidth="1"/>
    <col min="5090" max="5090" width="11.7109375" style="301" customWidth="1"/>
    <col min="5091" max="5091" width="13.7109375" style="301" customWidth="1"/>
    <col min="5092" max="5092" width="13.28515625" style="301" customWidth="1"/>
    <col min="5093" max="5093" width="13.140625" style="301" customWidth="1"/>
    <col min="5094" max="5094" width="12" style="301" customWidth="1"/>
    <col min="5095" max="5095" width="12.140625" style="301" customWidth="1"/>
    <col min="5096" max="5096" width="12.28515625" style="301" customWidth="1"/>
    <col min="5097" max="5097" width="12.140625" style="301" customWidth="1"/>
    <col min="5098" max="5098" width="12.5703125" style="301" customWidth="1"/>
    <col min="5099" max="5315" width="9.140625" style="301"/>
    <col min="5316" max="5316" width="25.42578125" style="301" customWidth="1"/>
    <col min="5317" max="5317" width="56.28515625" style="301" customWidth="1"/>
    <col min="5318" max="5318" width="14" style="301" customWidth="1"/>
    <col min="5319" max="5320" width="14.5703125" style="301" customWidth="1"/>
    <col min="5321" max="5321" width="14.140625" style="301" customWidth="1"/>
    <col min="5322" max="5322" width="15.140625" style="301" customWidth="1"/>
    <col min="5323" max="5323" width="13.85546875" style="301" customWidth="1"/>
    <col min="5324" max="5325" width="14.7109375" style="301" customWidth="1"/>
    <col min="5326" max="5326" width="12.85546875" style="301" customWidth="1"/>
    <col min="5327" max="5327" width="13.5703125" style="301" customWidth="1"/>
    <col min="5328" max="5328" width="12.7109375" style="301" customWidth="1"/>
    <col min="5329" max="5329" width="13.42578125" style="301" customWidth="1"/>
    <col min="5330" max="5330" width="13.140625" style="301" customWidth="1"/>
    <col min="5331" max="5331" width="14.7109375" style="301" customWidth="1"/>
    <col min="5332" max="5332" width="14.5703125" style="301" customWidth="1"/>
    <col min="5333" max="5333" width="13" style="301" customWidth="1"/>
    <col min="5334" max="5334" width="15" style="301" customWidth="1"/>
    <col min="5335" max="5336" width="12.140625" style="301" customWidth="1"/>
    <col min="5337" max="5337" width="12" style="301" customWidth="1"/>
    <col min="5338" max="5338" width="13.5703125" style="301" customWidth="1"/>
    <col min="5339" max="5339" width="14" style="301" customWidth="1"/>
    <col min="5340" max="5340" width="12.28515625" style="301" customWidth="1"/>
    <col min="5341" max="5341" width="14.140625" style="301" customWidth="1"/>
    <col min="5342" max="5342" width="13" style="301" customWidth="1"/>
    <col min="5343" max="5343" width="13.5703125" style="301" customWidth="1"/>
    <col min="5344" max="5344" width="12.42578125" style="301" customWidth="1"/>
    <col min="5345" max="5345" width="12.5703125" style="301" customWidth="1"/>
    <col min="5346" max="5346" width="11.7109375" style="301" customWidth="1"/>
    <col min="5347" max="5347" width="13.7109375" style="301" customWidth="1"/>
    <col min="5348" max="5348" width="13.28515625" style="301" customWidth="1"/>
    <col min="5349" max="5349" width="13.140625" style="301" customWidth="1"/>
    <col min="5350" max="5350" width="12" style="301" customWidth="1"/>
    <col min="5351" max="5351" width="12.140625" style="301" customWidth="1"/>
    <col min="5352" max="5352" width="12.28515625" style="301" customWidth="1"/>
    <col min="5353" max="5353" width="12.140625" style="301" customWidth="1"/>
    <col min="5354" max="5354" width="12.5703125" style="301" customWidth="1"/>
    <col min="5355" max="5571" width="9.140625" style="301"/>
    <col min="5572" max="5572" width="25.42578125" style="301" customWidth="1"/>
    <col min="5573" max="5573" width="56.28515625" style="301" customWidth="1"/>
    <col min="5574" max="5574" width="14" style="301" customWidth="1"/>
    <col min="5575" max="5576" width="14.5703125" style="301" customWidth="1"/>
    <col min="5577" max="5577" width="14.140625" style="301" customWidth="1"/>
    <col min="5578" max="5578" width="15.140625" style="301" customWidth="1"/>
    <col min="5579" max="5579" width="13.85546875" style="301" customWidth="1"/>
    <col min="5580" max="5581" width="14.7109375" style="301" customWidth="1"/>
    <col min="5582" max="5582" width="12.85546875" style="301" customWidth="1"/>
    <col min="5583" max="5583" width="13.5703125" style="301" customWidth="1"/>
    <col min="5584" max="5584" width="12.7109375" style="301" customWidth="1"/>
    <col min="5585" max="5585" width="13.42578125" style="301" customWidth="1"/>
    <col min="5586" max="5586" width="13.140625" style="301" customWidth="1"/>
    <col min="5587" max="5587" width="14.7109375" style="301" customWidth="1"/>
    <col min="5588" max="5588" width="14.5703125" style="301" customWidth="1"/>
    <col min="5589" max="5589" width="13" style="301" customWidth="1"/>
    <col min="5590" max="5590" width="15" style="301" customWidth="1"/>
    <col min="5591" max="5592" width="12.140625" style="301" customWidth="1"/>
    <col min="5593" max="5593" width="12" style="301" customWidth="1"/>
    <col min="5594" max="5594" width="13.5703125" style="301" customWidth="1"/>
    <col min="5595" max="5595" width="14" style="301" customWidth="1"/>
    <col min="5596" max="5596" width="12.28515625" style="301" customWidth="1"/>
    <col min="5597" max="5597" width="14.140625" style="301" customWidth="1"/>
    <col min="5598" max="5598" width="13" style="301" customWidth="1"/>
    <col min="5599" max="5599" width="13.5703125" style="301" customWidth="1"/>
    <col min="5600" max="5600" width="12.42578125" style="301" customWidth="1"/>
    <col min="5601" max="5601" width="12.5703125" style="301" customWidth="1"/>
    <col min="5602" max="5602" width="11.7109375" style="301" customWidth="1"/>
    <col min="5603" max="5603" width="13.7109375" style="301" customWidth="1"/>
    <col min="5604" max="5604" width="13.28515625" style="301" customWidth="1"/>
    <col min="5605" max="5605" width="13.140625" style="301" customWidth="1"/>
    <col min="5606" max="5606" width="12" style="301" customWidth="1"/>
    <col min="5607" max="5607" width="12.140625" style="301" customWidth="1"/>
    <col min="5608" max="5608" width="12.28515625" style="301" customWidth="1"/>
    <col min="5609" max="5609" width="12.140625" style="301" customWidth="1"/>
    <col min="5610" max="5610" width="12.5703125" style="301" customWidth="1"/>
    <col min="5611" max="5827" width="9.140625" style="301"/>
    <col min="5828" max="5828" width="25.42578125" style="301" customWidth="1"/>
    <col min="5829" max="5829" width="56.28515625" style="301" customWidth="1"/>
    <col min="5830" max="5830" width="14" style="301" customWidth="1"/>
    <col min="5831" max="5832" width="14.5703125" style="301" customWidth="1"/>
    <col min="5833" max="5833" width="14.140625" style="301" customWidth="1"/>
    <col min="5834" max="5834" width="15.140625" style="301" customWidth="1"/>
    <col min="5835" max="5835" width="13.85546875" style="301" customWidth="1"/>
    <col min="5836" max="5837" width="14.7109375" style="301" customWidth="1"/>
    <col min="5838" max="5838" width="12.85546875" style="301" customWidth="1"/>
    <col min="5839" max="5839" width="13.5703125" style="301" customWidth="1"/>
    <col min="5840" max="5840" width="12.7109375" style="301" customWidth="1"/>
    <col min="5841" max="5841" width="13.42578125" style="301" customWidth="1"/>
    <col min="5842" max="5842" width="13.140625" style="301" customWidth="1"/>
    <col min="5843" max="5843" width="14.7109375" style="301" customWidth="1"/>
    <col min="5844" max="5844" width="14.5703125" style="301" customWidth="1"/>
    <col min="5845" max="5845" width="13" style="301" customWidth="1"/>
    <col min="5846" max="5846" width="15" style="301" customWidth="1"/>
    <col min="5847" max="5848" width="12.140625" style="301" customWidth="1"/>
    <col min="5849" max="5849" width="12" style="301" customWidth="1"/>
    <col min="5850" max="5850" width="13.5703125" style="301" customWidth="1"/>
    <col min="5851" max="5851" width="14" style="301" customWidth="1"/>
    <col min="5852" max="5852" width="12.28515625" style="301" customWidth="1"/>
    <col min="5853" max="5853" width="14.140625" style="301" customWidth="1"/>
    <col min="5854" max="5854" width="13" style="301" customWidth="1"/>
    <col min="5855" max="5855" width="13.5703125" style="301" customWidth="1"/>
    <col min="5856" max="5856" width="12.42578125" style="301" customWidth="1"/>
    <col min="5857" max="5857" width="12.5703125" style="301" customWidth="1"/>
    <col min="5858" max="5858" width="11.7109375" style="301" customWidth="1"/>
    <col min="5859" max="5859" width="13.7109375" style="301" customWidth="1"/>
    <col min="5860" max="5860" width="13.28515625" style="301" customWidth="1"/>
    <col min="5861" max="5861" width="13.140625" style="301" customWidth="1"/>
    <col min="5862" max="5862" width="12" style="301" customWidth="1"/>
    <col min="5863" max="5863" width="12.140625" style="301" customWidth="1"/>
    <col min="5864" max="5864" width="12.28515625" style="301" customWidth="1"/>
    <col min="5865" max="5865" width="12.140625" style="301" customWidth="1"/>
    <col min="5866" max="5866" width="12.5703125" style="301" customWidth="1"/>
    <col min="5867" max="6083" width="9.140625" style="301"/>
    <col min="6084" max="6084" width="25.42578125" style="301" customWidth="1"/>
    <col min="6085" max="6085" width="56.28515625" style="301" customWidth="1"/>
    <col min="6086" max="6086" width="14" style="301" customWidth="1"/>
    <col min="6087" max="6088" width="14.5703125" style="301" customWidth="1"/>
    <col min="6089" max="6089" width="14.140625" style="301" customWidth="1"/>
    <col min="6090" max="6090" width="15.140625" style="301" customWidth="1"/>
    <col min="6091" max="6091" width="13.85546875" style="301" customWidth="1"/>
    <col min="6092" max="6093" width="14.7109375" style="301" customWidth="1"/>
    <col min="6094" max="6094" width="12.85546875" style="301" customWidth="1"/>
    <col min="6095" max="6095" width="13.5703125" style="301" customWidth="1"/>
    <col min="6096" max="6096" width="12.7109375" style="301" customWidth="1"/>
    <col min="6097" max="6097" width="13.42578125" style="301" customWidth="1"/>
    <col min="6098" max="6098" width="13.140625" style="301" customWidth="1"/>
    <col min="6099" max="6099" width="14.7109375" style="301" customWidth="1"/>
    <col min="6100" max="6100" width="14.5703125" style="301" customWidth="1"/>
    <col min="6101" max="6101" width="13" style="301" customWidth="1"/>
    <col min="6102" max="6102" width="15" style="301" customWidth="1"/>
    <col min="6103" max="6104" width="12.140625" style="301" customWidth="1"/>
    <col min="6105" max="6105" width="12" style="301" customWidth="1"/>
    <col min="6106" max="6106" width="13.5703125" style="301" customWidth="1"/>
    <col min="6107" max="6107" width="14" style="301" customWidth="1"/>
    <col min="6108" max="6108" width="12.28515625" style="301" customWidth="1"/>
    <col min="6109" max="6109" width="14.140625" style="301" customWidth="1"/>
    <col min="6110" max="6110" width="13" style="301" customWidth="1"/>
    <col min="6111" max="6111" width="13.5703125" style="301" customWidth="1"/>
    <col min="6112" max="6112" width="12.42578125" style="301" customWidth="1"/>
    <col min="6113" max="6113" width="12.5703125" style="301" customWidth="1"/>
    <col min="6114" max="6114" width="11.7109375" style="301" customWidth="1"/>
    <col min="6115" max="6115" width="13.7109375" style="301" customWidth="1"/>
    <col min="6116" max="6116" width="13.28515625" style="301" customWidth="1"/>
    <col min="6117" max="6117" width="13.140625" style="301" customWidth="1"/>
    <col min="6118" max="6118" width="12" style="301" customWidth="1"/>
    <col min="6119" max="6119" width="12.140625" style="301" customWidth="1"/>
    <col min="6120" max="6120" width="12.28515625" style="301" customWidth="1"/>
    <col min="6121" max="6121" width="12.140625" style="301" customWidth="1"/>
    <col min="6122" max="6122" width="12.5703125" style="301" customWidth="1"/>
    <col min="6123" max="6339" width="9.140625" style="301"/>
    <col min="6340" max="6340" width="25.42578125" style="301" customWidth="1"/>
    <col min="6341" max="6341" width="56.28515625" style="301" customWidth="1"/>
    <col min="6342" max="6342" width="14" style="301" customWidth="1"/>
    <col min="6343" max="6344" width="14.5703125" style="301" customWidth="1"/>
    <col min="6345" max="6345" width="14.140625" style="301" customWidth="1"/>
    <col min="6346" max="6346" width="15.140625" style="301" customWidth="1"/>
    <col min="6347" max="6347" width="13.85546875" style="301" customWidth="1"/>
    <col min="6348" max="6349" width="14.7109375" style="301" customWidth="1"/>
    <col min="6350" max="6350" width="12.85546875" style="301" customWidth="1"/>
    <col min="6351" max="6351" width="13.5703125" style="301" customWidth="1"/>
    <col min="6352" max="6352" width="12.7109375" style="301" customWidth="1"/>
    <col min="6353" max="6353" width="13.42578125" style="301" customWidth="1"/>
    <col min="6354" max="6354" width="13.140625" style="301" customWidth="1"/>
    <col min="6355" max="6355" width="14.7109375" style="301" customWidth="1"/>
    <col min="6356" max="6356" width="14.5703125" style="301" customWidth="1"/>
    <col min="6357" max="6357" width="13" style="301" customWidth="1"/>
    <col min="6358" max="6358" width="15" style="301" customWidth="1"/>
    <col min="6359" max="6360" width="12.140625" style="301" customWidth="1"/>
    <col min="6361" max="6361" width="12" style="301" customWidth="1"/>
    <col min="6362" max="6362" width="13.5703125" style="301" customWidth="1"/>
    <col min="6363" max="6363" width="14" style="301" customWidth="1"/>
    <col min="6364" max="6364" width="12.28515625" style="301" customWidth="1"/>
    <col min="6365" max="6365" width="14.140625" style="301" customWidth="1"/>
    <col min="6366" max="6366" width="13" style="301" customWidth="1"/>
    <col min="6367" max="6367" width="13.5703125" style="301" customWidth="1"/>
    <col min="6368" max="6368" width="12.42578125" style="301" customWidth="1"/>
    <col min="6369" max="6369" width="12.5703125" style="301" customWidth="1"/>
    <col min="6370" max="6370" width="11.7109375" style="301" customWidth="1"/>
    <col min="6371" max="6371" width="13.7109375" style="301" customWidth="1"/>
    <col min="6372" max="6372" width="13.28515625" style="301" customWidth="1"/>
    <col min="6373" max="6373" width="13.140625" style="301" customWidth="1"/>
    <col min="6374" max="6374" width="12" style="301" customWidth="1"/>
    <col min="6375" max="6375" width="12.140625" style="301" customWidth="1"/>
    <col min="6376" max="6376" width="12.28515625" style="301" customWidth="1"/>
    <col min="6377" max="6377" width="12.140625" style="301" customWidth="1"/>
    <col min="6378" max="6378" width="12.5703125" style="301" customWidth="1"/>
    <col min="6379" max="6595" width="9.140625" style="301"/>
    <col min="6596" max="6596" width="25.42578125" style="301" customWidth="1"/>
    <col min="6597" max="6597" width="56.28515625" style="301" customWidth="1"/>
    <col min="6598" max="6598" width="14" style="301" customWidth="1"/>
    <col min="6599" max="6600" width="14.5703125" style="301" customWidth="1"/>
    <col min="6601" max="6601" width="14.140625" style="301" customWidth="1"/>
    <col min="6602" max="6602" width="15.140625" style="301" customWidth="1"/>
    <col min="6603" max="6603" width="13.85546875" style="301" customWidth="1"/>
    <col min="6604" max="6605" width="14.7109375" style="301" customWidth="1"/>
    <col min="6606" max="6606" width="12.85546875" style="301" customWidth="1"/>
    <col min="6607" max="6607" width="13.5703125" style="301" customWidth="1"/>
    <col min="6608" max="6608" width="12.7109375" style="301" customWidth="1"/>
    <col min="6609" max="6609" width="13.42578125" style="301" customWidth="1"/>
    <col min="6610" max="6610" width="13.140625" style="301" customWidth="1"/>
    <col min="6611" max="6611" width="14.7109375" style="301" customWidth="1"/>
    <col min="6612" max="6612" width="14.5703125" style="301" customWidth="1"/>
    <col min="6613" max="6613" width="13" style="301" customWidth="1"/>
    <col min="6614" max="6614" width="15" style="301" customWidth="1"/>
    <col min="6615" max="6616" width="12.140625" style="301" customWidth="1"/>
    <col min="6617" max="6617" width="12" style="301" customWidth="1"/>
    <col min="6618" max="6618" width="13.5703125" style="301" customWidth="1"/>
    <col min="6619" max="6619" width="14" style="301" customWidth="1"/>
    <col min="6620" max="6620" width="12.28515625" style="301" customWidth="1"/>
    <col min="6621" max="6621" width="14.140625" style="301" customWidth="1"/>
    <col min="6622" max="6622" width="13" style="301" customWidth="1"/>
    <col min="6623" max="6623" width="13.5703125" style="301" customWidth="1"/>
    <col min="6624" max="6624" width="12.42578125" style="301" customWidth="1"/>
    <col min="6625" max="6625" width="12.5703125" style="301" customWidth="1"/>
    <col min="6626" max="6626" width="11.7109375" style="301" customWidth="1"/>
    <col min="6627" max="6627" width="13.7109375" style="301" customWidth="1"/>
    <col min="6628" max="6628" width="13.28515625" style="301" customWidth="1"/>
    <col min="6629" max="6629" width="13.140625" style="301" customWidth="1"/>
    <col min="6630" max="6630" width="12" style="301" customWidth="1"/>
    <col min="6631" max="6631" width="12.140625" style="301" customWidth="1"/>
    <col min="6632" max="6632" width="12.28515625" style="301" customWidth="1"/>
    <col min="6633" max="6633" width="12.140625" style="301" customWidth="1"/>
    <col min="6634" max="6634" width="12.5703125" style="301" customWidth="1"/>
    <col min="6635" max="6851" width="9.140625" style="301"/>
    <col min="6852" max="6852" width="25.42578125" style="301" customWidth="1"/>
    <col min="6853" max="6853" width="56.28515625" style="301" customWidth="1"/>
    <col min="6854" max="6854" width="14" style="301" customWidth="1"/>
    <col min="6855" max="6856" width="14.5703125" style="301" customWidth="1"/>
    <col min="6857" max="6857" width="14.140625" style="301" customWidth="1"/>
    <col min="6858" max="6858" width="15.140625" style="301" customWidth="1"/>
    <col min="6859" max="6859" width="13.85546875" style="301" customWidth="1"/>
    <col min="6860" max="6861" width="14.7109375" style="301" customWidth="1"/>
    <col min="6862" max="6862" width="12.85546875" style="301" customWidth="1"/>
    <col min="6863" max="6863" width="13.5703125" style="301" customWidth="1"/>
    <col min="6864" max="6864" width="12.7109375" style="301" customWidth="1"/>
    <col min="6865" max="6865" width="13.42578125" style="301" customWidth="1"/>
    <col min="6866" max="6866" width="13.140625" style="301" customWidth="1"/>
    <col min="6867" max="6867" width="14.7109375" style="301" customWidth="1"/>
    <col min="6868" max="6868" width="14.5703125" style="301" customWidth="1"/>
    <col min="6869" max="6869" width="13" style="301" customWidth="1"/>
    <col min="6870" max="6870" width="15" style="301" customWidth="1"/>
    <col min="6871" max="6872" width="12.140625" style="301" customWidth="1"/>
    <col min="6873" max="6873" width="12" style="301" customWidth="1"/>
    <col min="6874" max="6874" width="13.5703125" style="301" customWidth="1"/>
    <col min="6875" max="6875" width="14" style="301" customWidth="1"/>
    <col min="6876" max="6876" width="12.28515625" style="301" customWidth="1"/>
    <col min="6877" max="6877" width="14.140625" style="301" customWidth="1"/>
    <col min="6878" max="6878" width="13" style="301" customWidth="1"/>
    <col min="6879" max="6879" width="13.5703125" style="301" customWidth="1"/>
    <col min="6880" max="6880" width="12.42578125" style="301" customWidth="1"/>
    <col min="6881" max="6881" width="12.5703125" style="301" customWidth="1"/>
    <col min="6882" max="6882" width="11.7109375" style="301" customWidth="1"/>
    <col min="6883" max="6883" width="13.7109375" style="301" customWidth="1"/>
    <col min="6884" max="6884" width="13.28515625" style="301" customWidth="1"/>
    <col min="6885" max="6885" width="13.140625" style="301" customWidth="1"/>
    <col min="6886" max="6886" width="12" style="301" customWidth="1"/>
    <col min="6887" max="6887" width="12.140625" style="301" customWidth="1"/>
    <col min="6888" max="6888" width="12.28515625" style="301" customWidth="1"/>
    <col min="6889" max="6889" width="12.140625" style="301" customWidth="1"/>
    <col min="6890" max="6890" width="12.5703125" style="301" customWidth="1"/>
    <col min="6891" max="7107" width="9.140625" style="301"/>
    <col min="7108" max="7108" width="25.42578125" style="301" customWidth="1"/>
    <col min="7109" max="7109" width="56.28515625" style="301" customWidth="1"/>
    <col min="7110" max="7110" width="14" style="301" customWidth="1"/>
    <col min="7111" max="7112" width="14.5703125" style="301" customWidth="1"/>
    <col min="7113" max="7113" width="14.140625" style="301" customWidth="1"/>
    <col min="7114" max="7114" width="15.140625" style="301" customWidth="1"/>
    <col min="7115" max="7115" width="13.85546875" style="301" customWidth="1"/>
    <col min="7116" max="7117" width="14.7109375" style="301" customWidth="1"/>
    <col min="7118" max="7118" width="12.85546875" style="301" customWidth="1"/>
    <col min="7119" max="7119" width="13.5703125" style="301" customWidth="1"/>
    <col min="7120" max="7120" width="12.7109375" style="301" customWidth="1"/>
    <col min="7121" max="7121" width="13.42578125" style="301" customWidth="1"/>
    <col min="7122" max="7122" width="13.140625" style="301" customWidth="1"/>
    <col min="7123" max="7123" width="14.7109375" style="301" customWidth="1"/>
    <col min="7124" max="7124" width="14.5703125" style="301" customWidth="1"/>
    <col min="7125" max="7125" width="13" style="301" customWidth="1"/>
    <col min="7126" max="7126" width="15" style="301" customWidth="1"/>
    <col min="7127" max="7128" width="12.140625" style="301" customWidth="1"/>
    <col min="7129" max="7129" width="12" style="301" customWidth="1"/>
    <col min="7130" max="7130" width="13.5703125" style="301" customWidth="1"/>
    <col min="7131" max="7131" width="14" style="301" customWidth="1"/>
    <col min="7132" max="7132" width="12.28515625" style="301" customWidth="1"/>
    <col min="7133" max="7133" width="14.140625" style="301" customWidth="1"/>
    <col min="7134" max="7134" width="13" style="301" customWidth="1"/>
    <col min="7135" max="7135" width="13.5703125" style="301" customWidth="1"/>
    <col min="7136" max="7136" width="12.42578125" style="301" customWidth="1"/>
    <col min="7137" max="7137" width="12.5703125" style="301" customWidth="1"/>
    <col min="7138" max="7138" width="11.7109375" style="301" customWidth="1"/>
    <col min="7139" max="7139" width="13.7109375" style="301" customWidth="1"/>
    <col min="7140" max="7140" width="13.28515625" style="301" customWidth="1"/>
    <col min="7141" max="7141" width="13.140625" style="301" customWidth="1"/>
    <col min="7142" max="7142" width="12" style="301" customWidth="1"/>
    <col min="7143" max="7143" width="12.140625" style="301" customWidth="1"/>
    <col min="7144" max="7144" width="12.28515625" style="301" customWidth="1"/>
    <col min="7145" max="7145" width="12.140625" style="301" customWidth="1"/>
    <col min="7146" max="7146" width="12.5703125" style="301" customWidth="1"/>
    <col min="7147" max="7363" width="9.140625" style="301"/>
    <col min="7364" max="7364" width="25.42578125" style="301" customWidth="1"/>
    <col min="7365" max="7365" width="56.28515625" style="301" customWidth="1"/>
    <col min="7366" max="7366" width="14" style="301" customWidth="1"/>
    <col min="7367" max="7368" width="14.5703125" style="301" customWidth="1"/>
    <col min="7369" max="7369" width="14.140625" style="301" customWidth="1"/>
    <col min="7370" max="7370" width="15.140625" style="301" customWidth="1"/>
    <col min="7371" max="7371" width="13.85546875" style="301" customWidth="1"/>
    <col min="7372" max="7373" width="14.7109375" style="301" customWidth="1"/>
    <col min="7374" max="7374" width="12.85546875" style="301" customWidth="1"/>
    <col min="7375" max="7375" width="13.5703125" style="301" customWidth="1"/>
    <col min="7376" max="7376" width="12.7109375" style="301" customWidth="1"/>
    <col min="7377" max="7377" width="13.42578125" style="301" customWidth="1"/>
    <col min="7378" max="7378" width="13.140625" style="301" customWidth="1"/>
    <col min="7379" max="7379" width="14.7109375" style="301" customWidth="1"/>
    <col min="7380" max="7380" width="14.5703125" style="301" customWidth="1"/>
    <col min="7381" max="7381" width="13" style="301" customWidth="1"/>
    <col min="7382" max="7382" width="15" style="301" customWidth="1"/>
    <col min="7383" max="7384" width="12.140625" style="301" customWidth="1"/>
    <col min="7385" max="7385" width="12" style="301" customWidth="1"/>
    <col min="7386" max="7386" width="13.5703125" style="301" customWidth="1"/>
    <col min="7387" max="7387" width="14" style="301" customWidth="1"/>
    <col min="7388" max="7388" width="12.28515625" style="301" customWidth="1"/>
    <col min="7389" max="7389" width="14.140625" style="301" customWidth="1"/>
    <col min="7390" max="7390" width="13" style="301" customWidth="1"/>
    <col min="7391" max="7391" width="13.5703125" style="301" customWidth="1"/>
    <col min="7392" max="7392" width="12.42578125" style="301" customWidth="1"/>
    <col min="7393" max="7393" width="12.5703125" style="301" customWidth="1"/>
    <col min="7394" max="7394" width="11.7109375" style="301" customWidth="1"/>
    <col min="7395" max="7395" width="13.7109375" style="301" customWidth="1"/>
    <col min="7396" max="7396" width="13.28515625" style="301" customWidth="1"/>
    <col min="7397" max="7397" width="13.140625" style="301" customWidth="1"/>
    <col min="7398" max="7398" width="12" style="301" customWidth="1"/>
    <col min="7399" max="7399" width="12.140625" style="301" customWidth="1"/>
    <col min="7400" max="7400" width="12.28515625" style="301" customWidth="1"/>
    <col min="7401" max="7401" width="12.140625" style="301" customWidth="1"/>
    <col min="7402" max="7402" width="12.5703125" style="301" customWidth="1"/>
    <col min="7403" max="7619" width="9.140625" style="301"/>
    <col min="7620" max="7620" width="25.42578125" style="301" customWidth="1"/>
    <col min="7621" max="7621" width="56.28515625" style="301" customWidth="1"/>
    <col min="7622" max="7622" width="14" style="301" customWidth="1"/>
    <col min="7623" max="7624" width="14.5703125" style="301" customWidth="1"/>
    <col min="7625" max="7625" width="14.140625" style="301" customWidth="1"/>
    <col min="7626" max="7626" width="15.140625" style="301" customWidth="1"/>
    <col min="7627" max="7627" width="13.85546875" style="301" customWidth="1"/>
    <col min="7628" max="7629" width="14.7109375" style="301" customWidth="1"/>
    <col min="7630" max="7630" width="12.85546875" style="301" customWidth="1"/>
    <col min="7631" max="7631" width="13.5703125" style="301" customWidth="1"/>
    <col min="7632" max="7632" width="12.7109375" style="301" customWidth="1"/>
    <col min="7633" max="7633" width="13.42578125" style="301" customWidth="1"/>
    <col min="7634" max="7634" width="13.140625" style="301" customWidth="1"/>
    <col min="7635" max="7635" width="14.7109375" style="301" customWidth="1"/>
    <col min="7636" max="7636" width="14.5703125" style="301" customWidth="1"/>
    <col min="7637" max="7637" width="13" style="301" customWidth="1"/>
    <col min="7638" max="7638" width="15" style="301" customWidth="1"/>
    <col min="7639" max="7640" width="12.140625" style="301" customWidth="1"/>
    <col min="7641" max="7641" width="12" style="301" customWidth="1"/>
    <col min="7642" max="7642" width="13.5703125" style="301" customWidth="1"/>
    <col min="7643" max="7643" width="14" style="301" customWidth="1"/>
    <col min="7644" max="7644" width="12.28515625" style="301" customWidth="1"/>
    <col min="7645" max="7645" width="14.140625" style="301" customWidth="1"/>
    <col min="7646" max="7646" width="13" style="301" customWidth="1"/>
    <col min="7647" max="7647" width="13.5703125" style="301" customWidth="1"/>
    <col min="7648" max="7648" width="12.42578125" style="301" customWidth="1"/>
    <col min="7649" max="7649" width="12.5703125" style="301" customWidth="1"/>
    <col min="7650" max="7650" width="11.7109375" style="301" customWidth="1"/>
    <col min="7651" max="7651" width="13.7109375" style="301" customWidth="1"/>
    <col min="7652" max="7652" width="13.28515625" style="301" customWidth="1"/>
    <col min="7653" max="7653" width="13.140625" style="301" customWidth="1"/>
    <col min="7654" max="7654" width="12" style="301" customWidth="1"/>
    <col min="7655" max="7655" width="12.140625" style="301" customWidth="1"/>
    <col min="7656" max="7656" width="12.28515625" style="301" customWidth="1"/>
    <col min="7657" max="7657" width="12.140625" style="301" customWidth="1"/>
    <col min="7658" max="7658" width="12.5703125" style="301" customWidth="1"/>
    <col min="7659" max="7875" width="9.140625" style="301"/>
    <col min="7876" max="7876" width="25.42578125" style="301" customWidth="1"/>
    <col min="7877" max="7877" width="56.28515625" style="301" customWidth="1"/>
    <col min="7878" max="7878" width="14" style="301" customWidth="1"/>
    <col min="7879" max="7880" width="14.5703125" style="301" customWidth="1"/>
    <col min="7881" max="7881" width="14.140625" style="301" customWidth="1"/>
    <col min="7882" max="7882" width="15.140625" style="301" customWidth="1"/>
    <col min="7883" max="7883" width="13.85546875" style="301" customWidth="1"/>
    <col min="7884" max="7885" width="14.7109375" style="301" customWidth="1"/>
    <col min="7886" max="7886" width="12.85546875" style="301" customWidth="1"/>
    <col min="7887" max="7887" width="13.5703125" style="301" customWidth="1"/>
    <col min="7888" max="7888" width="12.7109375" style="301" customWidth="1"/>
    <col min="7889" max="7889" width="13.42578125" style="301" customWidth="1"/>
    <col min="7890" max="7890" width="13.140625" style="301" customWidth="1"/>
    <col min="7891" max="7891" width="14.7109375" style="301" customWidth="1"/>
    <col min="7892" max="7892" width="14.5703125" style="301" customWidth="1"/>
    <col min="7893" max="7893" width="13" style="301" customWidth="1"/>
    <col min="7894" max="7894" width="15" style="301" customWidth="1"/>
    <col min="7895" max="7896" width="12.140625" style="301" customWidth="1"/>
    <col min="7897" max="7897" width="12" style="301" customWidth="1"/>
    <col min="7898" max="7898" width="13.5703125" style="301" customWidth="1"/>
    <col min="7899" max="7899" width="14" style="301" customWidth="1"/>
    <col min="7900" max="7900" width="12.28515625" style="301" customWidth="1"/>
    <col min="7901" max="7901" width="14.140625" style="301" customWidth="1"/>
    <col min="7902" max="7902" width="13" style="301" customWidth="1"/>
    <col min="7903" max="7903" width="13.5703125" style="301" customWidth="1"/>
    <col min="7904" max="7904" width="12.42578125" style="301" customWidth="1"/>
    <col min="7905" max="7905" width="12.5703125" style="301" customWidth="1"/>
    <col min="7906" max="7906" width="11.7109375" style="301" customWidth="1"/>
    <col min="7907" max="7907" width="13.7109375" style="301" customWidth="1"/>
    <col min="7908" max="7908" width="13.28515625" style="301" customWidth="1"/>
    <col min="7909" max="7909" width="13.140625" style="301" customWidth="1"/>
    <col min="7910" max="7910" width="12" style="301" customWidth="1"/>
    <col min="7911" max="7911" width="12.140625" style="301" customWidth="1"/>
    <col min="7912" max="7912" width="12.28515625" style="301" customWidth="1"/>
    <col min="7913" max="7913" width="12.140625" style="301" customWidth="1"/>
    <col min="7914" max="7914" width="12.5703125" style="301" customWidth="1"/>
    <col min="7915" max="8131" width="9.140625" style="301"/>
    <col min="8132" max="8132" width="25.42578125" style="301" customWidth="1"/>
    <col min="8133" max="8133" width="56.28515625" style="301" customWidth="1"/>
    <col min="8134" max="8134" width="14" style="301" customWidth="1"/>
    <col min="8135" max="8136" width="14.5703125" style="301" customWidth="1"/>
    <col min="8137" max="8137" width="14.140625" style="301" customWidth="1"/>
    <col min="8138" max="8138" width="15.140625" style="301" customWidth="1"/>
    <col min="8139" max="8139" width="13.85546875" style="301" customWidth="1"/>
    <col min="8140" max="8141" width="14.7109375" style="301" customWidth="1"/>
    <col min="8142" max="8142" width="12.85546875" style="301" customWidth="1"/>
    <col min="8143" max="8143" width="13.5703125" style="301" customWidth="1"/>
    <col min="8144" max="8144" width="12.7109375" style="301" customWidth="1"/>
    <col min="8145" max="8145" width="13.42578125" style="301" customWidth="1"/>
    <col min="8146" max="8146" width="13.140625" style="301" customWidth="1"/>
    <col min="8147" max="8147" width="14.7109375" style="301" customWidth="1"/>
    <col min="8148" max="8148" width="14.5703125" style="301" customWidth="1"/>
    <col min="8149" max="8149" width="13" style="301" customWidth="1"/>
    <col min="8150" max="8150" width="15" style="301" customWidth="1"/>
    <col min="8151" max="8152" width="12.140625" style="301" customWidth="1"/>
    <col min="8153" max="8153" width="12" style="301" customWidth="1"/>
    <col min="8154" max="8154" width="13.5703125" style="301" customWidth="1"/>
    <col min="8155" max="8155" width="14" style="301" customWidth="1"/>
    <col min="8156" max="8156" width="12.28515625" style="301" customWidth="1"/>
    <col min="8157" max="8157" width="14.140625" style="301" customWidth="1"/>
    <col min="8158" max="8158" width="13" style="301" customWidth="1"/>
    <col min="8159" max="8159" width="13.5703125" style="301" customWidth="1"/>
    <col min="8160" max="8160" width="12.42578125" style="301" customWidth="1"/>
    <col min="8161" max="8161" width="12.5703125" style="301" customWidth="1"/>
    <col min="8162" max="8162" width="11.7109375" style="301" customWidth="1"/>
    <col min="8163" max="8163" width="13.7109375" style="301" customWidth="1"/>
    <col min="8164" max="8164" width="13.28515625" style="301" customWidth="1"/>
    <col min="8165" max="8165" width="13.140625" style="301" customWidth="1"/>
    <col min="8166" max="8166" width="12" style="301" customWidth="1"/>
    <col min="8167" max="8167" width="12.140625" style="301" customWidth="1"/>
    <col min="8168" max="8168" width="12.28515625" style="301" customWidth="1"/>
    <col min="8169" max="8169" width="12.140625" style="301" customWidth="1"/>
    <col min="8170" max="8170" width="12.5703125" style="301" customWidth="1"/>
    <col min="8171" max="8387" width="9.140625" style="301"/>
    <col min="8388" max="8388" width="25.42578125" style="301" customWidth="1"/>
    <col min="8389" max="8389" width="56.28515625" style="301" customWidth="1"/>
    <col min="8390" max="8390" width="14" style="301" customWidth="1"/>
    <col min="8391" max="8392" width="14.5703125" style="301" customWidth="1"/>
    <col min="8393" max="8393" width="14.140625" style="301" customWidth="1"/>
    <col min="8394" max="8394" width="15.140625" style="301" customWidth="1"/>
    <col min="8395" max="8395" width="13.85546875" style="301" customWidth="1"/>
    <col min="8396" max="8397" width="14.7109375" style="301" customWidth="1"/>
    <col min="8398" max="8398" width="12.85546875" style="301" customWidth="1"/>
    <col min="8399" max="8399" width="13.5703125" style="301" customWidth="1"/>
    <col min="8400" max="8400" width="12.7109375" style="301" customWidth="1"/>
    <col min="8401" max="8401" width="13.42578125" style="301" customWidth="1"/>
    <col min="8402" max="8402" width="13.140625" style="301" customWidth="1"/>
    <col min="8403" max="8403" width="14.7109375" style="301" customWidth="1"/>
    <col min="8404" max="8404" width="14.5703125" style="301" customWidth="1"/>
    <col min="8405" max="8405" width="13" style="301" customWidth="1"/>
    <col min="8406" max="8406" width="15" style="301" customWidth="1"/>
    <col min="8407" max="8408" width="12.140625" style="301" customWidth="1"/>
    <col min="8409" max="8409" width="12" style="301" customWidth="1"/>
    <col min="8410" max="8410" width="13.5703125" style="301" customWidth="1"/>
    <col min="8411" max="8411" width="14" style="301" customWidth="1"/>
    <col min="8412" max="8412" width="12.28515625" style="301" customWidth="1"/>
    <col min="8413" max="8413" width="14.140625" style="301" customWidth="1"/>
    <col min="8414" max="8414" width="13" style="301" customWidth="1"/>
    <col min="8415" max="8415" width="13.5703125" style="301" customWidth="1"/>
    <col min="8416" max="8416" width="12.42578125" style="301" customWidth="1"/>
    <col min="8417" max="8417" width="12.5703125" style="301" customWidth="1"/>
    <col min="8418" max="8418" width="11.7109375" style="301" customWidth="1"/>
    <col min="8419" max="8419" width="13.7109375" style="301" customWidth="1"/>
    <col min="8420" max="8420" width="13.28515625" style="301" customWidth="1"/>
    <col min="8421" max="8421" width="13.140625" style="301" customWidth="1"/>
    <col min="8422" max="8422" width="12" style="301" customWidth="1"/>
    <col min="8423" max="8423" width="12.140625" style="301" customWidth="1"/>
    <col min="8424" max="8424" width="12.28515625" style="301" customWidth="1"/>
    <col min="8425" max="8425" width="12.140625" style="301" customWidth="1"/>
    <col min="8426" max="8426" width="12.5703125" style="301" customWidth="1"/>
    <col min="8427" max="8643" width="9.140625" style="301"/>
    <col min="8644" max="8644" width="25.42578125" style="301" customWidth="1"/>
    <col min="8645" max="8645" width="56.28515625" style="301" customWidth="1"/>
    <col min="8646" max="8646" width="14" style="301" customWidth="1"/>
    <col min="8647" max="8648" width="14.5703125" style="301" customWidth="1"/>
    <col min="8649" max="8649" width="14.140625" style="301" customWidth="1"/>
    <col min="8650" max="8650" width="15.140625" style="301" customWidth="1"/>
    <col min="8651" max="8651" width="13.85546875" style="301" customWidth="1"/>
    <col min="8652" max="8653" width="14.7109375" style="301" customWidth="1"/>
    <col min="8654" max="8654" width="12.85546875" style="301" customWidth="1"/>
    <col min="8655" max="8655" width="13.5703125" style="301" customWidth="1"/>
    <col min="8656" max="8656" width="12.7109375" style="301" customWidth="1"/>
    <col min="8657" max="8657" width="13.42578125" style="301" customWidth="1"/>
    <col min="8658" max="8658" width="13.140625" style="301" customWidth="1"/>
    <col min="8659" max="8659" width="14.7109375" style="301" customWidth="1"/>
    <col min="8660" max="8660" width="14.5703125" style="301" customWidth="1"/>
    <col min="8661" max="8661" width="13" style="301" customWidth="1"/>
    <col min="8662" max="8662" width="15" style="301" customWidth="1"/>
    <col min="8663" max="8664" width="12.140625" style="301" customWidth="1"/>
    <col min="8665" max="8665" width="12" style="301" customWidth="1"/>
    <col min="8666" max="8666" width="13.5703125" style="301" customWidth="1"/>
    <col min="8667" max="8667" width="14" style="301" customWidth="1"/>
    <col min="8668" max="8668" width="12.28515625" style="301" customWidth="1"/>
    <col min="8669" max="8669" width="14.140625" style="301" customWidth="1"/>
    <col min="8670" max="8670" width="13" style="301" customWidth="1"/>
    <col min="8671" max="8671" width="13.5703125" style="301" customWidth="1"/>
    <col min="8672" max="8672" width="12.42578125" style="301" customWidth="1"/>
    <col min="8673" max="8673" width="12.5703125" style="301" customWidth="1"/>
    <col min="8674" max="8674" width="11.7109375" style="301" customWidth="1"/>
    <col min="8675" max="8675" width="13.7109375" style="301" customWidth="1"/>
    <col min="8676" max="8676" width="13.28515625" style="301" customWidth="1"/>
    <col min="8677" max="8677" width="13.140625" style="301" customWidth="1"/>
    <col min="8678" max="8678" width="12" style="301" customWidth="1"/>
    <col min="8679" max="8679" width="12.140625" style="301" customWidth="1"/>
    <col min="8680" max="8680" width="12.28515625" style="301" customWidth="1"/>
    <col min="8681" max="8681" width="12.140625" style="301" customWidth="1"/>
    <col min="8682" max="8682" width="12.5703125" style="301" customWidth="1"/>
    <col min="8683" max="8899" width="9.140625" style="301"/>
    <col min="8900" max="8900" width="25.42578125" style="301" customWidth="1"/>
    <col min="8901" max="8901" width="56.28515625" style="301" customWidth="1"/>
    <col min="8902" max="8902" width="14" style="301" customWidth="1"/>
    <col min="8903" max="8904" width="14.5703125" style="301" customWidth="1"/>
    <col min="8905" max="8905" width="14.140625" style="301" customWidth="1"/>
    <col min="8906" max="8906" width="15.140625" style="301" customWidth="1"/>
    <col min="8907" max="8907" width="13.85546875" style="301" customWidth="1"/>
    <col min="8908" max="8909" width="14.7109375" style="301" customWidth="1"/>
    <col min="8910" max="8910" width="12.85546875" style="301" customWidth="1"/>
    <col min="8911" max="8911" width="13.5703125" style="301" customWidth="1"/>
    <col min="8912" max="8912" width="12.7109375" style="301" customWidth="1"/>
    <col min="8913" max="8913" width="13.42578125" style="301" customWidth="1"/>
    <col min="8914" max="8914" width="13.140625" style="301" customWidth="1"/>
    <col min="8915" max="8915" width="14.7109375" style="301" customWidth="1"/>
    <col min="8916" max="8916" width="14.5703125" style="301" customWidth="1"/>
    <col min="8917" max="8917" width="13" style="301" customWidth="1"/>
    <col min="8918" max="8918" width="15" style="301" customWidth="1"/>
    <col min="8919" max="8920" width="12.140625" style="301" customWidth="1"/>
    <col min="8921" max="8921" width="12" style="301" customWidth="1"/>
    <col min="8922" max="8922" width="13.5703125" style="301" customWidth="1"/>
    <col min="8923" max="8923" width="14" style="301" customWidth="1"/>
    <col min="8924" max="8924" width="12.28515625" style="301" customWidth="1"/>
    <col min="8925" max="8925" width="14.140625" style="301" customWidth="1"/>
    <col min="8926" max="8926" width="13" style="301" customWidth="1"/>
    <col min="8927" max="8927" width="13.5703125" style="301" customWidth="1"/>
    <col min="8928" max="8928" width="12.42578125" style="301" customWidth="1"/>
    <col min="8929" max="8929" width="12.5703125" style="301" customWidth="1"/>
    <col min="8930" max="8930" width="11.7109375" style="301" customWidth="1"/>
    <col min="8931" max="8931" width="13.7109375" style="301" customWidth="1"/>
    <col min="8932" max="8932" width="13.28515625" style="301" customWidth="1"/>
    <col min="8933" max="8933" width="13.140625" style="301" customWidth="1"/>
    <col min="8934" max="8934" width="12" style="301" customWidth="1"/>
    <col min="8935" max="8935" width="12.140625" style="301" customWidth="1"/>
    <col min="8936" max="8936" width="12.28515625" style="301" customWidth="1"/>
    <col min="8937" max="8937" width="12.140625" style="301" customWidth="1"/>
    <col min="8938" max="8938" width="12.5703125" style="301" customWidth="1"/>
    <col min="8939" max="9155" width="9.140625" style="301"/>
    <col min="9156" max="9156" width="25.42578125" style="301" customWidth="1"/>
    <col min="9157" max="9157" width="56.28515625" style="301" customWidth="1"/>
    <col min="9158" max="9158" width="14" style="301" customWidth="1"/>
    <col min="9159" max="9160" width="14.5703125" style="301" customWidth="1"/>
    <col min="9161" max="9161" width="14.140625" style="301" customWidth="1"/>
    <col min="9162" max="9162" width="15.140625" style="301" customWidth="1"/>
    <col min="9163" max="9163" width="13.85546875" style="301" customWidth="1"/>
    <col min="9164" max="9165" width="14.7109375" style="301" customWidth="1"/>
    <col min="9166" max="9166" width="12.85546875" style="301" customWidth="1"/>
    <col min="9167" max="9167" width="13.5703125" style="301" customWidth="1"/>
    <col min="9168" max="9168" width="12.7109375" style="301" customWidth="1"/>
    <col min="9169" max="9169" width="13.42578125" style="301" customWidth="1"/>
    <col min="9170" max="9170" width="13.140625" style="301" customWidth="1"/>
    <col min="9171" max="9171" width="14.7109375" style="301" customWidth="1"/>
    <col min="9172" max="9172" width="14.5703125" style="301" customWidth="1"/>
    <col min="9173" max="9173" width="13" style="301" customWidth="1"/>
    <col min="9174" max="9174" width="15" style="301" customWidth="1"/>
    <col min="9175" max="9176" width="12.140625" style="301" customWidth="1"/>
    <col min="9177" max="9177" width="12" style="301" customWidth="1"/>
    <col min="9178" max="9178" width="13.5703125" style="301" customWidth="1"/>
    <col min="9179" max="9179" width="14" style="301" customWidth="1"/>
    <col min="9180" max="9180" width="12.28515625" style="301" customWidth="1"/>
    <col min="9181" max="9181" width="14.140625" style="301" customWidth="1"/>
    <col min="9182" max="9182" width="13" style="301" customWidth="1"/>
    <col min="9183" max="9183" width="13.5703125" style="301" customWidth="1"/>
    <col min="9184" max="9184" width="12.42578125" style="301" customWidth="1"/>
    <col min="9185" max="9185" width="12.5703125" style="301" customWidth="1"/>
    <col min="9186" max="9186" width="11.7109375" style="301" customWidth="1"/>
    <col min="9187" max="9187" width="13.7109375" style="301" customWidth="1"/>
    <col min="9188" max="9188" width="13.28515625" style="301" customWidth="1"/>
    <col min="9189" max="9189" width="13.140625" style="301" customWidth="1"/>
    <col min="9190" max="9190" width="12" style="301" customWidth="1"/>
    <col min="9191" max="9191" width="12.140625" style="301" customWidth="1"/>
    <col min="9192" max="9192" width="12.28515625" style="301" customWidth="1"/>
    <col min="9193" max="9193" width="12.140625" style="301" customWidth="1"/>
    <col min="9194" max="9194" width="12.5703125" style="301" customWidth="1"/>
    <col min="9195" max="9411" width="9.140625" style="301"/>
    <col min="9412" max="9412" width="25.42578125" style="301" customWidth="1"/>
    <col min="9413" max="9413" width="56.28515625" style="301" customWidth="1"/>
    <col min="9414" max="9414" width="14" style="301" customWidth="1"/>
    <col min="9415" max="9416" width="14.5703125" style="301" customWidth="1"/>
    <col min="9417" max="9417" width="14.140625" style="301" customWidth="1"/>
    <col min="9418" max="9418" width="15.140625" style="301" customWidth="1"/>
    <col min="9419" max="9419" width="13.85546875" style="301" customWidth="1"/>
    <col min="9420" max="9421" width="14.7109375" style="301" customWidth="1"/>
    <col min="9422" max="9422" width="12.85546875" style="301" customWidth="1"/>
    <col min="9423" max="9423" width="13.5703125" style="301" customWidth="1"/>
    <col min="9424" max="9424" width="12.7109375" style="301" customWidth="1"/>
    <col min="9425" max="9425" width="13.42578125" style="301" customWidth="1"/>
    <col min="9426" max="9426" width="13.140625" style="301" customWidth="1"/>
    <col min="9427" max="9427" width="14.7109375" style="301" customWidth="1"/>
    <col min="9428" max="9428" width="14.5703125" style="301" customWidth="1"/>
    <col min="9429" max="9429" width="13" style="301" customWidth="1"/>
    <col min="9430" max="9430" width="15" style="301" customWidth="1"/>
    <col min="9431" max="9432" width="12.140625" style="301" customWidth="1"/>
    <col min="9433" max="9433" width="12" style="301" customWidth="1"/>
    <col min="9434" max="9434" width="13.5703125" style="301" customWidth="1"/>
    <col min="9435" max="9435" width="14" style="301" customWidth="1"/>
    <col min="9436" max="9436" width="12.28515625" style="301" customWidth="1"/>
    <col min="9437" max="9437" width="14.140625" style="301" customWidth="1"/>
    <col min="9438" max="9438" width="13" style="301" customWidth="1"/>
    <col min="9439" max="9439" width="13.5703125" style="301" customWidth="1"/>
    <col min="9440" max="9440" width="12.42578125" style="301" customWidth="1"/>
    <col min="9441" max="9441" width="12.5703125" style="301" customWidth="1"/>
    <col min="9442" max="9442" width="11.7109375" style="301" customWidth="1"/>
    <col min="9443" max="9443" width="13.7109375" style="301" customWidth="1"/>
    <col min="9444" max="9444" width="13.28515625" style="301" customWidth="1"/>
    <col min="9445" max="9445" width="13.140625" style="301" customWidth="1"/>
    <col min="9446" max="9446" width="12" style="301" customWidth="1"/>
    <col min="9447" max="9447" width="12.140625" style="301" customWidth="1"/>
    <col min="9448" max="9448" width="12.28515625" style="301" customWidth="1"/>
    <col min="9449" max="9449" width="12.140625" style="301" customWidth="1"/>
    <col min="9450" max="9450" width="12.5703125" style="301" customWidth="1"/>
    <col min="9451" max="9667" width="9.140625" style="301"/>
    <col min="9668" max="9668" width="25.42578125" style="301" customWidth="1"/>
    <col min="9669" max="9669" width="56.28515625" style="301" customWidth="1"/>
    <col min="9670" max="9670" width="14" style="301" customWidth="1"/>
    <col min="9671" max="9672" width="14.5703125" style="301" customWidth="1"/>
    <col min="9673" max="9673" width="14.140625" style="301" customWidth="1"/>
    <col min="9674" max="9674" width="15.140625" style="301" customWidth="1"/>
    <col min="9675" max="9675" width="13.85546875" style="301" customWidth="1"/>
    <col min="9676" max="9677" width="14.7109375" style="301" customWidth="1"/>
    <col min="9678" max="9678" width="12.85546875" style="301" customWidth="1"/>
    <col min="9679" max="9679" width="13.5703125" style="301" customWidth="1"/>
    <col min="9680" max="9680" width="12.7109375" style="301" customWidth="1"/>
    <col min="9681" max="9681" width="13.42578125" style="301" customWidth="1"/>
    <col min="9682" max="9682" width="13.140625" style="301" customWidth="1"/>
    <col min="9683" max="9683" width="14.7109375" style="301" customWidth="1"/>
    <col min="9684" max="9684" width="14.5703125" style="301" customWidth="1"/>
    <col min="9685" max="9685" width="13" style="301" customWidth="1"/>
    <col min="9686" max="9686" width="15" style="301" customWidth="1"/>
    <col min="9687" max="9688" width="12.140625" style="301" customWidth="1"/>
    <col min="9689" max="9689" width="12" style="301" customWidth="1"/>
    <col min="9690" max="9690" width="13.5703125" style="301" customWidth="1"/>
    <col min="9691" max="9691" width="14" style="301" customWidth="1"/>
    <col min="9692" max="9692" width="12.28515625" style="301" customWidth="1"/>
    <col min="9693" max="9693" width="14.140625" style="301" customWidth="1"/>
    <col min="9694" max="9694" width="13" style="301" customWidth="1"/>
    <col min="9695" max="9695" width="13.5703125" style="301" customWidth="1"/>
    <col min="9696" max="9696" width="12.42578125" style="301" customWidth="1"/>
    <col min="9697" max="9697" width="12.5703125" style="301" customWidth="1"/>
    <col min="9698" max="9698" width="11.7109375" style="301" customWidth="1"/>
    <col min="9699" max="9699" width="13.7109375" style="301" customWidth="1"/>
    <col min="9700" max="9700" width="13.28515625" style="301" customWidth="1"/>
    <col min="9701" max="9701" width="13.140625" style="301" customWidth="1"/>
    <col min="9702" max="9702" width="12" style="301" customWidth="1"/>
    <col min="9703" max="9703" width="12.140625" style="301" customWidth="1"/>
    <col min="9704" max="9704" width="12.28515625" style="301" customWidth="1"/>
    <col min="9705" max="9705" width="12.140625" style="301" customWidth="1"/>
    <col min="9706" max="9706" width="12.5703125" style="301" customWidth="1"/>
    <col min="9707" max="9923" width="9.140625" style="301"/>
    <col min="9924" max="9924" width="25.42578125" style="301" customWidth="1"/>
    <col min="9925" max="9925" width="56.28515625" style="301" customWidth="1"/>
    <col min="9926" max="9926" width="14" style="301" customWidth="1"/>
    <col min="9927" max="9928" width="14.5703125" style="301" customWidth="1"/>
    <col min="9929" max="9929" width="14.140625" style="301" customWidth="1"/>
    <col min="9930" max="9930" width="15.140625" style="301" customWidth="1"/>
    <col min="9931" max="9931" width="13.85546875" style="301" customWidth="1"/>
    <col min="9932" max="9933" width="14.7109375" style="301" customWidth="1"/>
    <col min="9934" max="9934" width="12.85546875" style="301" customWidth="1"/>
    <col min="9935" max="9935" width="13.5703125" style="301" customWidth="1"/>
    <col min="9936" max="9936" width="12.7109375" style="301" customWidth="1"/>
    <col min="9937" max="9937" width="13.42578125" style="301" customWidth="1"/>
    <col min="9938" max="9938" width="13.140625" style="301" customWidth="1"/>
    <col min="9939" max="9939" width="14.7109375" style="301" customWidth="1"/>
    <col min="9940" max="9940" width="14.5703125" style="301" customWidth="1"/>
    <col min="9941" max="9941" width="13" style="301" customWidth="1"/>
    <col min="9942" max="9942" width="15" style="301" customWidth="1"/>
    <col min="9943" max="9944" width="12.140625" style="301" customWidth="1"/>
    <col min="9945" max="9945" width="12" style="301" customWidth="1"/>
    <col min="9946" max="9946" width="13.5703125" style="301" customWidth="1"/>
    <col min="9947" max="9947" width="14" style="301" customWidth="1"/>
    <col min="9948" max="9948" width="12.28515625" style="301" customWidth="1"/>
    <col min="9949" max="9949" width="14.140625" style="301" customWidth="1"/>
    <col min="9950" max="9950" width="13" style="301" customWidth="1"/>
    <col min="9951" max="9951" width="13.5703125" style="301" customWidth="1"/>
    <col min="9952" max="9952" width="12.42578125" style="301" customWidth="1"/>
    <col min="9953" max="9953" width="12.5703125" style="301" customWidth="1"/>
    <col min="9954" max="9954" width="11.7109375" style="301" customWidth="1"/>
    <col min="9955" max="9955" width="13.7109375" style="301" customWidth="1"/>
    <col min="9956" max="9956" width="13.28515625" style="301" customWidth="1"/>
    <col min="9957" max="9957" width="13.140625" style="301" customWidth="1"/>
    <col min="9958" max="9958" width="12" style="301" customWidth="1"/>
    <col min="9959" max="9959" width="12.140625" style="301" customWidth="1"/>
    <col min="9960" max="9960" width="12.28515625" style="301" customWidth="1"/>
    <col min="9961" max="9961" width="12.140625" style="301" customWidth="1"/>
    <col min="9962" max="9962" width="12.5703125" style="301" customWidth="1"/>
    <col min="9963" max="10179" width="9.140625" style="301"/>
    <col min="10180" max="10180" width="25.42578125" style="301" customWidth="1"/>
    <col min="10181" max="10181" width="56.28515625" style="301" customWidth="1"/>
    <col min="10182" max="10182" width="14" style="301" customWidth="1"/>
    <col min="10183" max="10184" width="14.5703125" style="301" customWidth="1"/>
    <col min="10185" max="10185" width="14.140625" style="301" customWidth="1"/>
    <col min="10186" max="10186" width="15.140625" style="301" customWidth="1"/>
    <col min="10187" max="10187" width="13.85546875" style="301" customWidth="1"/>
    <col min="10188" max="10189" width="14.7109375" style="301" customWidth="1"/>
    <col min="10190" max="10190" width="12.85546875" style="301" customWidth="1"/>
    <col min="10191" max="10191" width="13.5703125" style="301" customWidth="1"/>
    <col min="10192" max="10192" width="12.7109375" style="301" customWidth="1"/>
    <col min="10193" max="10193" width="13.42578125" style="301" customWidth="1"/>
    <col min="10194" max="10194" width="13.140625" style="301" customWidth="1"/>
    <col min="10195" max="10195" width="14.7109375" style="301" customWidth="1"/>
    <col min="10196" max="10196" width="14.5703125" style="301" customWidth="1"/>
    <col min="10197" max="10197" width="13" style="301" customWidth="1"/>
    <col min="10198" max="10198" width="15" style="301" customWidth="1"/>
    <col min="10199" max="10200" width="12.140625" style="301" customWidth="1"/>
    <col min="10201" max="10201" width="12" style="301" customWidth="1"/>
    <col min="10202" max="10202" width="13.5703125" style="301" customWidth="1"/>
    <col min="10203" max="10203" width="14" style="301" customWidth="1"/>
    <col min="10204" max="10204" width="12.28515625" style="301" customWidth="1"/>
    <col min="10205" max="10205" width="14.140625" style="301" customWidth="1"/>
    <col min="10206" max="10206" width="13" style="301" customWidth="1"/>
    <col min="10207" max="10207" width="13.5703125" style="301" customWidth="1"/>
    <col min="10208" max="10208" width="12.42578125" style="301" customWidth="1"/>
    <col min="10209" max="10209" width="12.5703125" style="301" customWidth="1"/>
    <col min="10210" max="10210" width="11.7109375" style="301" customWidth="1"/>
    <col min="10211" max="10211" width="13.7109375" style="301" customWidth="1"/>
    <col min="10212" max="10212" width="13.28515625" style="301" customWidth="1"/>
    <col min="10213" max="10213" width="13.140625" style="301" customWidth="1"/>
    <col min="10214" max="10214" width="12" style="301" customWidth="1"/>
    <col min="10215" max="10215" width="12.140625" style="301" customWidth="1"/>
    <col min="10216" max="10216" width="12.28515625" style="301" customWidth="1"/>
    <col min="10217" max="10217" width="12.140625" style="301" customWidth="1"/>
    <col min="10218" max="10218" width="12.5703125" style="301" customWidth="1"/>
    <col min="10219" max="10435" width="9.140625" style="301"/>
    <col min="10436" max="10436" width="25.42578125" style="301" customWidth="1"/>
    <col min="10437" max="10437" width="56.28515625" style="301" customWidth="1"/>
    <col min="10438" max="10438" width="14" style="301" customWidth="1"/>
    <col min="10439" max="10440" width="14.5703125" style="301" customWidth="1"/>
    <col min="10441" max="10441" width="14.140625" style="301" customWidth="1"/>
    <col min="10442" max="10442" width="15.140625" style="301" customWidth="1"/>
    <col min="10443" max="10443" width="13.85546875" style="301" customWidth="1"/>
    <col min="10444" max="10445" width="14.7109375" style="301" customWidth="1"/>
    <col min="10446" max="10446" width="12.85546875" style="301" customWidth="1"/>
    <col min="10447" max="10447" width="13.5703125" style="301" customWidth="1"/>
    <col min="10448" max="10448" width="12.7109375" style="301" customWidth="1"/>
    <col min="10449" max="10449" width="13.42578125" style="301" customWidth="1"/>
    <col min="10450" max="10450" width="13.140625" style="301" customWidth="1"/>
    <col min="10451" max="10451" width="14.7109375" style="301" customWidth="1"/>
    <col min="10452" max="10452" width="14.5703125" style="301" customWidth="1"/>
    <col min="10453" max="10453" width="13" style="301" customWidth="1"/>
    <col min="10454" max="10454" width="15" style="301" customWidth="1"/>
    <col min="10455" max="10456" width="12.140625" style="301" customWidth="1"/>
    <col min="10457" max="10457" width="12" style="301" customWidth="1"/>
    <col min="10458" max="10458" width="13.5703125" style="301" customWidth="1"/>
    <col min="10459" max="10459" width="14" style="301" customWidth="1"/>
    <col min="10460" max="10460" width="12.28515625" style="301" customWidth="1"/>
    <col min="10461" max="10461" width="14.140625" style="301" customWidth="1"/>
    <col min="10462" max="10462" width="13" style="301" customWidth="1"/>
    <col min="10463" max="10463" width="13.5703125" style="301" customWidth="1"/>
    <col min="10464" max="10464" width="12.42578125" style="301" customWidth="1"/>
    <col min="10465" max="10465" width="12.5703125" style="301" customWidth="1"/>
    <col min="10466" max="10466" width="11.7109375" style="301" customWidth="1"/>
    <col min="10467" max="10467" width="13.7109375" style="301" customWidth="1"/>
    <col min="10468" max="10468" width="13.28515625" style="301" customWidth="1"/>
    <col min="10469" max="10469" width="13.140625" style="301" customWidth="1"/>
    <col min="10470" max="10470" width="12" style="301" customWidth="1"/>
    <col min="10471" max="10471" width="12.140625" style="301" customWidth="1"/>
    <col min="10472" max="10472" width="12.28515625" style="301" customWidth="1"/>
    <col min="10473" max="10473" width="12.140625" style="301" customWidth="1"/>
    <col min="10474" max="10474" width="12.5703125" style="301" customWidth="1"/>
    <col min="10475" max="10691" width="9.140625" style="301"/>
    <col min="10692" max="10692" width="25.42578125" style="301" customWidth="1"/>
    <col min="10693" max="10693" width="56.28515625" style="301" customWidth="1"/>
    <col min="10694" max="10694" width="14" style="301" customWidth="1"/>
    <col min="10695" max="10696" width="14.5703125" style="301" customWidth="1"/>
    <col min="10697" max="10697" width="14.140625" style="301" customWidth="1"/>
    <col min="10698" max="10698" width="15.140625" style="301" customWidth="1"/>
    <col min="10699" max="10699" width="13.85546875" style="301" customWidth="1"/>
    <col min="10700" max="10701" width="14.7109375" style="301" customWidth="1"/>
    <col min="10702" max="10702" width="12.85546875" style="301" customWidth="1"/>
    <col min="10703" max="10703" width="13.5703125" style="301" customWidth="1"/>
    <col min="10704" max="10704" width="12.7109375" style="301" customWidth="1"/>
    <col min="10705" max="10705" width="13.42578125" style="301" customWidth="1"/>
    <col min="10706" max="10706" width="13.140625" style="301" customWidth="1"/>
    <col min="10707" max="10707" width="14.7109375" style="301" customWidth="1"/>
    <col min="10708" max="10708" width="14.5703125" style="301" customWidth="1"/>
    <col min="10709" max="10709" width="13" style="301" customWidth="1"/>
    <col min="10710" max="10710" width="15" style="301" customWidth="1"/>
    <col min="10711" max="10712" width="12.140625" style="301" customWidth="1"/>
    <col min="10713" max="10713" width="12" style="301" customWidth="1"/>
    <col min="10714" max="10714" width="13.5703125" style="301" customWidth="1"/>
    <col min="10715" max="10715" width="14" style="301" customWidth="1"/>
    <col min="10716" max="10716" width="12.28515625" style="301" customWidth="1"/>
    <col min="10717" max="10717" width="14.140625" style="301" customWidth="1"/>
    <col min="10718" max="10718" width="13" style="301" customWidth="1"/>
    <col min="10719" max="10719" width="13.5703125" style="301" customWidth="1"/>
    <col min="10720" max="10720" width="12.42578125" style="301" customWidth="1"/>
    <col min="10721" max="10721" width="12.5703125" style="301" customWidth="1"/>
    <col min="10722" max="10722" width="11.7109375" style="301" customWidth="1"/>
    <col min="10723" max="10723" width="13.7109375" style="301" customWidth="1"/>
    <col min="10724" max="10724" width="13.28515625" style="301" customWidth="1"/>
    <col min="10725" max="10725" width="13.140625" style="301" customWidth="1"/>
    <col min="10726" max="10726" width="12" style="301" customWidth="1"/>
    <col min="10727" max="10727" width="12.140625" style="301" customWidth="1"/>
    <col min="10728" max="10728" width="12.28515625" style="301" customWidth="1"/>
    <col min="10729" max="10729" width="12.140625" style="301" customWidth="1"/>
    <col min="10730" max="10730" width="12.5703125" style="301" customWidth="1"/>
    <col min="10731" max="10947" width="9.140625" style="301"/>
    <col min="10948" max="10948" width="25.42578125" style="301" customWidth="1"/>
    <col min="10949" max="10949" width="56.28515625" style="301" customWidth="1"/>
    <col min="10950" max="10950" width="14" style="301" customWidth="1"/>
    <col min="10951" max="10952" width="14.5703125" style="301" customWidth="1"/>
    <col min="10953" max="10953" width="14.140625" style="301" customWidth="1"/>
    <col min="10954" max="10954" width="15.140625" style="301" customWidth="1"/>
    <col min="10955" max="10955" width="13.85546875" style="301" customWidth="1"/>
    <col min="10956" max="10957" width="14.7109375" style="301" customWidth="1"/>
    <col min="10958" max="10958" width="12.85546875" style="301" customWidth="1"/>
    <col min="10959" max="10959" width="13.5703125" style="301" customWidth="1"/>
    <col min="10960" max="10960" width="12.7109375" style="301" customWidth="1"/>
    <col min="10961" max="10961" width="13.42578125" style="301" customWidth="1"/>
    <col min="10962" max="10962" width="13.140625" style="301" customWidth="1"/>
    <col min="10963" max="10963" width="14.7109375" style="301" customWidth="1"/>
    <col min="10964" max="10964" width="14.5703125" style="301" customWidth="1"/>
    <col min="10965" max="10965" width="13" style="301" customWidth="1"/>
    <col min="10966" max="10966" width="15" style="301" customWidth="1"/>
    <col min="10967" max="10968" width="12.140625" style="301" customWidth="1"/>
    <col min="10969" max="10969" width="12" style="301" customWidth="1"/>
    <col min="10970" max="10970" width="13.5703125" style="301" customWidth="1"/>
    <col min="10971" max="10971" width="14" style="301" customWidth="1"/>
    <col min="10972" max="10972" width="12.28515625" style="301" customWidth="1"/>
    <col min="10973" max="10973" width="14.140625" style="301" customWidth="1"/>
    <col min="10974" max="10974" width="13" style="301" customWidth="1"/>
    <col min="10975" max="10975" width="13.5703125" style="301" customWidth="1"/>
    <col min="10976" max="10976" width="12.42578125" style="301" customWidth="1"/>
    <col min="10977" max="10977" width="12.5703125" style="301" customWidth="1"/>
    <col min="10978" max="10978" width="11.7109375" style="301" customWidth="1"/>
    <col min="10979" max="10979" width="13.7109375" style="301" customWidth="1"/>
    <col min="10980" max="10980" width="13.28515625" style="301" customWidth="1"/>
    <col min="10981" max="10981" width="13.140625" style="301" customWidth="1"/>
    <col min="10982" max="10982" width="12" style="301" customWidth="1"/>
    <col min="10983" max="10983" width="12.140625" style="301" customWidth="1"/>
    <col min="10984" max="10984" width="12.28515625" style="301" customWidth="1"/>
    <col min="10985" max="10985" width="12.140625" style="301" customWidth="1"/>
    <col min="10986" max="10986" width="12.5703125" style="301" customWidth="1"/>
    <col min="10987" max="11203" width="9.140625" style="301"/>
    <col min="11204" max="11204" width="25.42578125" style="301" customWidth="1"/>
    <col min="11205" max="11205" width="56.28515625" style="301" customWidth="1"/>
    <col min="11206" max="11206" width="14" style="301" customWidth="1"/>
    <col min="11207" max="11208" width="14.5703125" style="301" customWidth="1"/>
    <col min="11209" max="11209" width="14.140625" style="301" customWidth="1"/>
    <col min="11210" max="11210" width="15.140625" style="301" customWidth="1"/>
    <col min="11211" max="11211" width="13.85546875" style="301" customWidth="1"/>
    <col min="11212" max="11213" width="14.7109375" style="301" customWidth="1"/>
    <col min="11214" max="11214" width="12.85546875" style="301" customWidth="1"/>
    <col min="11215" max="11215" width="13.5703125" style="301" customWidth="1"/>
    <col min="11216" max="11216" width="12.7109375" style="301" customWidth="1"/>
    <col min="11217" max="11217" width="13.42578125" style="301" customWidth="1"/>
    <col min="11218" max="11218" width="13.140625" style="301" customWidth="1"/>
    <col min="11219" max="11219" width="14.7109375" style="301" customWidth="1"/>
    <col min="11220" max="11220" width="14.5703125" style="301" customWidth="1"/>
    <col min="11221" max="11221" width="13" style="301" customWidth="1"/>
    <col min="11222" max="11222" width="15" style="301" customWidth="1"/>
    <col min="11223" max="11224" width="12.140625" style="301" customWidth="1"/>
    <col min="11225" max="11225" width="12" style="301" customWidth="1"/>
    <col min="11226" max="11226" width="13.5703125" style="301" customWidth="1"/>
    <col min="11227" max="11227" width="14" style="301" customWidth="1"/>
    <col min="11228" max="11228" width="12.28515625" style="301" customWidth="1"/>
    <col min="11229" max="11229" width="14.140625" style="301" customWidth="1"/>
    <col min="11230" max="11230" width="13" style="301" customWidth="1"/>
    <col min="11231" max="11231" width="13.5703125" style="301" customWidth="1"/>
    <col min="11232" max="11232" width="12.42578125" style="301" customWidth="1"/>
    <col min="11233" max="11233" width="12.5703125" style="301" customWidth="1"/>
    <col min="11234" max="11234" width="11.7109375" style="301" customWidth="1"/>
    <col min="11235" max="11235" width="13.7109375" style="301" customWidth="1"/>
    <col min="11236" max="11236" width="13.28515625" style="301" customWidth="1"/>
    <col min="11237" max="11237" width="13.140625" style="301" customWidth="1"/>
    <col min="11238" max="11238" width="12" style="301" customWidth="1"/>
    <col min="11239" max="11239" width="12.140625" style="301" customWidth="1"/>
    <col min="11240" max="11240" width="12.28515625" style="301" customWidth="1"/>
    <col min="11241" max="11241" width="12.140625" style="301" customWidth="1"/>
    <col min="11242" max="11242" width="12.5703125" style="301" customWidth="1"/>
    <col min="11243" max="11459" width="9.140625" style="301"/>
    <col min="11460" max="11460" width="25.42578125" style="301" customWidth="1"/>
    <col min="11461" max="11461" width="56.28515625" style="301" customWidth="1"/>
    <col min="11462" max="11462" width="14" style="301" customWidth="1"/>
    <col min="11463" max="11464" width="14.5703125" style="301" customWidth="1"/>
    <col min="11465" max="11465" width="14.140625" style="301" customWidth="1"/>
    <col min="11466" max="11466" width="15.140625" style="301" customWidth="1"/>
    <col min="11467" max="11467" width="13.85546875" style="301" customWidth="1"/>
    <col min="11468" max="11469" width="14.7109375" style="301" customWidth="1"/>
    <col min="11470" max="11470" width="12.85546875" style="301" customWidth="1"/>
    <col min="11471" max="11471" width="13.5703125" style="301" customWidth="1"/>
    <col min="11472" max="11472" width="12.7109375" style="301" customWidth="1"/>
    <col min="11473" max="11473" width="13.42578125" style="301" customWidth="1"/>
    <col min="11474" max="11474" width="13.140625" style="301" customWidth="1"/>
    <col min="11475" max="11475" width="14.7109375" style="301" customWidth="1"/>
    <col min="11476" max="11476" width="14.5703125" style="301" customWidth="1"/>
    <col min="11477" max="11477" width="13" style="301" customWidth="1"/>
    <col min="11478" max="11478" width="15" style="301" customWidth="1"/>
    <col min="11479" max="11480" width="12.140625" style="301" customWidth="1"/>
    <col min="11481" max="11481" width="12" style="301" customWidth="1"/>
    <col min="11482" max="11482" width="13.5703125" style="301" customWidth="1"/>
    <col min="11483" max="11483" width="14" style="301" customWidth="1"/>
    <col min="11484" max="11484" width="12.28515625" style="301" customWidth="1"/>
    <col min="11485" max="11485" width="14.140625" style="301" customWidth="1"/>
    <col min="11486" max="11486" width="13" style="301" customWidth="1"/>
    <col min="11487" max="11487" width="13.5703125" style="301" customWidth="1"/>
    <col min="11488" max="11488" width="12.42578125" style="301" customWidth="1"/>
    <col min="11489" max="11489" width="12.5703125" style="301" customWidth="1"/>
    <col min="11490" max="11490" width="11.7109375" style="301" customWidth="1"/>
    <col min="11491" max="11491" width="13.7109375" style="301" customWidth="1"/>
    <col min="11492" max="11492" width="13.28515625" style="301" customWidth="1"/>
    <col min="11493" max="11493" width="13.140625" style="301" customWidth="1"/>
    <col min="11494" max="11494" width="12" style="301" customWidth="1"/>
    <col min="11495" max="11495" width="12.140625" style="301" customWidth="1"/>
    <col min="11496" max="11496" width="12.28515625" style="301" customWidth="1"/>
    <col min="11497" max="11497" width="12.140625" style="301" customWidth="1"/>
    <col min="11498" max="11498" width="12.5703125" style="301" customWidth="1"/>
    <col min="11499" max="11715" width="9.140625" style="301"/>
    <col min="11716" max="11716" width="25.42578125" style="301" customWidth="1"/>
    <col min="11717" max="11717" width="56.28515625" style="301" customWidth="1"/>
    <col min="11718" max="11718" width="14" style="301" customWidth="1"/>
    <col min="11719" max="11720" width="14.5703125" style="301" customWidth="1"/>
    <col min="11721" max="11721" width="14.140625" style="301" customWidth="1"/>
    <col min="11722" max="11722" width="15.140625" style="301" customWidth="1"/>
    <col min="11723" max="11723" width="13.85546875" style="301" customWidth="1"/>
    <col min="11724" max="11725" width="14.7109375" style="301" customWidth="1"/>
    <col min="11726" max="11726" width="12.85546875" style="301" customWidth="1"/>
    <col min="11727" max="11727" width="13.5703125" style="301" customWidth="1"/>
    <col min="11728" max="11728" width="12.7109375" style="301" customWidth="1"/>
    <col min="11729" max="11729" width="13.42578125" style="301" customWidth="1"/>
    <col min="11730" max="11730" width="13.140625" style="301" customWidth="1"/>
    <col min="11731" max="11731" width="14.7109375" style="301" customWidth="1"/>
    <col min="11732" max="11732" width="14.5703125" style="301" customWidth="1"/>
    <col min="11733" max="11733" width="13" style="301" customWidth="1"/>
    <col min="11734" max="11734" width="15" style="301" customWidth="1"/>
    <col min="11735" max="11736" width="12.140625" style="301" customWidth="1"/>
    <col min="11737" max="11737" width="12" style="301" customWidth="1"/>
    <col min="11738" max="11738" width="13.5703125" style="301" customWidth="1"/>
    <col min="11739" max="11739" width="14" style="301" customWidth="1"/>
    <col min="11740" max="11740" width="12.28515625" style="301" customWidth="1"/>
    <col min="11741" max="11741" width="14.140625" style="301" customWidth="1"/>
    <col min="11742" max="11742" width="13" style="301" customWidth="1"/>
    <col min="11743" max="11743" width="13.5703125" style="301" customWidth="1"/>
    <col min="11744" max="11744" width="12.42578125" style="301" customWidth="1"/>
    <col min="11745" max="11745" width="12.5703125" style="301" customWidth="1"/>
    <col min="11746" max="11746" width="11.7109375" style="301" customWidth="1"/>
    <col min="11747" max="11747" width="13.7109375" style="301" customWidth="1"/>
    <col min="11748" max="11748" width="13.28515625" style="301" customWidth="1"/>
    <col min="11749" max="11749" width="13.140625" style="301" customWidth="1"/>
    <col min="11750" max="11750" width="12" style="301" customWidth="1"/>
    <col min="11751" max="11751" width="12.140625" style="301" customWidth="1"/>
    <col min="11752" max="11752" width="12.28515625" style="301" customWidth="1"/>
    <col min="11753" max="11753" width="12.140625" style="301" customWidth="1"/>
    <col min="11754" max="11754" width="12.5703125" style="301" customWidth="1"/>
    <col min="11755" max="11971" width="9.140625" style="301"/>
    <col min="11972" max="11972" width="25.42578125" style="301" customWidth="1"/>
    <col min="11973" max="11973" width="56.28515625" style="301" customWidth="1"/>
    <col min="11974" max="11974" width="14" style="301" customWidth="1"/>
    <col min="11975" max="11976" width="14.5703125" style="301" customWidth="1"/>
    <col min="11977" max="11977" width="14.140625" style="301" customWidth="1"/>
    <col min="11978" max="11978" width="15.140625" style="301" customWidth="1"/>
    <col min="11979" max="11979" width="13.85546875" style="301" customWidth="1"/>
    <col min="11980" max="11981" width="14.7109375" style="301" customWidth="1"/>
    <col min="11982" max="11982" width="12.85546875" style="301" customWidth="1"/>
    <col min="11983" max="11983" width="13.5703125" style="301" customWidth="1"/>
    <col min="11984" max="11984" width="12.7109375" style="301" customWidth="1"/>
    <col min="11985" max="11985" width="13.42578125" style="301" customWidth="1"/>
    <col min="11986" max="11986" width="13.140625" style="301" customWidth="1"/>
    <col min="11987" max="11987" width="14.7109375" style="301" customWidth="1"/>
    <col min="11988" max="11988" width="14.5703125" style="301" customWidth="1"/>
    <col min="11989" max="11989" width="13" style="301" customWidth="1"/>
    <col min="11990" max="11990" width="15" style="301" customWidth="1"/>
    <col min="11991" max="11992" width="12.140625" style="301" customWidth="1"/>
    <col min="11993" max="11993" width="12" style="301" customWidth="1"/>
    <col min="11994" max="11994" width="13.5703125" style="301" customWidth="1"/>
    <col min="11995" max="11995" width="14" style="301" customWidth="1"/>
    <col min="11996" max="11996" width="12.28515625" style="301" customWidth="1"/>
    <col min="11997" max="11997" width="14.140625" style="301" customWidth="1"/>
    <col min="11998" max="11998" width="13" style="301" customWidth="1"/>
    <col min="11999" max="11999" width="13.5703125" style="301" customWidth="1"/>
    <col min="12000" max="12000" width="12.42578125" style="301" customWidth="1"/>
    <col min="12001" max="12001" width="12.5703125" style="301" customWidth="1"/>
    <col min="12002" max="12002" width="11.7109375" style="301" customWidth="1"/>
    <col min="12003" max="12003" width="13.7109375" style="301" customWidth="1"/>
    <col min="12004" max="12004" width="13.28515625" style="301" customWidth="1"/>
    <col min="12005" max="12005" width="13.140625" style="301" customWidth="1"/>
    <col min="12006" max="12006" width="12" style="301" customWidth="1"/>
    <col min="12007" max="12007" width="12.140625" style="301" customWidth="1"/>
    <col min="12008" max="12008" width="12.28515625" style="301" customWidth="1"/>
    <col min="12009" max="12009" width="12.140625" style="301" customWidth="1"/>
    <col min="12010" max="12010" width="12.5703125" style="301" customWidth="1"/>
    <col min="12011" max="12227" width="9.140625" style="301"/>
    <col min="12228" max="12228" width="25.42578125" style="301" customWidth="1"/>
    <col min="12229" max="12229" width="56.28515625" style="301" customWidth="1"/>
    <col min="12230" max="12230" width="14" style="301" customWidth="1"/>
    <col min="12231" max="12232" width="14.5703125" style="301" customWidth="1"/>
    <col min="12233" max="12233" width="14.140625" style="301" customWidth="1"/>
    <col min="12234" max="12234" width="15.140625" style="301" customWidth="1"/>
    <col min="12235" max="12235" width="13.85546875" style="301" customWidth="1"/>
    <col min="12236" max="12237" width="14.7109375" style="301" customWidth="1"/>
    <col min="12238" max="12238" width="12.85546875" style="301" customWidth="1"/>
    <col min="12239" max="12239" width="13.5703125" style="301" customWidth="1"/>
    <col min="12240" max="12240" width="12.7109375" style="301" customWidth="1"/>
    <col min="12241" max="12241" width="13.42578125" style="301" customWidth="1"/>
    <col min="12242" max="12242" width="13.140625" style="301" customWidth="1"/>
    <col min="12243" max="12243" width="14.7109375" style="301" customWidth="1"/>
    <col min="12244" max="12244" width="14.5703125" style="301" customWidth="1"/>
    <col min="12245" max="12245" width="13" style="301" customWidth="1"/>
    <col min="12246" max="12246" width="15" style="301" customWidth="1"/>
    <col min="12247" max="12248" width="12.140625" style="301" customWidth="1"/>
    <col min="12249" max="12249" width="12" style="301" customWidth="1"/>
    <col min="12250" max="12250" width="13.5703125" style="301" customWidth="1"/>
    <col min="12251" max="12251" width="14" style="301" customWidth="1"/>
    <col min="12252" max="12252" width="12.28515625" style="301" customWidth="1"/>
    <col min="12253" max="12253" width="14.140625" style="301" customWidth="1"/>
    <col min="12254" max="12254" width="13" style="301" customWidth="1"/>
    <col min="12255" max="12255" width="13.5703125" style="301" customWidth="1"/>
    <col min="12256" max="12256" width="12.42578125" style="301" customWidth="1"/>
    <col min="12257" max="12257" width="12.5703125" style="301" customWidth="1"/>
    <col min="12258" max="12258" width="11.7109375" style="301" customWidth="1"/>
    <col min="12259" max="12259" width="13.7109375" style="301" customWidth="1"/>
    <col min="12260" max="12260" width="13.28515625" style="301" customWidth="1"/>
    <col min="12261" max="12261" width="13.140625" style="301" customWidth="1"/>
    <col min="12262" max="12262" width="12" style="301" customWidth="1"/>
    <col min="12263" max="12263" width="12.140625" style="301" customWidth="1"/>
    <col min="12264" max="12264" width="12.28515625" style="301" customWidth="1"/>
    <col min="12265" max="12265" width="12.140625" style="301" customWidth="1"/>
    <col min="12266" max="12266" width="12.5703125" style="301" customWidth="1"/>
    <col min="12267" max="12483" width="9.140625" style="301"/>
    <col min="12484" max="12484" width="25.42578125" style="301" customWidth="1"/>
    <col min="12485" max="12485" width="56.28515625" style="301" customWidth="1"/>
    <col min="12486" max="12486" width="14" style="301" customWidth="1"/>
    <col min="12487" max="12488" width="14.5703125" style="301" customWidth="1"/>
    <col min="12489" max="12489" width="14.140625" style="301" customWidth="1"/>
    <col min="12490" max="12490" width="15.140625" style="301" customWidth="1"/>
    <col min="12491" max="12491" width="13.85546875" style="301" customWidth="1"/>
    <col min="12492" max="12493" width="14.7109375" style="301" customWidth="1"/>
    <col min="12494" max="12494" width="12.85546875" style="301" customWidth="1"/>
    <col min="12495" max="12495" width="13.5703125" style="301" customWidth="1"/>
    <col min="12496" max="12496" width="12.7109375" style="301" customWidth="1"/>
    <col min="12497" max="12497" width="13.42578125" style="301" customWidth="1"/>
    <col min="12498" max="12498" width="13.140625" style="301" customWidth="1"/>
    <col min="12499" max="12499" width="14.7109375" style="301" customWidth="1"/>
    <col min="12500" max="12500" width="14.5703125" style="301" customWidth="1"/>
    <col min="12501" max="12501" width="13" style="301" customWidth="1"/>
    <col min="12502" max="12502" width="15" style="301" customWidth="1"/>
    <col min="12503" max="12504" width="12.140625" style="301" customWidth="1"/>
    <col min="12505" max="12505" width="12" style="301" customWidth="1"/>
    <col min="12506" max="12506" width="13.5703125" style="301" customWidth="1"/>
    <col min="12507" max="12507" width="14" style="301" customWidth="1"/>
    <col min="12508" max="12508" width="12.28515625" style="301" customWidth="1"/>
    <col min="12509" max="12509" width="14.140625" style="301" customWidth="1"/>
    <col min="12510" max="12510" width="13" style="301" customWidth="1"/>
    <col min="12511" max="12511" width="13.5703125" style="301" customWidth="1"/>
    <col min="12512" max="12512" width="12.42578125" style="301" customWidth="1"/>
    <col min="12513" max="12513" width="12.5703125" style="301" customWidth="1"/>
    <col min="12514" max="12514" width="11.7109375" style="301" customWidth="1"/>
    <col min="12515" max="12515" width="13.7109375" style="301" customWidth="1"/>
    <col min="12516" max="12516" width="13.28515625" style="301" customWidth="1"/>
    <col min="12517" max="12517" width="13.140625" style="301" customWidth="1"/>
    <col min="12518" max="12518" width="12" style="301" customWidth="1"/>
    <col min="12519" max="12519" width="12.140625" style="301" customWidth="1"/>
    <col min="12520" max="12520" width="12.28515625" style="301" customWidth="1"/>
    <col min="12521" max="12521" width="12.140625" style="301" customWidth="1"/>
    <col min="12522" max="12522" width="12.5703125" style="301" customWidth="1"/>
    <col min="12523" max="12739" width="9.140625" style="301"/>
    <col min="12740" max="12740" width="25.42578125" style="301" customWidth="1"/>
    <col min="12741" max="12741" width="56.28515625" style="301" customWidth="1"/>
    <col min="12742" max="12742" width="14" style="301" customWidth="1"/>
    <col min="12743" max="12744" width="14.5703125" style="301" customWidth="1"/>
    <col min="12745" max="12745" width="14.140625" style="301" customWidth="1"/>
    <col min="12746" max="12746" width="15.140625" style="301" customWidth="1"/>
    <col min="12747" max="12747" width="13.85546875" style="301" customWidth="1"/>
    <col min="12748" max="12749" width="14.7109375" style="301" customWidth="1"/>
    <col min="12750" max="12750" width="12.85546875" style="301" customWidth="1"/>
    <col min="12751" max="12751" width="13.5703125" style="301" customWidth="1"/>
    <col min="12752" max="12752" width="12.7109375" style="301" customWidth="1"/>
    <col min="12753" max="12753" width="13.42578125" style="301" customWidth="1"/>
    <col min="12754" max="12754" width="13.140625" style="301" customWidth="1"/>
    <col min="12755" max="12755" width="14.7109375" style="301" customWidth="1"/>
    <col min="12756" max="12756" width="14.5703125" style="301" customWidth="1"/>
    <col min="12757" max="12757" width="13" style="301" customWidth="1"/>
    <col min="12758" max="12758" width="15" style="301" customWidth="1"/>
    <col min="12759" max="12760" width="12.140625" style="301" customWidth="1"/>
    <col min="12761" max="12761" width="12" style="301" customWidth="1"/>
    <col min="12762" max="12762" width="13.5703125" style="301" customWidth="1"/>
    <col min="12763" max="12763" width="14" style="301" customWidth="1"/>
    <col min="12764" max="12764" width="12.28515625" style="301" customWidth="1"/>
    <col min="12765" max="12765" width="14.140625" style="301" customWidth="1"/>
    <col min="12766" max="12766" width="13" style="301" customWidth="1"/>
    <col min="12767" max="12767" width="13.5703125" style="301" customWidth="1"/>
    <col min="12768" max="12768" width="12.42578125" style="301" customWidth="1"/>
    <col min="12769" max="12769" width="12.5703125" style="301" customWidth="1"/>
    <col min="12770" max="12770" width="11.7109375" style="301" customWidth="1"/>
    <col min="12771" max="12771" width="13.7109375" style="301" customWidth="1"/>
    <col min="12772" max="12772" width="13.28515625" style="301" customWidth="1"/>
    <col min="12773" max="12773" width="13.140625" style="301" customWidth="1"/>
    <col min="12774" max="12774" width="12" style="301" customWidth="1"/>
    <col min="12775" max="12775" width="12.140625" style="301" customWidth="1"/>
    <col min="12776" max="12776" width="12.28515625" style="301" customWidth="1"/>
    <col min="12777" max="12777" width="12.140625" style="301" customWidth="1"/>
    <col min="12778" max="12778" width="12.5703125" style="301" customWidth="1"/>
    <col min="12779" max="12995" width="9.140625" style="301"/>
    <col min="12996" max="12996" width="25.42578125" style="301" customWidth="1"/>
    <col min="12997" max="12997" width="56.28515625" style="301" customWidth="1"/>
    <col min="12998" max="12998" width="14" style="301" customWidth="1"/>
    <col min="12999" max="13000" width="14.5703125" style="301" customWidth="1"/>
    <col min="13001" max="13001" width="14.140625" style="301" customWidth="1"/>
    <col min="13002" max="13002" width="15.140625" style="301" customWidth="1"/>
    <col min="13003" max="13003" width="13.85546875" style="301" customWidth="1"/>
    <col min="13004" max="13005" width="14.7109375" style="301" customWidth="1"/>
    <col min="13006" max="13006" width="12.85546875" style="301" customWidth="1"/>
    <col min="13007" max="13007" width="13.5703125" style="301" customWidth="1"/>
    <col min="13008" max="13008" width="12.7109375" style="301" customWidth="1"/>
    <col min="13009" max="13009" width="13.42578125" style="301" customWidth="1"/>
    <col min="13010" max="13010" width="13.140625" style="301" customWidth="1"/>
    <col min="13011" max="13011" width="14.7109375" style="301" customWidth="1"/>
    <col min="13012" max="13012" width="14.5703125" style="301" customWidth="1"/>
    <col min="13013" max="13013" width="13" style="301" customWidth="1"/>
    <col min="13014" max="13014" width="15" style="301" customWidth="1"/>
    <col min="13015" max="13016" width="12.140625" style="301" customWidth="1"/>
    <col min="13017" max="13017" width="12" style="301" customWidth="1"/>
    <col min="13018" max="13018" width="13.5703125" style="301" customWidth="1"/>
    <col min="13019" max="13019" width="14" style="301" customWidth="1"/>
    <col min="13020" max="13020" width="12.28515625" style="301" customWidth="1"/>
    <col min="13021" max="13021" width="14.140625" style="301" customWidth="1"/>
    <col min="13022" max="13022" width="13" style="301" customWidth="1"/>
    <col min="13023" max="13023" width="13.5703125" style="301" customWidth="1"/>
    <col min="13024" max="13024" width="12.42578125" style="301" customWidth="1"/>
    <col min="13025" max="13025" width="12.5703125" style="301" customWidth="1"/>
    <col min="13026" max="13026" width="11.7109375" style="301" customWidth="1"/>
    <col min="13027" max="13027" width="13.7109375" style="301" customWidth="1"/>
    <col min="13028" max="13028" width="13.28515625" style="301" customWidth="1"/>
    <col min="13029" max="13029" width="13.140625" style="301" customWidth="1"/>
    <col min="13030" max="13030" width="12" style="301" customWidth="1"/>
    <col min="13031" max="13031" width="12.140625" style="301" customWidth="1"/>
    <col min="13032" max="13032" width="12.28515625" style="301" customWidth="1"/>
    <col min="13033" max="13033" width="12.140625" style="301" customWidth="1"/>
    <col min="13034" max="13034" width="12.5703125" style="301" customWidth="1"/>
    <col min="13035" max="13251" width="9.140625" style="301"/>
    <col min="13252" max="13252" width="25.42578125" style="301" customWidth="1"/>
    <col min="13253" max="13253" width="56.28515625" style="301" customWidth="1"/>
    <col min="13254" max="13254" width="14" style="301" customWidth="1"/>
    <col min="13255" max="13256" width="14.5703125" style="301" customWidth="1"/>
    <col min="13257" max="13257" width="14.140625" style="301" customWidth="1"/>
    <col min="13258" max="13258" width="15.140625" style="301" customWidth="1"/>
    <col min="13259" max="13259" width="13.85546875" style="301" customWidth="1"/>
    <col min="13260" max="13261" width="14.7109375" style="301" customWidth="1"/>
    <col min="13262" max="13262" width="12.85546875" style="301" customWidth="1"/>
    <col min="13263" max="13263" width="13.5703125" style="301" customWidth="1"/>
    <col min="13264" max="13264" width="12.7109375" style="301" customWidth="1"/>
    <col min="13265" max="13265" width="13.42578125" style="301" customWidth="1"/>
    <col min="13266" max="13266" width="13.140625" style="301" customWidth="1"/>
    <col min="13267" max="13267" width="14.7109375" style="301" customWidth="1"/>
    <col min="13268" max="13268" width="14.5703125" style="301" customWidth="1"/>
    <col min="13269" max="13269" width="13" style="301" customWidth="1"/>
    <col min="13270" max="13270" width="15" style="301" customWidth="1"/>
    <col min="13271" max="13272" width="12.140625" style="301" customWidth="1"/>
    <col min="13273" max="13273" width="12" style="301" customWidth="1"/>
    <col min="13274" max="13274" width="13.5703125" style="301" customWidth="1"/>
    <col min="13275" max="13275" width="14" style="301" customWidth="1"/>
    <col min="13276" max="13276" width="12.28515625" style="301" customWidth="1"/>
    <col min="13277" max="13277" width="14.140625" style="301" customWidth="1"/>
    <col min="13278" max="13278" width="13" style="301" customWidth="1"/>
    <col min="13279" max="13279" width="13.5703125" style="301" customWidth="1"/>
    <col min="13280" max="13280" width="12.42578125" style="301" customWidth="1"/>
    <col min="13281" max="13281" width="12.5703125" style="301" customWidth="1"/>
    <col min="13282" max="13282" width="11.7109375" style="301" customWidth="1"/>
    <col min="13283" max="13283" width="13.7109375" style="301" customWidth="1"/>
    <col min="13284" max="13284" width="13.28515625" style="301" customWidth="1"/>
    <col min="13285" max="13285" width="13.140625" style="301" customWidth="1"/>
    <col min="13286" max="13286" width="12" style="301" customWidth="1"/>
    <col min="13287" max="13287" width="12.140625" style="301" customWidth="1"/>
    <col min="13288" max="13288" width="12.28515625" style="301" customWidth="1"/>
    <col min="13289" max="13289" width="12.140625" style="301" customWidth="1"/>
    <col min="13290" max="13290" width="12.5703125" style="301" customWidth="1"/>
    <col min="13291" max="13507" width="9.140625" style="301"/>
    <col min="13508" max="13508" width="25.42578125" style="301" customWidth="1"/>
    <col min="13509" max="13509" width="56.28515625" style="301" customWidth="1"/>
    <col min="13510" max="13510" width="14" style="301" customWidth="1"/>
    <col min="13511" max="13512" width="14.5703125" style="301" customWidth="1"/>
    <col min="13513" max="13513" width="14.140625" style="301" customWidth="1"/>
    <col min="13514" max="13514" width="15.140625" style="301" customWidth="1"/>
    <col min="13515" max="13515" width="13.85546875" style="301" customWidth="1"/>
    <col min="13516" max="13517" width="14.7109375" style="301" customWidth="1"/>
    <col min="13518" max="13518" width="12.85546875" style="301" customWidth="1"/>
    <col min="13519" max="13519" width="13.5703125" style="301" customWidth="1"/>
    <col min="13520" max="13520" width="12.7109375" style="301" customWidth="1"/>
    <col min="13521" max="13521" width="13.42578125" style="301" customWidth="1"/>
    <col min="13522" max="13522" width="13.140625" style="301" customWidth="1"/>
    <col min="13523" max="13523" width="14.7109375" style="301" customWidth="1"/>
    <col min="13524" max="13524" width="14.5703125" style="301" customWidth="1"/>
    <col min="13525" max="13525" width="13" style="301" customWidth="1"/>
    <col min="13526" max="13526" width="15" style="301" customWidth="1"/>
    <col min="13527" max="13528" width="12.140625" style="301" customWidth="1"/>
    <col min="13529" max="13529" width="12" style="301" customWidth="1"/>
    <col min="13530" max="13530" width="13.5703125" style="301" customWidth="1"/>
    <col min="13531" max="13531" width="14" style="301" customWidth="1"/>
    <col min="13532" max="13532" width="12.28515625" style="301" customWidth="1"/>
    <col min="13533" max="13533" width="14.140625" style="301" customWidth="1"/>
    <col min="13534" max="13534" width="13" style="301" customWidth="1"/>
    <col min="13535" max="13535" width="13.5703125" style="301" customWidth="1"/>
    <col min="13536" max="13536" width="12.42578125" style="301" customWidth="1"/>
    <col min="13537" max="13537" width="12.5703125" style="301" customWidth="1"/>
    <col min="13538" max="13538" width="11.7109375" style="301" customWidth="1"/>
    <col min="13539" max="13539" width="13.7109375" style="301" customWidth="1"/>
    <col min="13540" max="13540" width="13.28515625" style="301" customWidth="1"/>
    <col min="13541" max="13541" width="13.140625" style="301" customWidth="1"/>
    <col min="13542" max="13542" width="12" style="301" customWidth="1"/>
    <col min="13543" max="13543" width="12.140625" style="301" customWidth="1"/>
    <col min="13544" max="13544" width="12.28515625" style="301" customWidth="1"/>
    <col min="13545" max="13545" width="12.140625" style="301" customWidth="1"/>
    <col min="13546" max="13546" width="12.5703125" style="301" customWidth="1"/>
    <col min="13547" max="13763" width="9.140625" style="301"/>
    <col min="13764" max="13764" width="25.42578125" style="301" customWidth="1"/>
    <col min="13765" max="13765" width="56.28515625" style="301" customWidth="1"/>
    <col min="13766" max="13766" width="14" style="301" customWidth="1"/>
    <col min="13767" max="13768" width="14.5703125" style="301" customWidth="1"/>
    <col min="13769" max="13769" width="14.140625" style="301" customWidth="1"/>
    <col min="13770" max="13770" width="15.140625" style="301" customWidth="1"/>
    <col min="13771" max="13771" width="13.85546875" style="301" customWidth="1"/>
    <col min="13772" max="13773" width="14.7109375" style="301" customWidth="1"/>
    <col min="13774" max="13774" width="12.85546875" style="301" customWidth="1"/>
    <col min="13775" max="13775" width="13.5703125" style="301" customWidth="1"/>
    <col min="13776" max="13776" width="12.7109375" style="301" customWidth="1"/>
    <col min="13777" max="13777" width="13.42578125" style="301" customWidth="1"/>
    <col min="13778" max="13778" width="13.140625" style="301" customWidth="1"/>
    <col min="13779" max="13779" width="14.7109375" style="301" customWidth="1"/>
    <col min="13780" max="13780" width="14.5703125" style="301" customWidth="1"/>
    <col min="13781" max="13781" width="13" style="301" customWidth="1"/>
    <col min="13782" max="13782" width="15" style="301" customWidth="1"/>
    <col min="13783" max="13784" width="12.140625" style="301" customWidth="1"/>
    <col min="13785" max="13785" width="12" style="301" customWidth="1"/>
    <col min="13786" max="13786" width="13.5703125" style="301" customWidth="1"/>
    <col min="13787" max="13787" width="14" style="301" customWidth="1"/>
    <col min="13788" max="13788" width="12.28515625" style="301" customWidth="1"/>
    <col min="13789" max="13789" width="14.140625" style="301" customWidth="1"/>
    <col min="13790" max="13790" width="13" style="301" customWidth="1"/>
    <col min="13791" max="13791" width="13.5703125" style="301" customWidth="1"/>
    <col min="13792" max="13792" width="12.42578125" style="301" customWidth="1"/>
    <col min="13793" max="13793" width="12.5703125" style="301" customWidth="1"/>
    <col min="13794" max="13794" width="11.7109375" style="301" customWidth="1"/>
    <col min="13795" max="13795" width="13.7109375" style="301" customWidth="1"/>
    <col min="13796" max="13796" width="13.28515625" style="301" customWidth="1"/>
    <col min="13797" max="13797" width="13.140625" style="301" customWidth="1"/>
    <col min="13798" max="13798" width="12" style="301" customWidth="1"/>
    <col min="13799" max="13799" width="12.140625" style="301" customWidth="1"/>
    <col min="13800" max="13800" width="12.28515625" style="301" customWidth="1"/>
    <col min="13801" max="13801" width="12.140625" style="301" customWidth="1"/>
    <col min="13802" max="13802" width="12.5703125" style="301" customWidth="1"/>
    <col min="13803" max="14019" width="9.140625" style="301"/>
    <col min="14020" max="14020" width="25.42578125" style="301" customWidth="1"/>
    <col min="14021" max="14021" width="56.28515625" style="301" customWidth="1"/>
    <col min="14022" max="14022" width="14" style="301" customWidth="1"/>
    <col min="14023" max="14024" width="14.5703125" style="301" customWidth="1"/>
    <col min="14025" max="14025" width="14.140625" style="301" customWidth="1"/>
    <col min="14026" max="14026" width="15.140625" style="301" customWidth="1"/>
    <col min="14027" max="14027" width="13.85546875" style="301" customWidth="1"/>
    <col min="14028" max="14029" width="14.7109375" style="301" customWidth="1"/>
    <col min="14030" max="14030" width="12.85546875" style="301" customWidth="1"/>
    <col min="14031" max="14031" width="13.5703125" style="301" customWidth="1"/>
    <col min="14032" max="14032" width="12.7109375" style="301" customWidth="1"/>
    <col min="14033" max="14033" width="13.42578125" style="301" customWidth="1"/>
    <col min="14034" max="14034" width="13.140625" style="301" customWidth="1"/>
    <col min="14035" max="14035" width="14.7109375" style="301" customWidth="1"/>
    <col min="14036" max="14036" width="14.5703125" style="301" customWidth="1"/>
    <col min="14037" max="14037" width="13" style="301" customWidth="1"/>
    <col min="14038" max="14038" width="15" style="301" customWidth="1"/>
    <col min="14039" max="14040" width="12.140625" style="301" customWidth="1"/>
    <col min="14041" max="14041" width="12" style="301" customWidth="1"/>
    <col min="14042" max="14042" width="13.5703125" style="301" customWidth="1"/>
    <col min="14043" max="14043" width="14" style="301" customWidth="1"/>
    <col min="14044" max="14044" width="12.28515625" style="301" customWidth="1"/>
    <col min="14045" max="14045" width="14.140625" style="301" customWidth="1"/>
    <col min="14046" max="14046" width="13" style="301" customWidth="1"/>
    <col min="14047" max="14047" width="13.5703125" style="301" customWidth="1"/>
    <col min="14048" max="14048" width="12.42578125" style="301" customWidth="1"/>
    <col min="14049" max="14049" width="12.5703125" style="301" customWidth="1"/>
    <col min="14050" max="14050" width="11.7109375" style="301" customWidth="1"/>
    <col min="14051" max="14051" width="13.7109375" style="301" customWidth="1"/>
    <col min="14052" max="14052" width="13.28515625" style="301" customWidth="1"/>
    <col min="14053" max="14053" width="13.140625" style="301" customWidth="1"/>
    <col min="14054" max="14054" width="12" style="301" customWidth="1"/>
    <col min="14055" max="14055" width="12.140625" style="301" customWidth="1"/>
    <col min="14056" max="14056" width="12.28515625" style="301" customWidth="1"/>
    <col min="14057" max="14057" width="12.140625" style="301" customWidth="1"/>
    <col min="14058" max="14058" width="12.5703125" style="301" customWidth="1"/>
    <col min="14059" max="14275" width="9.140625" style="301"/>
    <col min="14276" max="14276" width="25.42578125" style="301" customWidth="1"/>
    <col min="14277" max="14277" width="56.28515625" style="301" customWidth="1"/>
    <col min="14278" max="14278" width="14" style="301" customWidth="1"/>
    <col min="14279" max="14280" width="14.5703125" style="301" customWidth="1"/>
    <col min="14281" max="14281" width="14.140625" style="301" customWidth="1"/>
    <col min="14282" max="14282" width="15.140625" style="301" customWidth="1"/>
    <col min="14283" max="14283" width="13.85546875" style="301" customWidth="1"/>
    <col min="14284" max="14285" width="14.7109375" style="301" customWidth="1"/>
    <col min="14286" max="14286" width="12.85546875" style="301" customWidth="1"/>
    <col min="14287" max="14287" width="13.5703125" style="301" customWidth="1"/>
    <col min="14288" max="14288" width="12.7109375" style="301" customWidth="1"/>
    <col min="14289" max="14289" width="13.42578125" style="301" customWidth="1"/>
    <col min="14290" max="14290" width="13.140625" style="301" customWidth="1"/>
    <col min="14291" max="14291" width="14.7109375" style="301" customWidth="1"/>
    <col min="14292" max="14292" width="14.5703125" style="301" customWidth="1"/>
    <col min="14293" max="14293" width="13" style="301" customWidth="1"/>
    <col min="14294" max="14294" width="15" style="301" customWidth="1"/>
    <col min="14295" max="14296" width="12.140625" style="301" customWidth="1"/>
    <col min="14297" max="14297" width="12" style="301" customWidth="1"/>
    <col min="14298" max="14298" width="13.5703125" style="301" customWidth="1"/>
    <col min="14299" max="14299" width="14" style="301" customWidth="1"/>
    <col min="14300" max="14300" width="12.28515625" style="301" customWidth="1"/>
    <col min="14301" max="14301" width="14.140625" style="301" customWidth="1"/>
    <col min="14302" max="14302" width="13" style="301" customWidth="1"/>
    <col min="14303" max="14303" width="13.5703125" style="301" customWidth="1"/>
    <col min="14304" max="14304" width="12.42578125" style="301" customWidth="1"/>
    <col min="14305" max="14305" width="12.5703125" style="301" customWidth="1"/>
    <col min="14306" max="14306" width="11.7109375" style="301" customWidth="1"/>
    <col min="14307" max="14307" width="13.7109375" style="301" customWidth="1"/>
    <col min="14308" max="14308" width="13.28515625" style="301" customWidth="1"/>
    <col min="14309" max="14309" width="13.140625" style="301" customWidth="1"/>
    <col min="14310" max="14310" width="12" style="301" customWidth="1"/>
    <col min="14311" max="14311" width="12.140625" style="301" customWidth="1"/>
    <col min="14312" max="14312" width="12.28515625" style="301" customWidth="1"/>
    <col min="14313" max="14313" width="12.140625" style="301" customWidth="1"/>
    <col min="14314" max="14314" width="12.5703125" style="301" customWidth="1"/>
    <col min="14315" max="14531" width="9.140625" style="301"/>
    <col min="14532" max="14532" width="25.42578125" style="301" customWidth="1"/>
    <col min="14533" max="14533" width="56.28515625" style="301" customWidth="1"/>
    <col min="14534" max="14534" width="14" style="301" customWidth="1"/>
    <col min="14535" max="14536" width="14.5703125" style="301" customWidth="1"/>
    <col min="14537" max="14537" width="14.140625" style="301" customWidth="1"/>
    <col min="14538" max="14538" width="15.140625" style="301" customWidth="1"/>
    <col min="14539" max="14539" width="13.85546875" style="301" customWidth="1"/>
    <col min="14540" max="14541" width="14.7109375" style="301" customWidth="1"/>
    <col min="14542" max="14542" width="12.85546875" style="301" customWidth="1"/>
    <col min="14543" max="14543" width="13.5703125" style="301" customWidth="1"/>
    <col min="14544" max="14544" width="12.7109375" style="301" customWidth="1"/>
    <col min="14545" max="14545" width="13.42578125" style="301" customWidth="1"/>
    <col min="14546" max="14546" width="13.140625" style="301" customWidth="1"/>
    <col min="14547" max="14547" width="14.7109375" style="301" customWidth="1"/>
    <col min="14548" max="14548" width="14.5703125" style="301" customWidth="1"/>
    <col min="14549" max="14549" width="13" style="301" customWidth="1"/>
    <col min="14550" max="14550" width="15" style="301" customWidth="1"/>
    <col min="14551" max="14552" width="12.140625" style="301" customWidth="1"/>
    <col min="14553" max="14553" width="12" style="301" customWidth="1"/>
    <col min="14554" max="14554" width="13.5703125" style="301" customWidth="1"/>
    <col min="14555" max="14555" width="14" style="301" customWidth="1"/>
    <col min="14556" max="14556" width="12.28515625" style="301" customWidth="1"/>
    <col min="14557" max="14557" width="14.140625" style="301" customWidth="1"/>
    <col min="14558" max="14558" width="13" style="301" customWidth="1"/>
    <col min="14559" max="14559" width="13.5703125" style="301" customWidth="1"/>
    <col min="14560" max="14560" width="12.42578125" style="301" customWidth="1"/>
    <col min="14561" max="14561" width="12.5703125" style="301" customWidth="1"/>
    <col min="14562" max="14562" width="11.7109375" style="301" customWidth="1"/>
    <col min="14563" max="14563" width="13.7109375" style="301" customWidth="1"/>
    <col min="14564" max="14564" width="13.28515625" style="301" customWidth="1"/>
    <col min="14565" max="14565" width="13.140625" style="301" customWidth="1"/>
    <col min="14566" max="14566" width="12" style="301" customWidth="1"/>
    <col min="14567" max="14567" width="12.140625" style="301" customWidth="1"/>
    <col min="14568" max="14568" width="12.28515625" style="301" customWidth="1"/>
    <col min="14569" max="14569" width="12.140625" style="301" customWidth="1"/>
    <col min="14570" max="14570" width="12.5703125" style="301" customWidth="1"/>
    <col min="14571" max="14787" width="9.140625" style="301"/>
    <col min="14788" max="14788" width="25.42578125" style="301" customWidth="1"/>
    <col min="14789" max="14789" width="56.28515625" style="301" customWidth="1"/>
    <col min="14790" max="14790" width="14" style="301" customWidth="1"/>
    <col min="14791" max="14792" width="14.5703125" style="301" customWidth="1"/>
    <col min="14793" max="14793" width="14.140625" style="301" customWidth="1"/>
    <col min="14794" max="14794" width="15.140625" style="301" customWidth="1"/>
    <col min="14795" max="14795" width="13.85546875" style="301" customWidth="1"/>
    <col min="14796" max="14797" width="14.7109375" style="301" customWidth="1"/>
    <col min="14798" max="14798" width="12.85546875" style="301" customWidth="1"/>
    <col min="14799" max="14799" width="13.5703125" style="301" customWidth="1"/>
    <col min="14800" max="14800" width="12.7109375" style="301" customWidth="1"/>
    <col min="14801" max="14801" width="13.42578125" style="301" customWidth="1"/>
    <col min="14802" max="14802" width="13.140625" style="301" customWidth="1"/>
    <col min="14803" max="14803" width="14.7109375" style="301" customWidth="1"/>
    <col min="14804" max="14804" width="14.5703125" style="301" customWidth="1"/>
    <col min="14805" max="14805" width="13" style="301" customWidth="1"/>
    <col min="14806" max="14806" width="15" style="301" customWidth="1"/>
    <col min="14807" max="14808" width="12.140625" style="301" customWidth="1"/>
    <col min="14809" max="14809" width="12" style="301" customWidth="1"/>
    <col min="14810" max="14810" width="13.5703125" style="301" customWidth="1"/>
    <col min="14811" max="14811" width="14" style="301" customWidth="1"/>
    <col min="14812" max="14812" width="12.28515625" style="301" customWidth="1"/>
    <col min="14813" max="14813" width="14.140625" style="301" customWidth="1"/>
    <col min="14814" max="14814" width="13" style="301" customWidth="1"/>
    <col min="14815" max="14815" width="13.5703125" style="301" customWidth="1"/>
    <col min="14816" max="14816" width="12.42578125" style="301" customWidth="1"/>
    <col min="14817" max="14817" width="12.5703125" style="301" customWidth="1"/>
    <col min="14818" max="14818" width="11.7109375" style="301" customWidth="1"/>
    <col min="14819" max="14819" width="13.7109375" style="301" customWidth="1"/>
    <col min="14820" max="14820" width="13.28515625" style="301" customWidth="1"/>
    <col min="14821" max="14821" width="13.140625" style="301" customWidth="1"/>
    <col min="14822" max="14822" width="12" style="301" customWidth="1"/>
    <col min="14823" max="14823" width="12.140625" style="301" customWidth="1"/>
    <col min="14824" max="14824" width="12.28515625" style="301" customWidth="1"/>
    <col min="14825" max="14825" width="12.140625" style="301" customWidth="1"/>
    <col min="14826" max="14826" width="12.5703125" style="301" customWidth="1"/>
    <col min="14827" max="15043" width="9.140625" style="301"/>
    <col min="15044" max="15044" width="25.42578125" style="301" customWidth="1"/>
    <col min="15045" max="15045" width="56.28515625" style="301" customWidth="1"/>
    <col min="15046" max="15046" width="14" style="301" customWidth="1"/>
    <col min="15047" max="15048" width="14.5703125" style="301" customWidth="1"/>
    <col min="15049" max="15049" width="14.140625" style="301" customWidth="1"/>
    <col min="15050" max="15050" width="15.140625" style="301" customWidth="1"/>
    <col min="15051" max="15051" width="13.85546875" style="301" customWidth="1"/>
    <col min="15052" max="15053" width="14.7109375" style="301" customWidth="1"/>
    <col min="15054" max="15054" width="12.85546875" style="301" customWidth="1"/>
    <col min="15055" max="15055" width="13.5703125" style="301" customWidth="1"/>
    <col min="15056" max="15056" width="12.7109375" style="301" customWidth="1"/>
    <col min="15057" max="15057" width="13.42578125" style="301" customWidth="1"/>
    <col min="15058" max="15058" width="13.140625" style="301" customWidth="1"/>
    <col min="15059" max="15059" width="14.7109375" style="301" customWidth="1"/>
    <col min="15060" max="15060" width="14.5703125" style="301" customWidth="1"/>
    <col min="15061" max="15061" width="13" style="301" customWidth="1"/>
    <col min="15062" max="15062" width="15" style="301" customWidth="1"/>
    <col min="15063" max="15064" width="12.140625" style="301" customWidth="1"/>
    <col min="15065" max="15065" width="12" style="301" customWidth="1"/>
    <col min="15066" max="15066" width="13.5703125" style="301" customWidth="1"/>
    <col min="15067" max="15067" width="14" style="301" customWidth="1"/>
    <col min="15068" max="15068" width="12.28515625" style="301" customWidth="1"/>
    <col min="15069" max="15069" width="14.140625" style="301" customWidth="1"/>
    <col min="15070" max="15070" width="13" style="301" customWidth="1"/>
    <col min="15071" max="15071" width="13.5703125" style="301" customWidth="1"/>
    <col min="15072" max="15072" width="12.42578125" style="301" customWidth="1"/>
    <col min="15073" max="15073" width="12.5703125" style="301" customWidth="1"/>
    <col min="15074" max="15074" width="11.7109375" style="301" customWidth="1"/>
    <col min="15075" max="15075" width="13.7109375" style="301" customWidth="1"/>
    <col min="15076" max="15076" width="13.28515625" style="301" customWidth="1"/>
    <col min="15077" max="15077" width="13.140625" style="301" customWidth="1"/>
    <col min="15078" max="15078" width="12" style="301" customWidth="1"/>
    <col min="15079" max="15079" width="12.140625" style="301" customWidth="1"/>
    <col min="15080" max="15080" width="12.28515625" style="301" customWidth="1"/>
    <col min="15081" max="15081" width="12.140625" style="301" customWidth="1"/>
    <col min="15082" max="15082" width="12.5703125" style="301" customWidth="1"/>
    <col min="15083" max="15299" width="9.140625" style="301"/>
    <col min="15300" max="15300" width="25.42578125" style="301" customWidth="1"/>
    <col min="15301" max="15301" width="56.28515625" style="301" customWidth="1"/>
    <col min="15302" max="15302" width="14" style="301" customWidth="1"/>
    <col min="15303" max="15304" width="14.5703125" style="301" customWidth="1"/>
    <col min="15305" max="15305" width="14.140625" style="301" customWidth="1"/>
    <col min="15306" max="15306" width="15.140625" style="301" customWidth="1"/>
    <col min="15307" max="15307" width="13.85546875" style="301" customWidth="1"/>
    <col min="15308" max="15309" width="14.7109375" style="301" customWidth="1"/>
    <col min="15310" max="15310" width="12.85546875" style="301" customWidth="1"/>
    <col min="15311" max="15311" width="13.5703125" style="301" customWidth="1"/>
    <col min="15312" max="15312" width="12.7109375" style="301" customWidth="1"/>
    <col min="15313" max="15313" width="13.42578125" style="301" customWidth="1"/>
    <col min="15314" max="15314" width="13.140625" style="301" customWidth="1"/>
    <col min="15315" max="15315" width="14.7109375" style="301" customWidth="1"/>
    <col min="15316" max="15316" width="14.5703125" style="301" customWidth="1"/>
    <col min="15317" max="15317" width="13" style="301" customWidth="1"/>
    <col min="15318" max="15318" width="15" style="301" customWidth="1"/>
    <col min="15319" max="15320" width="12.140625" style="301" customWidth="1"/>
    <col min="15321" max="15321" width="12" style="301" customWidth="1"/>
    <col min="15322" max="15322" width="13.5703125" style="301" customWidth="1"/>
    <col min="15323" max="15323" width="14" style="301" customWidth="1"/>
    <col min="15324" max="15324" width="12.28515625" style="301" customWidth="1"/>
    <col min="15325" max="15325" width="14.140625" style="301" customWidth="1"/>
    <col min="15326" max="15326" width="13" style="301" customWidth="1"/>
    <col min="15327" max="15327" width="13.5703125" style="301" customWidth="1"/>
    <col min="15328" max="15328" width="12.42578125" style="301" customWidth="1"/>
    <col min="15329" max="15329" width="12.5703125" style="301" customWidth="1"/>
    <col min="15330" max="15330" width="11.7109375" style="301" customWidth="1"/>
    <col min="15331" max="15331" width="13.7109375" style="301" customWidth="1"/>
    <col min="15332" max="15332" width="13.28515625" style="301" customWidth="1"/>
    <col min="15333" max="15333" width="13.140625" style="301" customWidth="1"/>
    <col min="15334" max="15334" width="12" style="301" customWidth="1"/>
    <col min="15335" max="15335" width="12.140625" style="301" customWidth="1"/>
    <col min="15336" max="15336" width="12.28515625" style="301" customWidth="1"/>
    <col min="15337" max="15337" width="12.140625" style="301" customWidth="1"/>
    <col min="15338" max="15338" width="12.5703125" style="301" customWidth="1"/>
    <col min="15339" max="15555" width="9.140625" style="301"/>
    <col min="15556" max="15556" width="25.42578125" style="301" customWidth="1"/>
    <col min="15557" max="15557" width="56.28515625" style="301" customWidth="1"/>
    <col min="15558" max="15558" width="14" style="301" customWidth="1"/>
    <col min="15559" max="15560" width="14.5703125" style="301" customWidth="1"/>
    <col min="15561" max="15561" width="14.140625" style="301" customWidth="1"/>
    <col min="15562" max="15562" width="15.140625" style="301" customWidth="1"/>
    <col min="15563" max="15563" width="13.85546875" style="301" customWidth="1"/>
    <col min="15564" max="15565" width="14.7109375" style="301" customWidth="1"/>
    <col min="15566" max="15566" width="12.85546875" style="301" customWidth="1"/>
    <col min="15567" max="15567" width="13.5703125" style="301" customWidth="1"/>
    <col min="15568" max="15568" width="12.7109375" style="301" customWidth="1"/>
    <col min="15569" max="15569" width="13.42578125" style="301" customWidth="1"/>
    <col min="15570" max="15570" width="13.140625" style="301" customWidth="1"/>
    <col min="15571" max="15571" width="14.7109375" style="301" customWidth="1"/>
    <col min="15572" max="15572" width="14.5703125" style="301" customWidth="1"/>
    <col min="15573" max="15573" width="13" style="301" customWidth="1"/>
    <col min="15574" max="15574" width="15" style="301" customWidth="1"/>
    <col min="15575" max="15576" width="12.140625" style="301" customWidth="1"/>
    <col min="15577" max="15577" width="12" style="301" customWidth="1"/>
    <col min="15578" max="15578" width="13.5703125" style="301" customWidth="1"/>
    <col min="15579" max="15579" width="14" style="301" customWidth="1"/>
    <col min="15580" max="15580" width="12.28515625" style="301" customWidth="1"/>
    <col min="15581" max="15581" width="14.140625" style="301" customWidth="1"/>
    <col min="15582" max="15582" width="13" style="301" customWidth="1"/>
    <col min="15583" max="15583" width="13.5703125" style="301" customWidth="1"/>
    <col min="15584" max="15584" width="12.42578125" style="301" customWidth="1"/>
    <col min="15585" max="15585" width="12.5703125" style="301" customWidth="1"/>
    <col min="15586" max="15586" width="11.7109375" style="301" customWidth="1"/>
    <col min="15587" max="15587" width="13.7109375" style="301" customWidth="1"/>
    <col min="15588" max="15588" width="13.28515625" style="301" customWidth="1"/>
    <col min="15589" max="15589" width="13.140625" style="301" customWidth="1"/>
    <col min="15590" max="15590" width="12" style="301" customWidth="1"/>
    <col min="15591" max="15591" width="12.140625" style="301" customWidth="1"/>
    <col min="15592" max="15592" width="12.28515625" style="301" customWidth="1"/>
    <col min="15593" max="15593" width="12.140625" style="301" customWidth="1"/>
    <col min="15594" max="15594" width="12.5703125" style="301" customWidth="1"/>
    <col min="15595" max="15811" width="9.140625" style="301"/>
    <col min="15812" max="15812" width="25.42578125" style="301" customWidth="1"/>
    <col min="15813" max="15813" width="56.28515625" style="301" customWidth="1"/>
    <col min="15814" max="15814" width="14" style="301" customWidth="1"/>
    <col min="15815" max="15816" width="14.5703125" style="301" customWidth="1"/>
    <col min="15817" max="15817" width="14.140625" style="301" customWidth="1"/>
    <col min="15818" max="15818" width="15.140625" style="301" customWidth="1"/>
    <col min="15819" max="15819" width="13.85546875" style="301" customWidth="1"/>
    <col min="15820" max="15821" width="14.7109375" style="301" customWidth="1"/>
    <col min="15822" max="15822" width="12.85546875" style="301" customWidth="1"/>
    <col min="15823" max="15823" width="13.5703125" style="301" customWidth="1"/>
    <col min="15824" max="15824" width="12.7109375" style="301" customWidth="1"/>
    <col min="15825" max="15825" width="13.42578125" style="301" customWidth="1"/>
    <col min="15826" max="15826" width="13.140625" style="301" customWidth="1"/>
    <col min="15827" max="15827" width="14.7109375" style="301" customWidth="1"/>
    <col min="15828" max="15828" width="14.5703125" style="301" customWidth="1"/>
    <col min="15829" max="15829" width="13" style="301" customWidth="1"/>
    <col min="15830" max="15830" width="15" style="301" customWidth="1"/>
    <col min="15831" max="15832" width="12.140625" style="301" customWidth="1"/>
    <col min="15833" max="15833" width="12" style="301" customWidth="1"/>
    <col min="15834" max="15834" width="13.5703125" style="301" customWidth="1"/>
    <col min="15835" max="15835" width="14" style="301" customWidth="1"/>
    <col min="15836" max="15836" width="12.28515625" style="301" customWidth="1"/>
    <col min="15837" max="15837" width="14.140625" style="301" customWidth="1"/>
    <col min="15838" max="15838" width="13" style="301" customWidth="1"/>
    <col min="15839" max="15839" width="13.5703125" style="301" customWidth="1"/>
    <col min="15840" max="15840" width="12.42578125" style="301" customWidth="1"/>
    <col min="15841" max="15841" width="12.5703125" style="301" customWidth="1"/>
    <col min="15842" max="15842" width="11.7109375" style="301" customWidth="1"/>
    <col min="15843" max="15843" width="13.7109375" style="301" customWidth="1"/>
    <col min="15844" max="15844" width="13.28515625" style="301" customWidth="1"/>
    <col min="15845" max="15845" width="13.140625" style="301" customWidth="1"/>
    <col min="15846" max="15846" width="12" style="301" customWidth="1"/>
    <col min="15847" max="15847" width="12.140625" style="301" customWidth="1"/>
    <col min="15848" max="15848" width="12.28515625" style="301" customWidth="1"/>
    <col min="15849" max="15849" width="12.140625" style="301" customWidth="1"/>
    <col min="15850" max="15850" width="12.5703125" style="301" customWidth="1"/>
    <col min="15851" max="16067" width="9.140625" style="301"/>
    <col min="16068" max="16068" width="25.42578125" style="301" customWidth="1"/>
    <col min="16069" max="16069" width="56.28515625" style="301" customWidth="1"/>
    <col min="16070" max="16070" width="14" style="301" customWidth="1"/>
    <col min="16071" max="16072" width="14.5703125" style="301" customWidth="1"/>
    <col min="16073" max="16073" width="14.140625" style="301" customWidth="1"/>
    <col min="16074" max="16074" width="15.140625" style="301" customWidth="1"/>
    <col min="16075" max="16075" width="13.85546875" style="301" customWidth="1"/>
    <col min="16076" max="16077" width="14.7109375" style="301" customWidth="1"/>
    <col min="16078" max="16078" width="12.85546875" style="301" customWidth="1"/>
    <col min="16079" max="16079" width="13.5703125" style="301" customWidth="1"/>
    <col min="16080" max="16080" width="12.7109375" style="301" customWidth="1"/>
    <col min="16081" max="16081" width="13.42578125" style="301" customWidth="1"/>
    <col min="16082" max="16082" width="13.140625" style="301" customWidth="1"/>
    <col min="16083" max="16083" width="14.7109375" style="301" customWidth="1"/>
    <col min="16084" max="16084" width="14.5703125" style="301" customWidth="1"/>
    <col min="16085" max="16085" width="13" style="301" customWidth="1"/>
    <col min="16086" max="16086" width="15" style="301" customWidth="1"/>
    <col min="16087" max="16088" width="12.140625" style="301" customWidth="1"/>
    <col min="16089" max="16089" width="12" style="301" customWidth="1"/>
    <col min="16090" max="16090" width="13.5703125" style="301" customWidth="1"/>
    <col min="16091" max="16091" width="14" style="301" customWidth="1"/>
    <col min="16092" max="16092" width="12.28515625" style="301" customWidth="1"/>
    <col min="16093" max="16093" width="14.140625" style="301" customWidth="1"/>
    <col min="16094" max="16094" width="13" style="301" customWidth="1"/>
    <col min="16095" max="16095" width="13.5703125" style="301" customWidth="1"/>
    <col min="16096" max="16096" width="12.42578125" style="301" customWidth="1"/>
    <col min="16097" max="16097" width="12.5703125" style="301" customWidth="1"/>
    <col min="16098" max="16098" width="11.7109375" style="301" customWidth="1"/>
    <col min="16099" max="16099" width="13.7109375" style="301" customWidth="1"/>
    <col min="16100" max="16100" width="13.28515625" style="301" customWidth="1"/>
    <col min="16101" max="16101" width="13.140625" style="301" customWidth="1"/>
    <col min="16102" max="16102" width="12" style="301" customWidth="1"/>
    <col min="16103" max="16103" width="12.140625" style="301" customWidth="1"/>
    <col min="16104" max="16104" width="12.28515625" style="301" customWidth="1"/>
    <col min="16105" max="16105" width="12.140625" style="301" customWidth="1"/>
    <col min="16106" max="16106" width="12.5703125" style="301" customWidth="1"/>
    <col min="16107" max="16384" width="9.140625" style="301"/>
  </cols>
  <sheetData>
    <row r="1" spans="1:15" s="9" customFormat="1" ht="16.5" customHeight="1" x14ac:dyDescent="0.25">
      <c r="A1" s="8"/>
      <c r="B1" s="294"/>
      <c r="C1" s="298" t="s">
        <v>749</v>
      </c>
      <c r="D1" s="298"/>
      <c r="E1" s="298"/>
      <c r="F1" s="299"/>
      <c r="H1" s="299"/>
      <c r="N1" s="8"/>
      <c r="O1" s="8"/>
    </row>
    <row r="2" spans="1:15" s="9" customFormat="1" ht="69.75" customHeight="1" x14ac:dyDescent="0.25">
      <c r="A2" s="8"/>
      <c r="C2" s="369" t="s">
        <v>755</v>
      </c>
      <c r="D2" s="370"/>
      <c r="E2" s="370"/>
      <c r="F2" s="300"/>
      <c r="G2" s="301"/>
      <c r="H2" s="300"/>
      <c r="I2" s="301"/>
      <c r="J2" s="301"/>
      <c r="K2" s="301"/>
      <c r="L2" s="301"/>
      <c r="M2" s="301"/>
      <c r="N2" s="8"/>
      <c r="O2" s="8"/>
    </row>
    <row r="3" spans="1:15" s="9" customFormat="1" ht="32.25" customHeight="1" x14ac:dyDescent="0.25">
      <c r="A3" s="371" t="s">
        <v>756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</row>
    <row r="4" spans="1:15" ht="16.5" customHeight="1" x14ac:dyDescent="0.25">
      <c r="A4" s="302" t="s">
        <v>175</v>
      </c>
      <c r="B4" s="303" t="s">
        <v>175</v>
      </c>
      <c r="C4" s="304"/>
      <c r="E4" s="306" t="s">
        <v>145</v>
      </c>
      <c r="F4" s="307"/>
      <c r="G4" s="303"/>
      <c r="H4" s="307"/>
      <c r="I4" s="303"/>
      <c r="J4" s="308"/>
      <c r="K4" s="308"/>
      <c r="L4" s="308"/>
      <c r="M4" s="308"/>
    </row>
    <row r="5" spans="1:15" s="314" customFormat="1" ht="40.5" customHeight="1" x14ac:dyDescent="0.25">
      <c r="A5" s="309" t="s">
        <v>176</v>
      </c>
      <c r="B5" s="310" t="s">
        <v>177</v>
      </c>
      <c r="C5" s="311" t="s">
        <v>757</v>
      </c>
      <c r="D5" s="311" t="s">
        <v>758</v>
      </c>
      <c r="E5" s="311" t="s">
        <v>759</v>
      </c>
      <c r="F5" s="312" t="s">
        <v>760</v>
      </c>
      <c r="G5" s="310" t="s">
        <v>761</v>
      </c>
      <c r="H5" s="312" t="s">
        <v>762</v>
      </c>
      <c r="I5" s="310" t="s">
        <v>763</v>
      </c>
      <c r="J5" s="310" t="s">
        <v>764</v>
      </c>
      <c r="K5" s="310"/>
      <c r="L5" s="310"/>
      <c r="M5" s="310"/>
      <c r="N5" s="313" t="s">
        <v>765</v>
      </c>
      <c r="O5" s="313" t="s">
        <v>766</v>
      </c>
    </row>
    <row r="6" spans="1:15" s="317" customFormat="1" ht="12.75" hidden="1" customHeight="1" x14ac:dyDescent="0.25">
      <c r="A6" s="313">
        <v>1</v>
      </c>
      <c r="B6" s="313">
        <v>2</v>
      </c>
      <c r="C6" s="315">
        <v>6</v>
      </c>
      <c r="D6" s="315">
        <v>7</v>
      </c>
      <c r="E6" s="315">
        <v>8</v>
      </c>
      <c r="F6" s="310" t="s">
        <v>767</v>
      </c>
      <c r="G6" s="313"/>
      <c r="H6" s="310" t="s">
        <v>767</v>
      </c>
      <c r="I6" s="313"/>
      <c r="J6" s="313" t="s">
        <v>768</v>
      </c>
      <c r="K6" s="313"/>
      <c r="L6" s="313"/>
      <c r="M6" s="313"/>
      <c r="N6" s="316" t="s">
        <v>769</v>
      </c>
      <c r="O6" s="316" t="s">
        <v>770</v>
      </c>
    </row>
    <row r="7" spans="1:15" s="324" customFormat="1" ht="33.75" customHeight="1" x14ac:dyDescent="0.25">
      <c r="A7" s="318" t="s">
        <v>178</v>
      </c>
      <c r="B7" s="319" t="s">
        <v>179</v>
      </c>
      <c r="C7" s="320">
        <f t="shared" ref="C7:I7" si="0">C8+C17+C27+C35+C38+C51+C64+C69+C58</f>
        <v>145664800</v>
      </c>
      <c r="D7" s="320">
        <f t="shared" si="0"/>
        <v>153203800</v>
      </c>
      <c r="E7" s="320">
        <f t="shared" si="0"/>
        <v>166254000</v>
      </c>
      <c r="F7" s="321" t="e">
        <f t="shared" si="0"/>
        <v>#REF!</v>
      </c>
      <c r="G7" s="321" t="e">
        <f t="shared" si="0"/>
        <v>#REF!</v>
      </c>
      <c r="H7" s="321" t="e">
        <f t="shared" si="0"/>
        <v>#REF!</v>
      </c>
      <c r="I7" s="321" t="e">
        <f t="shared" si="0"/>
        <v>#REF!</v>
      </c>
      <c r="J7" s="322" t="e">
        <f>C7-#REF!</f>
        <v>#REF!</v>
      </c>
      <c r="K7" s="322"/>
      <c r="L7" s="322"/>
      <c r="M7" s="322"/>
      <c r="N7" s="323" t="e">
        <f>C7/#REF!*100</f>
        <v>#REF!</v>
      </c>
      <c r="O7" s="323" t="e">
        <f>C7/#REF!*100</f>
        <v>#REF!</v>
      </c>
    </row>
    <row r="8" spans="1:15" s="324" customFormat="1" ht="17.25" customHeight="1" x14ac:dyDescent="0.25">
      <c r="A8" s="318" t="s">
        <v>180</v>
      </c>
      <c r="B8" s="319" t="s">
        <v>181</v>
      </c>
      <c r="C8" s="320">
        <f t="shared" ref="C8:I8" si="1">C9</f>
        <v>126796200</v>
      </c>
      <c r="D8" s="320">
        <f t="shared" si="1"/>
        <v>134368000</v>
      </c>
      <c r="E8" s="320">
        <f t="shared" si="1"/>
        <v>146852000</v>
      </c>
      <c r="F8" s="321">
        <f t="shared" si="1"/>
        <v>0</v>
      </c>
      <c r="G8" s="321">
        <f t="shared" si="1"/>
        <v>142907000</v>
      </c>
      <c r="H8" s="321">
        <f t="shared" si="1"/>
        <v>0</v>
      </c>
      <c r="I8" s="321">
        <f t="shared" si="1"/>
        <v>142907000</v>
      </c>
      <c r="J8" s="322" t="e">
        <f>C8-#REF!</f>
        <v>#REF!</v>
      </c>
      <c r="K8" s="322"/>
      <c r="L8" s="322"/>
      <c r="M8" s="322"/>
      <c r="N8" s="323" t="e">
        <f>C8/#REF!*100</f>
        <v>#REF!</v>
      </c>
      <c r="O8" s="323" t="e">
        <f>C8/#REF!*100</f>
        <v>#REF!</v>
      </c>
    </row>
    <row r="9" spans="1:15" s="324" customFormat="1" x14ac:dyDescent="0.25">
      <c r="A9" s="318" t="s">
        <v>182</v>
      </c>
      <c r="B9" s="325" t="s">
        <v>183</v>
      </c>
      <c r="C9" s="326">
        <f>C10+C11+C12+C13+C14+C15+C16</f>
        <v>126796200</v>
      </c>
      <c r="D9" s="326">
        <f t="shared" ref="D9:E9" si="2">D10+D11+D12+D13+D14+D15+D16</f>
        <v>134368000</v>
      </c>
      <c r="E9" s="326">
        <f t="shared" si="2"/>
        <v>146852000</v>
      </c>
      <c r="F9" s="327">
        <f t="shared" ref="F9:I9" si="3">F10+F11+F12+F13</f>
        <v>0</v>
      </c>
      <c r="G9" s="327">
        <f t="shared" si="3"/>
        <v>142907000</v>
      </c>
      <c r="H9" s="327">
        <f t="shared" si="3"/>
        <v>0</v>
      </c>
      <c r="I9" s="327">
        <f t="shared" si="3"/>
        <v>142907000</v>
      </c>
      <c r="J9" s="322" t="e">
        <f>C9-#REF!</f>
        <v>#REF!</v>
      </c>
      <c r="K9" s="322"/>
      <c r="L9" s="322"/>
      <c r="M9" s="322"/>
      <c r="N9" s="323" t="e">
        <f>C9/#REF!*100</f>
        <v>#REF!</v>
      </c>
      <c r="O9" s="323" t="e">
        <f>C9/#REF!*100</f>
        <v>#REF!</v>
      </c>
    </row>
    <row r="10" spans="1:15" s="324" customFormat="1" ht="120.75" customHeight="1" x14ac:dyDescent="0.25">
      <c r="A10" s="318" t="s">
        <v>184</v>
      </c>
      <c r="B10" s="293" t="s">
        <v>185</v>
      </c>
      <c r="C10" s="326">
        <f>118941000+3000000+535121+79</f>
        <v>122476200</v>
      </c>
      <c r="D10" s="326">
        <v>129646000</v>
      </c>
      <c r="E10" s="326">
        <v>141703000</v>
      </c>
      <c r="F10" s="327"/>
      <c r="G10" s="322">
        <f t="shared" ref="G10:G16" si="4">E10+F10</f>
        <v>141703000</v>
      </c>
      <c r="H10" s="327"/>
      <c r="I10" s="322">
        <f t="shared" ref="I10:I16" si="5">G10+H10</f>
        <v>141703000</v>
      </c>
      <c r="J10" s="322" t="e">
        <f>C10-#REF!</f>
        <v>#REF!</v>
      </c>
      <c r="K10" s="322"/>
      <c r="L10" s="322"/>
      <c r="M10" s="322"/>
      <c r="N10" s="328" t="e">
        <f>C10/#REF!*100</f>
        <v>#REF!</v>
      </c>
      <c r="O10" s="328" t="e">
        <f>C10/#REF!*100</f>
        <v>#REF!</v>
      </c>
    </row>
    <row r="11" spans="1:15" s="324" customFormat="1" ht="185.25" customHeight="1" x14ac:dyDescent="0.25">
      <c r="A11" s="318" t="s">
        <v>186</v>
      </c>
      <c r="B11" s="329" t="s">
        <v>187</v>
      </c>
      <c r="C11" s="326">
        <v>202000</v>
      </c>
      <c r="D11" s="326">
        <v>221000</v>
      </c>
      <c r="E11" s="326">
        <v>241000</v>
      </c>
      <c r="F11" s="327"/>
      <c r="G11" s="322">
        <f t="shared" si="4"/>
        <v>241000</v>
      </c>
      <c r="H11" s="327"/>
      <c r="I11" s="322">
        <f t="shared" si="5"/>
        <v>241000</v>
      </c>
      <c r="J11" s="322" t="e">
        <f>C11-#REF!</f>
        <v>#REF!</v>
      </c>
      <c r="K11" s="322"/>
      <c r="L11" s="322"/>
      <c r="M11" s="322"/>
      <c r="N11" s="328" t="e">
        <f>C11/#REF!*100</f>
        <v>#REF!</v>
      </c>
      <c r="O11" s="328" t="e">
        <f>C11/#REF!*100</f>
        <v>#REF!</v>
      </c>
    </row>
    <row r="12" spans="1:15" s="324" customFormat="1" ht="71.25" customHeight="1" x14ac:dyDescent="0.25">
      <c r="A12" s="318" t="s">
        <v>188</v>
      </c>
      <c r="B12" s="293" t="s">
        <v>189</v>
      </c>
      <c r="C12" s="326">
        <v>804000</v>
      </c>
      <c r="D12" s="326">
        <v>876000</v>
      </c>
      <c r="E12" s="326">
        <v>957000</v>
      </c>
      <c r="F12" s="327"/>
      <c r="G12" s="322">
        <f t="shared" si="4"/>
        <v>957000</v>
      </c>
      <c r="H12" s="327"/>
      <c r="I12" s="322">
        <f t="shared" si="5"/>
        <v>957000</v>
      </c>
      <c r="J12" s="322" t="e">
        <f>C12-#REF!</f>
        <v>#REF!</v>
      </c>
      <c r="K12" s="322"/>
      <c r="L12" s="322"/>
      <c r="M12" s="322"/>
      <c r="N12" s="328" t="e">
        <f>C12/#REF!*100</f>
        <v>#REF!</v>
      </c>
      <c r="O12" s="328" t="e">
        <f>C12/#REF!*100</f>
        <v>#REF!</v>
      </c>
    </row>
    <row r="13" spans="1:15" s="324" customFormat="1" ht="135" x14ac:dyDescent="0.25">
      <c r="A13" s="318" t="s">
        <v>771</v>
      </c>
      <c r="B13" s="329" t="s">
        <v>772</v>
      </c>
      <c r="C13" s="326">
        <v>5000</v>
      </c>
      <c r="D13" s="326">
        <v>6000</v>
      </c>
      <c r="E13" s="326">
        <v>6000</v>
      </c>
      <c r="F13" s="327"/>
      <c r="G13" s="322">
        <f t="shared" si="4"/>
        <v>6000</v>
      </c>
      <c r="H13" s="327"/>
      <c r="I13" s="322">
        <f t="shared" si="5"/>
        <v>6000</v>
      </c>
      <c r="J13" s="322" t="e">
        <f>C13-#REF!</f>
        <v>#REF!</v>
      </c>
      <c r="K13" s="322"/>
      <c r="L13" s="322"/>
      <c r="M13" s="322"/>
      <c r="N13" s="328" t="e">
        <f>C13/#REF!*100</f>
        <v>#REF!</v>
      </c>
      <c r="O13" s="328" t="e">
        <f>C13/#REF!*100</f>
        <v>#REF!</v>
      </c>
    </row>
    <row r="14" spans="1:15" s="324" customFormat="1" ht="210" x14ac:dyDescent="0.25">
      <c r="A14" s="318" t="s">
        <v>736</v>
      </c>
      <c r="B14" s="330" t="s">
        <v>737</v>
      </c>
      <c r="C14" s="326">
        <v>1201000</v>
      </c>
      <c r="D14" s="326">
        <v>1309000</v>
      </c>
      <c r="E14" s="326">
        <v>1431000</v>
      </c>
      <c r="F14" s="327"/>
      <c r="G14" s="322">
        <f t="shared" si="4"/>
        <v>1431000</v>
      </c>
      <c r="H14" s="327"/>
      <c r="I14" s="322">
        <f t="shared" si="5"/>
        <v>1431000</v>
      </c>
      <c r="J14" s="322" t="e">
        <f>C14-#REF!</f>
        <v>#REF!</v>
      </c>
      <c r="K14" s="322"/>
      <c r="L14" s="322"/>
      <c r="M14" s="322"/>
      <c r="N14" s="328" t="e">
        <f>C14/#REF!*100</f>
        <v>#REF!</v>
      </c>
      <c r="O14" s="328" t="e">
        <f>C14/#REF!*100</f>
        <v>#REF!</v>
      </c>
    </row>
    <row r="15" spans="1:15" s="324" customFormat="1" ht="105" x14ac:dyDescent="0.25">
      <c r="A15" s="318" t="s">
        <v>738</v>
      </c>
      <c r="B15" s="329" t="s">
        <v>739</v>
      </c>
      <c r="C15" s="326">
        <v>512000</v>
      </c>
      <c r="D15" s="326">
        <v>561000</v>
      </c>
      <c r="E15" s="326">
        <v>611000</v>
      </c>
      <c r="F15" s="327"/>
      <c r="G15" s="322">
        <f t="shared" si="4"/>
        <v>611000</v>
      </c>
      <c r="H15" s="327"/>
      <c r="I15" s="322">
        <f t="shared" si="5"/>
        <v>611000</v>
      </c>
      <c r="J15" s="322" t="e">
        <f>C15-#REF!</f>
        <v>#REF!</v>
      </c>
      <c r="K15" s="322"/>
      <c r="L15" s="322"/>
      <c r="M15" s="322"/>
      <c r="N15" s="328" t="e">
        <f>C15/#REF!*100</f>
        <v>#REF!</v>
      </c>
      <c r="O15" s="328" t="e">
        <f>C15/#REF!*100</f>
        <v>#REF!</v>
      </c>
    </row>
    <row r="16" spans="1:15" s="324" customFormat="1" ht="105" x14ac:dyDescent="0.25">
      <c r="A16" s="331" t="s">
        <v>740</v>
      </c>
      <c r="B16" s="329" t="s">
        <v>741</v>
      </c>
      <c r="C16" s="326">
        <v>1596000</v>
      </c>
      <c r="D16" s="326">
        <v>1749000</v>
      </c>
      <c r="E16" s="326">
        <v>1903000</v>
      </c>
      <c r="F16" s="327"/>
      <c r="G16" s="322">
        <f t="shared" si="4"/>
        <v>1903000</v>
      </c>
      <c r="H16" s="327"/>
      <c r="I16" s="322">
        <f t="shared" si="5"/>
        <v>1903000</v>
      </c>
      <c r="J16" s="322" t="e">
        <f>C16-#REF!</f>
        <v>#REF!</v>
      </c>
      <c r="K16" s="322"/>
      <c r="L16" s="322"/>
      <c r="M16" s="322"/>
      <c r="N16" s="328" t="e">
        <f>C16/#REF!*100</f>
        <v>#REF!</v>
      </c>
      <c r="O16" s="328" t="e">
        <f>C16/#REF!*100</f>
        <v>#REF!</v>
      </c>
    </row>
    <row r="17" spans="1:15" s="324" customFormat="1" ht="48" customHeight="1" x14ac:dyDescent="0.25">
      <c r="A17" s="318" t="s">
        <v>190</v>
      </c>
      <c r="B17" s="319" t="s">
        <v>191</v>
      </c>
      <c r="C17" s="320">
        <f t="shared" ref="C17:I17" si="6">C18</f>
        <v>10426500</v>
      </c>
      <c r="D17" s="320">
        <f t="shared" si="6"/>
        <v>10520000</v>
      </c>
      <c r="E17" s="320">
        <f t="shared" si="6"/>
        <v>10699600</v>
      </c>
      <c r="F17" s="321">
        <f t="shared" si="6"/>
        <v>0</v>
      </c>
      <c r="G17" s="321">
        <f t="shared" si="6"/>
        <v>10699600</v>
      </c>
      <c r="H17" s="321">
        <f t="shared" si="6"/>
        <v>0</v>
      </c>
      <c r="I17" s="321">
        <f t="shared" si="6"/>
        <v>10699600</v>
      </c>
      <c r="J17" s="322" t="e">
        <f>C17-#REF!</f>
        <v>#REF!</v>
      </c>
      <c r="K17" s="322"/>
      <c r="L17" s="322"/>
      <c r="M17" s="322"/>
      <c r="N17" s="328" t="e">
        <f>C17/#REF!*100</f>
        <v>#REF!</v>
      </c>
      <c r="O17" s="328" t="e">
        <f>C17/#REF!*100</f>
        <v>#REF!</v>
      </c>
    </row>
    <row r="18" spans="1:15" s="324" customFormat="1" ht="46.5" customHeight="1" x14ac:dyDescent="0.25">
      <c r="A18" s="318" t="s">
        <v>192</v>
      </c>
      <c r="B18" s="329" t="s">
        <v>193</v>
      </c>
      <c r="C18" s="326">
        <f t="shared" ref="C18:I18" si="7">C19+C21+C23+C25</f>
        <v>10426500</v>
      </c>
      <c r="D18" s="326">
        <f t="shared" si="7"/>
        <v>10520000</v>
      </c>
      <c r="E18" s="326">
        <f t="shared" si="7"/>
        <v>10699600</v>
      </c>
      <c r="F18" s="327">
        <f t="shared" si="7"/>
        <v>0</v>
      </c>
      <c r="G18" s="327">
        <f t="shared" si="7"/>
        <v>10699600</v>
      </c>
      <c r="H18" s="327">
        <f t="shared" si="7"/>
        <v>0</v>
      </c>
      <c r="I18" s="327">
        <f t="shared" si="7"/>
        <v>10699600</v>
      </c>
      <c r="J18" s="322" t="e">
        <f>C18-#REF!</f>
        <v>#REF!</v>
      </c>
      <c r="K18" s="322"/>
      <c r="L18" s="322"/>
      <c r="M18" s="322"/>
      <c r="N18" s="328" t="e">
        <f>C18/#REF!*100</f>
        <v>#REF!</v>
      </c>
      <c r="O18" s="328" t="e">
        <f>C18/#REF!*100</f>
        <v>#REF!</v>
      </c>
    </row>
    <row r="19" spans="1:15" s="324" customFormat="1" ht="120.75" customHeight="1" x14ac:dyDescent="0.25">
      <c r="A19" s="318" t="s">
        <v>194</v>
      </c>
      <c r="B19" s="329" t="s">
        <v>195</v>
      </c>
      <c r="C19" s="326">
        <f>C20</f>
        <v>5455900</v>
      </c>
      <c r="D19" s="326">
        <f t="shared" ref="D19:E19" si="8">D20</f>
        <v>5497900</v>
      </c>
      <c r="E19" s="326">
        <f t="shared" si="8"/>
        <v>5583000</v>
      </c>
      <c r="F19" s="327"/>
      <c r="G19" s="322">
        <f>E19+F19</f>
        <v>5583000</v>
      </c>
      <c r="H19" s="327"/>
      <c r="I19" s="322">
        <f>G19+H19</f>
        <v>5583000</v>
      </c>
      <c r="J19" s="322" t="e">
        <f>C19-#REF!</f>
        <v>#REF!</v>
      </c>
      <c r="K19" s="322"/>
      <c r="L19" s="322"/>
      <c r="M19" s="322"/>
      <c r="N19" s="328" t="e">
        <f>C19/#REF!*100</f>
        <v>#REF!</v>
      </c>
      <c r="O19" s="328" t="e">
        <f>C19/#REF!*100</f>
        <v>#REF!</v>
      </c>
    </row>
    <row r="20" spans="1:15" s="324" customFormat="1" ht="147.75" customHeight="1" x14ac:dyDescent="0.25">
      <c r="A20" s="332" t="s">
        <v>334</v>
      </c>
      <c r="B20" s="333" t="s">
        <v>335</v>
      </c>
      <c r="C20" s="326">
        <v>5455900</v>
      </c>
      <c r="D20" s="326">
        <v>5497900</v>
      </c>
      <c r="E20" s="326">
        <v>5583000</v>
      </c>
      <c r="F20" s="327"/>
      <c r="G20" s="322"/>
      <c r="H20" s="327"/>
      <c r="I20" s="322"/>
      <c r="J20" s="322"/>
      <c r="K20" s="322"/>
      <c r="L20" s="322"/>
      <c r="M20" s="322"/>
      <c r="N20" s="328"/>
      <c r="O20" s="328"/>
    </row>
    <row r="21" spans="1:15" s="324" customFormat="1" ht="145.5" customHeight="1" x14ac:dyDescent="0.25">
      <c r="A21" s="318" t="s">
        <v>196</v>
      </c>
      <c r="B21" s="329" t="s">
        <v>197</v>
      </c>
      <c r="C21" s="326">
        <f>C22</f>
        <v>26600</v>
      </c>
      <c r="D21" s="326">
        <f t="shared" ref="D21:E21" si="9">D22</f>
        <v>26800</v>
      </c>
      <c r="E21" s="326">
        <f t="shared" si="9"/>
        <v>27200</v>
      </c>
      <c r="F21" s="327"/>
      <c r="G21" s="322">
        <f>E21+F21</f>
        <v>27200</v>
      </c>
      <c r="H21" s="327"/>
      <c r="I21" s="322">
        <f>G21+H21</f>
        <v>27200</v>
      </c>
      <c r="J21" s="322" t="e">
        <f>C21-#REF!</f>
        <v>#REF!</v>
      </c>
      <c r="K21" s="322"/>
      <c r="L21" s="322"/>
      <c r="M21" s="322"/>
      <c r="N21" s="328" t="e">
        <f>C21/#REF!*100</f>
        <v>#REF!</v>
      </c>
      <c r="O21" s="328" t="e">
        <f>C21/#REF!*100</f>
        <v>#REF!</v>
      </c>
    </row>
    <row r="22" spans="1:15" s="324" customFormat="1" ht="171" customHeight="1" x14ac:dyDescent="0.25">
      <c r="A22" s="332" t="s">
        <v>336</v>
      </c>
      <c r="B22" s="333" t="s">
        <v>337</v>
      </c>
      <c r="C22" s="326">
        <v>26600</v>
      </c>
      <c r="D22" s="326">
        <v>26800</v>
      </c>
      <c r="E22" s="326">
        <v>27200</v>
      </c>
      <c r="F22" s="327"/>
      <c r="G22" s="322"/>
      <c r="H22" s="327"/>
      <c r="I22" s="322"/>
      <c r="J22" s="322"/>
      <c r="K22" s="322"/>
      <c r="L22" s="322"/>
      <c r="M22" s="322"/>
      <c r="N22" s="328"/>
      <c r="O22" s="328"/>
    </row>
    <row r="23" spans="1:15" s="324" customFormat="1" ht="120.75" customHeight="1" x14ac:dyDescent="0.25">
      <c r="A23" s="318" t="s">
        <v>198</v>
      </c>
      <c r="B23" s="329" t="s">
        <v>199</v>
      </c>
      <c r="C23" s="326">
        <f>C24</f>
        <v>5277300</v>
      </c>
      <c r="D23" s="326">
        <f t="shared" ref="D23:E23" si="10">D24</f>
        <v>5317700</v>
      </c>
      <c r="E23" s="326">
        <f t="shared" si="10"/>
        <v>5403900</v>
      </c>
      <c r="F23" s="327"/>
      <c r="G23" s="322">
        <f>E23+F23</f>
        <v>5403900</v>
      </c>
      <c r="H23" s="327"/>
      <c r="I23" s="322">
        <f>G23+H23</f>
        <v>5403900</v>
      </c>
      <c r="J23" s="322" t="e">
        <f>C23-#REF!</f>
        <v>#REF!</v>
      </c>
      <c r="K23" s="322"/>
      <c r="L23" s="322"/>
      <c r="M23" s="322"/>
      <c r="N23" s="328" t="e">
        <f>C23/#REF!*100</f>
        <v>#REF!</v>
      </c>
      <c r="O23" s="328" t="e">
        <f>C23/#REF!*100</f>
        <v>#REF!</v>
      </c>
    </row>
    <row r="24" spans="1:15" s="324" customFormat="1" ht="195" customHeight="1" x14ac:dyDescent="0.25">
      <c r="A24" s="332" t="s">
        <v>338</v>
      </c>
      <c r="B24" s="333" t="s">
        <v>339</v>
      </c>
      <c r="C24" s="326">
        <v>5277300</v>
      </c>
      <c r="D24" s="326">
        <v>5317700</v>
      </c>
      <c r="E24" s="326">
        <v>5403900</v>
      </c>
      <c r="F24" s="327"/>
      <c r="G24" s="322"/>
      <c r="H24" s="327"/>
      <c r="I24" s="322"/>
      <c r="J24" s="322"/>
      <c r="K24" s="322"/>
      <c r="L24" s="322"/>
      <c r="M24" s="322"/>
      <c r="N24" s="328"/>
      <c r="O24" s="328"/>
    </row>
    <row r="25" spans="1:15" s="324" customFormat="1" ht="119.25" customHeight="1" x14ac:dyDescent="0.25">
      <c r="A25" s="318" t="s">
        <v>200</v>
      </c>
      <c r="B25" s="329" t="s">
        <v>201</v>
      </c>
      <c r="C25" s="326">
        <f>C26</f>
        <v>-333300</v>
      </c>
      <c r="D25" s="326">
        <f t="shared" ref="D25:E25" si="11">D26</f>
        <v>-322400</v>
      </c>
      <c r="E25" s="326">
        <f t="shared" si="11"/>
        <v>-314500</v>
      </c>
      <c r="F25" s="327"/>
      <c r="G25" s="322">
        <f>E25+F25</f>
        <v>-314500</v>
      </c>
      <c r="H25" s="327"/>
      <c r="I25" s="322">
        <f>G25+H25</f>
        <v>-314500</v>
      </c>
      <c r="J25" s="322" t="e">
        <f>C25-#REF!</f>
        <v>#REF!</v>
      </c>
      <c r="K25" s="322"/>
      <c r="L25" s="322"/>
      <c r="M25" s="322"/>
      <c r="N25" s="328" t="e">
        <f>C25/#REF!*100</f>
        <v>#REF!</v>
      </c>
      <c r="O25" s="328" t="e">
        <f>C25/#REF!*100</f>
        <v>#REF!</v>
      </c>
    </row>
    <row r="26" spans="1:15" s="324" customFormat="1" ht="181.5" customHeight="1" x14ac:dyDescent="0.25">
      <c r="A26" s="332" t="s">
        <v>340</v>
      </c>
      <c r="B26" s="334" t="s">
        <v>341</v>
      </c>
      <c r="C26" s="326">
        <v>-333300</v>
      </c>
      <c r="D26" s="326">
        <v>-322400</v>
      </c>
      <c r="E26" s="326">
        <v>-314500</v>
      </c>
      <c r="F26" s="327"/>
      <c r="G26" s="322"/>
      <c r="H26" s="327"/>
      <c r="I26" s="322"/>
      <c r="J26" s="322"/>
      <c r="K26" s="322"/>
      <c r="L26" s="322"/>
      <c r="M26" s="322"/>
      <c r="N26" s="328"/>
      <c r="O26" s="328"/>
    </row>
    <row r="27" spans="1:15" s="324" customFormat="1" ht="33.75" customHeight="1" x14ac:dyDescent="0.25">
      <c r="A27" s="318" t="s">
        <v>202</v>
      </c>
      <c r="B27" s="319" t="s">
        <v>203</v>
      </c>
      <c r="C27" s="320">
        <f xml:space="preserve"> C28+C31+C33</f>
        <v>230000</v>
      </c>
      <c r="D27" s="320">
        <f t="shared" ref="D27:I27" si="12" xml:space="preserve"> D28+D31+D33</f>
        <v>295000</v>
      </c>
      <c r="E27" s="320">
        <f t="shared" si="12"/>
        <v>441000</v>
      </c>
      <c r="F27" s="321">
        <f t="shared" si="12"/>
        <v>0</v>
      </c>
      <c r="G27" s="321">
        <f t="shared" si="12"/>
        <v>441000</v>
      </c>
      <c r="H27" s="321">
        <f t="shared" si="12"/>
        <v>0</v>
      </c>
      <c r="I27" s="321">
        <f t="shared" si="12"/>
        <v>441000</v>
      </c>
      <c r="J27" s="322" t="e">
        <f>C27-#REF!</f>
        <v>#REF!</v>
      </c>
      <c r="K27" s="322"/>
      <c r="L27" s="322"/>
      <c r="M27" s="322"/>
      <c r="N27" s="323" t="e">
        <f>C27/#REF!*100</f>
        <v>#REF!</v>
      </c>
      <c r="O27" s="323" t="e">
        <f>C27/#REF!*100</f>
        <v>#REF!</v>
      </c>
    </row>
    <row r="28" spans="1:15" s="324" customFormat="1" ht="18" customHeight="1" x14ac:dyDescent="0.25">
      <c r="A28" s="318" t="s">
        <v>773</v>
      </c>
      <c r="B28" s="293" t="s">
        <v>774</v>
      </c>
      <c r="C28" s="326">
        <f t="shared" ref="C28:I28" si="13">C29+C30</f>
        <v>0</v>
      </c>
      <c r="D28" s="326">
        <f t="shared" si="13"/>
        <v>0</v>
      </c>
      <c r="E28" s="326">
        <f t="shared" si="13"/>
        <v>1000</v>
      </c>
      <c r="F28" s="327">
        <f t="shared" si="13"/>
        <v>0</v>
      </c>
      <c r="G28" s="327">
        <f t="shared" si="13"/>
        <v>1000</v>
      </c>
      <c r="H28" s="327">
        <f t="shared" si="13"/>
        <v>0</v>
      </c>
      <c r="I28" s="327">
        <f t="shared" si="13"/>
        <v>1000</v>
      </c>
      <c r="J28" s="322" t="e">
        <f>C28-#REF!</f>
        <v>#REF!</v>
      </c>
      <c r="K28" s="322"/>
      <c r="L28" s="322"/>
      <c r="M28" s="322"/>
      <c r="N28" s="323" t="e">
        <f>C28/#REF!*100</f>
        <v>#REF!</v>
      </c>
      <c r="O28" s="323" t="e">
        <f>C28/#REF!*100</f>
        <v>#REF!</v>
      </c>
    </row>
    <row r="29" spans="1:15" s="324" customFormat="1" ht="28.5" customHeight="1" x14ac:dyDescent="0.25">
      <c r="A29" s="318" t="s">
        <v>775</v>
      </c>
      <c r="B29" s="293" t="s">
        <v>774</v>
      </c>
      <c r="C29" s="326">
        <v>0</v>
      </c>
      <c r="D29" s="326">
        <v>0</v>
      </c>
      <c r="E29" s="326">
        <v>1000</v>
      </c>
      <c r="F29" s="327"/>
      <c r="G29" s="322">
        <f>E29+F29</f>
        <v>1000</v>
      </c>
      <c r="H29" s="327"/>
      <c r="I29" s="322">
        <f>G29+H29</f>
        <v>1000</v>
      </c>
      <c r="J29" s="322" t="e">
        <f>C29-#REF!</f>
        <v>#REF!</v>
      </c>
      <c r="K29" s="322"/>
      <c r="L29" s="322"/>
      <c r="M29" s="322"/>
      <c r="N29" s="323" t="e">
        <f>C29/#REF!*100</f>
        <v>#REF!</v>
      </c>
      <c r="O29" s="323" t="e">
        <f>C29/#REF!*100</f>
        <v>#REF!</v>
      </c>
    </row>
    <row r="30" spans="1:15" s="324" customFormat="1" ht="19.5" hidden="1" customHeight="1" x14ac:dyDescent="0.25">
      <c r="A30" s="318" t="s">
        <v>776</v>
      </c>
      <c r="B30" s="293" t="s">
        <v>777</v>
      </c>
      <c r="C30" s="326"/>
      <c r="D30" s="326"/>
      <c r="E30" s="326"/>
      <c r="F30" s="327"/>
      <c r="G30" s="322">
        <f>E30+F30</f>
        <v>0</v>
      </c>
      <c r="H30" s="327"/>
      <c r="I30" s="322">
        <f>G30+H30</f>
        <v>0</v>
      </c>
      <c r="J30" s="322" t="e">
        <f>C30-#REF!</f>
        <v>#REF!</v>
      </c>
      <c r="K30" s="322"/>
      <c r="L30" s="322"/>
      <c r="M30" s="322"/>
      <c r="N30" s="323" t="e">
        <f>C30/#REF!*100</f>
        <v>#REF!</v>
      </c>
      <c r="O30" s="323" t="e">
        <f>C30/#REF!*100</f>
        <v>#REF!</v>
      </c>
    </row>
    <row r="31" spans="1:15" s="324" customFormat="1" ht="18.75" customHeight="1" x14ac:dyDescent="0.25">
      <c r="A31" s="318" t="s">
        <v>204</v>
      </c>
      <c r="B31" s="293" t="s">
        <v>205</v>
      </c>
      <c r="C31" s="326">
        <f>C32</f>
        <v>155000</v>
      </c>
      <c r="D31" s="326">
        <f t="shared" ref="D31:I31" si="14">D32</f>
        <v>168000</v>
      </c>
      <c r="E31" s="326">
        <f t="shared" si="14"/>
        <v>182000</v>
      </c>
      <c r="F31" s="327">
        <f t="shared" si="14"/>
        <v>0</v>
      </c>
      <c r="G31" s="327">
        <f t="shared" si="14"/>
        <v>182000</v>
      </c>
      <c r="H31" s="327">
        <f t="shared" si="14"/>
        <v>0</v>
      </c>
      <c r="I31" s="327">
        <f t="shared" si="14"/>
        <v>182000</v>
      </c>
      <c r="J31" s="322" t="e">
        <f>C31-#REF!</f>
        <v>#REF!</v>
      </c>
      <c r="K31" s="322"/>
      <c r="L31" s="322"/>
      <c r="M31" s="322"/>
      <c r="N31" s="328" t="e">
        <f>C31/#REF!*100</f>
        <v>#REF!</v>
      </c>
      <c r="O31" s="328" t="e">
        <f>C31/#REF!*100</f>
        <v>#REF!</v>
      </c>
    </row>
    <row r="32" spans="1:15" s="324" customFormat="1" ht="19.5" customHeight="1" x14ac:dyDescent="0.25">
      <c r="A32" s="318" t="s">
        <v>206</v>
      </c>
      <c r="B32" s="293" t="s">
        <v>205</v>
      </c>
      <c r="C32" s="326">
        <v>155000</v>
      </c>
      <c r="D32" s="326">
        <v>168000</v>
      </c>
      <c r="E32" s="326">
        <v>182000</v>
      </c>
      <c r="F32" s="327"/>
      <c r="G32" s="322">
        <f>E32+F32</f>
        <v>182000</v>
      </c>
      <c r="H32" s="327"/>
      <c r="I32" s="322">
        <f>G32+H32</f>
        <v>182000</v>
      </c>
      <c r="J32" s="322" t="e">
        <f>C32-#REF!</f>
        <v>#REF!</v>
      </c>
      <c r="K32" s="322"/>
      <c r="L32" s="322"/>
      <c r="M32" s="322"/>
      <c r="N32" s="328" t="e">
        <f>C32/#REF!*100</f>
        <v>#REF!</v>
      </c>
      <c r="O32" s="328" t="e">
        <f>C32/#REF!*100</f>
        <v>#REF!</v>
      </c>
    </row>
    <row r="33" spans="1:15" s="324" customFormat="1" ht="48.75" customHeight="1" x14ac:dyDescent="0.25">
      <c r="A33" s="318" t="s">
        <v>207</v>
      </c>
      <c r="B33" s="293" t="s">
        <v>208</v>
      </c>
      <c r="C33" s="326">
        <f>C34</f>
        <v>75000</v>
      </c>
      <c r="D33" s="326">
        <f t="shared" ref="D33:I33" si="15">D34</f>
        <v>127000</v>
      </c>
      <c r="E33" s="326">
        <f t="shared" si="15"/>
        <v>258000</v>
      </c>
      <c r="F33" s="327">
        <f t="shared" si="15"/>
        <v>0</v>
      </c>
      <c r="G33" s="327">
        <f t="shared" si="15"/>
        <v>258000</v>
      </c>
      <c r="H33" s="327">
        <f t="shared" si="15"/>
        <v>0</v>
      </c>
      <c r="I33" s="327">
        <f t="shared" si="15"/>
        <v>258000</v>
      </c>
      <c r="J33" s="322" t="e">
        <f>C33-#REF!</f>
        <v>#REF!</v>
      </c>
      <c r="K33" s="322"/>
      <c r="L33" s="322"/>
      <c r="M33" s="322"/>
      <c r="N33" s="323" t="e">
        <f>C33/#REF!*100</f>
        <v>#REF!</v>
      </c>
      <c r="O33" s="323" t="e">
        <f>C33/#REF!*100</f>
        <v>#REF!</v>
      </c>
    </row>
    <row r="34" spans="1:15" s="324" customFormat="1" ht="62.25" customHeight="1" x14ac:dyDescent="0.25">
      <c r="A34" s="318" t="s">
        <v>209</v>
      </c>
      <c r="B34" s="293" t="s">
        <v>210</v>
      </c>
      <c r="C34" s="326">
        <v>75000</v>
      </c>
      <c r="D34" s="326">
        <v>127000</v>
      </c>
      <c r="E34" s="326">
        <v>258000</v>
      </c>
      <c r="F34" s="327"/>
      <c r="G34" s="322">
        <f>E34+F34</f>
        <v>258000</v>
      </c>
      <c r="H34" s="327"/>
      <c r="I34" s="322">
        <f>G34+H34</f>
        <v>258000</v>
      </c>
      <c r="J34" s="322" t="e">
        <f>C34-#REF!</f>
        <v>#REF!</v>
      </c>
      <c r="K34" s="322"/>
      <c r="L34" s="322"/>
      <c r="M34" s="322"/>
      <c r="N34" s="323" t="e">
        <f>C34/#REF!*100</f>
        <v>#REF!</v>
      </c>
      <c r="O34" s="323" t="e">
        <f>C34/#REF!*100</f>
        <v>#REF!</v>
      </c>
    </row>
    <row r="35" spans="1:15" s="324" customFormat="1" ht="28.5" customHeight="1" x14ac:dyDescent="0.25">
      <c r="A35" s="318" t="s">
        <v>211</v>
      </c>
      <c r="B35" s="319" t="s">
        <v>212</v>
      </c>
      <c r="C35" s="320">
        <f>C36</f>
        <v>4916000</v>
      </c>
      <c r="D35" s="320">
        <f t="shared" ref="D35:I36" si="16">D36</f>
        <v>5142000</v>
      </c>
      <c r="E35" s="320">
        <f t="shared" si="16"/>
        <v>5379000</v>
      </c>
      <c r="F35" s="321">
        <f t="shared" si="16"/>
        <v>0</v>
      </c>
      <c r="G35" s="321">
        <f t="shared" si="16"/>
        <v>5379000</v>
      </c>
      <c r="H35" s="321">
        <f t="shared" si="16"/>
        <v>0</v>
      </c>
      <c r="I35" s="321">
        <f t="shared" si="16"/>
        <v>5379000</v>
      </c>
      <c r="J35" s="322" t="e">
        <f>C35-#REF!</f>
        <v>#REF!</v>
      </c>
      <c r="K35" s="322"/>
      <c r="L35" s="322"/>
      <c r="M35" s="322"/>
      <c r="N35" s="323" t="e">
        <f>C35/#REF!*100</f>
        <v>#REF!</v>
      </c>
      <c r="O35" s="323" t="e">
        <f>C35/#REF!*100</f>
        <v>#REF!</v>
      </c>
    </row>
    <row r="36" spans="1:15" s="324" customFormat="1" ht="48" customHeight="1" x14ac:dyDescent="0.25">
      <c r="A36" s="318" t="s">
        <v>213</v>
      </c>
      <c r="B36" s="293" t="s">
        <v>214</v>
      </c>
      <c r="C36" s="326">
        <f>C37</f>
        <v>4916000</v>
      </c>
      <c r="D36" s="326">
        <f t="shared" si="16"/>
        <v>5142000</v>
      </c>
      <c r="E36" s="326">
        <f t="shared" si="16"/>
        <v>5379000</v>
      </c>
      <c r="F36" s="327">
        <f>F37</f>
        <v>0</v>
      </c>
      <c r="G36" s="327">
        <f>G37</f>
        <v>5379000</v>
      </c>
      <c r="H36" s="327">
        <f>H37</f>
        <v>0</v>
      </c>
      <c r="I36" s="327">
        <f>I37</f>
        <v>5379000</v>
      </c>
      <c r="J36" s="322" t="e">
        <f>C36-#REF!</f>
        <v>#REF!</v>
      </c>
      <c r="K36" s="322"/>
      <c r="L36" s="322"/>
      <c r="M36" s="322"/>
      <c r="N36" s="323" t="e">
        <f>C36/#REF!*100</f>
        <v>#REF!</v>
      </c>
      <c r="O36" s="323" t="e">
        <f>C36/#REF!*100</f>
        <v>#REF!</v>
      </c>
    </row>
    <row r="37" spans="1:15" s="324" customFormat="1" ht="76.5" customHeight="1" x14ac:dyDescent="0.25">
      <c r="A37" s="318" t="s">
        <v>215</v>
      </c>
      <c r="B37" s="293" t="s">
        <v>216</v>
      </c>
      <c r="C37" s="326">
        <v>4916000</v>
      </c>
      <c r="D37" s="326">
        <v>5142000</v>
      </c>
      <c r="E37" s="326">
        <v>5379000</v>
      </c>
      <c r="F37" s="327"/>
      <c r="G37" s="322">
        <f>E37+F37</f>
        <v>5379000</v>
      </c>
      <c r="H37" s="327"/>
      <c r="I37" s="322">
        <f>G37+H37</f>
        <v>5379000</v>
      </c>
      <c r="J37" s="322" t="e">
        <f>C37-#REF!</f>
        <v>#REF!</v>
      </c>
      <c r="K37" s="322"/>
      <c r="L37" s="322"/>
      <c r="M37" s="322"/>
      <c r="N37" s="323" t="e">
        <f>C37/#REF!*100</f>
        <v>#REF!</v>
      </c>
      <c r="O37" s="323" t="e">
        <f>C37/#REF!*100</f>
        <v>#REF!</v>
      </c>
    </row>
    <row r="38" spans="1:15" s="324" customFormat="1" ht="73.5" customHeight="1" x14ac:dyDescent="0.25">
      <c r="A38" s="318" t="s">
        <v>217</v>
      </c>
      <c r="B38" s="319" t="s">
        <v>218</v>
      </c>
      <c r="C38" s="335">
        <f>C39+C45+C48</f>
        <v>1760000</v>
      </c>
      <c r="D38" s="335">
        <f t="shared" ref="D38:I38" si="17">D39+D45+D48</f>
        <v>1825300</v>
      </c>
      <c r="E38" s="335">
        <f t="shared" si="17"/>
        <v>1813000</v>
      </c>
      <c r="F38" s="336">
        <f t="shared" si="17"/>
        <v>0</v>
      </c>
      <c r="G38" s="336">
        <f t="shared" si="17"/>
        <v>1813000</v>
      </c>
      <c r="H38" s="336">
        <f t="shared" si="17"/>
        <v>0</v>
      </c>
      <c r="I38" s="336">
        <f t="shared" si="17"/>
        <v>1813000</v>
      </c>
      <c r="J38" s="322" t="e">
        <f>C38-#REF!</f>
        <v>#REF!</v>
      </c>
      <c r="K38" s="322"/>
      <c r="L38" s="322"/>
      <c r="M38" s="322"/>
      <c r="N38" s="323" t="e">
        <f>C38/#REF!*100</f>
        <v>#REF!</v>
      </c>
      <c r="O38" s="323" t="e">
        <f>C38/#REF!*100</f>
        <v>#REF!</v>
      </c>
    </row>
    <row r="39" spans="1:15" s="324" customFormat="1" ht="105" customHeight="1" x14ac:dyDescent="0.25">
      <c r="A39" s="318" t="s">
        <v>219</v>
      </c>
      <c r="B39" s="329" t="s">
        <v>220</v>
      </c>
      <c r="C39" s="337">
        <f>C40+C43</f>
        <v>1639200</v>
      </c>
      <c r="D39" s="337">
        <f t="shared" ref="D39:I39" si="18">D40+D43</f>
        <v>1704500</v>
      </c>
      <c r="E39" s="337">
        <f t="shared" si="18"/>
        <v>1692200</v>
      </c>
      <c r="F39" s="322">
        <f t="shared" si="18"/>
        <v>0</v>
      </c>
      <c r="G39" s="322">
        <f t="shared" si="18"/>
        <v>1692200</v>
      </c>
      <c r="H39" s="322">
        <f t="shared" si="18"/>
        <v>0</v>
      </c>
      <c r="I39" s="322">
        <f t="shared" si="18"/>
        <v>1692200</v>
      </c>
      <c r="J39" s="322" t="e">
        <f>C39-#REF!</f>
        <v>#REF!</v>
      </c>
      <c r="K39" s="322"/>
      <c r="L39" s="322"/>
      <c r="M39" s="322"/>
      <c r="N39" s="323" t="e">
        <f>C39/#REF!*100</f>
        <v>#REF!</v>
      </c>
      <c r="O39" s="323" t="e">
        <f>C39/#REF!*100</f>
        <v>#REF!</v>
      </c>
    </row>
    <row r="40" spans="1:15" s="324" customFormat="1" ht="102.75" customHeight="1" x14ac:dyDescent="0.25">
      <c r="A40" s="318" t="s">
        <v>221</v>
      </c>
      <c r="B40" s="293" t="s">
        <v>222</v>
      </c>
      <c r="C40" s="326">
        <f>C41+C42</f>
        <v>1492600</v>
      </c>
      <c r="D40" s="326">
        <f t="shared" ref="D40:I40" si="19">D41+D42</f>
        <v>1554200</v>
      </c>
      <c r="E40" s="326">
        <f t="shared" si="19"/>
        <v>1554200</v>
      </c>
      <c r="F40" s="327">
        <f t="shared" si="19"/>
        <v>0</v>
      </c>
      <c r="G40" s="327">
        <f t="shared" si="19"/>
        <v>1554200</v>
      </c>
      <c r="H40" s="327">
        <f t="shared" si="19"/>
        <v>0</v>
      </c>
      <c r="I40" s="327">
        <f t="shared" si="19"/>
        <v>1554200</v>
      </c>
      <c r="J40" s="322" t="e">
        <f>C40-#REF!</f>
        <v>#REF!</v>
      </c>
      <c r="K40" s="322"/>
      <c r="L40" s="322"/>
      <c r="M40" s="322"/>
      <c r="N40" s="323" t="e">
        <f>C40/#REF!*100</f>
        <v>#REF!</v>
      </c>
      <c r="O40" s="323" t="e">
        <f>C40/#REF!*100</f>
        <v>#REF!</v>
      </c>
    </row>
    <row r="41" spans="1:15" s="324" customFormat="1" ht="126" customHeight="1" x14ac:dyDescent="0.25">
      <c r="A41" s="318" t="s">
        <v>223</v>
      </c>
      <c r="B41" s="329" t="s">
        <v>224</v>
      </c>
      <c r="C41" s="326">
        <v>697100</v>
      </c>
      <c r="D41" s="326">
        <v>741600</v>
      </c>
      <c r="E41" s="326">
        <v>741600</v>
      </c>
      <c r="F41" s="327"/>
      <c r="G41" s="322">
        <f>E41+F41</f>
        <v>741600</v>
      </c>
      <c r="H41" s="327"/>
      <c r="I41" s="322">
        <f>G41+H41</f>
        <v>741600</v>
      </c>
      <c r="J41" s="322" t="e">
        <f>C41-#REF!</f>
        <v>#REF!</v>
      </c>
      <c r="K41" s="322"/>
      <c r="L41" s="322"/>
      <c r="M41" s="322"/>
      <c r="N41" s="323" t="e">
        <f>C41/#REF!*100</f>
        <v>#REF!</v>
      </c>
      <c r="O41" s="323" t="e">
        <f>C41/#REF!*100</f>
        <v>#REF!</v>
      </c>
    </row>
    <row r="42" spans="1:15" s="324" customFormat="1" ht="101.25" customHeight="1" x14ac:dyDescent="0.25">
      <c r="A42" s="318" t="s">
        <v>225</v>
      </c>
      <c r="B42" s="329" t="s">
        <v>226</v>
      </c>
      <c r="C42" s="326">
        <v>795500</v>
      </c>
      <c r="D42" s="326">
        <v>812600</v>
      </c>
      <c r="E42" s="326">
        <v>812600</v>
      </c>
      <c r="F42" s="327"/>
      <c r="G42" s="322">
        <f>E42+F42</f>
        <v>812600</v>
      </c>
      <c r="H42" s="327"/>
      <c r="I42" s="322">
        <f>G42+H42</f>
        <v>812600</v>
      </c>
      <c r="J42" s="322" t="e">
        <f>C42-#REF!</f>
        <v>#REF!</v>
      </c>
      <c r="K42" s="322"/>
      <c r="L42" s="322"/>
      <c r="M42" s="322"/>
      <c r="N42" s="323" t="e">
        <f>C42/#REF!*100</f>
        <v>#REF!</v>
      </c>
      <c r="O42" s="323" t="e">
        <f>C42/#REF!*100</f>
        <v>#REF!</v>
      </c>
    </row>
    <row r="43" spans="1:15" s="324" customFormat="1" ht="100.5" customHeight="1" x14ac:dyDescent="0.25">
      <c r="A43" s="318" t="s">
        <v>227</v>
      </c>
      <c r="B43" s="329" t="s">
        <v>228</v>
      </c>
      <c r="C43" s="337">
        <f>C44</f>
        <v>146600</v>
      </c>
      <c r="D43" s="337">
        <f t="shared" ref="D43:I43" si="20">D44</f>
        <v>150300</v>
      </c>
      <c r="E43" s="337">
        <f t="shared" si="20"/>
        <v>138000</v>
      </c>
      <c r="F43" s="322">
        <f t="shared" si="20"/>
        <v>0</v>
      </c>
      <c r="G43" s="322">
        <f t="shared" si="20"/>
        <v>138000</v>
      </c>
      <c r="H43" s="322">
        <f t="shared" si="20"/>
        <v>0</v>
      </c>
      <c r="I43" s="322">
        <f t="shared" si="20"/>
        <v>138000</v>
      </c>
      <c r="J43" s="322" t="e">
        <f>C43-#REF!</f>
        <v>#REF!</v>
      </c>
      <c r="K43" s="322"/>
      <c r="L43" s="322"/>
      <c r="M43" s="322"/>
      <c r="N43" s="323" t="e">
        <f>C43/#REF!*100</f>
        <v>#REF!</v>
      </c>
      <c r="O43" s="323" t="e">
        <f>C43/#REF!*100</f>
        <v>#REF!</v>
      </c>
    </row>
    <row r="44" spans="1:15" s="324" customFormat="1" ht="121.5" customHeight="1" x14ac:dyDescent="0.25">
      <c r="A44" s="318" t="s">
        <v>229</v>
      </c>
      <c r="B44" s="293" t="s">
        <v>230</v>
      </c>
      <c r="C44" s="326">
        <v>146600</v>
      </c>
      <c r="D44" s="326">
        <v>150300</v>
      </c>
      <c r="E44" s="326">
        <v>138000</v>
      </c>
      <c r="F44" s="327"/>
      <c r="G44" s="322">
        <f>E44+F44</f>
        <v>138000</v>
      </c>
      <c r="H44" s="327"/>
      <c r="I44" s="322">
        <f>G44+H44</f>
        <v>138000</v>
      </c>
      <c r="J44" s="322" t="e">
        <f>C44-#REF!</f>
        <v>#REF!</v>
      </c>
      <c r="K44" s="322"/>
      <c r="L44" s="322"/>
      <c r="M44" s="322"/>
      <c r="N44" s="323" t="e">
        <f>C44/#REF!*100</f>
        <v>#REF!</v>
      </c>
      <c r="O44" s="323" t="e">
        <f>C44/#REF!*100</f>
        <v>#REF!</v>
      </c>
    </row>
    <row r="45" spans="1:15" s="324" customFormat="1" ht="26.25" hidden="1" customHeight="1" x14ac:dyDescent="0.25">
      <c r="A45" s="318" t="s">
        <v>778</v>
      </c>
      <c r="B45" s="293" t="s">
        <v>779</v>
      </c>
      <c r="C45" s="326">
        <f>C46</f>
        <v>0</v>
      </c>
      <c r="D45" s="326">
        <f t="shared" ref="D45:I45" si="21">D46</f>
        <v>0</v>
      </c>
      <c r="E45" s="326">
        <f t="shared" si="21"/>
        <v>0</v>
      </c>
      <c r="F45" s="327">
        <f t="shared" si="21"/>
        <v>0</v>
      </c>
      <c r="G45" s="327">
        <f t="shared" si="21"/>
        <v>0</v>
      </c>
      <c r="H45" s="327">
        <f t="shared" si="21"/>
        <v>0</v>
      </c>
      <c r="I45" s="327">
        <f t="shared" si="21"/>
        <v>0</v>
      </c>
      <c r="J45" s="322" t="e">
        <f>C45-#REF!</f>
        <v>#REF!</v>
      </c>
      <c r="K45" s="322"/>
      <c r="L45" s="322"/>
      <c r="M45" s="322"/>
      <c r="N45" s="323" t="e">
        <f>C45/#REF!*100</f>
        <v>#REF!</v>
      </c>
      <c r="O45" s="323" t="e">
        <f>C45/#REF!*100</f>
        <v>#REF!</v>
      </c>
    </row>
    <row r="46" spans="1:15" s="324" customFormat="1" ht="54" hidden="1" customHeight="1" x14ac:dyDescent="0.25">
      <c r="A46" s="318" t="s">
        <v>780</v>
      </c>
      <c r="B46" s="293" t="s">
        <v>781</v>
      </c>
      <c r="C46" s="326">
        <f t="shared" ref="C46:I46" si="22">C47</f>
        <v>0</v>
      </c>
      <c r="D46" s="326">
        <f>D47</f>
        <v>0</v>
      </c>
      <c r="E46" s="326">
        <f>E47</f>
        <v>0</v>
      </c>
      <c r="F46" s="327">
        <f t="shared" si="22"/>
        <v>0</v>
      </c>
      <c r="G46" s="327">
        <f t="shared" si="22"/>
        <v>0</v>
      </c>
      <c r="H46" s="327">
        <f t="shared" si="22"/>
        <v>0</v>
      </c>
      <c r="I46" s="327">
        <f t="shared" si="22"/>
        <v>0</v>
      </c>
      <c r="J46" s="322" t="e">
        <f>C46-#REF!</f>
        <v>#REF!</v>
      </c>
      <c r="K46" s="322"/>
      <c r="L46" s="322"/>
      <c r="M46" s="322"/>
      <c r="N46" s="323" t="e">
        <f>C46/#REF!*100</f>
        <v>#REF!</v>
      </c>
      <c r="O46" s="323" t="e">
        <f>C46/#REF!*100</f>
        <v>#REF!</v>
      </c>
    </row>
    <row r="47" spans="1:15" s="324" customFormat="1" ht="7.5" hidden="1" customHeight="1" x14ac:dyDescent="0.25">
      <c r="A47" s="318" t="s">
        <v>782</v>
      </c>
      <c r="B47" s="293" t="s">
        <v>783</v>
      </c>
      <c r="C47" s="326"/>
      <c r="D47" s="326"/>
      <c r="E47" s="326"/>
      <c r="F47" s="327"/>
      <c r="G47" s="322">
        <f>E47+F47</f>
        <v>0</v>
      </c>
      <c r="H47" s="327"/>
      <c r="I47" s="322">
        <f>G47+H47</f>
        <v>0</v>
      </c>
      <c r="J47" s="322" t="e">
        <f>C47-#REF!</f>
        <v>#REF!</v>
      </c>
      <c r="K47" s="322"/>
      <c r="L47" s="322"/>
      <c r="M47" s="322"/>
      <c r="N47" s="323" t="e">
        <f>C47/#REF!*100</f>
        <v>#REF!</v>
      </c>
      <c r="O47" s="323" t="e">
        <f>C47/#REF!*100</f>
        <v>#REF!</v>
      </c>
    </row>
    <row r="48" spans="1:15" s="324" customFormat="1" ht="134.25" customHeight="1" x14ac:dyDescent="0.25">
      <c r="A48" s="318" t="s">
        <v>231</v>
      </c>
      <c r="B48" s="293" t="s">
        <v>232</v>
      </c>
      <c r="C48" s="326">
        <f t="shared" ref="C48:I49" si="23">C49</f>
        <v>120800</v>
      </c>
      <c r="D48" s="326">
        <f t="shared" si="23"/>
        <v>120800</v>
      </c>
      <c r="E48" s="326">
        <f t="shared" si="23"/>
        <v>120800</v>
      </c>
      <c r="F48" s="327">
        <f t="shared" si="23"/>
        <v>0</v>
      </c>
      <c r="G48" s="327">
        <f t="shared" si="23"/>
        <v>120800</v>
      </c>
      <c r="H48" s="327">
        <f t="shared" si="23"/>
        <v>0</v>
      </c>
      <c r="I48" s="327">
        <f t="shared" si="23"/>
        <v>120800</v>
      </c>
      <c r="J48" s="322" t="e">
        <f>C48-#REF!</f>
        <v>#REF!</v>
      </c>
      <c r="K48" s="322"/>
      <c r="L48" s="322"/>
      <c r="M48" s="322"/>
      <c r="N48" s="323" t="e">
        <f>C48/#REF!*100</f>
        <v>#REF!</v>
      </c>
      <c r="O48" s="323" t="e">
        <f>C48/#REF!*100</f>
        <v>#REF!</v>
      </c>
    </row>
    <row r="49" spans="1:15" s="324" customFormat="1" ht="134.25" customHeight="1" x14ac:dyDescent="0.25">
      <c r="A49" s="318" t="s">
        <v>233</v>
      </c>
      <c r="B49" s="293" t="s">
        <v>234</v>
      </c>
      <c r="C49" s="326">
        <f t="shared" si="23"/>
        <v>120800</v>
      </c>
      <c r="D49" s="326">
        <f t="shared" si="23"/>
        <v>120800</v>
      </c>
      <c r="E49" s="326">
        <f t="shared" si="23"/>
        <v>120800</v>
      </c>
      <c r="F49" s="327">
        <f t="shared" si="23"/>
        <v>0</v>
      </c>
      <c r="G49" s="327">
        <f t="shared" si="23"/>
        <v>120800</v>
      </c>
      <c r="H49" s="327">
        <f t="shared" si="23"/>
        <v>0</v>
      </c>
      <c r="I49" s="327">
        <f t="shared" si="23"/>
        <v>120800</v>
      </c>
      <c r="J49" s="322" t="e">
        <f>C49-#REF!</f>
        <v>#REF!</v>
      </c>
      <c r="K49" s="322"/>
      <c r="L49" s="322"/>
      <c r="M49" s="322"/>
      <c r="N49" s="323" t="e">
        <f>C49/#REF!*100</f>
        <v>#REF!</v>
      </c>
      <c r="O49" s="323" t="e">
        <f>C49/#REF!*100</f>
        <v>#REF!</v>
      </c>
    </row>
    <row r="50" spans="1:15" s="324" customFormat="1" ht="135.75" customHeight="1" x14ac:dyDescent="0.25">
      <c r="A50" s="318" t="s">
        <v>235</v>
      </c>
      <c r="B50" s="293" t="s">
        <v>236</v>
      </c>
      <c r="C50" s="326">
        <v>120800</v>
      </c>
      <c r="D50" s="326">
        <v>120800</v>
      </c>
      <c r="E50" s="326">
        <v>120800</v>
      </c>
      <c r="F50" s="327"/>
      <c r="G50" s="322">
        <f>E50+F50</f>
        <v>120800</v>
      </c>
      <c r="H50" s="327"/>
      <c r="I50" s="322">
        <f>G50+H50</f>
        <v>120800</v>
      </c>
      <c r="J50" s="322" t="e">
        <f>C50-#REF!</f>
        <v>#REF!</v>
      </c>
      <c r="K50" s="322"/>
      <c r="L50" s="322"/>
      <c r="M50" s="322"/>
      <c r="N50" s="323" t="e">
        <f>C50/#REF!*100</f>
        <v>#REF!</v>
      </c>
      <c r="O50" s="323" t="e">
        <f>C50/#REF!*100</f>
        <v>#REF!</v>
      </c>
    </row>
    <row r="51" spans="1:15" s="324" customFormat="1" ht="31.5" customHeight="1" x14ac:dyDescent="0.25">
      <c r="A51" s="318" t="s">
        <v>237</v>
      </c>
      <c r="B51" s="319" t="s">
        <v>238</v>
      </c>
      <c r="C51" s="320">
        <f t="shared" ref="C51:I51" si="24">C52</f>
        <v>195500</v>
      </c>
      <c r="D51" s="320">
        <f t="shared" si="24"/>
        <v>195500</v>
      </c>
      <c r="E51" s="320">
        <f t="shared" si="24"/>
        <v>195500</v>
      </c>
      <c r="F51" s="321">
        <f t="shared" si="24"/>
        <v>0</v>
      </c>
      <c r="G51" s="321">
        <f t="shared" si="24"/>
        <v>195500</v>
      </c>
      <c r="H51" s="321">
        <f t="shared" si="24"/>
        <v>0</v>
      </c>
      <c r="I51" s="321">
        <f t="shared" si="24"/>
        <v>195500</v>
      </c>
      <c r="J51" s="322" t="e">
        <f>C51-#REF!</f>
        <v>#REF!</v>
      </c>
      <c r="K51" s="322"/>
      <c r="L51" s="322"/>
      <c r="M51" s="322"/>
      <c r="N51" s="323" t="e">
        <f>C51/#REF!*100</f>
        <v>#REF!</v>
      </c>
      <c r="O51" s="323" t="e">
        <f>C51/#REF!*100</f>
        <v>#REF!</v>
      </c>
    </row>
    <row r="52" spans="1:15" s="324" customFormat="1" ht="34.5" customHeight="1" x14ac:dyDescent="0.25">
      <c r="A52" s="318" t="s">
        <v>239</v>
      </c>
      <c r="B52" s="293" t="s">
        <v>240</v>
      </c>
      <c r="C52" s="326">
        <f>C53+C54+C56</f>
        <v>195500</v>
      </c>
      <c r="D52" s="326">
        <f t="shared" ref="D52:J52" si="25">D53+D54+D56+D57</f>
        <v>195500</v>
      </c>
      <c r="E52" s="326">
        <f t="shared" si="25"/>
        <v>195500</v>
      </c>
      <c r="F52" s="327">
        <f t="shared" si="25"/>
        <v>0</v>
      </c>
      <c r="G52" s="327">
        <f t="shared" si="25"/>
        <v>195500</v>
      </c>
      <c r="H52" s="327">
        <f t="shared" si="25"/>
        <v>0</v>
      </c>
      <c r="I52" s="327">
        <f t="shared" si="25"/>
        <v>195500</v>
      </c>
      <c r="J52" s="327" t="e">
        <f t="shared" si="25"/>
        <v>#REF!</v>
      </c>
      <c r="K52" s="322"/>
      <c r="L52" s="322"/>
      <c r="M52" s="322"/>
      <c r="N52" s="323" t="e">
        <f>C52/#REF!*100</f>
        <v>#REF!</v>
      </c>
      <c r="O52" s="323" t="e">
        <f>C52/#REF!*100</f>
        <v>#REF!</v>
      </c>
    </row>
    <row r="53" spans="1:15" s="324" customFormat="1" ht="47.25" customHeight="1" x14ac:dyDescent="0.25">
      <c r="A53" s="318" t="s">
        <v>241</v>
      </c>
      <c r="B53" s="293" t="s">
        <v>242</v>
      </c>
      <c r="C53" s="326">
        <v>115700</v>
      </c>
      <c r="D53" s="326">
        <v>115700</v>
      </c>
      <c r="E53" s="326">
        <v>115700</v>
      </c>
      <c r="F53" s="327"/>
      <c r="G53" s="322">
        <f>E53+F53</f>
        <v>115700</v>
      </c>
      <c r="H53" s="327"/>
      <c r="I53" s="322">
        <f>G53+H53</f>
        <v>115700</v>
      </c>
      <c r="J53" s="322" t="e">
        <f>C53-#REF!</f>
        <v>#REF!</v>
      </c>
      <c r="K53" s="322"/>
      <c r="L53" s="322"/>
      <c r="M53" s="322"/>
      <c r="N53" s="323" t="e">
        <f>C53/#REF!*100</f>
        <v>#REF!</v>
      </c>
      <c r="O53" s="323" t="e">
        <f>C53/#REF!*100</f>
        <v>#REF!</v>
      </c>
    </row>
    <row r="54" spans="1:15" s="324" customFormat="1" ht="30.75" customHeight="1" x14ac:dyDescent="0.25">
      <c r="A54" s="318" t="s">
        <v>784</v>
      </c>
      <c r="B54" s="293" t="s">
        <v>785</v>
      </c>
      <c r="C54" s="326">
        <v>45300</v>
      </c>
      <c r="D54" s="326">
        <v>45300</v>
      </c>
      <c r="E54" s="326">
        <v>45300</v>
      </c>
      <c r="F54" s="327"/>
      <c r="G54" s="322">
        <f>E54+F54</f>
        <v>45300</v>
      </c>
      <c r="H54" s="327"/>
      <c r="I54" s="322">
        <f>G54+H54</f>
        <v>45300</v>
      </c>
      <c r="J54" s="322" t="e">
        <f>C54-#REF!</f>
        <v>#REF!</v>
      </c>
      <c r="K54" s="322"/>
      <c r="L54" s="322"/>
      <c r="M54" s="322"/>
      <c r="N54" s="323" t="e">
        <f>C54/#REF!*100</f>
        <v>#REF!</v>
      </c>
      <c r="O54" s="323" t="e">
        <f>C54/#REF!*100</f>
        <v>#REF!</v>
      </c>
    </row>
    <row r="55" spans="1:15" s="324" customFormat="1" ht="32.25" customHeight="1" x14ac:dyDescent="0.25">
      <c r="A55" s="325" t="s">
        <v>324</v>
      </c>
      <c r="B55" s="338" t="s">
        <v>325</v>
      </c>
      <c r="C55" s="326">
        <f>C56</f>
        <v>34500</v>
      </c>
      <c r="D55" s="326">
        <f t="shared" ref="D55:E55" si="26">D56</f>
        <v>34500</v>
      </c>
      <c r="E55" s="326">
        <f t="shared" si="26"/>
        <v>34500</v>
      </c>
      <c r="F55" s="327"/>
      <c r="G55" s="322"/>
      <c r="H55" s="327"/>
      <c r="I55" s="322"/>
      <c r="J55" s="322"/>
      <c r="K55" s="322"/>
      <c r="L55" s="322"/>
      <c r="M55" s="322"/>
      <c r="N55" s="323"/>
      <c r="O55" s="323"/>
    </row>
    <row r="56" spans="1:15" s="324" customFormat="1" ht="33" customHeight="1" x14ac:dyDescent="0.25">
      <c r="A56" s="318" t="s">
        <v>243</v>
      </c>
      <c r="B56" s="293" t="s">
        <v>244</v>
      </c>
      <c r="C56" s="326">
        <v>34500</v>
      </c>
      <c r="D56" s="326">
        <v>34500</v>
      </c>
      <c r="E56" s="326">
        <v>34500</v>
      </c>
      <c r="F56" s="327"/>
      <c r="G56" s="322">
        <f>E56+F56</f>
        <v>34500</v>
      </c>
      <c r="H56" s="327">
        <v>-336000</v>
      </c>
      <c r="I56" s="322">
        <f>G56+H56</f>
        <v>-301500</v>
      </c>
      <c r="J56" s="322" t="e">
        <f>C56-#REF!</f>
        <v>#REF!</v>
      </c>
      <c r="K56" s="322"/>
      <c r="L56" s="322"/>
      <c r="M56" s="322"/>
      <c r="N56" s="323" t="e">
        <f>C56/#REF!*100</f>
        <v>#REF!</v>
      </c>
      <c r="O56" s="323" t="e">
        <f>C56/#REF!*100</f>
        <v>#REF!</v>
      </c>
    </row>
    <row r="57" spans="1:15" s="324" customFormat="1" ht="15.75" hidden="1" customHeight="1" x14ac:dyDescent="0.25">
      <c r="A57" s="318"/>
      <c r="B57" s="293"/>
      <c r="C57" s="326"/>
      <c r="D57" s="326"/>
      <c r="E57" s="326"/>
      <c r="F57" s="327"/>
      <c r="G57" s="322"/>
      <c r="H57" s="327">
        <v>336000</v>
      </c>
      <c r="I57" s="322">
        <f>G57+H57</f>
        <v>336000</v>
      </c>
      <c r="J57" s="322"/>
      <c r="K57" s="322"/>
      <c r="L57" s="322"/>
      <c r="M57" s="322"/>
      <c r="N57" s="323"/>
      <c r="O57" s="323"/>
    </row>
    <row r="58" spans="1:15" s="324" customFormat="1" ht="57.75" customHeight="1" x14ac:dyDescent="0.25">
      <c r="A58" s="318" t="s">
        <v>245</v>
      </c>
      <c r="B58" s="319" t="s">
        <v>246</v>
      </c>
      <c r="C58" s="335">
        <f>C59</f>
        <v>279600</v>
      </c>
      <c r="D58" s="335">
        <f t="shared" ref="D58:E58" si="27">D59</f>
        <v>300000</v>
      </c>
      <c r="E58" s="335">
        <f t="shared" si="27"/>
        <v>315900</v>
      </c>
      <c r="F58" s="336">
        <f>F59</f>
        <v>0</v>
      </c>
      <c r="G58" s="336">
        <f>G59</f>
        <v>0</v>
      </c>
      <c r="H58" s="336">
        <f>H59</f>
        <v>0</v>
      </c>
      <c r="I58" s="336">
        <f>I59</f>
        <v>0</v>
      </c>
      <c r="J58" s="322" t="e">
        <f>C58-#REF!</f>
        <v>#REF!</v>
      </c>
      <c r="K58" s="322"/>
      <c r="L58" s="322"/>
      <c r="M58" s="322"/>
      <c r="N58" s="323" t="e">
        <f>C58/#REF!*100</f>
        <v>#REF!</v>
      </c>
      <c r="O58" s="323" t="e">
        <f>C58/#REF!*100</f>
        <v>#REF!</v>
      </c>
    </row>
    <row r="59" spans="1:15" s="324" customFormat="1" ht="32.25" customHeight="1" x14ac:dyDescent="0.25">
      <c r="A59" s="318" t="s">
        <v>247</v>
      </c>
      <c r="B59" s="339" t="s">
        <v>248</v>
      </c>
      <c r="C59" s="337">
        <f>C63+C61</f>
        <v>279600</v>
      </c>
      <c r="D59" s="337">
        <f t="shared" ref="D59:E59" si="28">D63+D61</f>
        <v>300000</v>
      </c>
      <c r="E59" s="337">
        <f t="shared" si="28"/>
        <v>315900</v>
      </c>
      <c r="F59" s="322">
        <f>F63</f>
        <v>0</v>
      </c>
      <c r="G59" s="322">
        <f>G63</f>
        <v>0</v>
      </c>
      <c r="H59" s="322">
        <f>H63</f>
        <v>0</v>
      </c>
      <c r="I59" s="322">
        <f>I63</f>
        <v>0</v>
      </c>
      <c r="J59" s="322" t="e">
        <f>C59-#REF!</f>
        <v>#REF!</v>
      </c>
      <c r="K59" s="322"/>
      <c r="L59" s="322"/>
      <c r="M59" s="322"/>
      <c r="N59" s="323" t="e">
        <f>C59/#REF!*100</f>
        <v>#REF!</v>
      </c>
      <c r="O59" s="323" t="e">
        <f>C59/#REF!*100</f>
        <v>#REF!</v>
      </c>
    </row>
    <row r="60" spans="1:15" s="324" customFormat="1" ht="44.25" customHeight="1" x14ac:dyDescent="0.25">
      <c r="A60" s="318" t="s">
        <v>249</v>
      </c>
      <c r="B60" s="339" t="s">
        <v>250</v>
      </c>
      <c r="C60" s="337">
        <f>C61</f>
        <v>279600</v>
      </c>
      <c r="D60" s="337">
        <f t="shared" ref="D60:E60" si="29">D61</f>
        <v>300000</v>
      </c>
      <c r="E60" s="337">
        <f t="shared" si="29"/>
        <v>315900</v>
      </c>
      <c r="F60" s="322"/>
      <c r="G60" s="322"/>
      <c r="H60" s="322"/>
      <c r="I60" s="322"/>
      <c r="J60" s="322"/>
      <c r="K60" s="322"/>
      <c r="L60" s="322"/>
      <c r="M60" s="322"/>
      <c r="N60" s="323"/>
      <c r="O60" s="323"/>
    </row>
    <row r="61" spans="1:15" s="324" customFormat="1" ht="60.75" customHeight="1" x14ac:dyDescent="0.25">
      <c r="A61" s="318" t="s">
        <v>251</v>
      </c>
      <c r="B61" s="293" t="s">
        <v>252</v>
      </c>
      <c r="C61" s="337">
        <v>279600</v>
      </c>
      <c r="D61" s="337">
        <v>300000</v>
      </c>
      <c r="E61" s="337">
        <f>315700+200</f>
        <v>315900</v>
      </c>
      <c r="F61" s="336"/>
      <c r="G61" s="336"/>
      <c r="H61" s="336"/>
      <c r="I61" s="336"/>
      <c r="J61" s="322"/>
      <c r="K61" s="322"/>
      <c r="L61" s="322"/>
      <c r="M61" s="322"/>
      <c r="N61" s="328"/>
      <c r="O61" s="328"/>
    </row>
    <row r="62" spans="1:15" s="324" customFormat="1" ht="33" hidden="1" customHeight="1" x14ac:dyDescent="0.25">
      <c r="A62" s="318" t="s">
        <v>750</v>
      </c>
      <c r="B62" s="293" t="s">
        <v>751</v>
      </c>
      <c r="C62" s="337">
        <f>C63</f>
        <v>0</v>
      </c>
      <c r="D62" s="337">
        <f t="shared" ref="D62:I62" si="30">D63</f>
        <v>0</v>
      </c>
      <c r="E62" s="337">
        <f t="shared" si="30"/>
        <v>0</v>
      </c>
      <c r="F62" s="322">
        <f t="shared" si="30"/>
        <v>0</v>
      </c>
      <c r="G62" s="322">
        <f t="shared" si="30"/>
        <v>0</v>
      </c>
      <c r="H62" s="322">
        <f t="shared" si="30"/>
        <v>0</v>
      </c>
      <c r="I62" s="322">
        <f t="shared" si="30"/>
        <v>0</v>
      </c>
      <c r="J62" s="322" t="e">
        <f>C62-#REF!</f>
        <v>#REF!</v>
      </c>
      <c r="K62" s="322"/>
      <c r="L62" s="322"/>
      <c r="M62" s="322"/>
      <c r="N62" s="323" t="e">
        <f>C62/#REF!*100</f>
        <v>#REF!</v>
      </c>
      <c r="O62" s="323" t="e">
        <f>C62/#REF!*100</f>
        <v>#REF!</v>
      </c>
    </row>
    <row r="63" spans="1:15" s="324" customFormat="1" ht="34.5" hidden="1" customHeight="1" x14ac:dyDescent="0.25">
      <c r="A63" s="318" t="s">
        <v>752</v>
      </c>
      <c r="B63" s="293" t="s">
        <v>753</v>
      </c>
      <c r="C63" s="337">
        <v>0</v>
      </c>
      <c r="D63" s="337">
        <v>0</v>
      </c>
      <c r="E63" s="337">
        <v>0</v>
      </c>
      <c r="F63" s="322"/>
      <c r="G63" s="322">
        <f>E63+F63</f>
        <v>0</v>
      </c>
      <c r="H63" s="322"/>
      <c r="I63" s="322">
        <f>G63+H63</f>
        <v>0</v>
      </c>
      <c r="J63" s="322" t="e">
        <f>C63-#REF!</f>
        <v>#REF!</v>
      </c>
      <c r="K63" s="322"/>
      <c r="L63" s="322"/>
      <c r="M63" s="322"/>
      <c r="N63" s="323" t="e">
        <f>C63/#REF!*100</f>
        <v>#REF!</v>
      </c>
      <c r="O63" s="323" t="e">
        <f>C63/#REF!*100</f>
        <v>#REF!</v>
      </c>
    </row>
    <row r="64" spans="1:15" s="324" customFormat="1" ht="47.25" customHeight="1" x14ac:dyDescent="0.25">
      <c r="A64" s="318" t="s">
        <v>253</v>
      </c>
      <c r="B64" s="319" t="s">
        <v>254</v>
      </c>
      <c r="C64" s="335">
        <f>C65</f>
        <v>600000</v>
      </c>
      <c r="D64" s="335">
        <f t="shared" ref="D64:I64" si="31">D65</f>
        <v>100000</v>
      </c>
      <c r="E64" s="335">
        <f t="shared" si="31"/>
        <v>100000</v>
      </c>
      <c r="F64" s="336">
        <f t="shared" si="31"/>
        <v>0</v>
      </c>
      <c r="G64" s="336">
        <f t="shared" si="31"/>
        <v>100000</v>
      </c>
      <c r="H64" s="336">
        <f t="shared" si="31"/>
        <v>0</v>
      </c>
      <c r="I64" s="336">
        <f t="shared" si="31"/>
        <v>100000</v>
      </c>
      <c r="J64" s="322" t="e">
        <f>C64-#REF!</f>
        <v>#REF!</v>
      </c>
      <c r="K64" s="322"/>
      <c r="L64" s="322"/>
      <c r="M64" s="322"/>
      <c r="N64" s="323" t="e">
        <f>C64/#REF!*100</f>
        <v>#REF!</v>
      </c>
      <c r="O64" s="323" t="e">
        <f>C64/#REF!*100</f>
        <v>#REF!</v>
      </c>
    </row>
    <row r="65" spans="1:15" s="324" customFormat="1" ht="57.75" customHeight="1" x14ac:dyDescent="0.25">
      <c r="A65" s="318" t="s">
        <v>255</v>
      </c>
      <c r="B65" s="293" t="s">
        <v>256</v>
      </c>
      <c r="C65" s="326">
        <f t="shared" ref="C65:I65" si="32">C66</f>
        <v>600000</v>
      </c>
      <c r="D65" s="326">
        <f t="shared" si="32"/>
        <v>100000</v>
      </c>
      <c r="E65" s="326">
        <f t="shared" si="32"/>
        <v>100000</v>
      </c>
      <c r="F65" s="327">
        <f t="shared" si="32"/>
        <v>0</v>
      </c>
      <c r="G65" s="327">
        <f t="shared" si="32"/>
        <v>100000</v>
      </c>
      <c r="H65" s="327">
        <f t="shared" si="32"/>
        <v>0</v>
      </c>
      <c r="I65" s="327">
        <f t="shared" si="32"/>
        <v>100000</v>
      </c>
      <c r="J65" s="322" t="e">
        <f>C65-#REF!</f>
        <v>#REF!</v>
      </c>
      <c r="K65" s="322"/>
      <c r="L65" s="322"/>
      <c r="M65" s="322"/>
      <c r="N65" s="323" t="e">
        <f>C65/#REF!*100</f>
        <v>#REF!</v>
      </c>
      <c r="O65" s="323" t="e">
        <f>C65/#REF!*100</f>
        <v>#REF!</v>
      </c>
    </row>
    <row r="66" spans="1:15" s="324" customFormat="1" ht="53.25" customHeight="1" x14ac:dyDescent="0.25">
      <c r="A66" s="318" t="s">
        <v>257</v>
      </c>
      <c r="B66" s="293" t="s">
        <v>258</v>
      </c>
      <c r="C66" s="326">
        <f>C67+C68</f>
        <v>600000</v>
      </c>
      <c r="D66" s="326">
        <f t="shared" ref="D66:I66" si="33">D67+D68</f>
        <v>100000</v>
      </c>
      <c r="E66" s="326">
        <f t="shared" si="33"/>
        <v>100000</v>
      </c>
      <c r="F66" s="327">
        <f t="shared" si="33"/>
        <v>0</v>
      </c>
      <c r="G66" s="327">
        <f t="shared" si="33"/>
        <v>100000</v>
      </c>
      <c r="H66" s="327">
        <f t="shared" si="33"/>
        <v>0</v>
      </c>
      <c r="I66" s="327">
        <f t="shared" si="33"/>
        <v>100000</v>
      </c>
      <c r="J66" s="322" t="e">
        <f>C66-#REF!</f>
        <v>#REF!</v>
      </c>
      <c r="K66" s="322"/>
      <c r="L66" s="322"/>
      <c r="M66" s="322"/>
      <c r="N66" s="323" t="e">
        <f>C66/#REF!*100</f>
        <v>#REF!</v>
      </c>
      <c r="O66" s="323" t="e">
        <f>C66/#REF!*100</f>
        <v>#REF!</v>
      </c>
    </row>
    <row r="67" spans="1:15" s="324" customFormat="1" ht="107.25" customHeight="1" x14ac:dyDescent="0.25">
      <c r="A67" s="318" t="s">
        <v>259</v>
      </c>
      <c r="B67" s="293" t="s">
        <v>260</v>
      </c>
      <c r="C67" s="326">
        <f>50000+500000</f>
        <v>550000</v>
      </c>
      <c r="D67" s="326">
        <v>50000</v>
      </c>
      <c r="E67" s="326">
        <v>50000</v>
      </c>
      <c r="F67" s="327"/>
      <c r="G67" s="322">
        <f>E67+F67</f>
        <v>50000</v>
      </c>
      <c r="H67" s="327"/>
      <c r="I67" s="322">
        <f>G67+H67</f>
        <v>50000</v>
      </c>
      <c r="J67" s="322" t="e">
        <f>C67-#REF!</f>
        <v>#REF!</v>
      </c>
      <c r="K67" s="322"/>
      <c r="L67" s="322"/>
      <c r="M67" s="322"/>
      <c r="N67" s="323" t="e">
        <f>C67/#REF!*100</f>
        <v>#REF!</v>
      </c>
      <c r="O67" s="323" t="e">
        <f>C67/#REF!*100</f>
        <v>#REF!</v>
      </c>
    </row>
    <row r="68" spans="1:15" s="324" customFormat="1" ht="78" customHeight="1" x14ac:dyDescent="0.25">
      <c r="A68" s="318" t="s">
        <v>261</v>
      </c>
      <c r="B68" s="293" t="s">
        <v>262</v>
      </c>
      <c r="C68" s="326">
        <v>50000</v>
      </c>
      <c r="D68" s="326">
        <v>50000</v>
      </c>
      <c r="E68" s="326">
        <v>50000</v>
      </c>
      <c r="F68" s="327"/>
      <c r="G68" s="322">
        <f>E68+F68</f>
        <v>50000</v>
      </c>
      <c r="H68" s="327"/>
      <c r="I68" s="322">
        <f>G68+H68</f>
        <v>50000</v>
      </c>
      <c r="J68" s="322" t="e">
        <f>C68-#REF!</f>
        <v>#REF!</v>
      </c>
      <c r="K68" s="322"/>
      <c r="L68" s="322"/>
      <c r="M68" s="322"/>
      <c r="N68" s="323" t="e">
        <f>C68/#REF!*100</f>
        <v>#REF!</v>
      </c>
      <c r="O68" s="323" t="e">
        <f>C68/#REF!*100</f>
        <v>#REF!</v>
      </c>
    </row>
    <row r="69" spans="1:15" s="324" customFormat="1" ht="28.5" x14ac:dyDescent="0.25">
      <c r="A69" s="318" t="s">
        <v>263</v>
      </c>
      <c r="B69" s="319" t="s">
        <v>264</v>
      </c>
      <c r="C69" s="320">
        <f>C70+C94+C97</f>
        <v>461000</v>
      </c>
      <c r="D69" s="320">
        <f>D70+D94+D97</f>
        <v>458000</v>
      </c>
      <c r="E69" s="320">
        <f>E70+E94+E97</f>
        <v>458000</v>
      </c>
      <c r="F69" s="321" t="e">
        <f>#REF!+F76+F78+F91+#REF!+#REF!</f>
        <v>#REF!</v>
      </c>
      <c r="G69" s="321" t="e">
        <f>#REF!+G76+G78+G91+#REF!+#REF!</f>
        <v>#REF!</v>
      </c>
      <c r="H69" s="321" t="e">
        <f>#REF!+H76+H78+H91+#REF!+#REF!</f>
        <v>#REF!</v>
      </c>
      <c r="I69" s="321" t="e">
        <f>#REF!+I76+I78+I91+#REF!+#REF!</f>
        <v>#REF!</v>
      </c>
      <c r="J69" s="321" t="e">
        <f>#REF!+J76+J78+J91+#REF!+#REF!</f>
        <v>#REF!</v>
      </c>
      <c r="K69" s="321" t="e">
        <f>#REF!+K76+K78+K91+#REF!+#REF!</f>
        <v>#REF!</v>
      </c>
      <c r="L69" s="321" t="e">
        <f>#REF!+L76+L78+L91+#REF!+#REF!</f>
        <v>#REF!</v>
      </c>
      <c r="M69" s="321" t="e">
        <f>#REF!+M76+M78+M91+#REF!+#REF!</f>
        <v>#REF!</v>
      </c>
      <c r="N69" s="321" t="e">
        <f>#REF!+N76+N78+N91+#REF!+#REF!</f>
        <v>#REF!</v>
      </c>
      <c r="O69" s="321" t="e">
        <f>#REF!+O76+O78+O91+#REF!+#REF!</f>
        <v>#REF!</v>
      </c>
    </row>
    <row r="70" spans="1:15" s="324" customFormat="1" ht="60.75" customHeight="1" x14ac:dyDescent="0.25">
      <c r="A70" s="318" t="s">
        <v>342</v>
      </c>
      <c r="B70" s="339" t="s">
        <v>437</v>
      </c>
      <c r="C70" s="320">
        <f>C71+C73+C75+C77+C82+C90+C80+C84+C86+C88+C92</f>
        <v>452890</v>
      </c>
      <c r="D70" s="320">
        <f t="shared" ref="D70:E70" si="34">D71+D73+D75+D77+D82+D90+D80+D84+D86+D88+D92</f>
        <v>449890</v>
      </c>
      <c r="E70" s="320">
        <f t="shared" si="34"/>
        <v>449890</v>
      </c>
      <c r="F70" s="321"/>
      <c r="G70" s="321"/>
      <c r="H70" s="321"/>
      <c r="I70" s="321"/>
      <c r="J70" s="321"/>
      <c r="K70" s="321"/>
      <c r="L70" s="321"/>
      <c r="M70" s="321"/>
      <c r="N70" s="321"/>
      <c r="O70" s="321"/>
    </row>
    <row r="71" spans="1:15" s="324" customFormat="1" ht="105" customHeight="1" x14ac:dyDescent="0.25">
      <c r="A71" s="340" t="s">
        <v>343</v>
      </c>
      <c r="B71" s="341" t="s">
        <v>438</v>
      </c>
      <c r="C71" s="320">
        <f>C72</f>
        <v>23667</v>
      </c>
      <c r="D71" s="320">
        <f t="shared" ref="D71:E71" si="35">D72</f>
        <v>23667</v>
      </c>
      <c r="E71" s="320">
        <f t="shared" si="35"/>
        <v>23667</v>
      </c>
      <c r="F71" s="321"/>
      <c r="G71" s="321"/>
      <c r="H71" s="321"/>
      <c r="I71" s="321"/>
      <c r="J71" s="321"/>
      <c r="K71" s="321"/>
      <c r="L71" s="321"/>
      <c r="M71" s="321"/>
      <c r="N71" s="321"/>
      <c r="O71" s="321"/>
    </row>
    <row r="72" spans="1:15" s="324" customFormat="1" ht="137.25" customHeight="1" x14ac:dyDescent="0.25">
      <c r="A72" s="318" t="s">
        <v>265</v>
      </c>
      <c r="B72" s="341" t="s">
        <v>439</v>
      </c>
      <c r="C72" s="326">
        <v>23667</v>
      </c>
      <c r="D72" s="326">
        <v>23667</v>
      </c>
      <c r="E72" s="326">
        <v>23667</v>
      </c>
      <c r="F72" s="327"/>
      <c r="G72" s="322">
        <f>E72+F72</f>
        <v>23667</v>
      </c>
      <c r="H72" s="327"/>
      <c r="I72" s="322">
        <f>G72+H72</f>
        <v>23667</v>
      </c>
      <c r="J72" s="322" t="e">
        <f>C72-#REF!</f>
        <v>#REF!</v>
      </c>
      <c r="K72" s="322"/>
      <c r="L72" s="322"/>
      <c r="M72" s="322"/>
      <c r="N72" s="328" t="e">
        <f>C72/#REF!*100</f>
        <v>#REF!</v>
      </c>
      <c r="O72" s="328" t="e">
        <f>C72/#REF!*100</f>
        <v>#REF!</v>
      </c>
    </row>
    <row r="73" spans="1:15" s="324" customFormat="1" ht="136.5" customHeight="1" x14ac:dyDescent="0.25">
      <c r="A73" s="340" t="s">
        <v>344</v>
      </c>
      <c r="B73" s="341" t="s">
        <v>440</v>
      </c>
      <c r="C73" s="326">
        <f>C74</f>
        <v>86384</v>
      </c>
      <c r="D73" s="326">
        <f t="shared" ref="D73:E73" si="36">D74</f>
        <v>83384</v>
      </c>
      <c r="E73" s="326">
        <f t="shared" si="36"/>
        <v>83384</v>
      </c>
      <c r="F73" s="327"/>
      <c r="G73" s="322"/>
      <c r="H73" s="327"/>
      <c r="I73" s="322"/>
      <c r="J73" s="322"/>
      <c r="K73" s="322"/>
      <c r="L73" s="322"/>
      <c r="M73" s="322"/>
      <c r="N73" s="328"/>
      <c r="O73" s="328"/>
    </row>
    <row r="74" spans="1:15" s="324" customFormat="1" ht="186" customHeight="1" x14ac:dyDescent="0.25">
      <c r="A74" s="318" t="s">
        <v>266</v>
      </c>
      <c r="B74" s="341" t="s">
        <v>441</v>
      </c>
      <c r="C74" s="326">
        <v>86384</v>
      </c>
      <c r="D74" s="326">
        <v>83384</v>
      </c>
      <c r="E74" s="326">
        <v>83384</v>
      </c>
      <c r="F74" s="327"/>
      <c r="G74" s="322">
        <f>E74+F74</f>
        <v>83384</v>
      </c>
      <c r="H74" s="327"/>
      <c r="I74" s="322">
        <f>G74+H74</f>
        <v>83384</v>
      </c>
      <c r="J74" s="322" t="e">
        <f>C74-#REF!</f>
        <v>#REF!</v>
      </c>
      <c r="K74" s="322"/>
      <c r="L74" s="322"/>
      <c r="M74" s="322"/>
      <c r="N74" s="328" t="e">
        <f>C74/#REF!*100</f>
        <v>#REF!</v>
      </c>
      <c r="O74" s="328" t="e">
        <f>C74/#REF!*100</f>
        <v>#REF!</v>
      </c>
    </row>
    <row r="75" spans="1:15" s="324" customFormat="1" ht="93.75" customHeight="1" x14ac:dyDescent="0.25">
      <c r="A75" s="340" t="s">
        <v>345</v>
      </c>
      <c r="B75" s="341" t="s">
        <v>442</v>
      </c>
      <c r="C75" s="326">
        <f>C76</f>
        <v>24244</v>
      </c>
      <c r="D75" s="326">
        <f t="shared" ref="D75:E75" si="37">D76</f>
        <v>24244</v>
      </c>
      <c r="E75" s="326">
        <f t="shared" si="37"/>
        <v>24244</v>
      </c>
      <c r="F75" s="327"/>
      <c r="G75" s="322"/>
      <c r="H75" s="327"/>
      <c r="I75" s="322"/>
      <c r="J75" s="322"/>
      <c r="K75" s="322"/>
      <c r="L75" s="322"/>
      <c r="M75" s="322"/>
      <c r="N75" s="328"/>
      <c r="O75" s="328"/>
    </row>
    <row r="76" spans="1:15" s="324" customFormat="1" ht="135" customHeight="1" x14ac:dyDescent="0.25">
      <c r="A76" s="318" t="s">
        <v>267</v>
      </c>
      <c r="B76" s="341" t="s">
        <v>443</v>
      </c>
      <c r="C76" s="337">
        <v>24244</v>
      </c>
      <c r="D76" s="337">
        <v>24244</v>
      </c>
      <c r="E76" s="337">
        <v>24244</v>
      </c>
      <c r="F76" s="322"/>
      <c r="G76" s="322">
        <f>E76+F76</f>
        <v>24244</v>
      </c>
      <c r="H76" s="322"/>
      <c r="I76" s="322">
        <f>G76+H76</f>
        <v>24244</v>
      </c>
      <c r="J76" s="322" t="e">
        <f>C76-#REF!</f>
        <v>#REF!</v>
      </c>
      <c r="K76" s="322"/>
      <c r="L76" s="322"/>
      <c r="M76" s="322"/>
      <c r="N76" s="328" t="e">
        <f>C76/#REF!*100</f>
        <v>#REF!</v>
      </c>
      <c r="O76" s="328" t="e">
        <f>C76/#REF!*100</f>
        <v>#REF!</v>
      </c>
    </row>
    <row r="77" spans="1:15" s="324" customFormat="1" ht="109.5" customHeight="1" x14ac:dyDescent="0.25">
      <c r="A77" s="318" t="s">
        <v>346</v>
      </c>
      <c r="B77" s="341" t="s">
        <v>444</v>
      </c>
      <c r="C77" s="337">
        <f>C78+C79</f>
        <v>1433</v>
      </c>
      <c r="D77" s="337">
        <f t="shared" ref="D77:E77" si="38">D78+D79</f>
        <v>1433</v>
      </c>
      <c r="E77" s="337">
        <f t="shared" si="38"/>
        <v>1433</v>
      </c>
      <c r="F77" s="322"/>
      <c r="G77" s="322"/>
      <c r="H77" s="322"/>
      <c r="I77" s="322"/>
      <c r="J77" s="322"/>
      <c r="K77" s="322"/>
      <c r="L77" s="322"/>
      <c r="M77" s="322"/>
      <c r="N77" s="328"/>
      <c r="O77" s="328"/>
    </row>
    <row r="78" spans="1:15" s="324" customFormat="1" ht="128.25" customHeight="1" x14ac:dyDescent="0.25">
      <c r="A78" s="318" t="s">
        <v>268</v>
      </c>
      <c r="B78" s="341" t="s">
        <v>445</v>
      </c>
      <c r="C78" s="326">
        <v>1433</v>
      </c>
      <c r="D78" s="326">
        <v>1433</v>
      </c>
      <c r="E78" s="326">
        <v>1433</v>
      </c>
      <c r="F78" s="327">
        <f>F83</f>
        <v>0</v>
      </c>
      <c r="G78" s="327">
        <f>G83</f>
        <v>1500</v>
      </c>
      <c r="H78" s="327">
        <f>H83</f>
        <v>0</v>
      </c>
      <c r="I78" s="327">
        <f>I83</f>
        <v>1500</v>
      </c>
      <c r="J78" s="322" t="e">
        <f>C78-#REF!</f>
        <v>#REF!</v>
      </c>
      <c r="K78" s="322"/>
      <c r="L78" s="322"/>
      <c r="M78" s="322"/>
      <c r="N78" s="323" t="e">
        <f>C78/#REF!*100</f>
        <v>#REF!</v>
      </c>
      <c r="O78" s="323" t="e">
        <f>C78/#REF!*100</f>
        <v>#REF!</v>
      </c>
    </row>
    <row r="79" spans="1:15" s="324" customFormat="1" ht="46.5" hidden="1" customHeight="1" x14ac:dyDescent="0.25">
      <c r="A79" s="318" t="s">
        <v>786</v>
      </c>
      <c r="B79" s="341" t="s">
        <v>787</v>
      </c>
      <c r="C79" s="326"/>
      <c r="D79" s="326"/>
      <c r="E79" s="326"/>
      <c r="F79" s="327"/>
      <c r="G79" s="327"/>
      <c r="H79" s="327"/>
      <c r="I79" s="327"/>
      <c r="J79" s="322"/>
      <c r="K79" s="322"/>
      <c r="L79" s="322"/>
      <c r="M79" s="322"/>
      <c r="N79" s="323"/>
      <c r="O79" s="323"/>
    </row>
    <row r="80" spans="1:15" s="324" customFormat="1" ht="46.5" customHeight="1" x14ac:dyDescent="0.25">
      <c r="A80" s="318" t="s">
        <v>788</v>
      </c>
      <c r="B80" s="341" t="s">
        <v>789</v>
      </c>
      <c r="C80" s="326">
        <f>C81</f>
        <v>1000</v>
      </c>
      <c r="D80" s="326">
        <f t="shared" ref="D80:E80" si="39">D81</f>
        <v>1000</v>
      </c>
      <c r="E80" s="326">
        <f t="shared" si="39"/>
        <v>1000</v>
      </c>
      <c r="F80" s="327"/>
      <c r="G80" s="327"/>
      <c r="H80" s="327"/>
      <c r="I80" s="327"/>
      <c r="J80" s="322"/>
      <c r="K80" s="322"/>
      <c r="L80" s="322"/>
      <c r="M80" s="322"/>
      <c r="N80" s="323"/>
      <c r="O80" s="323"/>
    </row>
    <row r="81" spans="1:15" s="324" customFormat="1" ht="46.5" customHeight="1" x14ac:dyDescent="0.25">
      <c r="A81" s="318" t="s">
        <v>790</v>
      </c>
      <c r="B81" s="341" t="s">
        <v>791</v>
      </c>
      <c r="C81" s="326">
        <v>1000</v>
      </c>
      <c r="D81" s="326">
        <v>1000</v>
      </c>
      <c r="E81" s="326">
        <v>1000</v>
      </c>
      <c r="F81" s="327"/>
      <c r="G81" s="327"/>
      <c r="H81" s="327"/>
      <c r="I81" s="327"/>
      <c r="J81" s="322"/>
      <c r="K81" s="322"/>
      <c r="L81" s="322"/>
      <c r="M81" s="322"/>
      <c r="N81" s="323"/>
      <c r="O81" s="323"/>
    </row>
    <row r="82" spans="1:15" s="324" customFormat="1" ht="123" customHeight="1" x14ac:dyDescent="0.25">
      <c r="A82" s="318" t="s">
        <v>379</v>
      </c>
      <c r="B82" s="341" t="s">
        <v>446</v>
      </c>
      <c r="C82" s="326">
        <f>C83</f>
        <v>1500</v>
      </c>
      <c r="D82" s="326">
        <f t="shared" ref="D82:E82" si="40">D83</f>
        <v>1500</v>
      </c>
      <c r="E82" s="326">
        <f t="shared" si="40"/>
        <v>1500</v>
      </c>
      <c r="F82" s="327"/>
      <c r="G82" s="327"/>
      <c r="H82" s="327"/>
      <c r="I82" s="327"/>
      <c r="J82" s="322"/>
      <c r="K82" s="322"/>
      <c r="L82" s="322"/>
      <c r="M82" s="322"/>
      <c r="N82" s="323"/>
      <c r="O82" s="323"/>
    </row>
    <row r="83" spans="1:15" s="324" customFormat="1" ht="124.5" customHeight="1" x14ac:dyDescent="0.25">
      <c r="A83" s="318" t="s">
        <v>373</v>
      </c>
      <c r="B83" s="341" t="s">
        <v>447</v>
      </c>
      <c r="C83" s="326">
        <v>1500</v>
      </c>
      <c r="D83" s="326">
        <v>1500</v>
      </c>
      <c r="E83" s="326">
        <v>1500</v>
      </c>
      <c r="F83" s="327"/>
      <c r="G83" s="322">
        <f>E83+F83</f>
        <v>1500</v>
      </c>
      <c r="H83" s="327"/>
      <c r="I83" s="322">
        <f>G83+H83</f>
        <v>1500</v>
      </c>
      <c r="J83" s="322" t="e">
        <f>C83-#REF!</f>
        <v>#REF!</v>
      </c>
      <c r="K83" s="322"/>
      <c r="L83" s="322"/>
      <c r="M83" s="322"/>
      <c r="N83" s="323" t="e">
        <f>C83/#REF!*100</f>
        <v>#REF!</v>
      </c>
      <c r="O83" s="323" t="e">
        <f>C83/#REF!*100</f>
        <v>#REF!</v>
      </c>
    </row>
    <row r="84" spans="1:15" s="324" customFormat="1" ht="108.75" customHeight="1" x14ac:dyDescent="0.25">
      <c r="A84" s="340" t="s">
        <v>448</v>
      </c>
      <c r="B84" s="341" t="s">
        <v>449</v>
      </c>
      <c r="C84" s="326">
        <f>C85</f>
        <v>2900</v>
      </c>
      <c r="D84" s="326">
        <f t="shared" ref="D84:E84" si="41">D85</f>
        <v>2900</v>
      </c>
      <c r="E84" s="326">
        <f t="shared" si="41"/>
        <v>2900</v>
      </c>
      <c r="F84" s="327"/>
      <c r="G84" s="322"/>
      <c r="H84" s="327"/>
      <c r="I84" s="322"/>
      <c r="J84" s="322"/>
      <c r="K84" s="322"/>
      <c r="L84" s="322"/>
      <c r="M84" s="322"/>
      <c r="N84" s="323"/>
      <c r="O84" s="323"/>
    </row>
    <row r="85" spans="1:15" s="324" customFormat="1" ht="186.75" customHeight="1" x14ac:dyDescent="0.25">
      <c r="A85" s="318" t="s">
        <v>380</v>
      </c>
      <c r="B85" s="341" t="s">
        <v>450</v>
      </c>
      <c r="C85" s="326">
        <v>2900</v>
      </c>
      <c r="D85" s="326">
        <v>2900</v>
      </c>
      <c r="E85" s="326">
        <v>2900</v>
      </c>
      <c r="F85" s="327"/>
      <c r="G85" s="322"/>
      <c r="H85" s="327"/>
      <c r="I85" s="322"/>
      <c r="J85" s="322"/>
      <c r="K85" s="322"/>
      <c r="L85" s="322"/>
      <c r="M85" s="322"/>
      <c r="N85" s="323"/>
      <c r="O85" s="323"/>
    </row>
    <row r="86" spans="1:15" s="324" customFormat="1" ht="110.25" customHeight="1" x14ac:dyDescent="0.25">
      <c r="A86" s="340" t="s">
        <v>451</v>
      </c>
      <c r="B86" s="341" t="s">
        <v>452</v>
      </c>
      <c r="C86" s="326">
        <f>C87</f>
        <v>3070</v>
      </c>
      <c r="D86" s="326">
        <f t="shared" ref="D86:E86" si="42">D87</f>
        <v>3070</v>
      </c>
      <c r="E86" s="326">
        <f t="shared" si="42"/>
        <v>3070</v>
      </c>
      <c r="F86" s="327"/>
      <c r="G86" s="322"/>
      <c r="H86" s="327"/>
      <c r="I86" s="322"/>
      <c r="J86" s="322"/>
      <c r="K86" s="322"/>
      <c r="L86" s="322"/>
      <c r="M86" s="322"/>
      <c r="N86" s="323"/>
      <c r="O86" s="323"/>
    </row>
    <row r="87" spans="1:15" s="324" customFormat="1" ht="148.5" customHeight="1" x14ac:dyDescent="0.25">
      <c r="A87" s="318" t="s">
        <v>453</v>
      </c>
      <c r="B87" s="341" t="s">
        <v>454</v>
      </c>
      <c r="C87" s="326">
        <v>3070</v>
      </c>
      <c r="D87" s="326">
        <v>3070</v>
      </c>
      <c r="E87" s="326">
        <v>3070</v>
      </c>
      <c r="F87" s="327"/>
      <c r="G87" s="322"/>
      <c r="H87" s="327"/>
      <c r="I87" s="322"/>
      <c r="J87" s="322"/>
      <c r="K87" s="322"/>
      <c r="L87" s="322"/>
      <c r="M87" s="322"/>
      <c r="N87" s="323"/>
      <c r="O87" s="323"/>
    </row>
    <row r="88" spans="1:15" s="324" customFormat="1" ht="92.25" customHeight="1" x14ac:dyDescent="0.25">
      <c r="A88" s="342" t="s">
        <v>381</v>
      </c>
      <c r="B88" s="341" t="s">
        <v>382</v>
      </c>
      <c r="C88" s="326">
        <f>C89</f>
        <v>14751</v>
      </c>
      <c r="D88" s="326">
        <f t="shared" ref="D88:E88" si="43">D89</f>
        <v>14751</v>
      </c>
      <c r="E88" s="326">
        <f t="shared" si="43"/>
        <v>14751</v>
      </c>
      <c r="F88" s="327"/>
      <c r="G88" s="322"/>
      <c r="H88" s="327"/>
      <c r="I88" s="322"/>
      <c r="J88" s="322"/>
      <c r="K88" s="322"/>
      <c r="L88" s="322"/>
      <c r="M88" s="322"/>
      <c r="N88" s="323"/>
      <c r="O88" s="323"/>
    </row>
    <row r="89" spans="1:15" s="324" customFormat="1" ht="138.75" customHeight="1" x14ac:dyDescent="0.25">
      <c r="A89" s="318" t="s">
        <v>383</v>
      </c>
      <c r="B89" s="341" t="s">
        <v>384</v>
      </c>
      <c r="C89" s="326">
        <v>14751</v>
      </c>
      <c r="D89" s="326">
        <v>14751</v>
      </c>
      <c r="E89" s="326">
        <v>14751</v>
      </c>
      <c r="F89" s="327"/>
      <c r="G89" s="322"/>
      <c r="H89" s="327"/>
      <c r="I89" s="322"/>
      <c r="J89" s="322"/>
      <c r="K89" s="322"/>
      <c r="L89" s="322"/>
      <c r="M89" s="322"/>
      <c r="N89" s="323"/>
      <c r="O89" s="323"/>
    </row>
    <row r="90" spans="1:15" s="324" customFormat="1" ht="117.75" customHeight="1" x14ac:dyDescent="0.25">
      <c r="A90" s="318" t="s">
        <v>347</v>
      </c>
      <c r="B90" s="341" t="s">
        <v>455</v>
      </c>
      <c r="C90" s="326">
        <f>C91</f>
        <v>248989</v>
      </c>
      <c r="D90" s="326">
        <f t="shared" ref="D90:E90" si="44">D91</f>
        <v>248989</v>
      </c>
      <c r="E90" s="326">
        <f t="shared" si="44"/>
        <v>248989</v>
      </c>
      <c r="F90" s="327"/>
      <c r="G90" s="322"/>
      <c r="H90" s="327"/>
      <c r="I90" s="322"/>
      <c r="J90" s="322"/>
      <c r="K90" s="322"/>
      <c r="L90" s="322"/>
      <c r="M90" s="322"/>
      <c r="N90" s="323"/>
      <c r="O90" s="323"/>
    </row>
    <row r="91" spans="1:15" s="324" customFormat="1" ht="162.75" customHeight="1" x14ac:dyDescent="0.25">
      <c r="A91" s="318" t="s">
        <v>269</v>
      </c>
      <c r="B91" s="341" t="s">
        <v>456</v>
      </c>
      <c r="C91" s="326">
        <v>248989</v>
      </c>
      <c r="D91" s="326">
        <v>248989</v>
      </c>
      <c r="E91" s="326">
        <v>248989</v>
      </c>
      <c r="F91" s="327"/>
      <c r="G91" s="322">
        <f>E91+F91</f>
        <v>248989</v>
      </c>
      <c r="H91" s="327"/>
      <c r="I91" s="322">
        <f>G91+H91</f>
        <v>248989</v>
      </c>
      <c r="J91" s="322" t="e">
        <f>C91-#REF!</f>
        <v>#REF!</v>
      </c>
      <c r="K91" s="322"/>
      <c r="L91" s="322"/>
      <c r="M91" s="322"/>
      <c r="N91" s="323" t="e">
        <f>C91/#REF!*100</f>
        <v>#REF!</v>
      </c>
      <c r="O91" s="323" t="e">
        <f>C91/#REF!*100</f>
        <v>#REF!</v>
      </c>
    </row>
    <row r="92" spans="1:15" s="324" customFormat="1" ht="192.75" customHeight="1" x14ac:dyDescent="0.25">
      <c r="A92" s="318" t="s">
        <v>457</v>
      </c>
      <c r="B92" s="341" t="s">
        <v>458</v>
      </c>
      <c r="C92" s="326">
        <f>C93</f>
        <v>44952</v>
      </c>
      <c r="D92" s="326">
        <f t="shared" ref="D92:E92" si="45">D93</f>
        <v>44952</v>
      </c>
      <c r="E92" s="326">
        <f t="shared" si="45"/>
        <v>44952</v>
      </c>
      <c r="F92" s="327"/>
      <c r="G92" s="322"/>
      <c r="H92" s="327"/>
      <c r="I92" s="322"/>
      <c r="J92" s="322"/>
      <c r="K92" s="322"/>
      <c r="L92" s="322"/>
      <c r="M92" s="322"/>
      <c r="N92" s="323"/>
      <c r="O92" s="323"/>
    </row>
    <row r="93" spans="1:15" s="324" customFormat="1" ht="223.5" customHeight="1" x14ac:dyDescent="0.25">
      <c r="A93" s="318" t="s">
        <v>459</v>
      </c>
      <c r="B93" s="341" t="s">
        <v>460</v>
      </c>
      <c r="C93" s="326">
        <v>44952</v>
      </c>
      <c r="D93" s="326">
        <v>44952</v>
      </c>
      <c r="E93" s="326">
        <v>44952</v>
      </c>
      <c r="F93" s="327"/>
      <c r="G93" s="322"/>
      <c r="H93" s="327"/>
      <c r="I93" s="322"/>
      <c r="J93" s="322"/>
      <c r="K93" s="322"/>
      <c r="L93" s="322"/>
      <c r="M93" s="322"/>
      <c r="N93" s="323"/>
      <c r="O93" s="323"/>
    </row>
    <row r="94" spans="1:15" s="9" customFormat="1" ht="61.5" customHeight="1" x14ac:dyDescent="0.25">
      <c r="A94" s="343" t="s">
        <v>385</v>
      </c>
      <c r="B94" s="344" t="s">
        <v>386</v>
      </c>
      <c r="C94" s="326">
        <f>C95</f>
        <v>8000</v>
      </c>
      <c r="D94" s="326">
        <f t="shared" ref="D94:E94" si="46">D95</f>
        <v>8000</v>
      </c>
      <c r="E94" s="326">
        <f t="shared" si="46"/>
        <v>8000</v>
      </c>
      <c r="F94" s="14"/>
      <c r="G94" s="6"/>
      <c r="H94" s="14"/>
      <c r="I94" s="6"/>
      <c r="J94" s="6"/>
      <c r="K94" s="6"/>
      <c r="L94" s="6"/>
      <c r="M94" s="6"/>
      <c r="N94" s="345"/>
      <c r="O94" s="345"/>
    </row>
    <row r="95" spans="1:15" s="9" customFormat="1" ht="107.25" customHeight="1" x14ac:dyDescent="0.25">
      <c r="A95" s="31" t="s">
        <v>387</v>
      </c>
      <c r="B95" s="344" t="s">
        <v>374</v>
      </c>
      <c r="C95" s="326">
        <v>8000</v>
      </c>
      <c r="D95" s="326">
        <v>8000</v>
      </c>
      <c r="E95" s="326">
        <v>8000</v>
      </c>
      <c r="F95" s="14"/>
      <c r="G95" s="6"/>
      <c r="H95" s="14"/>
      <c r="I95" s="6"/>
      <c r="J95" s="6"/>
      <c r="K95" s="6"/>
      <c r="L95" s="6"/>
      <c r="M95" s="6"/>
      <c r="N95" s="345"/>
      <c r="O95" s="345"/>
    </row>
    <row r="96" spans="1:15" s="9" customFormat="1" ht="28.5" customHeight="1" x14ac:dyDescent="0.25">
      <c r="A96" s="343" t="s">
        <v>461</v>
      </c>
      <c r="B96" s="344" t="s">
        <v>462</v>
      </c>
      <c r="C96" s="326">
        <f>C97</f>
        <v>110</v>
      </c>
      <c r="D96" s="326">
        <f t="shared" ref="D96:E97" si="47">D97</f>
        <v>110</v>
      </c>
      <c r="E96" s="326">
        <f t="shared" si="47"/>
        <v>110</v>
      </c>
      <c r="F96" s="14"/>
      <c r="G96" s="6"/>
      <c r="H96" s="14"/>
      <c r="I96" s="6"/>
      <c r="J96" s="6"/>
      <c r="K96" s="6"/>
      <c r="L96" s="6"/>
      <c r="M96" s="6"/>
      <c r="N96" s="345"/>
      <c r="O96" s="345"/>
    </row>
    <row r="97" spans="1:15" s="9" customFormat="1" ht="118.5" customHeight="1" x14ac:dyDescent="0.25">
      <c r="A97" s="343" t="s">
        <v>388</v>
      </c>
      <c r="B97" s="344" t="s">
        <v>389</v>
      </c>
      <c r="C97" s="326">
        <f>C98</f>
        <v>110</v>
      </c>
      <c r="D97" s="326">
        <f t="shared" si="47"/>
        <v>110</v>
      </c>
      <c r="E97" s="326">
        <f t="shared" si="47"/>
        <v>110</v>
      </c>
      <c r="F97" s="14"/>
      <c r="G97" s="6"/>
      <c r="H97" s="14"/>
      <c r="I97" s="6"/>
      <c r="J97" s="6"/>
      <c r="K97" s="6"/>
      <c r="L97" s="6"/>
      <c r="M97" s="6"/>
      <c r="N97" s="345"/>
      <c r="O97" s="345"/>
    </row>
    <row r="98" spans="1:15" s="9" customFormat="1" ht="107.25" customHeight="1" x14ac:dyDescent="0.25">
      <c r="A98" s="346" t="s">
        <v>390</v>
      </c>
      <c r="B98" s="344" t="s">
        <v>463</v>
      </c>
      <c r="C98" s="326">
        <v>110</v>
      </c>
      <c r="D98" s="326">
        <v>110</v>
      </c>
      <c r="E98" s="326">
        <v>110</v>
      </c>
      <c r="F98" s="14"/>
      <c r="G98" s="6"/>
      <c r="H98" s="14"/>
      <c r="I98" s="6"/>
      <c r="J98" s="6"/>
      <c r="K98" s="6"/>
      <c r="L98" s="6"/>
      <c r="M98" s="6"/>
      <c r="N98" s="345"/>
      <c r="O98" s="345"/>
    </row>
    <row r="99" spans="1:15" s="347" customFormat="1" ht="32.25" customHeight="1" x14ac:dyDescent="0.25">
      <c r="A99" s="340" t="s">
        <v>270</v>
      </c>
      <c r="B99" s="319" t="s">
        <v>271</v>
      </c>
      <c r="C99" s="335">
        <f>C100+C171</f>
        <v>324048678.5</v>
      </c>
      <c r="D99" s="335">
        <f>D100+D171</f>
        <v>331085973.73000002</v>
      </c>
      <c r="E99" s="335">
        <f>E100+E171</f>
        <v>289182234.86000001</v>
      </c>
      <c r="F99" s="336" t="e">
        <f t="shared" ref="F99:I99" si="48">F100</f>
        <v>#REF!</v>
      </c>
      <c r="G99" s="336" t="e">
        <f t="shared" si="48"/>
        <v>#REF!</v>
      </c>
      <c r="H99" s="336" t="e">
        <f t="shared" si="48"/>
        <v>#REF!</v>
      </c>
      <c r="I99" s="336" t="e">
        <f t="shared" si="48"/>
        <v>#REF!</v>
      </c>
      <c r="J99" s="322" t="e">
        <f>C99-#REF!</f>
        <v>#REF!</v>
      </c>
      <c r="K99" s="322"/>
      <c r="L99" s="322"/>
      <c r="M99" s="322"/>
      <c r="N99" s="323" t="e">
        <f>C99/#REF!*100</f>
        <v>#REF!</v>
      </c>
      <c r="O99" s="323" t="e">
        <f>C99/#REF!*100</f>
        <v>#REF!</v>
      </c>
    </row>
    <row r="100" spans="1:15" s="314" customFormat="1" ht="47.25" customHeight="1" x14ac:dyDescent="0.25">
      <c r="A100" s="340" t="s">
        <v>272</v>
      </c>
      <c r="B100" s="293" t="s">
        <v>273</v>
      </c>
      <c r="C100" s="337">
        <f>C101+C106+C138+C162</f>
        <v>324048678.5</v>
      </c>
      <c r="D100" s="337">
        <f>D101+D106+D138+D162</f>
        <v>331085973.73000002</v>
      </c>
      <c r="E100" s="337">
        <f>E101+E106+E138+E162</f>
        <v>289182234.86000001</v>
      </c>
      <c r="F100" s="322" t="e">
        <f>F101+F106+F132+F158</f>
        <v>#REF!</v>
      </c>
      <c r="G100" s="322" t="e">
        <f>G101+G106+G132+G158</f>
        <v>#REF!</v>
      </c>
      <c r="H100" s="322" t="e">
        <f>H101+H106+H132+H158</f>
        <v>#REF!</v>
      </c>
      <c r="I100" s="322" t="e">
        <f>I101+I106+I132+I158</f>
        <v>#REF!</v>
      </c>
      <c r="J100" s="322" t="e">
        <f>C100-#REF!</f>
        <v>#REF!</v>
      </c>
      <c r="K100" s="322"/>
      <c r="L100" s="322"/>
      <c r="M100" s="322"/>
      <c r="N100" s="323" t="e">
        <f>C100/#REF!*100</f>
        <v>#REF!</v>
      </c>
      <c r="O100" s="323" t="e">
        <f>C100/#REF!*100</f>
        <v>#REF!</v>
      </c>
    </row>
    <row r="101" spans="1:15" s="29" customFormat="1" ht="31.5" customHeight="1" x14ac:dyDescent="0.25">
      <c r="A101" s="254" t="s">
        <v>274</v>
      </c>
      <c r="B101" s="65" t="s">
        <v>275</v>
      </c>
      <c r="C101" s="335">
        <f>C102+C104</f>
        <v>76954000</v>
      </c>
      <c r="D101" s="335">
        <f t="shared" ref="D101:E101" si="49">D102+D104</f>
        <v>44727000</v>
      </c>
      <c r="E101" s="335">
        <f t="shared" si="49"/>
        <v>36013000</v>
      </c>
      <c r="F101" s="81" t="e">
        <f>F102+F104+#REF!</f>
        <v>#REF!</v>
      </c>
      <c r="G101" s="81" t="e">
        <f>G102+G104+#REF!</f>
        <v>#REF!</v>
      </c>
      <c r="H101" s="81" t="e">
        <f>H102+H104+#REF!</f>
        <v>#REF!</v>
      </c>
      <c r="I101" s="81" t="e">
        <f>I102+I104+#REF!</f>
        <v>#REF!</v>
      </c>
      <c r="J101" s="6" t="e">
        <f>C101-#REF!</f>
        <v>#REF!</v>
      </c>
      <c r="K101" s="6"/>
      <c r="L101" s="6"/>
      <c r="M101" s="6"/>
      <c r="N101" s="345" t="e">
        <f>C101/#REF!*100</f>
        <v>#REF!</v>
      </c>
      <c r="O101" s="345" t="e">
        <f>C101/#REF!*100</f>
        <v>#REF!</v>
      </c>
    </row>
    <row r="102" spans="1:15" s="295" customFormat="1" ht="30.75" customHeight="1" x14ac:dyDescent="0.25">
      <c r="A102" s="254" t="s">
        <v>276</v>
      </c>
      <c r="B102" s="296" t="s">
        <v>277</v>
      </c>
      <c r="C102" s="337">
        <f>C103</f>
        <v>72025000</v>
      </c>
      <c r="D102" s="337">
        <f t="shared" ref="D102:I102" si="50">D103</f>
        <v>44727000</v>
      </c>
      <c r="E102" s="337">
        <f t="shared" si="50"/>
        <v>36013000</v>
      </c>
      <c r="F102" s="6">
        <f t="shared" si="50"/>
        <v>0</v>
      </c>
      <c r="G102" s="6">
        <f t="shared" si="50"/>
        <v>36013000</v>
      </c>
      <c r="H102" s="6">
        <f t="shared" si="50"/>
        <v>0</v>
      </c>
      <c r="I102" s="6">
        <f t="shared" si="50"/>
        <v>36013000</v>
      </c>
      <c r="J102" s="6" t="e">
        <f>C102-#REF!</f>
        <v>#REF!</v>
      </c>
      <c r="K102" s="6"/>
      <c r="L102" s="6"/>
      <c r="M102" s="6"/>
      <c r="N102" s="345" t="e">
        <f>C102/#REF!*100</f>
        <v>#REF!</v>
      </c>
      <c r="O102" s="345" t="e">
        <f>C102/#REF!*100</f>
        <v>#REF!</v>
      </c>
    </row>
    <row r="103" spans="1:15" s="295" customFormat="1" ht="60" customHeight="1" x14ac:dyDescent="0.25">
      <c r="A103" s="254" t="s">
        <v>278</v>
      </c>
      <c r="B103" s="296" t="s">
        <v>279</v>
      </c>
      <c r="C103" s="337">
        <v>72025000</v>
      </c>
      <c r="D103" s="337">
        <v>44727000</v>
      </c>
      <c r="E103" s="337">
        <v>36013000</v>
      </c>
      <c r="F103" s="6"/>
      <c r="G103" s="6">
        <f>E103+F103</f>
        <v>36013000</v>
      </c>
      <c r="H103" s="6"/>
      <c r="I103" s="6">
        <f>G103+H103</f>
        <v>36013000</v>
      </c>
      <c r="J103" s="6" t="e">
        <f>C103-#REF!</f>
        <v>#REF!</v>
      </c>
      <c r="K103" s="6"/>
      <c r="L103" s="6"/>
      <c r="M103" s="6"/>
      <c r="N103" s="345" t="e">
        <f>C103/#REF!*100</f>
        <v>#REF!</v>
      </c>
      <c r="O103" s="345" t="e">
        <f>C103/#REF!*100</f>
        <v>#REF!</v>
      </c>
    </row>
    <row r="104" spans="1:15" s="295" customFormat="1" ht="47.25" customHeight="1" x14ac:dyDescent="0.25">
      <c r="A104" s="254" t="s">
        <v>280</v>
      </c>
      <c r="B104" s="296" t="s">
        <v>281</v>
      </c>
      <c r="C104" s="337">
        <f>C105</f>
        <v>4929000</v>
      </c>
      <c r="D104" s="337">
        <f t="shared" ref="D104:I104" si="51">D105</f>
        <v>0</v>
      </c>
      <c r="E104" s="337">
        <f t="shared" si="51"/>
        <v>0</v>
      </c>
      <c r="F104" s="6">
        <f t="shared" si="51"/>
        <v>0</v>
      </c>
      <c r="G104" s="6">
        <f t="shared" si="51"/>
        <v>0</v>
      </c>
      <c r="H104" s="6">
        <f t="shared" si="51"/>
        <v>0</v>
      </c>
      <c r="I104" s="6">
        <f t="shared" si="51"/>
        <v>0</v>
      </c>
      <c r="J104" s="6" t="e">
        <f>C104-#REF!</f>
        <v>#REF!</v>
      </c>
      <c r="K104" s="6"/>
      <c r="L104" s="6"/>
      <c r="M104" s="6"/>
      <c r="N104" s="345" t="e">
        <f>C104/#REF!*100</f>
        <v>#REF!</v>
      </c>
      <c r="O104" s="345" t="e">
        <f>C104/#REF!*100</f>
        <v>#REF!</v>
      </c>
    </row>
    <row r="105" spans="1:15" s="295" customFormat="1" ht="44.25" customHeight="1" x14ac:dyDescent="0.25">
      <c r="A105" s="254" t="s">
        <v>282</v>
      </c>
      <c r="B105" s="296" t="s">
        <v>283</v>
      </c>
      <c r="C105" s="337">
        <v>4929000</v>
      </c>
      <c r="D105" s="337">
        <v>0</v>
      </c>
      <c r="E105" s="337">
        <v>0</v>
      </c>
      <c r="F105" s="6"/>
      <c r="G105" s="6">
        <f>E105+F105</f>
        <v>0</v>
      </c>
      <c r="H105" s="6"/>
      <c r="I105" s="6">
        <f>G105+H105</f>
        <v>0</v>
      </c>
      <c r="J105" s="6" t="e">
        <f>C105-#REF!</f>
        <v>#REF!</v>
      </c>
      <c r="K105" s="6"/>
      <c r="L105" s="6"/>
      <c r="M105" s="6"/>
      <c r="N105" s="345" t="e">
        <f>C105/#REF!*100</f>
        <v>#REF!</v>
      </c>
      <c r="O105" s="345" t="e">
        <f>C105/#REF!*100</f>
        <v>#REF!</v>
      </c>
    </row>
    <row r="106" spans="1:15" s="314" customFormat="1" ht="45.75" customHeight="1" x14ac:dyDescent="0.25">
      <c r="A106" s="348" t="s">
        <v>284</v>
      </c>
      <c r="B106" s="349" t="s">
        <v>285</v>
      </c>
      <c r="C106" s="335">
        <f>+C121+C129+C119+C117+C114+C112+C108+C116+C127+C123+C125</f>
        <v>16410790.33</v>
      </c>
      <c r="D106" s="335">
        <f t="shared" ref="D106:E106" si="52">+D121+D129+D119+D117+D114+D112+D108+D116+D127+D123+D125</f>
        <v>49052594.490000002</v>
      </c>
      <c r="E106" s="335">
        <f t="shared" si="52"/>
        <v>12744273.34</v>
      </c>
      <c r="F106" s="336" t="e">
        <f>#REF!+#REF!+#REF!+F113+F117+F119+F121</f>
        <v>#REF!</v>
      </c>
      <c r="G106" s="336" t="e">
        <f>#REF!+#REF!+#REF!+G113+G117+G119+G121</f>
        <v>#REF!</v>
      </c>
      <c r="H106" s="336" t="e">
        <f>#REF!+#REF!+#REF!+H113+H117+H119+H121</f>
        <v>#REF!</v>
      </c>
      <c r="I106" s="336" t="e">
        <f>#REF!+#REF!+#REF!+I113+I117+I119+I121</f>
        <v>#REF!</v>
      </c>
      <c r="J106" s="336" t="e">
        <f>#REF!+#REF!+#REF!+J113+J117+J119+J121</f>
        <v>#REF!</v>
      </c>
      <c r="K106" s="322"/>
      <c r="L106" s="322"/>
      <c r="M106" s="322"/>
      <c r="N106" s="323" t="e">
        <f>C106/#REF!*100</f>
        <v>#REF!</v>
      </c>
      <c r="O106" s="323" t="e">
        <f>C106/#REF!*100</f>
        <v>#REF!</v>
      </c>
    </row>
    <row r="107" spans="1:15" s="314" customFormat="1" ht="60.75" hidden="1" customHeight="1" x14ac:dyDescent="0.25">
      <c r="A107" s="313" t="s">
        <v>792</v>
      </c>
      <c r="B107" s="350" t="s">
        <v>793</v>
      </c>
      <c r="C107" s="337">
        <f>C108+C110</f>
        <v>0</v>
      </c>
      <c r="D107" s="337">
        <f t="shared" ref="D107:E107" si="53">D108</f>
        <v>0</v>
      </c>
      <c r="E107" s="337">
        <f t="shared" si="53"/>
        <v>0</v>
      </c>
      <c r="F107" s="322"/>
      <c r="G107" s="322"/>
      <c r="H107" s="322"/>
      <c r="I107" s="322"/>
      <c r="J107" s="322"/>
      <c r="K107" s="322"/>
      <c r="L107" s="322"/>
      <c r="M107" s="322"/>
      <c r="N107" s="323"/>
      <c r="O107" s="323"/>
    </row>
    <row r="108" spans="1:15" s="314" customFormat="1" ht="68.25" hidden="1" customHeight="1" x14ac:dyDescent="0.25">
      <c r="A108" s="313" t="s">
        <v>794</v>
      </c>
      <c r="B108" s="350" t="s">
        <v>795</v>
      </c>
      <c r="C108" s="337">
        <f>C109+C110</f>
        <v>0</v>
      </c>
      <c r="D108" s="337">
        <v>0</v>
      </c>
      <c r="E108" s="337">
        <f t="shared" ref="E108" si="54">E109+E110</f>
        <v>0</v>
      </c>
      <c r="F108" s="322"/>
      <c r="G108" s="322"/>
      <c r="H108" s="322"/>
      <c r="I108" s="322"/>
      <c r="J108" s="322"/>
      <c r="K108" s="322"/>
      <c r="L108" s="322"/>
      <c r="M108" s="322"/>
      <c r="N108" s="323"/>
      <c r="O108" s="323"/>
    </row>
    <row r="109" spans="1:15" s="314" customFormat="1" ht="75" hidden="1" customHeight="1" x14ac:dyDescent="0.25">
      <c r="A109" s="313"/>
      <c r="B109" s="351" t="s">
        <v>796</v>
      </c>
      <c r="C109" s="337">
        <v>0</v>
      </c>
      <c r="D109" s="337">
        <v>0</v>
      </c>
      <c r="E109" s="337">
        <v>0</v>
      </c>
      <c r="F109" s="322"/>
      <c r="G109" s="322"/>
      <c r="H109" s="322"/>
      <c r="I109" s="322"/>
      <c r="J109" s="322"/>
      <c r="K109" s="322"/>
      <c r="L109" s="322"/>
      <c r="M109" s="322"/>
      <c r="N109" s="323"/>
      <c r="O109" s="323"/>
    </row>
    <row r="110" spans="1:15" s="314" customFormat="1" ht="45" hidden="1" x14ac:dyDescent="0.25">
      <c r="A110" s="313"/>
      <c r="B110" s="351" t="s">
        <v>797</v>
      </c>
      <c r="C110" s="337">
        <v>0</v>
      </c>
      <c r="D110" s="337">
        <v>0</v>
      </c>
      <c r="E110" s="337">
        <v>0</v>
      </c>
      <c r="F110" s="322"/>
      <c r="G110" s="322"/>
      <c r="H110" s="322"/>
      <c r="I110" s="322"/>
      <c r="J110" s="322"/>
      <c r="K110" s="322"/>
      <c r="L110" s="322"/>
      <c r="M110" s="322"/>
      <c r="N110" s="323"/>
      <c r="O110" s="323"/>
    </row>
    <row r="111" spans="1:15" s="314" customFormat="1" ht="45.75" hidden="1" customHeight="1" x14ac:dyDescent="0.25">
      <c r="A111" s="313" t="s">
        <v>798</v>
      </c>
      <c r="B111" s="350" t="s">
        <v>799</v>
      </c>
      <c r="C111" s="337">
        <f>C112</f>
        <v>0</v>
      </c>
      <c r="D111" s="337">
        <f t="shared" ref="D111:E111" si="55">D112</f>
        <v>0</v>
      </c>
      <c r="E111" s="337">
        <f t="shared" si="55"/>
        <v>0</v>
      </c>
      <c r="F111" s="322"/>
      <c r="G111" s="322"/>
      <c r="H111" s="322"/>
      <c r="I111" s="322"/>
      <c r="J111" s="322"/>
      <c r="K111" s="322"/>
      <c r="L111" s="322"/>
      <c r="M111" s="322"/>
      <c r="N111" s="323"/>
      <c r="O111" s="323"/>
    </row>
    <row r="112" spans="1:15" s="314" customFormat="1" ht="61.5" hidden="1" customHeight="1" x14ac:dyDescent="0.25">
      <c r="A112" s="313" t="s">
        <v>800</v>
      </c>
      <c r="B112" s="350" t="s">
        <v>801</v>
      </c>
      <c r="C112" s="337">
        <v>0</v>
      </c>
      <c r="D112" s="337">
        <v>0</v>
      </c>
      <c r="E112" s="337">
        <v>0</v>
      </c>
      <c r="F112" s="322"/>
      <c r="G112" s="322"/>
      <c r="H112" s="322"/>
      <c r="I112" s="322"/>
      <c r="J112" s="322"/>
      <c r="K112" s="322"/>
      <c r="L112" s="322"/>
      <c r="M112" s="322"/>
      <c r="N112" s="323"/>
      <c r="O112" s="323"/>
    </row>
    <row r="113" spans="1:26" s="314" customFormat="1" ht="60.75" hidden="1" customHeight="1" x14ac:dyDescent="0.25">
      <c r="A113" s="313" t="s">
        <v>802</v>
      </c>
      <c r="B113" s="350" t="s">
        <v>803</v>
      </c>
      <c r="C113" s="337">
        <f>C114</f>
        <v>0</v>
      </c>
      <c r="D113" s="337">
        <f t="shared" ref="D113:E113" si="56">D114</f>
        <v>0</v>
      </c>
      <c r="E113" s="337">
        <f t="shared" si="56"/>
        <v>0</v>
      </c>
      <c r="F113" s="322"/>
      <c r="G113" s="322"/>
      <c r="H113" s="322"/>
      <c r="I113" s="322"/>
      <c r="J113" s="322"/>
      <c r="K113" s="322"/>
      <c r="L113" s="322"/>
      <c r="M113" s="322"/>
      <c r="N113" s="323"/>
      <c r="O113" s="323"/>
      <c r="Z113" s="368"/>
    </row>
    <row r="114" spans="1:26" s="314" customFormat="1" ht="76.5" hidden="1" customHeight="1" x14ac:dyDescent="0.25">
      <c r="A114" s="313" t="s">
        <v>804</v>
      </c>
      <c r="B114" s="350" t="s">
        <v>805</v>
      </c>
      <c r="C114" s="337">
        <v>0</v>
      </c>
      <c r="D114" s="337">
        <v>0</v>
      </c>
      <c r="E114" s="337">
        <v>0</v>
      </c>
      <c r="F114" s="322"/>
      <c r="G114" s="322"/>
      <c r="H114" s="322"/>
      <c r="I114" s="322"/>
      <c r="J114" s="322"/>
      <c r="K114" s="322"/>
      <c r="L114" s="322"/>
      <c r="M114" s="322"/>
      <c r="N114" s="323"/>
      <c r="O114" s="323"/>
      <c r="Z114" s="368"/>
    </row>
    <row r="115" spans="1:26" s="314" customFormat="1" ht="76.5" customHeight="1" x14ac:dyDescent="0.25">
      <c r="A115" s="313" t="s">
        <v>398</v>
      </c>
      <c r="B115" s="350" t="s">
        <v>399</v>
      </c>
      <c r="C115" s="337">
        <f>C116</f>
        <v>5448662.8300000001</v>
      </c>
      <c r="D115" s="337">
        <f t="shared" ref="D115:E115" si="57">D116</f>
        <v>5285300.99</v>
      </c>
      <c r="E115" s="337">
        <f t="shared" si="57"/>
        <v>4984783.84</v>
      </c>
      <c r="F115" s="322"/>
      <c r="G115" s="322"/>
      <c r="H115" s="322"/>
      <c r="I115" s="322"/>
      <c r="J115" s="322"/>
      <c r="K115" s="322"/>
      <c r="L115" s="322"/>
      <c r="M115" s="322"/>
      <c r="N115" s="323"/>
      <c r="O115" s="323"/>
    </row>
    <row r="116" spans="1:26" s="314" customFormat="1" ht="76.5" customHeight="1" x14ac:dyDescent="0.25">
      <c r="A116" s="313" t="s">
        <v>400</v>
      </c>
      <c r="B116" s="350" t="s">
        <v>401</v>
      </c>
      <c r="C116" s="337">
        <v>5448662.8300000001</v>
      </c>
      <c r="D116" s="337">
        <v>5285300.99</v>
      </c>
      <c r="E116" s="337">
        <v>4984783.84</v>
      </c>
      <c r="F116" s="322"/>
      <c r="G116" s="322"/>
      <c r="H116" s="322"/>
      <c r="I116" s="322"/>
      <c r="J116" s="322"/>
      <c r="K116" s="322"/>
      <c r="L116" s="322"/>
      <c r="M116" s="322"/>
      <c r="N116" s="323"/>
      <c r="O116" s="323"/>
    </row>
    <row r="117" spans="1:26" s="314" customFormat="1" ht="49.5" customHeight="1" x14ac:dyDescent="0.25">
      <c r="A117" s="313" t="s">
        <v>348</v>
      </c>
      <c r="B117" s="350" t="s">
        <v>286</v>
      </c>
      <c r="C117" s="337">
        <f>C118</f>
        <v>0</v>
      </c>
      <c r="D117" s="337">
        <f t="shared" ref="D117:E117" si="58">D118</f>
        <v>504900</v>
      </c>
      <c r="E117" s="337">
        <f t="shared" si="58"/>
        <v>0</v>
      </c>
      <c r="F117" s="322"/>
      <c r="G117" s="322"/>
      <c r="H117" s="322"/>
      <c r="I117" s="322"/>
      <c r="J117" s="322"/>
      <c r="K117" s="322"/>
      <c r="L117" s="322"/>
      <c r="M117" s="322"/>
      <c r="N117" s="323"/>
      <c r="O117" s="323"/>
    </row>
    <row r="118" spans="1:26" s="295" customFormat="1" ht="58.5" customHeight="1" x14ac:dyDescent="0.25">
      <c r="A118" s="70" t="s">
        <v>287</v>
      </c>
      <c r="B118" s="30" t="s">
        <v>288</v>
      </c>
      <c r="C118" s="337">
        <v>0</v>
      </c>
      <c r="D118" s="337">
        <v>504900</v>
      </c>
      <c r="E118" s="337">
        <v>0</v>
      </c>
      <c r="F118" s="6"/>
      <c r="G118" s="6"/>
      <c r="H118" s="6"/>
      <c r="I118" s="6"/>
      <c r="J118" s="6"/>
      <c r="K118" s="6"/>
      <c r="L118" s="6"/>
      <c r="M118" s="6"/>
      <c r="N118" s="345"/>
      <c r="O118" s="345"/>
    </row>
    <row r="119" spans="1:26" s="295" customFormat="1" ht="33.75" customHeight="1" x14ac:dyDescent="0.25">
      <c r="A119" s="313" t="s">
        <v>366</v>
      </c>
      <c r="B119" s="350" t="s">
        <v>289</v>
      </c>
      <c r="C119" s="337">
        <f>C120</f>
        <v>4249966.5</v>
      </c>
      <c r="D119" s="337">
        <f t="shared" ref="D119" si="59">D120</f>
        <v>4249966.5</v>
      </c>
      <c r="E119" s="337">
        <f>E120</f>
        <v>4249966.5</v>
      </c>
      <c r="F119" s="6">
        <f>F120</f>
        <v>0</v>
      </c>
      <c r="G119" s="6">
        <f>G120</f>
        <v>4249966.5</v>
      </c>
      <c r="H119" s="6">
        <f>H120</f>
        <v>0</v>
      </c>
      <c r="I119" s="6">
        <f>I120</f>
        <v>4249966.5</v>
      </c>
      <c r="J119" s="6" t="e">
        <f>C119-#REF!</f>
        <v>#REF!</v>
      </c>
      <c r="K119" s="6"/>
      <c r="L119" s="6"/>
      <c r="M119" s="6"/>
      <c r="N119" s="345"/>
      <c r="O119" s="345" t="e">
        <f>C119/#REF!*100</f>
        <v>#REF!</v>
      </c>
    </row>
    <row r="120" spans="1:26" s="295" customFormat="1" ht="60" customHeight="1" x14ac:dyDescent="0.25">
      <c r="A120" s="340" t="s">
        <v>290</v>
      </c>
      <c r="B120" s="338" t="s">
        <v>291</v>
      </c>
      <c r="C120" s="337">
        <v>4249966.5</v>
      </c>
      <c r="D120" s="337">
        <v>4249966.5</v>
      </c>
      <c r="E120" s="337">
        <v>4249966.5</v>
      </c>
      <c r="F120" s="6"/>
      <c r="G120" s="6">
        <f>E120+F120</f>
        <v>4249966.5</v>
      </c>
      <c r="H120" s="6"/>
      <c r="I120" s="6">
        <f>G120+H120</f>
        <v>4249966.5</v>
      </c>
      <c r="J120" s="6" t="e">
        <f>C120-#REF!</f>
        <v>#REF!</v>
      </c>
      <c r="K120" s="6"/>
      <c r="L120" s="6"/>
      <c r="M120" s="6"/>
      <c r="N120" s="345"/>
      <c r="O120" s="345" t="e">
        <f>C120/#REF!*100</f>
        <v>#REF!</v>
      </c>
    </row>
    <row r="121" spans="1:26" s="295" customFormat="1" ht="30" hidden="1" x14ac:dyDescent="0.25">
      <c r="A121" s="254" t="s">
        <v>806</v>
      </c>
      <c r="B121" s="296" t="s">
        <v>807</v>
      </c>
      <c r="C121" s="352">
        <f>C122</f>
        <v>0</v>
      </c>
      <c r="D121" s="352">
        <f t="shared" ref="D121:Y125" si="60">D122</f>
        <v>0</v>
      </c>
      <c r="E121" s="352">
        <f t="shared" si="60"/>
        <v>0</v>
      </c>
      <c r="F121" s="337" t="e">
        <f t="shared" si="60"/>
        <v>#REF!</v>
      </c>
      <c r="G121" s="337" t="e">
        <f t="shared" si="60"/>
        <v>#REF!</v>
      </c>
      <c r="H121" s="337" t="e">
        <f t="shared" si="60"/>
        <v>#REF!</v>
      </c>
      <c r="I121" s="337" t="e">
        <f t="shared" si="60"/>
        <v>#REF!</v>
      </c>
      <c r="J121" s="337" t="e">
        <f t="shared" si="60"/>
        <v>#REF!</v>
      </c>
      <c r="K121" s="337">
        <f t="shared" si="60"/>
        <v>0</v>
      </c>
      <c r="L121" s="337">
        <f t="shared" si="60"/>
        <v>0</v>
      </c>
      <c r="M121" s="337">
        <f t="shared" si="60"/>
        <v>0</v>
      </c>
      <c r="N121" s="337" t="e">
        <f t="shared" si="60"/>
        <v>#REF!</v>
      </c>
      <c r="O121" s="337" t="e">
        <f t="shared" si="60"/>
        <v>#REF!</v>
      </c>
      <c r="P121" s="337">
        <f t="shared" si="60"/>
        <v>0</v>
      </c>
      <c r="Q121" s="337">
        <f t="shared" si="60"/>
        <v>0</v>
      </c>
      <c r="R121" s="337">
        <f t="shared" si="60"/>
        <v>0</v>
      </c>
      <c r="S121" s="337">
        <f t="shared" si="60"/>
        <v>0</v>
      </c>
      <c r="T121" s="337">
        <f t="shared" si="60"/>
        <v>0</v>
      </c>
      <c r="U121" s="337">
        <f t="shared" si="60"/>
        <v>0</v>
      </c>
      <c r="V121" s="337">
        <f t="shared" si="60"/>
        <v>0</v>
      </c>
      <c r="W121" s="337">
        <f t="shared" si="60"/>
        <v>0</v>
      </c>
      <c r="X121" s="337">
        <f t="shared" si="60"/>
        <v>0</v>
      </c>
      <c r="Y121" s="337">
        <f t="shared" si="60"/>
        <v>0</v>
      </c>
    </row>
    <row r="122" spans="1:26" s="295" customFormat="1" ht="30.75" hidden="1" customHeight="1" x14ac:dyDescent="0.25">
      <c r="A122" s="353" t="s">
        <v>808</v>
      </c>
      <c r="B122" s="296" t="s">
        <v>809</v>
      </c>
      <c r="C122" s="352">
        <v>0</v>
      </c>
      <c r="D122" s="352">
        <v>0</v>
      </c>
      <c r="E122" s="352">
        <v>0</v>
      </c>
      <c r="F122" s="6" t="e">
        <f>F129+F130+F131+#REF!</f>
        <v>#REF!</v>
      </c>
      <c r="G122" s="6" t="e">
        <f>G129+G130+G131+#REF!</f>
        <v>#REF!</v>
      </c>
      <c r="H122" s="6" t="e">
        <f>H129+H130+H131+#REF!</f>
        <v>#REF!</v>
      </c>
      <c r="I122" s="6" t="e">
        <f>I129+I130+I131+#REF!</f>
        <v>#REF!</v>
      </c>
      <c r="J122" s="6" t="e">
        <f>J129+J130+J131+#REF!</f>
        <v>#REF!</v>
      </c>
      <c r="K122" s="6"/>
      <c r="L122" s="6"/>
      <c r="M122" s="6"/>
      <c r="N122" s="345" t="e">
        <f>C122/#REF!*100</f>
        <v>#REF!</v>
      </c>
      <c r="O122" s="345" t="e">
        <f>C122/#REF!*100</f>
        <v>#REF!</v>
      </c>
    </row>
    <row r="123" spans="1:26" s="314" customFormat="1" ht="42.75" x14ac:dyDescent="0.25">
      <c r="A123" s="340" t="s">
        <v>810</v>
      </c>
      <c r="B123" s="319" t="s">
        <v>811</v>
      </c>
      <c r="C123" s="337">
        <f>C124</f>
        <v>3430303</v>
      </c>
      <c r="D123" s="337">
        <f t="shared" si="60"/>
        <v>13618860</v>
      </c>
      <c r="E123" s="337">
        <f t="shared" si="60"/>
        <v>0</v>
      </c>
      <c r="F123" s="337" t="e">
        <f t="shared" si="60"/>
        <v>#REF!</v>
      </c>
      <c r="G123" s="337" t="e">
        <f t="shared" si="60"/>
        <v>#REF!</v>
      </c>
      <c r="H123" s="337" t="e">
        <f t="shared" si="60"/>
        <v>#REF!</v>
      </c>
      <c r="I123" s="337" t="e">
        <f t="shared" si="60"/>
        <v>#REF!</v>
      </c>
      <c r="J123" s="337" t="e">
        <f t="shared" si="60"/>
        <v>#REF!</v>
      </c>
      <c r="K123" s="337">
        <f t="shared" si="60"/>
        <v>0</v>
      </c>
      <c r="L123" s="337">
        <f t="shared" si="60"/>
        <v>0</v>
      </c>
      <c r="M123" s="337">
        <f t="shared" si="60"/>
        <v>0</v>
      </c>
      <c r="N123" s="337" t="e">
        <f t="shared" si="60"/>
        <v>#REF!</v>
      </c>
      <c r="O123" s="337" t="e">
        <f t="shared" si="60"/>
        <v>#REF!</v>
      </c>
      <c r="P123" s="337">
        <f t="shared" si="60"/>
        <v>0</v>
      </c>
      <c r="Q123" s="337">
        <f t="shared" si="60"/>
        <v>0</v>
      </c>
      <c r="R123" s="337">
        <f t="shared" si="60"/>
        <v>0</v>
      </c>
      <c r="S123" s="337">
        <f t="shared" si="60"/>
        <v>0</v>
      </c>
      <c r="T123" s="337">
        <f t="shared" si="60"/>
        <v>0</v>
      </c>
      <c r="U123" s="337">
        <f t="shared" si="60"/>
        <v>0</v>
      </c>
      <c r="V123" s="337">
        <f t="shared" si="60"/>
        <v>0</v>
      </c>
      <c r="W123" s="337">
        <f t="shared" si="60"/>
        <v>0</v>
      </c>
      <c r="X123" s="337">
        <f t="shared" si="60"/>
        <v>0</v>
      </c>
      <c r="Y123" s="337">
        <f t="shared" si="60"/>
        <v>0</v>
      </c>
    </row>
    <row r="124" spans="1:26" s="314" customFormat="1" ht="30.75" customHeight="1" x14ac:dyDescent="0.25">
      <c r="A124" s="316" t="s">
        <v>812</v>
      </c>
      <c r="B124" s="293" t="s">
        <v>813</v>
      </c>
      <c r="C124" s="337">
        <v>3430303</v>
      </c>
      <c r="D124" s="337">
        <f>4511385+9107475</f>
        <v>13618860</v>
      </c>
      <c r="E124" s="337">
        <v>0</v>
      </c>
      <c r="F124" s="322" t="e">
        <f>F129+F130+F131+#REF!</f>
        <v>#REF!</v>
      </c>
      <c r="G124" s="322" t="e">
        <f>G129+G130+G131+#REF!</f>
        <v>#REF!</v>
      </c>
      <c r="H124" s="322" t="e">
        <f>H129+H130+H131+#REF!</f>
        <v>#REF!</v>
      </c>
      <c r="I124" s="322" t="e">
        <f>I129+I130+I131+#REF!</f>
        <v>#REF!</v>
      </c>
      <c r="J124" s="322" t="e">
        <f>J129+J130+J131+#REF!</f>
        <v>#REF!</v>
      </c>
      <c r="K124" s="322"/>
      <c r="L124" s="322"/>
      <c r="M124" s="322"/>
      <c r="N124" s="323" t="e">
        <f>C124/#REF!*100</f>
        <v>#REF!</v>
      </c>
      <c r="O124" s="323" t="e">
        <f>C124/#REF!*100</f>
        <v>#REF!</v>
      </c>
    </row>
    <row r="125" spans="1:26" s="314" customFormat="1" ht="30" x14ac:dyDescent="0.25">
      <c r="A125" s="340" t="s">
        <v>742</v>
      </c>
      <c r="B125" s="319" t="s">
        <v>814</v>
      </c>
      <c r="C125" s="337">
        <f>C126</f>
        <v>62230</v>
      </c>
      <c r="D125" s="337">
        <f t="shared" si="60"/>
        <v>63517</v>
      </c>
      <c r="E125" s="337">
        <f t="shared" si="60"/>
        <v>64673</v>
      </c>
      <c r="F125" s="337" t="e">
        <f t="shared" si="60"/>
        <v>#REF!</v>
      </c>
      <c r="G125" s="337" t="e">
        <f t="shared" si="60"/>
        <v>#REF!</v>
      </c>
      <c r="H125" s="337" t="e">
        <f t="shared" si="60"/>
        <v>#REF!</v>
      </c>
      <c r="I125" s="337" t="e">
        <f t="shared" si="60"/>
        <v>#REF!</v>
      </c>
      <c r="J125" s="337" t="e">
        <f t="shared" si="60"/>
        <v>#REF!</v>
      </c>
      <c r="K125" s="337">
        <f t="shared" si="60"/>
        <v>0</v>
      </c>
      <c r="L125" s="337">
        <f t="shared" si="60"/>
        <v>0</v>
      </c>
      <c r="M125" s="337">
        <f t="shared" si="60"/>
        <v>0</v>
      </c>
      <c r="N125" s="337" t="e">
        <f t="shared" si="60"/>
        <v>#REF!</v>
      </c>
      <c r="O125" s="337" t="e">
        <f t="shared" si="60"/>
        <v>#REF!</v>
      </c>
      <c r="P125" s="337">
        <f t="shared" si="60"/>
        <v>0</v>
      </c>
      <c r="Q125" s="337">
        <f t="shared" si="60"/>
        <v>0</v>
      </c>
      <c r="R125" s="337">
        <f t="shared" si="60"/>
        <v>0</v>
      </c>
      <c r="S125" s="337">
        <f t="shared" si="60"/>
        <v>0</v>
      </c>
      <c r="T125" s="337">
        <f t="shared" si="60"/>
        <v>0</v>
      </c>
      <c r="U125" s="337">
        <f t="shared" si="60"/>
        <v>0</v>
      </c>
      <c r="V125" s="337">
        <f t="shared" si="60"/>
        <v>0</v>
      </c>
      <c r="W125" s="337">
        <f t="shared" si="60"/>
        <v>0</v>
      </c>
      <c r="X125" s="337">
        <f t="shared" si="60"/>
        <v>0</v>
      </c>
      <c r="Y125" s="337">
        <f t="shared" si="60"/>
        <v>0</v>
      </c>
    </row>
    <row r="126" spans="1:26" s="314" customFormat="1" ht="30.75" customHeight="1" x14ac:dyDescent="0.25">
      <c r="A126" s="316" t="s">
        <v>743</v>
      </c>
      <c r="B126" s="293" t="s">
        <v>744</v>
      </c>
      <c r="C126" s="337">
        <v>62230</v>
      </c>
      <c r="D126" s="337">
        <v>63517</v>
      </c>
      <c r="E126" s="337">
        <v>64673</v>
      </c>
      <c r="F126" s="322" t="e">
        <f>F131+F132+F133+#REF!</f>
        <v>#REF!</v>
      </c>
      <c r="G126" s="322" t="e">
        <f>G131+G132+G133+#REF!</f>
        <v>#REF!</v>
      </c>
      <c r="H126" s="322" t="e">
        <f>H131+H132+H133+#REF!</f>
        <v>#REF!</v>
      </c>
      <c r="I126" s="322" t="e">
        <f>I131+I132+I133+#REF!</f>
        <v>#REF!</v>
      </c>
      <c r="J126" s="322" t="e">
        <f>J131+J132+J133+#REF!</f>
        <v>#REF!</v>
      </c>
      <c r="K126" s="322"/>
      <c r="L126" s="322"/>
      <c r="M126" s="322"/>
      <c r="N126" s="323" t="e">
        <f>C126/#REF!*100</f>
        <v>#REF!</v>
      </c>
      <c r="O126" s="323" t="e">
        <f>C126/#REF!*100</f>
        <v>#REF!</v>
      </c>
    </row>
    <row r="127" spans="1:26" s="295" customFormat="1" ht="30.75" customHeight="1" x14ac:dyDescent="0.25">
      <c r="A127" s="354" t="s">
        <v>815</v>
      </c>
      <c r="B127" s="297" t="s">
        <v>745</v>
      </c>
      <c r="C127" s="337">
        <f>C128</f>
        <v>0</v>
      </c>
      <c r="D127" s="337">
        <f t="shared" ref="D127:Y127" si="61">D128</f>
        <v>22000000</v>
      </c>
      <c r="E127" s="337">
        <f t="shared" si="61"/>
        <v>0</v>
      </c>
      <c r="F127" s="246">
        <f t="shared" si="61"/>
        <v>0</v>
      </c>
      <c r="G127" s="246">
        <f t="shared" si="61"/>
        <v>0</v>
      </c>
      <c r="H127" s="246">
        <f t="shared" si="61"/>
        <v>0</v>
      </c>
      <c r="I127" s="246">
        <f t="shared" si="61"/>
        <v>0</v>
      </c>
      <c r="J127" s="246">
        <f t="shared" si="61"/>
        <v>0</v>
      </c>
      <c r="K127" s="246">
        <f t="shared" si="61"/>
        <v>0</v>
      </c>
      <c r="L127" s="246">
        <f t="shared" si="61"/>
        <v>0</v>
      </c>
      <c r="M127" s="246">
        <f t="shared" si="61"/>
        <v>0</v>
      </c>
      <c r="N127" s="246">
        <f t="shared" si="61"/>
        <v>0</v>
      </c>
      <c r="O127" s="246">
        <f t="shared" si="61"/>
        <v>0</v>
      </c>
      <c r="P127" s="246">
        <f t="shared" si="61"/>
        <v>0</v>
      </c>
      <c r="Q127" s="246">
        <f t="shared" si="61"/>
        <v>0</v>
      </c>
      <c r="R127" s="246">
        <f t="shared" si="61"/>
        <v>0</v>
      </c>
      <c r="S127" s="246">
        <f t="shared" si="61"/>
        <v>0</v>
      </c>
      <c r="T127" s="246">
        <f t="shared" si="61"/>
        <v>0</v>
      </c>
      <c r="U127" s="246">
        <f t="shared" si="61"/>
        <v>0</v>
      </c>
      <c r="V127" s="246">
        <f t="shared" si="61"/>
        <v>0</v>
      </c>
      <c r="W127" s="246">
        <f t="shared" si="61"/>
        <v>0</v>
      </c>
      <c r="X127" s="246">
        <f t="shared" si="61"/>
        <v>0</v>
      </c>
      <c r="Y127" s="246">
        <f t="shared" si="61"/>
        <v>0</v>
      </c>
    </row>
    <row r="128" spans="1:26" s="9" customFormat="1" ht="72" customHeight="1" x14ac:dyDescent="0.25">
      <c r="A128" s="355" t="s">
        <v>816</v>
      </c>
      <c r="B128" s="356" t="s">
        <v>746</v>
      </c>
      <c r="C128" s="337">
        <v>0</v>
      </c>
      <c r="D128" s="337">
        <v>22000000</v>
      </c>
      <c r="E128" s="337">
        <v>0</v>
      </c>
      <c r="F128" s="6"/>
      <c r="G128" s="6"/>
      <c r="H128" s="6"/>
      <c r="I128" s="6"/>
      <c r="J128" s="6"/>
      <c r="K128" s="6"/>
      <c r="L128" s="6"/>
      <c r="M128" s="6"/>
      <c r="N128" s="357"/>
      <c r="O128" s="357"/>
    </row>
    <row r="129" spans="1:17" s="295" customFormat="1" ht="19.5" customHeight="1" x14ac:dyDescent="0.25">
      <c r="A129" s="254" t="s">
        <v>292</v>
      </c>
      <c r="B129" s="358" t="s">
        <v>293</v>
      </c>
      <c r="C129" s="337">
        <f t="shared" ref="C129:E129" si="62">C130</f>
        <v>3219628</v>
      </c>
      <c r="D129" s="337">
        <f t="shared" si="62"/>
        <v>3330050</v>
      </c>
      <c r="E129" s="337">
        <f t="shared" si="62"/>
        <v>3444850</v>
      </c>
      <c r="F129" s="6"/>
      <c r="G129" s="6">
        <f>E130+F129</f>
        <v>3444850</v>
      </c>
      <c r="H129" s="6"/>
      <c r="I129" s="6">
        <f>G129+H129</f>
        <v>3444850</v>
      </c>
      <c r="J129" s="6" t="e">
        <f>C130-#REF!</f>
        <v>#REF!</v>
      </c>
      <c r="K129" s="6"/>
      <c r="L129" s="6"/>
      <c r="M129" s="6"/>
      <c r="N129" s="345" t="e">
        <f>C130/#REF!*100</f>
        <v>#REF!</v>
      </c>
      <c r="O129" s="345" t="e">
        <f>C130/#REF!*100</f>
        <v>#REF!</v>
      </c>
    </row>
    <row r="130" spans="1:17" s="295" customFormat="1" ht="29.25" customHeight="1" x14ac:dyDescent="0.25">
      <c r="A130" s="254" t="s">
        <v>294</v>
      </c>
      <c r="B130" s="358" t="s">
        <v>323</v>
      </c>
      <c r="C130" s="337">
        <f>C131+C132+C133+C134+C137+C135+C136</f>
        <v>3219628</v>
      </c>
      <c r="D130" s="337">
        <f>D131+D132+D133+D134+D137+D135+D136</f>
        <v>3330050</v>
      </c>
      <c r="E130" s="337">
        <f>E131+E132+E133+E134+E137+E135+E136</f>
        <v>3444850</v>
      </c>
      <c r="F130" s="6"/>
      <c r="G130" s="6"/>
      <c r="H130" s="6"/>
      <c r="I130" s="6"/>
      <c r="J130" s="6"/>
      <c r="K130" s="6"/>
      <c r="L130" s="6"/>
      <c r="M130" s="6"/>
      <c r="N130" s="345"/>
      <c r="O130" s="345"/>
    </row>
    <row r="131" spans="1:17" s="295" customFormat="1" ht="166.5" customHeight="1" x14ac:dyDescent="0.25">
      <c r="A131" s="254"/>
      <c r="B131" s="359" t="s">
        <v>709</v>
      </c>
      <c r="C131" s="337">
        <v>2759548</v>
      </c>
      <c r="D131" s="337">
        <v>2869970</v>
      </c>
      <c r="E131" s="337">
        <v>2984770</v>
      </c>
      <c r="F131" s="6"/>
      <c r="G131" s="6"/>
      <c r="H131" s="6"/>
      <c r="I131" s="6"/>
      <c r="J131" s="6"/>
      <c r="K131" s="6"/>
      <c r="L131" s="6"/>
      <c r="M131" s="6"/>
      <c r="N131" s="345"/>
      <c r="O131" s="345"/>
    </row>
    <row r="132" spans="1:17" s="29" customFormat="1" ht="45" customHeight="1" x14ac:dyDescent="0.25">
      <c r="A132" s="254"/>
      <c r="B132" s="359" t="s">
        <v>464</v>
      </c>
      <c r="C132" s="337">
        <v>460080</v>
      </c>
      <c r="D132" s="337">
        <v>460080</v>
      </c>
      <c r="E132" s="337">
        <v>460080</v>
      </c>
      <c r="F132" s="81">
        <f>F133+F147+F150+F152+F154+F156</f>
        <v>0</v>
      </c>
      <c r="G132" s="81">
        <f>G133+G147+G150+G152+G154+G156</f>
        <v>593478762.96000004</v>
      </c>
      <c r="H132" s="81">
        <f>H133+H147+H150+H152+H154+H156</f>
        <v>0</v>
      </c>
      <c r="I132" s="81">
        <f>I133+I147+I150+I152+I154+I156</f>
        <v>593478762.96000004</v>
      </c>
      <c r="J132" s="6" t="e">
        <f>C132-#REF!</f>
        <v>#REF!</v>
      </c>
      <c r="K132" s="6"/>
      <c r="L132" s="6"/>
      <c r="M132" s="6"/>
      <c r="N132" s="345" t="e">
        <f>C132/#REF!*100</f>
        <v>#REF!</v>
      </c>
      <c r="O132" s="345" t="e">
        <f>C132/#REF!*100</f>
        <v>#REF!</v>
      </c>
    </row>
    <row r="133" spans="1:17" s="29" customFormat="1" ht="46.5" hidden="1" customHeight="1" x14ac:dyDescent="0.25">
      <c r="A133" s="254"/>
      <c r="B133" s="359" t="s">
        <v>817</v>
      </c>
      <c r="C133" s="352">
        <v>0</v>
      </c>
      <c r="D133" s="352">
        <v>0</v>
      </c>
      <c r="E133" s="352">
        <v>0</v>
      </c>
      <c r="F133" s="6">
        <f t="shared" ref="F133:I133" si="63">F138</f>
        <v>0</v>
      </c>
      <c r="G133" s="6">
        <f t="shared" si="63"/>
        <v>552975794</v>
      </c>
      <c r="H133" s="6">
        <f t="shared" si="63"/>
        <v>0</v>
      </c>
      <c r="I133" s="6">
        <f t="shared" si="63"/>
        <v>552975794</v>
      </c>
      <c r="J133" s="6" t="e">
        <f>C133-#REF!</f>
        <v>#REF!</v>
      </c>
      <c r="K133" s="6"/>
      <c r="L133" s="6"/>
      <c r="M133" s="6"/>
      <c r="N133" s="345" t="e">
        <f>C133/#REF!*100</f>
        <v>#REF!</v>
      </c>
      <c r="O133" s="345" t="e">
        <f>C133/#REF!*100</f>
        <v>#REF!</v>
      </c>
      <c r="Q133" s="29" t="s">
        <v>175</v>
      </c>
    </row>
    <row r="134" spans="1:17" s="29" customFormat="1" ht="63.75" hidden="1" customHeight="1" x14ac:dyDescent="0.25">
      <c r="A134" s="254"/>
      <c r="B134" s="359" t="s">
        <v>818</v>
      </c>
      <c r="C134" s="352">
        <v>0</v>
      </c>
      <c r="D134" s="352">
        <v>0</v>
      </c>
      <c r="E134" s="352">
        <v>0</v>
      </c>
      <c r="F134" s="6"/>
      <c r="G134" s="6"/>
      <c r="H134" s="6"/>
      <c r="I134" s="6"/>
      <c r="J134" s="6"/>
      <c r="K134" s="6"/>
      <c r="L134" s="6"/>
      <c r="M134" s="6"/>
      <c r="N134" s="345"/>
      <c r="O134" s="345"/>
    </row>
    <row r="135" spans="1:17" s="29" customFormat="1" ht="73.5" hidden="1" customHeight="1" x14ac:dyDescent="0.25">
      <c r="A135" s="254"/>
      <c r="B135" s="359" t="s">
        <v>747</v>
      </c>
      <c r="C135" s="352">
        <v>0</v>
      </c>
      <c r="D135" s="352">
        <v>0</v>
      </c>
      <c r="E135" s="352">
        <v>0</v>
      </c>
      <c r="F135" s="6"/>
      <c r="G135" s="6"/>
      <c r="H135" s="6"/>
      <c r="I135" s="6"/>
      <c r="J135" s="6"/>
      <c r="K135" s="6"/>
      <c r="L135" s="6"/>
      <c r="M135" s="6"/>
      <c r="N135" s="345"/>
      <c r="O135" s="345"/>
    </row>
    <row r="136" spans="1:17" s="29" customFormat="1" ht="73.5" hidden="1" customHeight="1" x14ac:dyDescent="0.25">
      <c r="A136" s="254"/>
      <c r="B136" s="359" t="s">
        <v>819</v>
      </c>
      <c r="C136" s="352">
        <v>0</v>
      </c>
      <c r="D136" s="352">
        <v>0</v>
      </c>
      <c r="E136" s="352">
        <v>0</v>
      </c>
      <c r="F136" s="6"/>
      <c r="G136" s="6"/>
      <c r="H136" s="6"/>
      <c r="I136" s="6"/>
      <c r="J136" s="6"/>
      <c r="K136" s="6"/>
      <c r="L136" s="6"/>
      <c r="M136" s="6"/>
      <c r="N136" s="345"/>
      <c r="O136" s="345"/>
    </row>
    <row r="137" spans="1:17" s="29" customFormat="1" ht="73.5" hidden="1" customHeight="1" x14ac:dyDescent="0.25">
      <c r="A137" s="254"/>
      <c r="B137" s="359" t="s">
        <v>820</v>
      </c>
      <c r="C137" s="352">
        <v>0</v>
      </c>
      <c r="D137" s="352">
        <v>0</v>
      </c>
      <c r="E137" s="352">
        <v>0</v>
      </c>
      <c r="F137" s="6"/>
      <c r="G137" s="6"/>
      <c r="H137" s="6"/>
      <c r="I137" s="6"/>
      <c r="J137" s="6"/>
      <c r="K137" s="6"/>
      <c r="L137" s="6"/>
      <c r="M137" s="6"/>
      <c r="N137" s="345"/>
      <c r="O137" s="345"/>
    </row>
    <row r="138" spans="1:17" s="29" customFormat="1" ht="32.25" customHeight="1" x14ac:dyDescent="0.25">
      <c r="A138" s="254" t="s">
        <v>295</v>
      </c>
      <c r="B138" s="360" t="s">
        <v>296</v>
      </c>
      <c r="C138" s="335">
        <f>C139+C150+C152+C154+C156+C158+C160</f>
        <v>208356092.12</v>
      </c>
      <c r="D138" s="335">
        <f>D139+D150+D152+D154+D156+D158+D160</f>
        <v>214810039.68000001</v>
      </c>
      <c r="E138" s="335">
        <f t="shared" ref="E138" si="64">E139+E150+E152+E154+E156+E158+E160</f>
        <v>218057202.96000001</v>
      </c>
      <c r="F138" s="6">
        <f>SUM(F139:F146)</f>
        <v>0</v>
      </c>
      <c r="G138" s="6">
        <f>SUM(G139:G146)</f>
        <v>552975794</v>
      </c>
      <c r="H138" s="6">
        <f>SUM(H139:H146)</f>
        <v>0</v>
      </c>
      <c r="I138" s="6">
        <f>SUM(I139:I146)</f>
        <v>552975794</v>
      </c>
      <c r="J138" s="6" t="e">
        <f>C138-#REF!</f>
        <v>#REF!</v>
      </c>
      <c r="K138" s="6"/>
      <c r="L138" s="6"/>
      <c r="M138" s="6"/>
      <c r="N138" s="345" t="e">
        <f>C138/#REF!*100</f>
        <v>#REF!</v>
      </c>
      <c r="O138" s="345" t="e">
        <f>C138/#REF!*100</f>
        <v>#REF!</v>
      </c>
    </row>
    <row r="139" spans="1:17" s="29" customFormat="1" ht="61.5" customHeight="1" x14ac:dyDescent="0.25">
      <c r="A139" s="254" t="s">
        <v>297</v>
      </c>
      <c r="B139" s="296" t="s">
        <v>298</v>
      </c>
      <c r="C139" s="337">
        <f>C140</f>
        <v>187902734</v>
      </c>
      <c r="D139" s="337">
        <f t="shared" ref="D139:E139" si="65">D140</f>
        <v>187902734</v>
      </c>
      <c r="E139" s="337">
        <f t="shared" si="65"/>
        <v>187902734</v>
      </c>
      <c r="F139" s="6"/>
      <c r="G139" s="6">
        <f t="shared" ref="G139:G148" si="66">E139+F139</f>
        <v>187902734</v>
      </c>
      <c r="H139" s="6"/>
      <c r="I139" s="6">
        <f t="shared" ref="I139:I148" si="67">G139+H139</f>
        <v>187902734</v>
      </c>
      <c r="J139" s="6" t="e">
        <f>C139-#REF!</f>
        <v>#REF!</v>
      </c>
      <c r="K139" s="6"/>
      <c r="L139" s="6"/>
      <c r="M139" s="6"/>
      <c r="N139" s="345" t="e">
        <f>C139/#REF!*100</f>
        <v>#REF!</v>
      </c>
      <c r="O139" s="345" t="e">
        <f>C139/#REF!*100</f>
        <v>#REF!</v>
      </c>
    </row>
    <row r="140" spans="1:17" s="29" customFormat="1" ht="61.5" customHeight="1" x14ac:dyDescent="0.25">
      <c r="A140" s="254" t="s">
        <v>299</v>
      </c>
      <c r="B140" s="296" t="s">
        <v>300</v>
      </c>
      <c r="C140" s="337">
        <f>SUM(C141:C149)</f>
        <v>187902734</v>
      </c>
      <c r="D140" s="337">
        <f t="shared" ref="D140:E140" si="68">SUM(D141:D149)</f>
        <v>187902734</v>
      </c>
      <c r="E140" s="337">
        <f t="shared" si="68"/>
        <v>187902734</v>
      </c>
      <c r="F140" s="6"/>
      <c r="G140" s="6">
        <f t="shared" si="66"/>
        <v>187902734</v>
      </c>
      <c r="H140" s="6"/>
      <c r="I140" s="6">
        <f t="shared" si="67"/>
        <v>187902734</v>
      </c>
      <c r="J140" s="6" t="e">
        <f>C140-#REF!</f>
        <v>#REF!</v>
      </c>
      <c r="K140" s="6"/>
      <c r="L140" s="6"/>
      <c r="M140" s="6"/>
      <c r="N140" s="345" t="e">
        <f>C140/#REF!*100</f>
        <v>#REF!</v>
      </c>
      <c r="O140" s="345" t="e">
        <f>C140/#REF!*100</f>
        <v>#REF!</v>
      </c>
    </row>
    <row r="141" spans="1:17" s="29" customFormat="1" ht="61.5" customHeight="1" x14ac:dyDescent="0.25">
      <c r="A141" s="254"/>
      <c r="B141" s="297" t="s">
        <v>326</v>
      </c>
      <c r="C141" s="337">
        <v>995500</v>
      </c>
      <c r="D141" s="337">
        <v>995500</v>
      </c>
      <c r="E141" s="337">
        <v>995500</v>
      </c>
      <c r="F141" s="6"/>
      <c r="G141" s="6">
        <f t="shared" si="66"/>
        <v>995500</v>
      </c>
      <c r="H141" s="6"/>
      <c r="I141" s="6">
        <f t="shared" si="67"/>
        <v>995500</v>
      </c>
      <c r="J141" s="6" t="e">
        <f>C141-#REF!</f>
        <v>#REF!</v>
      </c>
      <c r="K141" s="6"/>
      <c r="L141" s="6"/>
      <c r="M141" s="6"/>
      <c r="N141" s="345" t="e">
        <f>C141/#REF!*100</f>
        <v>#REF!</v>
      </c>
      <c r="O141" s="345" t="e">
        <f>C141/#REF!*100</f>
        <v>#REF!</v>
      </c>
    </row>
    <row r="142" spans="1:17" s="29" customFormat="1" ht="60" customHeight="1" x14ac:dyDescent="0.25">
      <c r="A142" s="254"/>
      <c r="B142" s="297" t="s">
        <v>331</v>
      </c>
      <c r="C142" s="337">
        <v>174007536</v>
      </c>
      <c r="D142" s="337">
        <v>174007536</v>
      </c>
      <c r="E142" s="337">
        <v>174007536</v>
      </c>
      <c r="F142" s="6"/>
      <c r="G142" s="6">
        <f t="shared" si="66"/>
        <v>174007536</v>
      </c>
      <c r="H142" s="6"/>
      <c r="I142" s="6">
        <f t="shared" si="67"/>
        <v>174007536</v>
      </c>
      <c r="J142" s="6" t="e">
        <f>C142-#REF!</f>
        <v>#REF!</v>
      </c>
      <c r="K142" s="6"/>
      <c r="L142" s="6"/>
      <c r="M142" s="6"/>
      <c r="N142" s="345" t="e">
        <f>C142/#REF!*100</f>
        <v>#REF!</v>
      </c>
      <c r="O142" s="345" t="e">
        <f>C142/#REF!*100</f>
        <v>#REF!</v>
      </c>
    </row>
    <row r="143" spans="1:17" s="29" customFormat="1" ht="144" customHeight="1" x14ac:dyDescent="0.25">
      <c r="A143" s="254"/>
      <c r="B143" s="297" t="s">
        <v>328</v>
      </c>
      <c r="C143" s="337">
        <v>122400</v>
      </c>
      <c r="D143" s="337">
        <v>122400</v>
      </c>
      <c r="E143" s="337">
        <v>122400</v>
      </c>
      <c r="F143" s="6"/>
      <c r="G143" s="6">
        <f t="shared" si="66"/>
        <v>122400</v>
      </c>
      <c r="H143" s="6"/>
      <c r="I143" s="6">
        <f t="shared" si="67"/>
        <v>122400</v>
      </c>
      <c r="J143" s="6" t="e">
        <f>C143-#REF!</f>
        <v>#REF!</v>
      </c>
      <c r="K143" s="6"/>
      <c r="L143" s="6"/>
      <c r="M143" s="6"/>
      <c r="N143" s="345" t="e">
        <f>C143/#REF!*100</f>
        <v>#REF!</v>
      </c>
      <c r="O143" s="345" t="e">
        <f>C143/#REF!*100</f>
        <v>#REF!</v>
      </c>
    </row>
    <row r="144" spans="1:17" s="29" customFormat="1" ht="202.5" customHeight="1" x14ac:dyDescent="0.25">
      <c r="A144" s="254"/>
      <c r="B144" s="297" t="s">
        <v>327</v>
      </c>
      <c r="C144" s="337">
        <v>1533552</v>
      </c>
      <c r="D144" s="337">
        <v>1533552</v>
      </c>
      <c r="E144" s="337">
        <v>1533552</v>
      </c>
      <c r="F144" s="6"/>
      <c r="G144" s="6">
        <f t="shared" si="66"/>
        <v>1533552</v>
      </c>
      <c r="H144" s="6"/>
      <c r="I144" s="6">
        <f t="shared" si="67"/>
        <v>1533552</v>
      </c>
      <c r="J144" s="6" t="e">
        <f>C144-#REF!</f>
        <v>#REF!</v>
      </c>
      <c r="K144" s="6"/>
      <c r="L144" s="6"/>
      <c r="M144" s="6"/>
      <c r="N144" s="345" t="e">
        <f>C144/#REF!*100</f>
        <v>#REF!</v>
      </c>
      <c r="O144" s="345" t="e">
        <f>C144/#REF!*100</f>
        <v>#REF!</v>
      </c>
    </row>
    <row r="145" spans="1:16" s="29" customFormat="1" ht="119.25" customHeight="1" x14ac:dyDescent="0.25">
      <c r="A145" s="254"/>
      <c r="B145" s="297" t="s">
        <v>330</v>
      </c>
      <c r="C145" s="337">
        <v>383338</v>
      </c>
      <c r="D145" s="337">
        <v>383338</v>
      </c>
      <c r="E145" s="337">
        <v>383338</v>
      </c>
      <c r="F145" s="6"/>
      <c r="G145" s="6">
        <f t="shared" si="66"/>
        <v>383338</v>
      </c>
      <c r="H145" s="6"/>
      <c r="I145" s="6">
        <f t="shared" si="67"/>
        <v>383338</v>
      </c>
      <c r="J145" s="6" t="e">
        <f>C145-#REF!</f>
        <v>#REF!</v>
      </c>
      <c r="K145" s="6"/>
      <c r="L145" s="6"/>
      <c r="M145" s="6"/>
      <c r="N145" s="345" t="e">
        <f>C145/#REF!*100</f>
        <v>#REF!</v>
      </c>
      <c r="O145" s="345" t="e">
        <f>C145/#REF!*100</f>
        <v>#REF!</v>
      </c>
    </row>
    <row r="146" spans="1:16" s="29" customFormat="1" ht="99" customHeight="1" x14ac:dyDescent="0.25">
      <c r="A146" s="254"/>
      <c r="B146" s="297" t="s">
        <v>748</v>
      </c>
      <c r="C146" s="337">
        <v>128000</v>
      </c>
      <c r="D146" s="337">
        <v>128000</v>
      </c>
      <c r="E146" s="337">
        <v>128000</v>
      </c>
      <c r="F146" s="6"/>
      <c r="G146" s="6">
        <f t="shared" si="66"/>
        <v>128000</v>
      </c>
      <c r="H146" s="6"/>
      <c r="I146" s="6">
        <f t="shared" si="67"/>
        <v>128000</v>
      </c>
      <c r="J146" s="6" t="e">
        <f>C146-#REF!</f>
        <v>#REF!</v>
      </c>
      <c r="K146" s="6"/>
      <c r="L146" s="6"/>
      <c r="M146" s="6"/>
      <c r="N146" s="345" t="e">
        <f>C146/#REF!*100</f>
        <v>#REF!</v>
      </c>
      <c r="O146" s="345" t="e">
        <f>C146/#REF!*100</f>
        <v>#REF!</v>
      </c>
    </row>
    <row r="147" spans="1:16" s="29" customFormat="1" ht="104.25" customHeight="1" x14ac:dyDescent="0.25">
      <c r="A147" s="254"/>
      <c r="B147" s="297" t="s">
        <v>329</v>
      </c>
      <c r="C147" s="337">
        <v>10348500</v>
      </c>
      <c r="D147" s="337">
        <v>10348500</v>
      </c>
      <c r="E147" s="337">
        <v>10348500</v>
      </c>
      <c r="F147" s="6"/>
      <c r="G147" s="6">
        <f t="shared" si="66"/>
        <v>10348500</v>
      </c>
      <c r="H147" s="6"/>
      <c r="I147" s="6">
        <f t="shared" si="67"/>
        <v>10348500</v>
      </c>
      <c r="J147" s="6" t="e">
        <f>C147-#REF!</f>
        <v>#REF!</v>
      </c>
      <c r="K147" s="6"/>
      <c r="L147" s="6"/>
      <c r="M147" s="6"/>
      <c r="N147" s="345" t="e">
        <f>C147/#REF!*100</f>
        <v>#REF!</v>
      </c>
      <c r="O147" s="345" t="e">
        <f>C147/#REF!*100</f>
        <v>#REF!</v>
      </c>
    </row>
    <row r="148" spans="1:16" s="29" customFormat="1" ht="241.5" customHeight="1" x14ac:dyDescent="0.25">
      <c r="A148" s="254"/>
      <c r="B148" s="297" t="s">
        <v>821</v>
      </c>
      <c r="C148" s="337">
        <v>307240</v>
      </c>
      <c r="D148" s="337">
        <v>307240</v>
      </c>
      <c r="E148" s="337">
        <v>307240</v>
      </c>
      <c r="F148" s="6"/>
      <c r="G148" s="6">
        <f t="shared" si="66"/>
        <v>307240</v>
      </c>
      <c r="H148" s="6"/>
      <c r="I148" s="6">
        <f t="shared" si="67"/>
        <v>307240</v>
      </c>
      <c r="J148" s="6" t="e">
        <f>C148-#REF!</f>
        <v>#REF!</v>
      </c>
      <c r="K148" s="6"/>
      <c r="L148" s="6"/>
      <c r="M148" s="6"/>
      <c r="N148" s="345" t="e">
        <f>C148/#REF!*100</f>
        <v>#REF!</v>
      </c>
      <c r="O148" s="345" t="e">
        <f>C148/#REF!*100</f>
        <v>#REF!</v>
      </c>
    </row>
    <row r="149" spans="1:16" s="29" customFormat="1" ht="214.5" customHeight="1" x14ac:dyDescent="0.25">
      <c r="A149" s="254"/>
      <c r="B149" s="297" t="s">
        <v>471</v>
      </c>
      <c r="C149" s="337">
        <v>76668</v>
      </c>
      <c r="D149" s="337">
        <v>76668</v>
      </c>
      <c r="E149" s="337">
        <v>76668</v>
      </c>
      <c r="F149" s="6"/>
      <c r="G149" s="6"/>
      <c r="H149" s="6"/>
      <c r="I149" s="6"/>
      <c r="J149" s="6" t="e">
        <f>C149-#REF!</f>
        <v>#REF!</v>
      </c>
      <c r="K149" s="6"/>
      <c r="L149" s="6"/>
      <c r="M149" s="6"/>
      <c r="N149" s="345" t="e">
        <f>C149/#REF!*100</f>
        <v>#REF!</v>
      </c>
      <c r="O149" s="345" t="e">
        <f>C149/#REF!*100</f>
        <v>#REF!</v>
      </c>
    </row>
    <row r="150" spans="1:16" s="29" customFormat="1" ht="121.5" customHeight="1" x14ac:dyDescent="0.25">
      <c r="A150" s="254" t="s">
        <v>301</v>
      </c>
      <c r="B150" s="65" t="s">
        <v>302</v>
      </c>
      <c r="C150" s="337">
        <f>C151</f>
        <v>1178278</v>
      </c>
      <c r="D150" s="337">
        <f>D151</f>
        <v>1178278</v>
      </c>
      <c r="E150" s="337">
        <f>E151</f>
        <v>1178278</v>
      </c>
      <c r="F150" s="6">
        <f t="shared" ref="F150:I150" si="69">F151</f>
        <v>0</v>
      </c>
      <c r="G150" s="6">
        <f t="shared" si="69"/>
        <v>1178278</v>
      </c>
      <c r="H150" s="6">
        <f t="shared" si="69"/>
        <v>0</v>
      </c>
      <c r="I150" s="6">
        <f t="shared" si="69"/>
        <v>1178278</v>
      </c>
      <c r="J150" s="6" t="e">
        <f>C150-#REF!</f>
        <v>#REF!</v>
      </c>
      <c r="K150" s="6"/>
      <c r="L150" s="6"/>
      <c r="M150" s="6"/>
      <c r="N150" s="345" t="e">
        <f>C150/#REF!*100</f>
        <v>#REF!</v>
      </c>
      <c r="O150" s="345" t="e">
        <f>C150/#REF!*100</f>
        <v>#REF!</v>
      </c>
    </row>
    <row r="151" spans="1:16" s="29" customFormat="1" ht="119.25" customHeight="1" x14ac:dyDescent="0.25">
      <c r="A151" s="254" t="s">
        <v>303</v>
      </c>
      <c r="B151" s="65" t="s">
        <v>304</v>
      </c>
      <c r="C151" s="337">
        <v>1178278</v>
      </c>
      <c r="D151" s="337">
        <v>1178278</v>
      </c>
      <c r="E151" s="337">
        <v>1178278</v>
      </c>
      <c r="F151" s="6"/>
      <c r="G151" s="6">
        <f>E151+F151</f>
        <v>1178278</v>
      </c>
      <c r="H151" s="6"/>
      <c r="I151" s="6">
        <f>G151+H151</f>
        <v>1178278</v>
      </c>
      <c r="J151" s="6" t="e">
        <f>C151-#REF!</f>
        <v>#REF!</v>
      </c>
      <c r="K151" s="6"/>
      <c r="L151" s="6"/>
      <c r="M151" s="6"/>
      <c r="N151" s="345" t="e">
        <f>C151/#REF!*100</f>
        <v>#REF!</v>
      </c>
      <c r="O151" s="345" t="e">
        <f>C151/#REF!*100</f>
        <v>#REF!</v>
      </c>
      <c r="P151" s="29" t="s">
        <v>175</v>
      </c>
    </row>
    <row r="152" spans="1:16" s="295" customFormat="1" ht="107.25" customHeight="1" x14ac:dyDescent="0.25">
      <c r="A152" s="254" t="s">
        <v>305</v>
      </c>
      <c r="B152" s="65" t="s">
        <v>306</v>
      </c>
      <c r="C152" s="337">
        <f>C153</f>
        <v>19231101.120000001</v>
      </c>
      <c r="D152" s="337">
        <f t="shared" ref="D152:I152" si="70">D153</f>
        <v>25724719.68</v>
      </c>
      <c r="E152" s="337">
        <f t="shared" si="70"/>
        <v>28971528.960000001</v>
      </c>
      <c r="F152" s="6">
        <f t="shared" si="70"/>
        <v>0</v>
      </c>
      <c r="G152" s="6">
        <f t="shared" si="70"/>
        <v>28971528.960000001</v>
      </c>
      <c r="H152" s="6">
        <f t="shared" si="70"/>
        <v>0</v>
      </c>
      <c r="I152" s="6">
        <f t="shared" si="70"/>
        <v>28971528.960000001</v>
      </c>
      <c r="J152" s="6" t="e">
        <f>C152-#REF!</f>
        <v>#REF!</v>
      </c>
      <c r="K152" s="6"/>
      <c r="L152" s="6"/>
      <c r="M152" s="6"/>
      <c r="N152" s="345" t="e">
        <f>C152/#REF!*100</f>
        <v>#REF!</v>
      </c>
      <c r="O152" s="345" t="e">
        <f>C152/#REF!*100</f>
        <v>#REF!</v>
      </c>
    </row>
    <row r="153" spans="1:16" s="295" customFormat="1" ht="108.75" customHeight="1" x14ac:dyDescent="0.25">
      <c r="A153" s="254" t="s">
        <v>307</v>
      </c>
      <c r="B153" s="65" t="s">
        <v>308</v>
      </c>
      <c r="C153" s="337">
        <v>19231101.120000001</v>
      </c>
      <c r="D153" s="337">
        <v>25724719.68</v>
      </c>
      <c r="E153" s="337">
        <v>28971528.960000001</v>
      </c>
      <c r="F153" s="6"/>
      <c r="G153" s="6">
        <f>E153+F153</f>
        <v>28971528.960000001</v>
      </c>
      <c r="H153" s="6"/>
      <c r="I153" s="6">
        <f>G153+H153</f>
        <v>28971528.960000001</v>
      </c>
      <c r="J153" s="6" t="e">
        <f>C153-#REF!</f>
        <v>#REF!</v>
      </c>
      <c r="K153" s="6"/>
      <c r="L153" s="6"/>
      <c r="M153" s="6"/>
      <c r="N153" s="345" t="e">
        <f>C153/#REF!*100</f>
        <v>#REF!</v>
      </c>
      <c r="O153" s="345" t="e">
        <f>C153/#REF!*100</f>
        <v>#REF!</v>
      </c>
    </row>
    <row r="154" spans="1:16" s="295" customFormat="1" ht="63.75" hidden="1" customHeight="1" x14ac:dyDescent="0.25">
      <c r="A154" s="254" t="s">
        <v>822</v>
      </c>
      <c r="B154" s="361" t="s">
        <v>823</v>
      </c>
      <c r="C154" s="352">
        <f>C155</f>
        <v>0</v>
      </c>
      <c r="D154" s="352">
        <f t="shared" ref="D154:I154" si="71">D155</f>
        <v>0</v>
      </c>
      <c r="E154" s="352">
        <f t="shared" si="71"/>
        <v>0</v>
      </c>
      <c r="F154" s="6">
        <f t="shared" si="71"/>
        <v>0</v>
      </c>
      <c r="G154" s="6">
        <f t="shared" si="71"/>
        <v>0</v>
      </c>
      <c r="H154" s="6">
        <f t="shared" si="71"/>
        <v>0</v>
      </c>
      <c r="I154" s="6">
        <f t="shared" si="71"/>
        <v>0</v>
      </c>
      <c r="J154" s="6" t="e">
        <f>C154-#REF!</f>
        <v>#REF!</v>
      </c>
      <c r="K154" s="6"/>
      <c r="L154" s="6"/>
      <c r="M154" s="6"/>
      <c r="N154" s="345"/>
      <c r="O154" s="345"/>
    </row>
    <row r="155" spans="1:16" s="295" customFormat="1" ht="70.5" hidden="1" customHeight="1" x14ac:dyDescent="0.25">
      <c r="A155" s="254" t="s">
        <v>824</v>
      </c>
      <c r="B155" s="361" t="s">
        <v>825</v>
      </c>
      <c r="C155" s="352">
        <v>0</v>
      </c>
      <c r="D155" s="352">
        <v>0</v>
      </c>
      <c r="E155" s="352">
        <v>0</v>
      </c>
      <c r="F155" s="6"/>
      <c r="G155" s="6">
        <f>E155+F155</f>
        <v>0</v>
      </c>
      <c r="H155" s="6"/>
      <c r="I155" s="6">
        <f>G155+H155</f>
        <v>0</v>
      </c>
      <c r="J155" s="6" t="e">
        <f>C155-#REF!</f>
        <v>#REF!</v>
      </c>
      <c r="K155" s="6"/>
      <c r="L155" s="6"/>
      <c r="M155" s="6"/>
      <c r="N155" s="345"/>
      <c r="O155" s="345"/>
    </row>
    <row r="156" spans="1:16" s="295" customFormat="1" ht="92.25" customHeight="1" x14ac:dyDescent="0.25">
      <c r="A156" s="254" t="s">
        <v>309</v>
      </c>
      <c r="B156" s="65" t="s">
        <v>310</v>
      </c>
      <c r="C156" s="337">
        <v>43979</v>
      </c>
      <c r="D156" s="337">
        <v>4308</v>
      </c>
      <c r="E156" s="337">
        <v>4662</v>
      </c>
      <c r="F156" s="6">
        <f t="shared" ref="F156:I156" si="72">F157</f>
        <v>0</v>
      </c>
      <c r="G156" s="6">
        <f t="shared" si="72"/>
        <v>4662</v>
      </c>
      <c r="H156" s="6">
        <f t="shared" si="72"/>
        <v>0</v>
      </c>
      <c r="I156" s="6">
        <f t="shared" si="72"/>
        <v>4662</v>
      </c>
      <c r="J156" s="6" t="e">
        <f>C156-#REF!</f>
        <v>#REF!</v>
      </c>
      <c r="K156" s="6"/>
      <c r="L156" s="6"/>
      <c r="M156" s="6"/>
      <c r="N156" s="345" t="e">
        <f>C156/#REF!*100</f>
        <v>#REF!</v>
      </c>
      <c r="O156" s="345" t="e">
        <f>C156/#REF!*100</f>
        <v>#REF!</v>
      </c>
    </row>
    <row r="157" spans="1:16" s="295" customFormat="1" ht="105.75" customHeight="1" x14ac:dyDescent="0.25">
      <c r="A157" s="254" t="s">
        <v>311</v>
      </c>
      <c r="B157" s="65" t="s">
        <v>312</v>
      </c>
      <c r="C157" s="337">
        <v>43979</v>
      </c>
      <c r="D157" s="337">
        <v>4308</v>
      </c>
      <c r="E157" s="337">
        <v>4662</v>
      </c>
      <c r="F157" s="6"/>
      <c r="G157" s="6">
        <f>E157+F157</f>
        <v>4662</v>
      </c>
      <c r="H157" s="6"/>
      <c r="I157" s="6">
        <f>G157+H157</f>
        <v>4662</v>
      </c>
      <c r="J157" s="6" t="e">
        <f>C157-#REF!</f>
        <v>#REF!</v>
      </c>
      <c r="K157" s="6"/>
      <c r="L157" s="6"/>
      <c r="M157" s="6"/>
      <c r="N157" s="345" t="e">
        <f>C157/#REF!*100</f>
        <v>#REF!</v>
      </c>
      <c r="O157" s="345" t="e">
        <f>C157/#REF!*100</f>
        <v>#REF!</v>
      </c>
    </row>
    <row r="158" spans="1:16" s="29" customFormat="1" ht="58.5" hidden="1" customHeight="1" x14ac:dyDescent="0.25">
      <c r="A158" s="254" t="s">
        <v>826</v>
      </c>
      <c r="B158" s="296" t="s">
        <v>827</v>
      </c>
      <c r="C158" s="352">
        <f>C159</f>
        <v>0</v>
      </c>
      <c r="D158" s="352">
        <f t="shared" ref="D158:E158" si="73">D159</f>
        <v>0</v>
      </c>
      <c r="E158" s="352">
        <f t="shared" si="73"/>
        <v>0</v>
      </c>
      <c r="F158" s="81">
        <f t="shared" ref="F158:I158" si="74">F159+F163</f>
        <v>0</v>
      </c>
      <c r="G158" s="81">
        <f t="shared" si="74"/>
        <v>28262558.559999999</v>
      </c>
      <c r="H158" s="81">
        <f t="shared" si="74"/>
        <v>0</v>
      </c>
      <c r="I158" s="81">
        <f t="shared" si="74"/>
        <v>28262558.559999999</v>
      </c>
      <c r="J158" s="6" t="e">
        <f>C158-#REF!</f>
        <v>#REF!</v>
      </c>
      <c r="K158" s="6"/>
      <c r="L158" s="6"/>
      <c r="M158" s="6"/>
      <c r="N158" s="345" t="e">
        <f>C158/#REF!*100</f>
        <v>#REF!</v>
      </c>
      <c r="O158" s="345" t="e">
        <f>C158/#REF!*100</f>
        <v>#REF!</v>
      </c>
    </row>
    <row r="159" spans="1:16" s="295" customFormat="1" ht="72.75" hidden="1" customHeight="1" x14ac:dyDescent="0.25">
      <c r="A159" s="254" t="s">
        <v>828</v>
      </c>
      <c r="B159" s="296" t="s">
        <v>829</v>
      </c>
      <c r="C159" s="352">
        <v>0</v>
      </c>
      <c r="D159" s="352">
        <v>0</v>
      </c>
      <c r="E159" s="352">
        <v>0</v>
      </c>
      <c r="F159" s="6">
        <f t="shared" ref="F159:I159" si="75">F162</f>
        <v>0</v>
      </c>
      <c r="G159" s="6">
        <f t="shared" si="75"/>
        <v>22367758.559999999</v>
      </c>
      <c r="H159" s="6">
        <f t="shared" si="75"/>
        <v>0</v>
      </c>
      <c r="I159" s="6">
        <f t="shared" si="75"/>
        <v>22367758.559999999</v>
      </c>
      <c r="J159" s="6" t="e">
        <f>C159-#REF!</f>
        <v>#REF!</v>
      </c>
      <c r="K159" s="6"/>
      <c r="L159" s="6"/>
      <c r="M159" s="6"/>
      <c r="N159" s="345" t="e">
        <f>C159/#REF!*100</f>
        <v>#REF!</v>
      </c>
      <c r="O159" s="345" t="e">
        <f>C159/#REF!*100</f>
        <v>#REF!</v>
      </c>
    </row>
    <row r="160" spans="1:16" s="295" customFormat="1" ht="45" hidden="1" x14ac:dyDescent="0.25">
      <c r="A160" s="254" t="s">
        <v>830</v>
      </c>
      <c r="B160" s="362" t="s">
        <v>831</v>
      </c>
      <c r="C160" s="352">
        <f>C161</f>
        <v>0</v>
      </c>
      <c r="D160" s="352">
        <v>0</v>
      </c>
      <c r="E160" s="363">
        <v>0</v>
      </c>
      <c r="F160" s="6"/>
      <c r="G160" s="6"/>
      <c r="H160" s="6"/>
      <c r="I160" s="6"/>
      <c r="J160" s="6"/>
      <c r="K160" s="6"/>
      <c r="L160" s="6"/>
      <c r="M160" s="6"/>
      <c r="N160" s="345"/>
      <c r="O160" s="345"/>
    </row>
    <row r="161" spans="1:15" s="295" customFormat="1" ht="45" hidden="1" x14ac:dyDescent="0.25">
      <c r="A161" s="364" t="s">
        <v>832</v>
      </c>
      <c r="B161" s="362" t="s">
        <v>833</v>
      </c>
      <c r="C161" s="352">
        <v>0</v>
      </c>
      <c r="D161" s="352">
        <v>0</v>
      </c>
      <c r="E161" s="363">
        <v>0</v>
      </c>
      <c r="F161" s="6"/>
      <c r="G161" s="6"/>
      <c r="H161" s="6"/>
      <c r="I161" s="6"/>
      <c r="J161" s="6"/>
      <c r="K161" s="6"/>
      <c r="L161" s="6"/>
      <c r="M161" s="6"/>
      <c r="N161" s="345"/>
      <c r="O161" s="345"/>
    </row>
    <row r="162" spans="1:15" s="295" customFormat="1" ht="18.75" customHeight="1" x14ac:dyDescent="0.25">
      <c r="A162" s="254" t="s">
        <v>313</v>
      </c>
      <c r="B162" s="5" t="s">
        <v>29</v>
      </c>
      <c r="C162" s="335">
        <f>C163+C169+C167+C165</f>
        <v>22327796.050000001</v>
      </c>
      <c r="D162" s="335">
        <f t="shared" ref="D162:E162" si="76">D163+D169+D167+D165</f>
        <v>22496339.559999999</v>
      </c>
      <c r="E162" s="335">
        <f t="shared" si="76"/>
        <v>22367758.559999999</v>
      </c>
      <c r="F162" s="6"/>
      <c r="G162" s="6">
        <f>E162+F162</f>
        <v>22367758.559999999</v>
      </c>
      <c r="H162" s="6"/>
      <c r="I162" s="6">
        <f>G162+H162</f>
        <v>22367758.559999999</v>
      </c>
      <c r="J162" s="6" t="e">
        <f>C162-#REF!</f>
        <v>#REF!</v>
      </c>
      <c r="K162" s="6"/>
      <c r="L162" s="6"/>
      <c r="M162" s="6"/>
      <c r="N162" s="345" t="e">
        <f>C162/#REF!*100</f>
        <v>#REF!</v>
      </c>
      <c r="O162" s="345" t="e">
        <f>C162/#REF!*100</f>
        <v>#REF!</v>
      </c>
    </row>
    <row r="163" spans="1:15" s="295" customFormat="1" ht="99" customHeight="1" x14ac:dyDescent="0.25">
      <c r="A163" s="254" t="s">
        <v>314</v>
      </c>
      <c r="B163" s="65" t="s">
        <v>315</v>
      </c>
      <c r="C163" s="337">
        <f t="shared" ref="C163:I163" si="77">C164</f>
        <v>5894800</v>
      </c>
      <c r="D163" s="337">
        <f t="shared" si="77"/>
        <v>5894800</v>
      </c>
      <c r="E163" s="337">
        <f t="shared" si="77"/>
        <v>5894800</v>
      </c>
      <c r="F163" s="6">
        <f t="shared" si="77"/>
        <v>0</v>
      </c>
      <c r="G163" s="6">
        <f t="shared" si="77"/>
        <v>5894800</v>
      </c>
      <c r="H163" s="6">
        <f t="shared" si="77"/>
        <v>0</v>
      </c>
      <c r="I163" s="6">
        <f t="shared" si="77"/>
        <v>5894800</v>
      </c>
      <c r="J163" s="6" t="e">
        <f>C163-#REF!</f>
        <v>#REF!</v>
      </c>
      <c r="K163" s="6"/>
      <c r="L163" s="6"/>
      <c r="M163" s="6"/>
      <c r="N163" s="345" t="e">
        <f>C163/#REF!*100</f>
        <v>#REF!</v>
      </c>
      <c r="O163" s="345" t="e">
        <f>C163/#REF!*100</f>
        <v>#REF!</v>
      </c>
    </row>
    <row r="164" spans="1:15" s="295" customFormat="1" ht="105.75" customHeight="1" x14ac:dyDescent="0.25">
      <c r="A164" s="254" t="s">
        <v>316</v>
      </c>
      <c r="B164" s="65" t="s">
        <v>317</v>
      </c>
      <c r="C164" s="337">
        <f>7014610-1119810</f>
        <v>5894800</v>
      </c>
      <c r="D164" s="337">
        <f>7143505-1248705</f>
        <v>5894800</v>
      </c>
      <c r="E164" s="337">
        <f>7483644-1588844</f>
        <v>5894800</v>
      </c>
      <c r="F164" s="6"/>
      <c r="G164" s="6">
        <f>E164+F164</f>
        <v>5894800</v>
      </c>
      <c r="H164" s="6"/>
      <c r="I164" s="6">
        <f>G164+H164</f>
        <v>5894800</v>
      </c>
      <c r="J164" s="6" t="e">
        <f>C164-#REF!</f>
        <v>#REF!</v>
      </c>
      <c r="K164" s="6"/>
      <c r="L164" s="6"/>
      <c r="M164" s="6"/>
      <c r="N164" s="345" t="e">
        <f>C164/#REF!*100</f>
        <v>#REF!</v>
      </c>
      <c r="O164" s="345" t="e">
        <f>C164/#REF!*100</f>
        <v>#REF!</v>
      </c>
    </row>
    <row r="165" spans="1:15" s="295" customFormat="1" ht="105.75" customHeight="1" x14ac:dyDescent="0.25">
      <c r="A165" s="254" t="s">
        <v>472</v>
      </c>
      <c r="B165" s="338" t="s">
        <v>473</v>
      </c>
      <c r="C165" s="337">
        <f>C166</f>
        <v>1720106.05</v>
      </c>
      <c r="D165" s="337">
        <f t="shared" ref="D165:E165" si="78">D166</f>
        <v>2072234.56</v>
      </c>
      <c r="E165" s="337">
        <f t="shared" si="78"/>
        <v>2072234.56</v>
      </c>
      <c r="F165" s="6"/>
      <c r="G165" s="6"/>
      <c r="H165" s="6"/>
      <c r="I165" s="6"/>
      <c r="J165" s="6"/>
      <c r="K165" s="6"/>
      <c r="L165" s="6"/>
      <c r="M165" s="6"/>
      <c r="N165" s="345"/>
      <c r="O165" s="345"/>
    </row>
    <row r="166" spans="1:15" s="295" customFormat="1" ht="73.5" customHeight="1" x14ac:dyDescent="0.25">
      <c r="A166" s="254" t="s">
        <v>474</v>
      </c>
      <c r="B166" s="65" t="s">
        <v>475</v>
      </c>
      <c r="C166" s="337">
        <f>1121186.05+598920</f>
        <v>1720106.05</v>
      </c>
      <c r="D166" s="337">
        <f>1369154.56+703080</f>
        <v>2072234.56</v>
      </c>
      <c r="E166" s="337">
        <f>1369154.56+703080</f>
        <v>2072234.56</v>
      </c>
      <c r="F166" s="6"/>
      <c r="G166" s="6"/>
      <c r="H166" s="6"/>
      <c r="I166" s="6"/>
      <c r="J166" s="6"/>
      <c r="K166" s="6"/>
      <c r="L166" s="6"/>
      <c r="M166" s="6"/>
      <c r="N166" s="345"/>
      <c r="O166" s="345"/>
    </row>
    <row r="167" spans="1:15" s="295" customFormat="1" ht="104.25" customHeight="1" x14ac:dyDescent="0.25">
      <c r="A167" s="254" t="s">
        <v>402</v>
      </c>
      <c r="B167" s="293" t="s">
        <v>476</v>
      </c>
      <c r="C167" s="337">
        <f>C168</f>
        <v>13592880</v>
      </c>
      <c r="D167" s="337">
        <f>D168</f>
        <v>13280400</v>
      </c>
      <c r="E167" s="337">
        <f>E168</f>
        <v>12811680</v>
      </c>
      <c r="F167" s="6"/>
      <c r="G167" s="6"/>
      <c r="H167" s="6"/>
      <c r="I167" s="6"/>
      <c r="J167" s="6"/>
      <c r="K167" s="6"/>
      <c r="L167" s="6"/>
      <c r="M167" s="6"/>
      <c r="N167" s="345"/>
      <c r="O167" s="345"/>
    </row>
    <row r="168" spans="1:15" s="295" customFormat="1" ht="93.75" customHeight="1" x14ac:dyDescent="0.25">
      <c r="A168" s="254" t="s">
        <v>375</v>
      </c>
      <c r="B168" s="293" t="s">
        <v>477</v>
      </c>
      <c r="C168" s="337">
        <v>13592880</v>
      </c>
      <c r="D168" s="337">
        <v>13280400</v>
      </c>
      <c r="E168" s="337">
        <v>12811680</v>
      </c>
      <c r="F168" s="6"/>
      <c r="G168" s="6"/>
      <c r="H168" s="6"/>
      <c r="I168" s="6"/>
      <c r="J168" s="6"/>
      <c r="K168" s="6"/>
      <c r="L168" s="6"/>
      <c r="M168" s="6"/>
      <c r="N168" s="345"/>
      <c r="O168" s="345"/>
    </row>
    <row r="169" spans="1:15" s="295" customFormat="1" ht="32.25" customHeight="1" x14ac:dyDescent="0.25">
      <c r="A169" s="254" t="s">
        <v>318</v>
      </c>
      <c r="B169" s="296" t="s">
        <v>319</v>
      </c>
      <c r="C169" s="337">
        <f>C170</f>
        <v>1120010</v>
      </c>
      <c r="D169" s="337">
        <f t="shared" ref="D169:E169" si="79">D170</f>
        <v>1248905</v>
      </c>
      <c r="E169" s="337">
        <f t="shared" si="79"/>
        <v>1589044</v>
      </c>
      <c r="F169" s="6"/>
      <c r="G169" s="6">
        <f>E169+F169</f>
        <v>1589044</v>
      </c>
      <c r="H169" s="6"/>
      <c r="I169" s="6">
        <f>G169+H169</f>
        <v>1589044</v>
      </c>
      <c r="J169" s="6" t="e">
        <f>C169-#REF!</f>
        <v>#REF!</v>
      </c>
      <c r="K169" s="6"/>
      <c r="L169" s="6"/>
      <c r="M169" s="6"/>
      <c r="N169" s="345" t="e">
        <f>C169/#REF!*100</f>
        <v>#REF!</v>
      </c>
      <c r="O169" s="345" t="e">
        <f>C169/#REF!*100</f>
        <v>#REF!</v>
      </c>
    </row>
    <row r="170" spans="1:15" s="295" customFormat="1" ht="45" customHeight="1" x14ac:dyDescent="0.25">
      <c r="A170" s="254" t="s">
        <v>320</v>
      </c>
      <c r="B170" s="296" t="s">
        <v>321</v>
      </c>
      <c r="C170" s="337">
        <f>200+1119810</f>
        <v>1120010</v>
      </c>
      <c r="D170" s="337">
        <f>200+1248705</f>
        <v>1248905</v>
      </c>
      <c r="E170" s="337">
        <f>200+1588844</f>
        <v>1589044</v>
      </c>
      <c r="F170" s="6"/>
      <c r="G170" s="6">
        <f>E170+F170</f>
        <v>1589044</v>
      </c>
      <c r="H170" s="6"/>
      <c r="I170" s="6">
        <f>G170+H170</f>
        <v>1589044</v>
      </c>
      <c r="J170" s="6" t="e">
        <f>C170-#REF!</f>
        <v>#REF!</v>
      </c>
      <c r="K170" s="6"/>
      <c r="L170" s="6"/>
      <c r="M170" s="6"/>
      <c r="N170" s="345"/>
      <c r="O170" s="345" t="e">
        <f>C170/#REF!*100</f>
        <v>#REF!</v>
      </c>
    </row>
    <row r="171" spans="1:15" s="29" customFormat="1" ht="21" hidden="1" customHeight="1" x14ac:dyDescent="0.25">
      <c r="A171" s="254" t="s">
        <v>834</v>
      </c>
      <c r="B171" s="5" t="s">
        <v>835</v>
      </c>
      <c r="C171" s="335">
        <f t="shared" ref="C171:E171" si="80">C173</f>
        <v>0</v>
      </c>
      <c r="D171" s="335">
        <f t="shared" si="80"/>
        <v>0</v>
      </c>
      <c r="E171" s="335">
        <f t="shared" si="80"/>
        <v>0</v>
      </c>
      <c r="F171" s="81" t="e">
        <f>F7+F99</f>
        <v>#REF!</v>
      </c>
      <c r="G171" s="81" t="e">
        <f>G7+G99</f>
        <v>#REF!</v>
      </c>
      <c r="H171" s="81" t="e">
        <f>H7+H99</f>
        <v>#REF!</v>
      </c>
      <c r="I171" s="81" t="e">
        <f>I7+I99</f>
        <v>#REF!</v>
      </c>
      <c r="J171" s="6" t="e">
        <f>C171-#REF!</f>
        <v>#REF!</v>
      </c>
      <c r="K171" s="6"/>
      <c r="L171" s="6"/>
      <c r="M171" s="6"/>
      <c r="N171" s="345" t="e">
        <f>C171/#REF!*100</f>
        <v>#REF!</v>
      </c>
      <c r="O171" s="345" t="e">
        <f>C171/#REF!*100</f>
        <v>#REF!</v>
      </c>
    </row>
    <row r="172" spans="1:15" s="29" customFormat="1" ht="30" hidden="1" customHeight="1" x14ac:dyDescent="0.25">
      <c r="A172" s="254" t="s">
        <v>836</v>
      </c>
      <c r="B172" s="296" t="s">
        <v>837</v>
      </c>
      <c r="C172" s="335">
        <f>C173</f>
        <v>0</v>
      </c>
      <c r="D172" s="335">
        <f t="shared" ref="D172:E172" si="81">D173</f>
        <v>0</v>
      </c>
      <c r="E172" s="335">
        <f t="shared" si="81"/>
        <v>0</v>
      </c>
      <c r="F172" s="81"/>
      <c r="G172" s="81"/>
      <c r="H172" s="81"/>
      <c r="I172" s="81"/>
      <c r="J172" s="6"/>
      <c r="K172" s="6"/>
      <c r="L172" s="6"/>
      <c r="M172" s="6"/>
      <c r="N172" s="345"/>
      <c r="O172" s="345"/>
    </row>
    <row r="173" spans="1:15" s="295" customFormat="1" ht="32.25" hidden="1" customHeight="1" x14ac:dyDescent="0.25">
      <c r="A173" s="254" t="s">
        <v>838</v>
      </c>
      <c r="B173" s="296" t="s">
        <v>837</v>
      </c>
      <c r="C173" s="337">
        <v>0</v>
      </c>
      <c r="D173" s="337">
        <v>0</v>
      </c>
      <c r="E173" s="337">
        <v>0</v>
      </c>
      <c r="F173" s="365">
        <f>F159+F169</f>
        <v>0</v>
      </c>
      <c r="G173" s="365">
        <f>G159+G169</f>
        <v>23956802.559999999</v>
      </c>
      <c r="H173" s="365">
        <f>H159+H169</f>
        <v>0</v>
      </c>
      <c r="I173" s="365">
        <f>I159+I169</f>
        <v>23956802.559999999</v>
      </c>
      <c r="J173" s="366" t="e">
        <f>C173-#REF!</f>
        <v>#REF!</v>
      </c>
      <c r="K173" s="366"/>
      <c r="L173" s="366"/>
      <c r="M173" s="366"/>
      <c r="N173" s="367" t="e">
        <f>C173/#REF!*100</f>
        <v>#REF!</v>
      </c>
      <c r="O173" s="367" t="e">
        <f>C173/#REF!*100</f>
        <v>#REF!</v>
      </c>
    </row>
    <row r="174" spans="1:15" s="295" customFormat="1" ht="16.5" customHeight="1" x14ac:dyDescent="0.25">
      <c r="A174" s="54"/>
      <c r="B174" s="5" t="s">
        <v>322</v>
      </c>
      <c r="C174" s="335">
        <f>C7+C99</f>
        <v>469713478.5</v>
      </c>
      <c r="D174" s="335">
        <f>D7+D99</f>
        <v>484289773.73000002</v>
      </c>
      <c r="E174" s="335">
        <f>E7+E99</f>
        <v>455436234.86000001</v>
      </c>
      <c r="F174" s="365" t="e">
        <f>F7</f>
        <v>#REF!</v>
      </c>
      <c r="G174" s="365" t="e">
        <f>G7</f>
        <v>#REF!</v>
      </c>
      <c r="H174" s="365" t="e">
        <f>H7</f>
        <v>#REF!</v>
      </c>
      <c r="I174" s="365" t="e">
        <f>I7</f>
        <v>#REF!</v>
      </c>
      <c r="J174" s="366" t="e">
        <f>C174-#REF!</f>
        <v>#REF!</v>
      </c>
      <c r="K174" s="366"/>
      <c r="L174" s="366"/>
      <c r="M174" s="366"/>
      <c r="N174" s="367" t="e">
        <f>C174/#REF!*100</f>
        <v>#REF!</v>
      </c>
      <c r="O174" s="367" t="e">
        <f>C174/#REF!*100</f>
        <v>#REF!</v>
      </c>
    </row>
  </sheetData>
  <mergeCells count="2">
    <mergeCell ref="C2:E2"/>
    <mergeCell ref="A3:O3"/>
  </mergeCells>
  <pageMargins left="0" right="0" top="0.19685039370078741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47" customWidth="1"/>
    <col min="2" max="4" width="4" style="9" hidden="1" customWidth="1"/>
    <col min="5" max="5" width="6.5703125" style="56" customWidth="1"/>
    <col min="6" max="7" width="5.5703125" style="56" customWidth="1"/>
    <col min="8" max="8" width="15.7109375" style="68" hidden="1" customWidth="1"/>
    <col min="9" max="11" width="6.7109375" style="228" hidden="1" customWidth="1"/>
    <col min="12" max="12" width="8.140625" style="228" hidden="1" customWidth="1"/>
    <col min="13" max="13" width="15" style="8" hidden="1" customWidth="1"/>
    <col min="14" max="14" width="6.28515625" style="88" customWidth="1"/>
    <col min="15" max="15" width="7.28515625" style="89" customWidth="1"/>
    <col min="16" max="16" width="7.5703125" style="89" customWidth="1"/>
    <col min="17" max="17" width="8.7109375" style="88" customWidth="1"/>
    <col min="18" max="18" width="6.140625" style="90" customWidth="1"/>
    <col min="19" max="19" width="13.85546875" style="9" customWidth="1"/>
    <col min="20" max="23" width="9.140625" style="9"/>
    <col min="24" max="24" width="6.140625" style="90" customWidth="1"/>
    <col min="25" max="129" width="9.140625" style="9"/>
    <col min="130" max="130" width="1.42578125" style="9" customWidth="1"/>
    <col min="131" max="131" width="59.5703125" style="9" customWidth="1"/>
    <col min="132" max="132" width="9.140625" style="9" customWidth="1"/>
    <col min="133" max="134" width="3.85546875" style="9" customWidth="1"/>
    <col min="135" max="135" width="10.5703125" style="9" customWidth="1"/>
    <col min="136" max="136" width="3.85546875" style="9" customWidth="1"/>
    <col min="137" max="139" width="14.42578125" style="9" customWidth="1"/>
    <col min="140" max="140" width="4.140625" style="9" customWidth="1"/>
    <col min="141" max="141" width="15" style="9" customWidth="1"/>
    <col min="142" max="143" width="9.140625" style="9" customWidth="1"/>
    <col min="144" max="144" width="11.5703125" style="9" customWidth="1"/>
    <col min="145" max="145" width="18.140625" style="9" customWidth="1"/>
    <col min="146" max="146" width="13.140625" style="9" customWidth="1"/>
    <col min="147" max="147" width="12.28515625" style="9" customWidth="1"/>
    <col min="148" max="385" width="9.140625" style="9"/>
    <col min="386" max="386" width="1.42578125" style="9" customWidth="1"/>
    <col min="387" max="387" width="59.5703125" style="9" customWidth="1"/>
    <col min="388" max="388" width="9.140625" style="9" customWidth="1"/>
    <col min="389" max="390" width="3.85546875" style="9" customWidth="1"/>
    <col min="391" max="391" width="10.5703125" style="9" customWidth="1"/>
    <col min="392" max="392" width="3.85546875" style="9" customWidth="1"/>
    <col min="393" max="395" width="14.42578125" style="9" customWidth="1"/>
    <col min="396" max="396" width="4.140625" style="9" customWidth="1"/>
    <col min="397" max="397" width="15" style="9" customWidth="1"/>
    <col min="398" max="399" width="9.140625" style="9" customWidth="1"/>
    <col min="400" max="400" width="11.5703125" style="9" customWidth="1"/>
    <col min="401" max="401" width="18.140625" style="9" customWidth="1"/>
    <col min="402" max="402" width="13.140625" style="9" customWidth="1"/>
    <col min="403" max="403" width="12.28515625" style="9" customWidth="1"/>
    <col min="404" max="641" width="9.140625" style="9"/>
    <col min="642" max="642" width="1.42578125" style="9" customWidth="1"/>
    <col min="643" max="643" width="59.5703125" style="9" customWidth="1"/>
    <col min="644" max="644" width="9.140625" style="9" customWidth="1"/>
    <col min="645" max="646" width="3.85546875" style="9" customWidth="1"/>
    <col min="647" max="647" width="10.5703125" style="9" customWidth="1"/>
    <col min="648" max="648" width="3.85546875" style="9" customWidth="1"/>
    <col min="649" max="651" width="14.42578125" style="9" customWidth="1"/>
    <col min="652" max="652" width="4.140625" style="9" customWidth="1"/>
    <col min="653" max="653" width="15" style="9" customWidth="1"/>
    <col min="654" max="655" width="9.140625" style="9" customWidth="1"/>
    <col min="656" max="656" width="11.5703125" style="9" customWidth="1"/>
    <col min="657" max="657" width="18.140625" style="9" customWidth="1"/>
    <col min="658" max="658" width="13.140625" style="9" customWidth="1"/>
    <col min="659" max="659" width="12.28515625" style="9" customWidth="1"/>
    <col min="660" max="897" width="9.140625" style="9"/>
    <col min="898" max="898" width="1.42578125" style="9" customWidth="1"/>
    <col min="899" max="899" width="59.5703125" style="9" customWidth="1"/>
    <col min="900" max="900" width="9.140625" style="9" customWidth="1"/>
    <col min="901" max="902" width="3.85546875" style="9" customWidth="1"/>
    <col min="903" max="903" width="10.5703125" style="9" customWidth="1"/>
    <col min="904" max="904" width="3.85546875" style="9" customWidth="1"/>
    <col min="905" max="907" width="14.42578125" style="9" customWidth="1"/>
    <col min="908" max="908" width="4.140625" style="9" customWidth="1"/>
    <col min="909" max="909" width="15" style="9" customWidth="1"/>
    <col min="910" max="911" width="9.140625" style="9" customWidth="1"/>
    <col min="912" max="912" width="11.5703125" style="9" customWidth="1"/>
    <col min="913" max="913" width="18.140625" style="9" customWidth="1"/>
    <col min="914" max="914" width="13.140625" style="9" customWidth="1"/>
    <col min="915" max="915" width="12.28515625" style="9" customWidth="1"/>
    <col min="916" max="1153" width="9.140625" style="9"/>
    <col min="1154" max="1154" width="1.42578125" style="9" customWidth="1"/>
    <col min="1155" max="1155" width="59.5703125" style="9" customWidth="1"/>
    <col min="1156" max="1156" width="9.140625" style="9" customWidth="1"/>
    <col min="1157" max="1158" width="3.85546875" style="9" customWidth="1"/>
    <col min="1159" max="1159" width="10.5703125" style="9" customWidth="1"/>
    <col min="1160" max="1160" width="3.85546875" style="9" customWidth="1"/>
    <col min="1161" max="1163" width="14.42578125" style="9" customWidth="1"/>
    <col min="1164" max="1164" width="4.140625" style="9" customWidth="1"/>
    <col min="1165" max="1165" width="15" style="9" customWidth="1"/>
    <col min="1166" max="1167" width="9.140625" style="9" customWidth="1"/>
    <col min="1168" max="1168" width="11.5703125" style="9" customWidth="1"/>
    <col min="1169" max="1169" width="18.140625" style="9" customWidth="1"/>
    <col min="1170" max="1170" width="13.140625" style="9" customWidth="1"/>
    <col min="1171" max="1171" width="12.28515625" style="9" customWidth="1"/>
    <col min="1172" max="1409" width="9.140625" style="9"/>
    <col min="1410" max="1410" width="1.42578125" style="9" customWidth="1"/>
    <col min="1411" max="1411" width="59.5703125" style="9" customWidth="1"/>
    <col min="1412" max="1412" width="9.140625" style="9" customWidth="1"/>
    <col min="1413" max="1414" width="3.85546875" style="9" customWidth="1"/>
    <col min="1415" max="1415" width="10.5703125" style="9" customWidth="1"/>
    <col min="1416" max="1416" width="3.85546875" style="9" customWidth="1"/>
    <col min="1417" max="1419" width="14.42578125" style="9" customWidth="1"/>
    <col min="1420" max="1420" width="4.140625" style="9" customWidth="1"/>
    <col min="1421" max="1421" width="15" style="9" customWidth="1"/>
    <col min="1422" max="1423" width="9.140625" style="9" customWidth="1"/>
    <col min="1424" max="1424" width="11.5703125" style="9" customWidth="1"/>
    <col min="1425" max="1425" width="18.140625" style="9" customWidth="1"/>
    <col min="1426" max="1426" width="13.140625" style="9" customWidth="1"/>
    <col min="1427" max="1427" width="12.28515625" style="9" customWidth="1"/>
    <col min="1428" max="1665" width="9.140625" style="9"/>
    <col min="1666" max="1666" width="1.42578125" style="9" customWidth="1"/>
    <col min="1667" max="1667" width="59.5703125" style="9" customWidth="1"/>
    <col min="1668" max="1668" width="9.140625" style="9" customWidth="1"/>
    <col min="1669" max="1670" width="3.85546875" style="9" customWidth="1"/>
    <col min="1671" max="1671" width="10.5703125" style="9" customWidth="1"/>
    <col min="1672" max="1672" width="3.85546875" style="9" customWidth="1"/>
    <col min="1673" max="1675" width="14.42578125" style="9" customWidth="1"/>
    <col min="1676" max="1676" width="4.140625" style="9" customWidth="1"/>
    <col min="1677" max="1677" width="15" style="9" customWidth="1"/>
    <col min="1678" max="1679" width="9.140625" style="9" customWidth="1"/>
    <col min="1680" max="1680" width="11.5703125" style="9" customWidth="1"/>
    <col min="1681" max="1681" width="18.140625" style="9" customWidth="1"/>
    <col min="1682" max="1682" width="13.140625" style="9" customWidth="1"/>
    <col min="1683" max="1683" width="12.28515625" style="9" customWidth="1"/>
    <col min="1684" max="1921" width="9.140625" style="9"/>
    <col min="1922" max="1922" width="1.42578125" style="9" customWidth="1"/>
    <col min="1923" max="1923" width="59.5703125" style="9" customWidth="1"/>
    <col min="1924" max="1924" width="9.140625" style="9" customWidth="1"/>
    <col min="1925" max="1926" width="3.85546875" style="9" customWidth="1"/>
    <col min="1927" max="1927" width="10.5703125" style="9" customWidth="1"/>
    <col min="1928" max="1928" width="3.85546875" style="9" customWidth="1"/>
    <col min="1929" max="1931" width="14.42578125" style="9" customWidth="1"/>
    <col min="1932" max="1932" width="4.140625" style="9" customWidth="1"/>
    <col min="1933" max="1933" width="15" style="9" customWidth="1"/>
    <col min="1934" max="1935" width="9.140625" style="9" customWidth="1"/>
    <col min="1936" max="1936" width="11.5703125" style="9" customWidth="1"/>
    <col min="1937" max="1937" width="18.140625" style="9" customWidth="1"/>
    <col min="1938" max="1938" width="13.140625" style="9" customWidth="1"/>
    <col min="1939" max="1939" width="12.28515625" style="9" customWidth="1"/>
    <col min="1940" max="2177" width="9.140625" style="9"/>
    <col min="2178" max="2178" width="1.42578125" style="9" customWidth="1"/>
    <col min="2179" max="2179" width="59.5703125" style="9" customWidth="1"/>
    <col min="2180" max="2180" width="9.140625" style="9" customWidth="1"/>
    <col min="2181" max="2182" width="3.85546875" style="9" customWidth="1"/>
    <col min="2183" max="2183" width="10.5703125" style="9" customWidth="1"/>
    <col min="2184" max="2184" width="3.85546875" style="9" customWidth="1"/>
    <col min="2185" max="2187" width="14.42578125" style="9" customWidth="1"/>
    <col min="2188" max="2188" width="4.140625" style="9" customWidth="1"/>
    <col min="2189" max="2189" width="15" style="9" customWidth="1"/>
    <col min="2190" max="2191" width="9.140625" style="9" customWidth="1"/>
    <col min="2192" max="2192" width="11.5703125" style="9" customWidth="1"/>
    <col min="2193" max="2193" width="18.140625" style="9" customWidth="1"/>
    <col min="2194" max="2194" width="13.140625" style="9" customWidth="1"/>
    <col min="2195" max="2195" width="12.28515625" style="9" customWidth="1"/>
    <col min="2196" max="2433" width="9.140625" style="9"/>
    <col min="2434" max="2434" width="1.42578125" style="9" customWidth="1"/>
    <col min="2435" max="2435" width="59.5703125" style="9" customWidth="1"/>
    <col min="2436" max="2436" width="9.140625" style="9" customWidth="1"/>
    <col min="2437" max="2438" width="3.85546875" style="9" customWidth="1"/>
    <col min="2439" max="2439" width="10.5703125" style="9" customWidth="1"/>
    <col min="2440" max="2440" width="3.85546875" style="9" customWidth="1"/>
    <col min="2441" max="2443" width="14.42578125" style="9" customWidth="1"/>
    <col min="2444" max="2444" width="4.140625" style="9" customWidth="1"/>
    <col min="2445" max="2445" width="15" style="9" customWidth="1"/>
    <col min="2446" max="2447" width="9.140625" style="9" customWidth="1"/>
    <col min="2448" max="2448" width="11.5703125" style="9" customWidth="1"/>
    <col min="2449" max="2449" width="18.140625" style="9" customWidth="1"/>
    <col min="2450" max="2450" width="13.140625" style="9" customWidth="1"/>
    <col min="2451" max="2451" width="12.28515625" style="9" customWidth="1"/>
    <col min="2452" max="2689" width="9.140625" style="9"/>
    <col min="2690" max="2690" width="1.42578125" style="9" customWidth="1"/>
    <col min="2691" max="2691" width="59.5703125" style="9" customWidth="1"/>
    <col min="2692" max="2692" width="9.140625" style="9" customWidth="1"/>
    <col min="2693" max="2694" width="3.85546875" style="9" customWidth="1"/>
    <col min="2695" max="2695" width="10.5703125" style="9" customWidth="1"/>
    <col min="2696" max="2696" width="3.85546875" style="9" customWidth="1"/>
    <col min="2697" max="2699" width="14.42578125" style="9" customWidth="1"/>
    <col min="2700" max="2700" width="4.140625" style="9" customWidth="1"/>
    <col min="2701" max="2701" width="15" style="9" customWidth="1"/>
    <col min="2702" max="2703" width="9.140625" style="9" customWidth="1"/>
    <col min="2704" max="2704" width="11.5703125" style="9" customWidth="1"/>
    <col min="2705" max="2705" width="18.140625" style="9" customWidth="1"/>
    <col min="2706" max="2706" width="13.140625" style="9" customWidth="1"/>
    <col min="2707" max="2707" width="12.28515625" style="9" customWidth="1"/>
    <col min="2708" max="2945" width="9.140625" style="9"/>
    <col min="2946" max="2946" width="1.42578125" style="9" customWidth="1"/>
    <col min="2947" max="2947" width="59.5703125" style="9" customWidth="1"/>
    <col min="2948" max="2948" width="9.140625" style="9" customWidth="1"/>
    <col min="2949" max="2950" width="3.85546875" style="9" customWidth="1"/>
    <col min="2951" max="2951" width="10.5703125" style="9" customWidth="1"/>
    <col min="2952" max="2952" width="3.85546875" style="9" customWidth="1"/>
    <col min="2953" max="2955" width="14.42578125" style="9" customWidth="1"/>
    <col min="2956" max="2956" width="4.140625" style="9" customWidth="1"/>
    <col min="2957" max="2957" width="15" style="9" customWidth="1"/>
    <col min="2958" max="2959" width="9.140625" style="9" customWidth="1"/>
    <col min="2960" max="2960" width="11.5703125" style="9" customWidth="1"/>
    <col min="2961" max="2961" width="18.140625" style="9" customWidth="1"/>
    <col min="2962" max="2962" width="13.140625" style="9" customWidth="1"/>
    <col min="2963" max="2963" width="12.28515625" style="9" customWidth="1"/>
    <col min="2964" max="3201" width="9.140625" style="9"/>
    <col min="3202" max="3202" width="1.42578125" style="9" customWidth="1"/>
    <col min="3203" max="3203" width="59.5703125" style="9" customWidth="1"/>
    <col min="3204" max="3204" width="9.140625" style="9" customWidth="1"/>
    <col min="3205" max="3206" width="3.85546875" style="9" customWidth="1"/>
    <col min="3207" max="3207" width="10.5703125" style="9" customWidth="1"/>
    <col min="3208" max="3208" width="3.85546875" style="9" customWidth="1"/>
    <col min="3209" max="3211" width="14.42578125" style="9" customWidth="1"/>
    <col min="3212" max="3212" width="4.140625" style="9" customWidth="1"/>
    <col min="3213" max="3213" width="15" style="9" customWidth="1"/>
    <col min="3214" max="3215" width="9.140625" style="9" customWidth="1"/>
    <col min="3216" max="3216" width="11.5703125" style="9" customWidth="1"/>
    <col min="3217" max="3217" width="18.140625" style="9" customWidth="1"/>
    <col min="3218" max="3218" width="13.140625" style="9" customWidth="1"/>
    <col min="3219" max="3219" width="12.28515625" style="9" customWidth="1"/>
    <col min="3220" max="3457" width="9.140625" style="9"/>
    <col min="3458" max="3458" width="1.42578125" style="9" customWidth="1"/>
    <col min="3459" max="3459" width="59.5703125" style="9" customWidth="1"/>
    <col min="3460" max="3460" width="9.140625" style="9" customWidth="1"/>
    <col min="3461" max="3462" width="3.85546875" style="9" customWidth="1"/>
    <col min="3463" max="3463" width="10.5703125" style="9" customWidth="1"/>
    <col min="3464" max="3464" width="3.85546875" style="9" customWidth="1"/>
    <col min="3465" max="3467" width="14.42578125" style="9" customWidth="1"/>
    <col min="3468" max="3468" width="4.140625" style="9" customWidth="1"/>
    <col min="3469" max="3469" width="15" style="9" customWidth="1"/>
    <col min="3470" max="3471" width="9.140625" style="9" customWidth="1"/>
    <col min="3472" max="3472" width="11.5703125" style="9" customWidth="1"/>
    <col min="3473" max="3473" width="18.140625" style="9" customWidth="1"/>
    <col min="3474" max="3474" width="13.140625" style="9" customWidth="1"/>
    <col min="3475" max="3475" width="12.28515625" style="9" customWidth="1"/>
    <col min="3476" max="3713" width="9.140625" style="9"/>
    <col min="3714" max="3714" width="1.42578125" style="9" customWidth="1"/>
    <col min="3715" max="3715" width="59.5703125" style="9" customWidth="1"/>
    <col min="3716" max="3716" width="9.140625" style="9" customWidth="1"/>
    <col min="3717" max="3718" width="3.85546875" style="9" customWidth="1"/>
    <col min="3719" max="3719" width="10.5703125" style="9" customWidth="1"/>
    <col min="3720" max="3720" width="3.85546875" style="9" customWidth="1"/>
    <col min="3721" max="3723" width="14.42578125" style="9" customWidth="1"/>
    <col min="3724" max="3724" width="4.140625" style="9" customWidth="1"/>
    <col min="3725" max="3725" width="15" style="9" customWidth="1"/>
    <col min="3726" max="3727" width="9.140625" style="9" customWidth="1"/>
    <col min="3728" max="3728" width="11.5703125" style="9" customWidth="1"/>
    <col min="3729" max="3729" width="18.140625" style="9" customWidth="1"/>
    <col min="3730" max="3730" width="13.140625" style="9" customWidth="1"/>
    <col min="3731" max="3731" width="12.28515625" style="9" customWidth="1"/>
    <col min="3732" max="3969" width="9.140625" style="9"/>
    <col min="3970" max="3970" width="1.42578125" style="9" customWidth="1"/>
    <col min="3971" max="3971" width="59.5703125" style="9" customWidth="1"/>
    <col min="3972" max="3972" width="9.140625" style="9" customWidth="1"/>
    <col min="3973" max="3974" width="3.85546875" style="9" customWidth="1"/>
    <col min="3975" max="3975" width="10.5703125" style="9" customWidth="1"/>
    <col min="3976" max="3976" width="3.85546875" style="9" customWidth="1"/>
    <col min="3977" max="3979" width="14.42578125" style="9" customWidth="1"/>
    <col min="3980" max="3980" width="4.140625" style="9" customWidth="1"/>
    <col min="3981" max="3981" width="15" style="9" customWidth="1"/>
    <col min="3982" max="3983" width="9.140625" style="9" customWidth="1"/>
    <col min="3984" max="3984" width="11.5703125" style="9" customWidth="1"/>
    <col min="3985" max="3985" width="18.140625" style="9" customWidth="1"/>
    <col min="3986" max="3986" width="13.140625" style="9" customWidth="1"/>
    <col min="3987" max="3987" width="12.28515625" style="9" customWidth="1"/>
    <col min="3988" max="4225" width="9.140625" style="9"/>
    <col min="4226" max="4226" width="1.42578125" style="9" customWidth="1"/>
    <col min="4227" max="4227" width="59.5703125" style="9" customWidth="1"/>
    <col min="4228" max="4228" width="9.140625" style="9" customWidth="1"/>
    <col min="4229" max="4230" width="3.85546875" style="9" customWidth="1"/>
    <col min="4231" max="4231" width="10.5703125" style="9" customWidth="1"/>
    <col min="4232" max="4232" width="3.85546875" style="9" customWidth="1"/>
    <col min="4233" max="4235" width="14.42578125" style="9" customWidth="1"/>
    <col min="4236" max="4236" width="4.140625" style="9" customWidth="1"/>
    <col min="4237" max="4237" width="15" style="9" customWidth="1"/>
    <col min="4238" max="4239" width="9.140625" style="9" customWidth="1"/>
    <col min="4240" max="4240" width="11.5703125" style="9" customWidth="1"/>
    <col min="4241" max="4241" width="18.140625" style="9" customWidth="1"/>
    <col min="4242" max="4242" width="13.140625" style="9" customWidth="1"/>
    <col min="4243" max="4243" width="12.28515625" style="9" customWidth="1"/>
    <col min="4244" max="4481" width="9.140625" style="9"/>
    <col min="4482" max="4482" width="1.42578125" style="9" customWidth="1"/>
    <col min="4483" max="4483" width="59.5703125" style="9" customWidth="1"/>
    <col min="4484" max="4484" width="9.140625" style="9" customWidth="1"/>
    <col min="4485" max="4486" width="3.85546875" style="9" customWidth="1"/>
    <col min="4487" max="4487" width="10.5703125" style="9" customWidth="1"/>
    <col min="4488" max="4488" width="3.85546875" style="9" customWidth="1"/>
    <col min="4489" max="4491" width="14.42578125" style="9" customWidth="1"/>
    <col min="4492" max="4492" width="4.140625" style="9" customWidth="1"/>
    <col min="4493" max="4493" width="15" style="9" customWidth="1"/>
    <col min="4494" max="4495" width="9.140625" style="9" customWidth="1"/>
    <col min="4496" max="4496" width="11.5703125" style="9" customWidth="1"/>
    <col min="4497" max="4497" width="18.140625" style="9" customWidth="1"/>
    <col min="4498" max="4498" width="13.140625" style="9" customWidth="1"/>
    <col min="4499" max="4499" width="12.28515625" style="9" customWidth="1"/>
    <col min="4500" max="4737" width="9.140625" style="9"/>
    <col min="4738" max="4738" width="1.42578125" style="9" customWidth="1"/>
    <col min="4739" max="4739" width="59.5703125" style="9" customWidth="1"/>
    <col min="4740" max="4740" width="9.140625" style="9" customWidth="1"/>
    <col min="4741" max="4742" width="3.85546875" style="9" customWidth="1"/>
    <col min="4743" max="4743" width="10.5703125" style="9" customWidth="1"/>
    <col min="4744" max="4744" width="3.85546875" style="9" customWidth="1"/>
    <col min="4745" max="4747" width="14.42578125" style="9" customWidth="1"/>
    <col min="4748" max="4748" width="4.140625" style="9" customWidth="1"/>
    <col min="4749" max="4749" width="15" style="9" customWidth="1"/>
    <col min="4750" max="4751" width="9.140625" style="9" customWidth="1"/>
    <col min="4752" max="4752" width="11.5703125" style="9" customWidth="1"/>
    <col min="4753" max="4753" width="18.140625" style="9" customWidth="1"/>
    <col min="4754" max="4754" width="13.140625" style="9" customWidth="1"/>
    <col min="4755" max="4755" width="12.28515625" style="9" customWidth="1"/>
    <col min="4756" max="4993" width="9.140625" style="9"/>
    <col min="4994" max="4994" width="1.42578125" style="9" customWidth="1"/>
    <col min="4995" max="4995" width="59.5703125" style="9" customWidth="1"/>
    <col min="4996" max="4996" width="9.140625" style="9" customWidth="1"/>
    <col min="4997" max="4998" width="3.85546875" style="9" customWidth="1"/>
    <col min="4999" max="4999" width="10.5703125" style="9" customWidth="1"/>
    <col min="5000" max="5000" width="3.85546875" style="9" customWidth="1"/>
    <col min="5001" max="5003" width="14.42578125" style="9" customWidth="1"/>
    <col min="5004" max="5004" width="4.140625" style="9" customWidth="1"/>
    <col min="5005" max="5005" width="15" style="9" customWidth="1"/>
    <col min="5006" max="5007" width="9.140625" style="9" customWidth="1"/>
    <col min="5008" max="5008" width="11.5703125" style="9" customWidth="1"/>
    <col min="5009" max="5009" width="18.140625" style="9" customWidth="1"/>
    <col min="5010" max="5010" width="13.140625" style="9" customWidth="1"/>
    <col min="5011" max="5011" width="12.28515625" style="9" customWidth="1"/>
    <col min="5012" max="5249" width="9.140625" style="9"/>
    <col min="5250" max="5250" width="1.42578125" style="9" customWidth="1"/>
    <col min="5251" max="5251" width="59.5703125" style="9" customWidth="1"/>
    <col min="5252" max="5252" width="9.140625" style="9" customWidth="1"/>
    <col min="5253" max="5254" width="3.85546875" style="9" customWidth="1"/>
    <col min="5255" max="5255" width="10.5703125" style="9" customWidth="1"/>
    <col min="5256" max="5256" width="3.85546875" style="9" customWidth="1"/>
    <col min="5257" max="5259" width="14.42578125" style="9" customWidth="1"/>
    <col min="5260" max="5260" width="4.140625" style="9" customWidth="1"/>
    <col min="5261" max="5261" width="15" style="9" customWidth="1"/>
    <col min="5262" max="5263" width="9.140625" style="9" customWidth="1"/>
    <col min="5264" max="5264" width="11.5703125" style="9" customWidth="1"/>
    <col min="5265" max="5265" width="18.140625" style="9" customWidth="1"/>
    <col min="5266" max="5266" width="13.140625" style="9" customWidth="1"/>
    <col min="5267" max="5267" width="12.28515625" style="9" customWidth="1"/>
    <col min="5268" max="5505" width="9.140625" style="9"/>
    <col min="5506" max="5506" width="1.42578125" style="9" customWidth="1"/>
    <col min="5507" max="5507" width="59.5703125" style="9" customWidth="1"/>
    <col min="5508" max="5508" width="9.140625" style="9" customWidth="1"/>
    <col min="5509" max="5510" width="3.85546875" style="9" customWidth="1"/>
    <col min="5511" max="5511" width="10.5703125" style="9" customWidth="1"/>
    <col min="5512" max="5512" width="3.85546875" style="9" customWidth="1"/>
    <col min="5513" max="5515" width="14.42578125" style="9" customWidth="1"/>
    <col min="5516" max="5516" width="4.140625" style="9" customWidth="1"/>
    <col min="5517" max="5517" width="15" style="9" customWidth="1"/>
    <col min="5518" max="5519" width="9.140625" style="9" customWidth="1"/>
    <col min="5520" max="5520" width="11.5703125" style="9" customWidth="1"/>
    <col min="5521" max="5521" width="18.140625" style="9" customWidth="1"/>
    <col min="5522" max="5522" width="13.140625" style="9" customWidth="1"/>
    <col min="5523" max="5523" width="12.28515625" style="9" customWidth="1"/>
    <col min="5524" max="5761" width="9.140625" style="9"/>
    <col min="5762" max="5762" width="1.42578125" style="9" customWidth="1"/>
    <col min="5763" max="5763" width="59.5703125" style="9" customWidth="1"/>
    <col min="5764" max="5764" width="9.140625" style="9" customWidth="1"/>
    <col min="5765" max="5766" width="3.85546875" style="9" customWidth="1"/>
    <col min="5767" max="5767" width="10.5703125" style="9" customWidth="1"/>
    <col min="5768" max="5768" width="3.85546875" style="9" customWidth="1"/>
    <col min="5769" max="5771" width="14.42578125" style="9" customWidth="1"/>
    <col min="5772" max="5772" width="4.140625" style="9" customWidth="1"/>
    <col min="5773" max="5773" width="15" style="9" customWidth="1"/>
    <col min="5774" max="5775" width="9.140625" style="9" customWidth="1"/>
    <col min="5776" max="5776" width="11.5703125" style="9" customWidth="1"/>
    <col min="5777" max="5777" width="18.140625" style="9" customWidth="1"/>
    <col min="5778" max="5778" width="13.140625" style="9" customWidth="1"/>
    <col min="5779" max="5779" width="12.28515625" style="9" customWidth="1"/>
    <col min="5780" max="6017" width="9.140625" style="9"/>
    <col min="6018" max="6018" width="1.42578125" style="9" customWidth="1"/>
    <col min="6019" max="6019" width="59.5703125" style="9" customWidth="1"/>
    <col min="6020" max="6020" width="9.140625" style="9" customWidth="1"/>
    <col min="6021" max="6022" width="3.85546875" style="9" customWidth="1"/>
    <col min="6023" max="6023" width="10.5703125" style="9" customWidth="1"/>
    <col min="6024" max="6024" width="3.85546875" style="9" customWidth="1"/>
    <col min="6025" max="6027" width="14.42578125" style="9" customWidth="1"/>
    <col min="6028" max="6028" width="4.140625" style="9" customWidth="1"/>
    <col min="6029" max="6029" width="15" style="9" customWidth="1"/>
    <col min="6030" max="6031" width="9.140625" style="9" customWidth="1"/>
    <col min="6032" max="6032" width="11.5703125" style="9" customWidth="1"/>
    <col min="6033" max="6033" width="18.140625" style="9" customWidth="1"/>
    <col min="6034" max="6034" width="13.140625" style="9" customWidth="1"/>
    <col min="6035" max="6035" width="12.28515625" style="9" customWidth="1"/>
    <col min="6036" max="6273" width="9.140625" style="9"/>
    <col min="6274" max="6274" width="1.42578125" style="9" customWidth="1"/>
    <col min="6275" max="6275" width="59.5703125" style="9" customWidth="1"/>
    <col min="6276" max="6276" width="9.140625" style="9" customWidth="1"/>
    <col min="6277" max="6278" width="3.85546875" style="9" customWidth="1"/>
    <col min="6279" max="6279" width="10.5703125" style="9" customWidth="1"/>
    <col min="6280" max="6280" width="3.85546875" style="9" customWidth="1"/>
    <col min="6281" max="6283" width="14.42578125" style="9" customWidth="1"/>
    <col min="6284" max="6284" width="4.140625" style="9" customWidth="1"/>
    <col min="6285" max="6285" width="15" style="9" customWidth="1"/>
    <col min="6286" max="6287" width="9.140625" style="9" customWidth="1"/>
    <col min="6288" max="6288" width="11.5703125" style="9" customWidth="1"/>
    <col min="6289" max="6289" width="18.140625" style="9" customWidth="1"/>
    <col min="6290" max="6290" width="13.140625" style="9" customWidth="1"/>
    <col min="6291" max="6291" width="12.28515625" style="9" customWidth="1"/>
    <col min="6292" max="6529" width="9.140625" style="9"/>
    <col min="6530" max="6530" width="1.42578125" style="9" customWidth="1"/>
    <col min="6531" max="6531" width="59.5703125" style="9" customWidth="1"/>
    <col min="6532" max="6532" width="9.140625" style="9" customWidth="1"/>
    <col min="6533" max="6534" width="3.85546875" style="9" customWidth="1"/>
    <col min="6535" max="6535" width="10.5703125" style="9" customWidth="1"/>
    <col min="6536" max="6536" width="3.85546875" style="9" customWidth="1"/>
    <col min="6537" max="6539" width="14.42578125" style="9" customWidth="1"/>
    <col min="6540" max="6540" width="4.140625" style="9" customWidth="1"/>
    <col min="6541" max="6541" width="15" style="9" customWidth="1"/>
    <col min="6542" max="6543" width="9.140625" style="9" customWidth="1"/>
    <col min="6544" max="6544" width="11.5703125" style="9" customWidth="1"/>
    <col min="6545" max="6545" width="18.140625" style="9" customWidth="1"/>
    <col min="6546" max="6546" width="13.140625" style="9" customWidth="1"/>
    <col min="6547" max="6547" width="12.28515625" style="9" customWidth="1"/>
    <col min="6548" max="6785" width="9.140625" style="9"/>
    <col min="6786" max="6786" width="1.42578125" style="9" customWidth="1"/>
    <col min="6787" max="6787" width="59.5703125" style="9" customWidth="1"/>
    <col min="6788" max="6788" width="9.140625" style="9" customWidth="1"/>
    <col min="6789" max="6790" width="3.85546875" style="9" customWidth="1"/>
    <col min="6791" max="6791" width="10.5703125" style="9" customWidth="1"/>
    <col min="6792" max="6792" width="3.85546875" style="9" customWidth="1"/>
    <col min="6793" max="6795" width="14.42578125" style="9" customWidth="1"/>
    <col min="6796" max="6796" width="4.140625" style="9" customWidth="1"/>
    <col min="6797" max="6797" width="15" style="9" customWidth="1"/>
    <col min="6798" max="6799" width="9.140625" style="9" customWidth="1"/>
    <col min="6800" max="6800" width="11.5703125" style="9" customWidth="1"/>
    <col min="6801" max="6801" width="18.140625" style="9" customWidth="1"/>
    <col min="6802" max="6802" width="13.140625" style="9" customWidth="1"/>
    <col min="6803" max="6803" width="12.28515625" style="9" customWidth="1"/>
    <col min="6804" max="7041" width="9.140625" style="9"/>
    <col min="7042" max="7042" width="1.42578125" style="9" customWidth="1"/>
    <col min="7043" max="7043" width="59.5703125" style="9" customWidth="1"/>
    <col min="7044" max="7044" width="9.140625" style="9" customWidth="1"/>
    <col min="7045" max="7046" width="3.85546875" style="9" customWidth="1"/>
    <col min="7047" max="7047" width="10.5703125" style="9" customWidth="1"/>
    <col min="7048" max="7048" width="3.85546875" style="9" customWidth="1"/>
    <col min="7049" max="7051" width="14.42578125" style="9" customWidth="1"/>
    <col min="7052" max="7052" width="4.140625" style="9" customWidth="1"/>
    <col min="7053" max="7053" width="15" style="9" customWidth="1"/>
    <col min="7054" max="7055" width="9.140625" style="9" customWidth="1"/>
    <col min="7056" max="7056" width="11.5703125" style="9" customWidth="1"/>
    <col min="7057" max="7057" width="18.140625" style="9" customWidth="1"/>
    <col min="7058" max="7058" width="13.140625" style="9" customWidth="1"/>
    <col min="7059" max="7059" width="12.28515625" style="9" customWidth="1"/>
    <col min="7060" max="7297" width="9.140625" style="9"/>
    <col min="7298" max="7298" width="1.42578125" style="9" customWidth="1"/>
    <col min="7299" max="7299" width="59.5703125" style="9" customWidth="1"/>
    <col min="7300" max="7300" width="9.140625" style="9" customWidth="1"/>
    <col min="7301" max="7302" width="3.85546875" style="9" customWidth="1"/>
    <col min="7303" max="7303" width="10.5703125" style="9" customWidth="1"/>
    <col min="7304" max="7304" width="3.85546875" style="9" customWidth="1"/>
    <col min="7305" max="7307" width="14.42578125" style="9" customWidth="1"/>
    <col min="7308" max="7308" width="4.140625" style="9" customWidth="1"/>
    <col min="7309" max="7309" width="15" style="9" customWidth="1"/>
    <col min="7310" max="7311" width="9.140625" style="9" customWidth="1"/>
    <col min="7312" max="7312" width="11.5703125" style="9" customWidth="1"/>
    <col min="7313" max="7313" width="18.140625" style="9" customWidth="1"/>
    <col min="7314" max="7314" width="13.140625" style="9" customWidth="1"/>
    <col min="7315" max="7315" width="12.28515625" style="9" customWidth="1"/>
    <col min="7316" max="7553" width="9.140625" style="9"/>
    <col min="7554" max="7554" width="1.42578125" style="9" customWidth="1"/>
    <col min="7555" max="7555" width="59.5703125" style="9" customWidth="1"/>
    <col min="7556" max="7556" width="9.140625" style="9" customWidth="1"/>
    <col min="7557" max="7558" width="3.85546875" style="9" customWidth="1"/>
    <col min="7559" max="7559" width="10.5703125" style="9" customWidth="1"/>
    <col min="7560" max="7560" width="3.85546875" style="9" customWidth="1"/>
    <col min="7561" max="7563" width="14.42578125" style="9" customWidth="1"/>
    <col min="7564" max="7564" width="4.140625" style="9" customWidth="1"/>
    <col min="7565" max="7565" width="15" style="9" customWidth="1"/>
    <col min="7566" max="7567" width="9.140625" style="9" customWidth="1"/>
    <col min="7568" max="7568" width="11.5703125" style="9" customWidth="1"/>
    <col min="7569" max="7569" width="18.140625" style="9" customWidth="1"/>
    <col min="7570" max="7570" width="13.140625" style="9" customWidth="1"/>
    <col min="7571" max="7571" width="12.28515625" style="9" customWidth="1"/>
    <col min="7572" max="7809" width="9.140625" style="9"/>
    <col min="7810" max="7810" width="1.42578125" style="9" customWidth="1"/>
    <col min="7811" max="7811" width="59.5703125" style="9" customWidth="1"/>
    <col min="7812" max="7812" width="9.140625" style="9" customWidth="1"/>
    <col min="7813" max="7814" width="3.85546875" style="9" customWidth="1"/>
    <col min="7815" max="7815" width="10.5703125" style="9" customWidth="1"/>
    <col min="7816" max="7816" width="3.85546875" style="9" customWidth="1"/>
    <col min="7817" max="7819" width="14.42578125" style="9" customWidth="1"/>
    <col min="7820" max="7820" width="4.140625" style="9" customWidth="1"/>
    <col min="7821" max="7821" width="15" style="9" customWidth="1"/>
    <col min="7822" max="7823" width="9.140625" style="9" customWidth="1"/>
    <col min="7824" max="7824" width="11.5703125" style="9" customWidth="1"/>
    <col min="7825" max="7825" width="18.140625" style="9" customWidth="1"/>
    <col min="7826" max="7826" width="13.140625" style="9" customWidth="1"/>
    <col min="7827" max="7827" width="12.28515625" style="9" customWidth="1"/>
    <col min="7828" max="8065" width="9.140625" style="9"/>
    <col min="8066" max="8066" width="1.42578125" style="9" customWidth="1"/>
    <col min="8067" max="8067" width="59.5703125" style="9" customWidth="1"/>
    <col min="8068" max="8068" width="9.140625" style="9" customWidth="1"/>
    <col min="8069" max="8070" width="3.85546875" style="9" customWidth="1"/>
    <col min="8071" max="8071" width="10.5703125" style="9" customWidth="1"/>
    <col min="8072" max="8072" width="3.85546875" style="9" customWidth="1"/>
    <col min="8073" max="8075" width="14.42578125" style="9" customWidth="1"/>
    <col min="8076" max="8076" width="4.140625" style="9" customWidth="1"/>
    <col min="8077" max="8077" width="15" style="9" customWidth="1"/>
    <col min="8078" max="8079" width="9.140625" style="9" customWidth="1"/>
    <col min="8080" max="8080" width="11.5703125" style="9" customWidth="1"/>
    <col min="8081" max="8081" width="18.140625" style="9" customWidth="1"/>
    <col min="8082" max="8082" width="13.140625" style="9" customWidth="1"/>
    <col min="8083" max="8083" width="12.28515625" style="9" customWidth="1"/>
    <col min="8084" max="8321" width="9.140625" style="9"/>
    <col min="8322" max="8322" width="1.42578125" style="9" customWidth="1"/>
    <col min="8323" max="8323" width="59.5703125" style="9" customWidth="1"/>
    <col min="8324" max="8324" width="9.140625" style="9" customWidth="1"/>
    <col min="8325" max="8326" width="3.85546875" style="9" customWidth="1"/>
    <col min="8327" max="8327" width="10.5703125" style="9" customWidth="1"/>
    <col min="8328" max="8328" width="3.85546875" style="9" customWidth="1"/>
    <col min="8329" max="8331" width="14.42578125" style="9" customWidth="1"/>
    <col min="8332" max="8332" width="4.140625" style="9" customWidth="1"/>
    <col min="8333" max="8333" width="15" style="9" customWidth="1"/>
    <col min="8334" max="8335" width="9.140625" style="9" customWidth="1"/>
    <col min="8336" max="8336" width="11.5703125" style="9" customWidth="1"/>
    <col min="8337" max="8337" width="18.140625" style="9" customWidth="1"/>
    <col min="8338" max="8338" width="13.140625" style="9" customWidth="1"/>
    <col min="8339" max="8339" width="12.28515625" style="9" customWidth="1"/>
    <col min="8340" max="8577" width="9.140625" style="9"/>
    <col min="8578" max="8578" width="1.42578125" style="9" customWidth="1"/>
    <col min="8579" max="8579" width="59.5703125" style="9" customWidth="1"/>
    <col min="8580" max="8580" width="9.140625" style="9" customWidth="1"/>
    <col min="8581" max="8582" width="3.85546875" style="9" customWidth="1"/>
    <col min="8583" max="8583" width="10.5703125" style="9" customWidth="1"/>
    <col min="8584" max="8584" width="3.85546875" style="9" customWidth="1"/>
    <col min="8585" max="8587" width="14.42578125" style="9" customWidth="1"/>
    <col min="8588" max="8588" width="4.140625" style="9" customWidth="1"/>
    <col min="8589" max="8589" width="15" style="9" customWidth="1"/>
    <col min="8590" max="8591" width="9.140625" style="9" customWidth="1"/>
    <col min="8592" max="8592" width="11.5703125" style="9" customWidth="1"/>
    <col min="8593" max="8593" width="18.140625" style="9" customWidth="1"/>
    <col min="8594" max="8594" width="13.140625" style="9" customWidth="1"/>
    <col min="8595" max="8595" width="12.28515625" style="9" customWidth="1"/>
    <col min="8596" max="8833" width="9.140625" style="9"/>
    <col min="8834" max="8834" width="1.42578125" style="9" customWidth="1"/>
    <col min="8835" max="8835" width="59.5703125" style="9" customWidth="1"/>
    <col min="8836" max="8836" width="9.140625" style="9" customWidth="1"/>
    <col min="8837" max="8838" width="3.85546875" style="9" customWidth="1"/>
    <col min="8839" max="8839" width="10.5703125" style="9" customWidth="1"/>
    <col min="8840" max="8840" width="3.85546875" style="9" customWidth="1"/>
    <col min="8841" max="8843" width="14.42578125" style="9" customWidth="1"/>
    <col min="8844" max="8844" width="4.140625" style="9" customWidth="1"/>
    <col min="8845" max="8845" width="15" style="9" customWidth="1"/>
    <col min="8846" max="8847" width="9.140625" style="9" customWidth="1"/>
    <col min="8848" max="8848" width="11.5703125" style="9" customWidth="1"/>
    <col min="8849" max="8849" width="18.140625" style="9" customWidth="1"/>
    <col min="8850" max="8850" width="13.140625" style="9" customWidth="1"/>
    <col min="8851" max="8851" width="12.28515625" style="9" customWidth="1"/>
    <col min="8852" max="9089" width="9.140625" style="9"/>
    <col min="9090" max="9090" width="1.42578125" style="9" customWidth="1"/>
    <col min="9091" max="9091" width="59.5703125" style="9" customWidth="1"/>
    <col min="9092" max="9092" width="9.140625" style="9" customWidth="1"/>
    <col min="9093" max="9094" width="3.85546875" style="9" customWidth="1"/>
    <col min="9095" max="9095" width="10.5703125" style="9" customWidth="1"/>
    <col min="9096" max="9096" width="3.85546875" style="9" customWidth="1"/>
    <col min="9097" max="9099" width="14.42578125" style="9" customWidth="1"/>
    <col min="9100" max="9100" width="4.140625" style="9" customWidth="1"/>
    <col min="9101" max="9101" width="15" style="9" customWidth="1"/>
    <col min="9102" max="9103" width="9.140625" style="9" customWidth="1"/>
    <col min="9104" max="9104" width="11.5703125" style="9" customWidth="1"/>
    <col min="9105" max="9105" width="18.140625" style="9" customWidth="1"/>
    <col min="9106" max="9106" width="13.140625" style="9" customWidth="1"/>
    <col min="9107" max="9107" width="12.28515625" style="9" customWidth="1"/>
    <col min="9108" max="9345" width="9.140625" style="9"/>
    <col min="9346" max="9346" width="1.42578125" style="9" customWidth="1"/>
    <col min="9347" max="9347" width="59.5703125" style="9" customWidth="1"/>
    <col min="9348" max="9348" width="9.140625" style="9" customWidth="1"/>
    <col min="9349" max="9350" width="3.85546875" style="9" customWidth="1"/>
    <col min="9351" max="9351" width="10.5703125" style="9" customWidth="1"/>
    <col min="9352" max="9352" width="3.85546875" style="9" customWidth="1"/>
    <col min="9353" max="9355" width="14.42578125" style="9" customWidth="1"/>
    <col min="9356" max="9356" width="4.140625" style="9" customWidth="1"/>
    <col min="9357" max="9357" width="15" style="9" customWidth="1"/>
    <col min="9358" max="9359" width="9.140625" style="9" customWidth="1"/>
    <col min="9360" max="9360" width="11.5703125" style="9" customWidth="1"/>
    <col min="9361" max="9361" width="18.140625" style="9" customWidth="1"/>
    <col min="9362" max="9362" width="13.140625" style="9" customWidth="1"/>
    <col min="9363" max="9363" width="12.28515625" style="9" customWidth="1"/>
    <col min="9364" max="9601" width="9.140625" style="9"/>
    <col min="9602" max="9602" width="1.42578125" style="9" customWidth="1"/>
    <col min="9603" max="9603" width="59.5703125" style="9" customWidth="1"/>
    <col min="9604" max="9604" width="9.140625" style="9" customWidth="1"/>
    <col min="9605" max="9606" width="3.85546875" style="9" customWidth="1"/>
    <col min="9607" max="9607" width="10.5703125" style="9" customWidth="1"/>
    <col min="9608" max="9608" width="3.85546875" style="9" customWidth="1"/>
    <col min="9609" max="9611" width="14.42578125" style="9" customWidth="1"/>
    <col min="9612" max="9612" width="4.140625" style="9" customWidth="1"/>
    <col min="9613" max="9613" width="15" style="9" customWidth="1"/>
    <col min="9614" max="9615" width="9.140625" style="9" customWidth="1"/>
    <col min="9616" max="9616" width="11.5703125" style="9" customWidth="1"/>
    <col min="9617" max="9617" width="18.140625" style="9" customWidth="1"/>
    <col min="9618" max="9618" width="13.140625" style="9" customWidth="1"/>
    <col min="9619" max="9619" width="12.28515625" style="9" customWidth="1"/>
    <col min="9620" max="9857" width="9.140625" style="9"/>
    <col min="9858" max="9858" width="1.42578125" style="9" customWidth="1"/>
    <col min="9859" max="9859" width="59.5703125" style="9" customWidth="1"/>
    <col min="9860" max="9860" width="9.140625" style="9" customWidth="1"/>
    <col min="9861" max="9862" width="3.85546875" style="9" customWidth="1"/>
    <col min="9863" max="9863" width="10.5703125" style="9" customWidth="1"/>
    <col min="9864" max="9864" width="3.85546875" style="9" customWidth="1"/>
    <col min="9865" max="9867" width="14.42578125" style="9" customWidth="1"/>
    <col min="9868" max="9868" width="4.140625" style="9" customWidth="1"/>
    <col min="9869" max="9869" width="15" style="9" customWidth="1"/>
    <col min="9870" max="9871" width="9.140625" style="9" customWidth="1"/>
    <col min="9872" max="9872" width="11.5703125" style="9" customWidth="1"/>
    <col min="9873" max="9873" width="18.140625" style="9" customWidth="1"/>
    <col min="9874" max="9874" width="13.140625" style="9" customWidth="1"/>
    <col min="9875" max="9875" width="12.28515625" style="9" customWidth="1"/>
    <col min="9876" max="10113" width="9.140625" style="9"/>
    <col min="10114" max="10114" width="1.42578125" style="9" customWidth="1"/>
    <col min="10115" max="10115" width="59.5703125" style="9" customWidth="1"/>
    <col min="10116" max="10116" width="9.140625" style="9" customWidth="1"/>
    <col min="10117" max="10118" width="3.85546875" style="9" customWidth="1"/>
    <col min="10119" max="10119" width="10.5703125" style="9" customWidth="1"/>
    <col min="10120" max="10120" width="3.85546875" style="9" customWidth="1"/>
    <col min="10121" max="10123" width="14.42578125" style="9" customWidth="1"/>
    <col min="10124" max="10124" width="4.140625" style="9" customWidth="1"/>
    <col min="10125" max="10125" width="15" style="9" customWidth="1"/>
    <col min="10126" max="10127" width="9.140625" style="9" customWidth="1"/>
    <col min="10128" max="10128" width="11.5703125" style="9" customWidth="1"/>
    <col min="10129" max="10129" width="18.140625" style="9" customWidth="1"/>
    <col min="10130" max="10130" width="13.140625" style="9" customWidth="1"/>
    <col min="10131" max="10131" width="12.28515625" style="9" customWidth="1"/>
    <col min="10132" max="10369" width="9.140625" style="9"/>
    <col min="10370" max="10370" width="1.42578125" style="9" customWidth="1"/>
    <col min="10371" max="10371" width="59.5703125" style="9" customWidth="1"/>
    <col min="10372" max="10372" width="9.140625" style="9" customWidth="1"/>
    <col min="10373" max="10374" width="3.85546875" style="9" customWidth="1"/>
    <col min="10375" max="10375" width="10.5703125" style="9" customWidth="1"/>
    <col min="10376" max="10376" width="3.85546875" style="9" customWidth="1"/>
    <col min="10377" max="10379" width="14.42578125" style="9" customWidth="1"/>
    <col min="10380" max="10380" width="4.140625" style="9" customWidth="1"/>
    <col min="10381" max="10381" width="15" style="9" customWidth="1"/>
    <col min="10382" max="10383" width="9.140625" style="9" customWidth="1"/>
    <col min="10384" max="10384" width="11.5703125" style="9" customWidth="1"/>
    <col min="10385" max="10385" width="18.140625" style="9" customWidth="1"/>
    <col min="10386" max="10386" width="13.140625" style="9" customWidth="1"/>
    <col min="10387" max="10387" width="12.28515625" style="9" customWidth="1"/>
    <col min="10388" max="10625" width="9.140625" style="9"/>
    <col min="10626" max="10626" width="1.42578125" style="9" customWidth="1"/>
    <col min="10627" max="10627" width="59.5703125" style="9" customWidth="1"/>
    <col min="10628" max="10628" width="9.140625" style="9" customWidth="1"/>
    <col min="10629" max="10630" width="3.85546875" style="9" customWidth="1"/>
    <col min="10631" max="10631" width="10.5703125" style="9" customWidth="1"/>
    <col min="10632" max="10632" width="3.85546875" style="9" customWidth="1"/>
    <col min="10633" max="10635" width="14.42578125" style="9" customWidth="1"/>
    <col min="10636" max="10636" width="4.140625" style="9" customWidth="1"/>
    <col min="10637" max="10637" width="15" style="9" customWidth="1"/>
    <col min="10638" max="10639" width="9.140625" style="9" customWidth="1"/>
    <col min="10640" max="10640" width="11.5703125" style="9" customWidth="1"/>
    <col min="10641" max="10641" width="18.140625" style="9" customWidth="1"/>
    <col min="10642" max="10642" width="13.140625" style="9" customWidth="1"/>
    <col min="10643" max="10643" width="12.28515625" style="9" customWidth="1"/>
    <col min="10644" max="10881" width="9.140625" style="9"/>
    <col min="10882" max="10882" width="1.42578125" style="9" customWidth="1"/>
    <col min="10883" max="10883" width="59.5703125" style="9" customWidth="1"/>
    <col min="10884" max="10884" width="9.140625" style="9" customWidth="1"/>
    <col min="10885" max="10886" width="3.85546875" style="9" customWidth="1"/>
    <col min="10887" max="10887" width="10.5703125" style="9" customWidth="1"/>
    <col min="10888" max="10888" width="3.85546875" style="9" customWidth="1"/>
    <col min="10889" max="10891" width="14.42578125" style="9" customWidth="1"/>
    <col min="10892" max="10892" width="4.140625" style="9" customWidth="1"/>
    <col min="10893" max="10893" width="15" style="9" customWidth="1"/>
    <col min="10894" max="10895" width="9.140625" style="9" customWidth="1"/>
    <col min="10896" max="10896" width="11.5703125" style="9" customWidth="1"/>
    <col min="10897" max="10897" width="18.140625" style="9" customWidth="1"/>
    <col min="10898" max="10898" width="13.140625" style="9" customWidth="1"/>
    <col min="10899" max="10899" width="12.28515625" style="9" customWidth="1"/>
    <col min="10900" max="11137" width="9.140625" style="9"/>
    <col min="11138" max="11138" width="1.42578125" style="9" customWidth="1"/>
    <col min="11139" max="11139" width="59.5703125" style="9" customWidth="1"/>
    <col min="11140" max="11140" width="9.140625" style="9" customWidth="1"/>
    <col min="11141" max="11142" width="3.85546875" style="9" customWidth="1"/>
    <col min="11143" max="11143" width="10.5703125" style="9" customWidth="1"/>
    <col min="11144" max="11144" width="3.85546875" style="9" customWidth="1"/>
    <col min="11145" max="11147" width="14.42578125" style="9" customWidth="1"/>
    <col min="11148" max="11148" width="4.140625" style="9" customWidth="1"/>
    <col min="11149" max="11149" width="15" style="9" customWidth="1"/>
    <col min="11150" max="11151" width="9.140625" style="9" customWidth="1"/>
    <col min="11152" max="11152" width="11.5703125" style="9" customWidth="1"/>
    <col min="11153" max="11153" width="18.140625" style="9" customWidth="1"/>
    <col min="11154" max="11154" width="13.140625" style="9" customWidth="1"/>
    <col min="11155" max="11155" width="12.28515625" style="9" customWidth="1"/>
    <col min="11156" max="11393" width="9.140625" style="9"/>
    <col min="11394" max="11394" width="1.42578125" style="9" customWidth="1"/>
    <col min="11395" max="11395" width="59.5703125" style="9" customWidth="1"/>
    <col min="11396" max="11396" width="9.140625" style="9" customWidth="1"/>
    <col min="11397" max="11398" width="3.85546875" style="9" customWidth="1"/>
    <col min="11399" max="11399" width="10.5703125" style="9" customWidth="1"/>
    <col min="11400" max="11400" width="3.85546875" style="9" customWidth="1"/>
    <col min="11401" max="11403" width="14.42578125" style="9" customWidth="1"/>
    <col min="11404" max="11404" width="4.140625" style="9" customWidth="1"/>
    <col min="11405" max="11405" width="15" style="9" customWidth="1"/>
    <col min="11406" max="11407" width="9.140625" style="9" customWidth="1"/>
    <col min="11408" max="11408" width="11.5703125" style="9" customWidth="1"/>
    <col min="11409" max="11409" width="18.140625" style="9" customWidth="1"/>
    <col min="11410" max="11410" width="13.140625" style="9" customWidth="1"/>
    <col min="11411" max="11411" width="12.28515625" style="9" customWidth="1"/>
    <col min="11412" max="11649" width="9.140625" style="9"/>
    <col min="11650" max="11650" width="1.42578125" style="9" customWidth="1"/>
    <col min="11651" max="11651" width="59.5703125" style="9" customWidth="1"/>
    <col min="11652" max="11652" width="9.140625" style="9" customWidth="1"/>
    <col min="11653" max="11654" width="3.85546875" style="9" customWidth="1"/>
    <col min="11655" max="11655" width="10.5703125" style="9" customWidth="1"/>
    <col min="11656" max="11656" width="3.85546875" style="9" customWidth="1"/>
    <col min="11657" max="11659" width="14.42578125" style="9" customWidth="1"/>
    <col min="11660" max="11660" width="4.140625" style="9" customWidth="1"/>
    <col min="11661" max="11661" width="15" style="9" customWidth="1"/>
    <col min="11662" max="11663" width="9.140625" style="9" customWidth="1"/>
    <col min="11664" max="11664" width="11.5703125" style="9" customWidth="1"/>
    <col min="11665" max="11665" width="18.140625" style="9" customWidth="1"/>
    <col min="11666" max="11666" width="13.140625" style="9" customWidth="1"/>
    <col min="11667" max="11667" width="12.28515625" style="9" customWidth="1"/>
    <col min="11668" max="11905" width="9.140625" style="9"/>
    <col min="11906" max="11906" width="1.42578125" style="9" customWidth="1"/>
    <col min="11907" max="11907" width="59.5703125" style="9" customWidth="1"/>
    <col min="11908" max="11908" width="9.140625" style="9" customWidth="1"/>
    <col min="11909" max="11910" width="3.85546875" style="9" customWidth="1"/>
    <col min="11911" max="11911" width="10.5703125" style="9" customWidth="1"/>
    <col min="11912" max="11912" width="3.85546875" style="9" customWidth="1"/>
    <col min="11913" max="11915" width="14.42578125" style="9" customWidth="1"/>
    <col min="11916" max="11916" width="4.140625" style="9" customWidth="1"/>
    <col min="11917" max="11917" width="15" style="9" customWidth="1"/>
    <col min="11918" max="11919" width="9.140625" style="9" customWidth="1"/>
    <col min="11920" max="11920" width="11.5703125" style="9" customWidth="1"/>
    <col min="11921" max="11921" width="18.140625" style="9" customWidth="1"/>
    <col min="11922" max="11922" width="13.140625" style="9" customWidth="1"/>
    <col min="11923" max="11923" width="12.28515625" style="9" customWidth="1"/>
    <col min="11924" max="12161" width="9.140625" style="9"/>
    <col min="12162" max="12162" width="1.42578125" style="9" customWidth="1"/>
    <col min="12163" max="12163" width="59.5703125" style="9" customWidth="1"/>
    <col min="12164" max="12164" width="9.140625" style="9" customWidth="1"/>
    <col min="12165" max="12166" width="3.85546875" style="9" customWidth="1"/>
    <col min="12167" max="12167" width="10.5703125" style="9" customWidth="1"/>
    <col min="12168" max="12168" width="3.85546875" style="9" customWidth="1"/>
    <col min="12169" max="12171" width="14.42578125" style="9" customWidth="1"/>
    <col min="12172" max="12172" width="4.140625" style="9" customWidth="1"/>
    <col min="12173" max="12173" width="15" style="9" customWidth="1"/>
    <col min="12174" max="12175" width="9.140625" style="9" customWidth="1"/>
    <col min="12176" max="12176" width="11.5703125" style="9" customWidth="1"/>
    <col min="12177" max="12177" width="18.140625" style="9" customWidth="1"/>
    <col min="12178" max="12178" width="13.140625" style="9" customWidth="1"/>
    <col min="12179" max="12179" width="12.28515625" style="9" customWidth="1"/>
    <col min="12180" max="12417" width="9.140625" style="9"/>
    <col min="12418" max="12418" width="1.42578125" style="9" customWidth="1"/>
    <col min="12419" max="12419" width="59.5703125" style="9" customWidth="1"/>
    <col min="12420" max="12420" width="9.140625" style="9" customWidth="1"/>
    <col min="12421" max="12422" width="3.85546875" style="9" customWidth="1"/>
    <col min="12423" max="12423" width="10.5703125" style="9" customWidth="1"/>
    <col min="12424" max="12424" width="3.85546875" style="9" customWidth="1"/>
    <col min="12425" max="12427" width="14.42578125" style="9" customWidth="1"/>
    <col min="12428" max="12428" width="4.140625" style="9" customWidth="1"/>
    <col min="12429" max="12429" width="15" style="9" customWidth="1"/>
    <col min="12430" max="12431" width="9.140625" style="9" customWidth="1"/>
    <col min="12432" max="12432" width="11.5703125" style="9" customWidth="1"/>
    <col min="12433" max="12433" width="18.140625" style="9" customWidth="1"/>
    <col min="12434" max="12434" width="13.140625" style="9" customWidth="1"/>
    <col min="12435" max="12435" width="12.28515625" style="9" customWidth="1"/>
    <col min="12436" max="12673" width="9.140625" style="9"/>
    <col min="12674" max="12674" width="1.42578125" style="9" customWidth="1"/>
    <col min="12675" max="12675" width="59.5703125" style="9" customWidth="1"/>
    <col min="12676" max="12676" width="9.140625" style="9" customWidth="1"/>
    <col min="12677" max="12678" width="3.85546875" style="9" customWidth="1"/>
    <col min="12679" max="12679" width="10.5703125" style="9" customWidth="1"/>
    <col min="12680" max="12680" width="3.85546875" style="9" customWidth="1"/>
    <col min="12681" max="12683" width="14.42578125" style="9" customWidth="1"/>
    <col min="12684" max="12684" width="4.140625" style="9" customWidth="1"/>
    <col min="12685" max="12685" width="15" style="9" customWidth="1"/>
    <col min="12686" max="12687" width="9.140625" style="9" customWidth="1"/>
    <col min="12688" max="12688" width="11.5703125" style="9" customWidth="1"/>
    <col min="12689" max="12689" width="18.140625" style="9" customWidth="1"/>
    <col min="12690" max="12690" width="13.140625" style="9" customWidth="1"/>
    <col min="12691" max="12691" width="12.28515625" style="9" customWidth="1"/>
    <col min="12692" max="12929" width="9.140625" style="9"/>
    <col min="12930" max="12930" width="1.42578125" style="9" customWidth="1"/>
    <col min="12931" max="12931" width="59.5703125" style="9" customWidth="1"/>
    <col min="12932" max="12932" width="9.140625" style="9" customWidth="1"/>
    <col min="12933" max="12934" width="3.85546875" style="9" customWidth="1"/>
    <col min="12935" max="12935" width="10.5703125" style="9" customWidth="1"/>
    <col min="12936" max="12936" width="3.85546875" style="9" customWidth="1"/>
    <col min="12937" max="12939" width="14.42578125" style="9" customWidth="1"/>
    <col min="12940" max="12940" width="4.140625" style="9" customWidth="1"/>
    <col min="12941" max="12941" width="15" style="9" customWidth="1"/>
    <col min="12942" max="12943" width="9.140625" style="9" customWidth="1"/>
    <col min="12944" max="12944" width="11.5703125" style="9" customWidth="1"/>
    <col min="12945" max="12945" width="18.140625" style="9" customWidth="1"/>
    <col min="12946" max="12946" width="13.140625" style="9" customWidth="1"/>
    <col min="12947" max="12947" width="12.28515625" style="9" customWidth="1"/>
    <col min="12948" max="13185" width="9.140625" style="9"/>
    <col min="13186" max="13186" width="1.42578125" style="9" customWidth="1"/>
    <col min="13187" max="13187" width="59.5703125" style="9" customWidth="1"/>
    <col min="13188" max="13188" width="9.140625" style="9" customWidth="1"/>
    <col min="13189" max="13190" width="3.85546875" style="9" customWidth="1"/>
    <col min="13191" max="13191" width="10.5703125" style="9" customWidth="1"/>
    <col min="13192" max="13192" width="3.85546875" style="9" customWidth="1"/>
    <col min="13193" max="13195" width="14.42578125" style="9" customWidth="1"/>
    <col min="13196" max="13196" width="4.140625" style="9" customWidth="1"/>
    <col min="13197" max="13197" width="15" style="9" customWidth="1"/>
    <col min="13198" max="13199" width="9.140625" style="9" customWidth="1"/>
    <col min="13200" max="13200" width="11.5703125" style="9" customWidth="1"/>
    <col min="13201" max="13201" width="18.140625" style="9" customWidth="1"/>
    <col min="13202" max="13202" width="13.140625" style="9" customWidth="1"/>
    <col min="13203" max="13203" width="12.28515625" style="9" customWidth="1"/>
    <col min="13204" max="13441" width="9.140625" style="9"/>
    <col min="13442" max="13442" width="1.42578125" style="9" customWidth="1"/>
    <col min="13443" max="13443" width="59.5703125" style="9" customWidth="1"/>
    <col min="13444" max="13444" width="9.140625" style="9" customWidth="1"/>
    <col min="13445" max="13446" width="3.85546875" style="9" customWidth="1"/>
    <col min="13447" max="13447" width="10.5703125" style="9" customWidth="1"/>
    <col min="13448" max="13448" width="3.85546875" style="9" customWidth="1"/>
    <col min="13449" max="13451" width="14.42578125" style="9" customWidth="1"/>
    <col min="13452" max="13452" width="4.140625" style="9" customWidth="1"/>
    <col min="13453" max="13453" width="15" style="9" customWidth="1"/>
    <col min="13454" max="13455" width="9.140625" style="9" customWidth="1"/>
    <col min="13456" max="13456" width="11.5703125" style="9" customWidth="1"/>
    <col min="13457" max="13457" width="18.140625" style="9" customWidth="1"/>
    <col min="13458" max="13458" width="13.140625" style="9" customWidth="1"/>
    <col min="13459" max="13459" width="12.28515625" style="9" customWidth="1"/>
    <col min="13460" max="13697" width="9.140625" style="9"/>
    <col min="13698" max="13698" width="1.42578125" style="9" customWidth="1"/>
    <col min="13699" max="13699" width="59.5703125" style="9" customWidth="1"/>
    <col min="13700" max="13700" width="9.140625" style="9" customWidth="1"/>
    <col min="13701" max="13702" width="3.85546875" style="9" customWidth="1"/>
    <col min="13703" max="13703" width="10.5703125" style="9" customWidth="1"/>
    <col min="13704" max="13704" width="3.85546875" style="9" customWidth="1"/>
    <col min="13705" max="13707" width="14.42578125" style="9" customWidth="1"/>
    <col min="13708" max="13708" width="4.140625" style="9" customWidth="1"/>
    <col min="13709" max="13709" width="15" style="9" customWidth="1"/>
    <col min="13710" max="13711" width="9.140625" style="9" customWidth="1"/>
    <col min="13712" max="13712" width="11.5703125" style="9" customWidth="1"/>
    <col min="13713" max="13713" width="18.140625" style="9" customWidth="1"/>
    <col min="13714" max="13714" width="13.140625" style="9" customWidth="1"/>
    <col min="13715" max="13715" width="12.28515625" style="9" customWidth="1"/>
    <col min="13716" max="13953" width="9.140625" style="9"/>
    <col min="13954" max="13954" width="1.42578125" style="9" customWidth="1"/>
    <col min="13955" max="13955" width="59.5703125" style="9" customWidth="1"/>
    <col min="13956" max="13956" width="9.140625" style="9" customWidth="1"/>
    <col min="13957" max="13958" width="3.85546875" style="9" customWidth="1"/>
    <col min="13959" max="13959" width="10.5703125" style="9" customWidth="1"/>
    <col min="13960" max="13960" width="3.85546875" style="9" customWidth="1"/>
    <col min="13961" max="13963" width="14.42578125" style="9" customWidth="1"/>
    <col min="13964" max="13964" width="4.140625" style="9" customWidth="1"/>
    <col min="13965" max="13965" width="15" style="9" customWidth="1"/>
    <col min="13966" max="13967" width="9.140625" style="9" customWidth="1"/>
    <col min="13968" max="13968" width="11.5703125" style="9" customWidth="1"/>
    <col min="13969" max="13969" width="18.140625" style="9" customWidth="1"/>
    <col min="13970" max="13970" width="13.140625" style="9" customWidth="1"/>
    <col min="13971" max="13971" width="12.28515625" style="9" customWidth="1"/>
    <col min="13972" max="14209" width="9.140625" style="9"/>
    <col min="14210" max="14210" width="1.42578125" style="9" customWidth="1"/>
    <col min="14211" max="14211" width="59.5703125" style="9" customWidth="1"/>
    <col min="14212" max="14212" width="9.140625" style="9" customWidth="1"/>
    <col min="14213" max="14214" width="3.85546875" style="9" customWidth="1"/>
    <col min="14215" max="14215" width="10.5703125" style="9" customWidth="1"/>
    <col min="14216" max="14216" width="3.85546875" style="9" customWidth="1"/>
    <col min="14217" max="14219" width="14.42578125" style="9" customWidth="1"/>
    <col min="14220" max="14220" width="4.140625" style="9" customWidth="1"/>
    <col min="14221" max="14221" width="15" style="9" customWidth="1"/>
    <col min="14222" max="14223" width="9.140625" style="9" customWidth="1"/>
    <col min="14224" max="14224" width="11.5703125" style="9" customWidth="1"/>
    <col min="14225" max="14225" width="18.140625" style="9" customWidth="1"/>
    <col min="14226" max="14226" width="13.140625" style="9" customWidth="1"/>
    <col min="14227" max="14227" width="12.28515625" style="9" customWidth="1"/>
    <col min="14228" max="14465" width="9.140625" style="9"/>
    <col min="14466" max="14466" width="1.42578125" style="9" customWidth="1"/>
    <col min="14467" max="14467" width="59.5703125" style="9" customWidth="1"/>
    <col min="14468" max="14468" width="9.140625" style="9" customWidth="1"/>
    <col min="14469" max="14470" width="3.85546875" style="9" customWidth="1"/>
    <col min="14471" max="14471" width="10.5703125" style="9" customWidth="1"/>
    <col min="14472" max="14472" width="3.85546875" style="9" customWidth="1"/>
    <col min="14473" max="14475" width="14.42578125" style="9" customWidth="1"/>
    <col min="14476" max="14476" width="4.140625" style="9" customWidth="1"/>
    <col min="14477" max="14477" width="15" style="9" customWidth="1"/>
    <col min="14478" max="14479" width="9.140625" style="9" customWidth="1"/>
    <col min="14480" max="14480" width="11.5703125" style="9" customWidth="1"/>
    <col min="14481" max="14481" width="18.140625" style="9" customWidth="1"/>
    <col min="14482" max="14482" width="13.140625" style="9" customWidth="1"/>
    <col min="14483" max="14483" width="12.28515625" style="9" customWidth="1"/>
    <col min="14484" max="14721" width="9.140625" style="9"/>
    <col min="14722" max="14722" width="1.42578125" style="9" customWidth="1"/>
    <col min="14723" max="14723" width="59.5703125" style="9" customWidth="1"/>
    <col min="14724" max="14724" width="9.140625" style="9" customWidth="1"/>
    <col min="14725" max="14726" width="3.85546875" style="9" customWidth="1"/>
    <col min="14727" max="14727" width="10.5703125" style="9" customWidth="1"/>
    <col min="14728" max="14728" width="3.85546875" style="9" customWidth="1"/>
    <col min="14729" max="14731" width="14.42578125" style="9" customWidth="1"/>
    <col min="14732" max="14732" width="4.140625" style="9" customWidth="1"/>
    <col min="14733" max="14733" width="15" style="9" customWidth="1"/>
    <col min="14734" max="14735" width="9.140625" style="9" customWidth="1"/>
    <col min="14736" max="14736" width="11.5703125" style="9" customWidth="1"/>
    <col min="14737" max="14737" width="18.140625" style="9" customWidth="1"/>
    <col min="14738" max="14738" width="13.140625" style="9" customWidth="1"/>
    <col min="14739" max="14739" width="12.28515625" style="9" customWidth="1"/>
    <col min="14740" max="14977" width="9.140625" style="9"/>
    <col min="14978" max="14978" width="1.42578125" style="9" customWidth="1"/>
    <col min="14979" max="14979" width="59.5703125" style="9" customWidth="1"/>
    <col min="14980" max="14980" width="9.140625" style="9" customWidth="1"/>
    <col min="14981" max="14982" width="3.85546875" style="9" customWidth="1"/>
    <col min="14983" max="14983" width="10.5703125" style="9" customWidth="1"/>
    <col min="14984" max="14984" width="3.85546875" style="9" customWidth="1"/>
    <col min="14985" max="14987" width="14.42578125" style="9" customWidth="1"/>
    <col min="14988" max="14988" width="4.140625" style="9" customWidth="1"/>
    <col min="14989" max="14989" width="15" style="9" customWidth="1"/>
    <col min="14990" max="14991" width="9.140625" style="9" customWidth="1"/>
    <col min="14992" max="14992" width="11.5703125" style="9" customWidth="1"/>
    <col min="14993" max="14993" width="18.140625" style="9" customWidth="1"/>
    <col min="14994" max="14994" width="13.140625" style="9" customWidth="1"/>
    <col min="14995" max="14995" width="12.28515625" style="9" customWidth="1"/>
    <col min="14996" max="15233" width="9.140625" style="9"/>
    <col min="15234" max="15234" width="1.42578125" style="9" customWidth="1"/>
    <col min="15235" max="15235" width="59.5703125" style="9" customWidth="1"/>
    <col min="15236" max="15236" width="9.140625" style="9" customWidth="1"/>
    <col min="15237" max="15238" width="3.85546875" style="9" customWidth="1"/>
    <col min="15239" max="15239" width="10.5703125" style="9" customWidth="1"/>
    <col min="15240" max="15240" width="3.85546875" style="9" customWidth="1"/>
    <col min="15241" max="15243" width="14.42578125" style="9" customWidth="1"/>
    <col min="15244" max="15244" width="4.140625" style="9" customWidth="1"/>
    <col min="15245" max="15245" width="15" style="9" customWidth="1"/>
    <col min="15246" max="15247" width="9.140625" style="9" customWidth="1"/>
    <col min="15248" max="15248" width="11.5703125" style="9" customWidth="1"/>
    <col min="15249" max="15249" width="18.140625" style="9" customWidth="1"/>
    <col min="15250" max="15250" width="13.140625" style="9" customWidth="1"/>
    <col min="15251" max="15251" width="12.28515625" style="9" customWidth="1"/>
    <col min="15252" max="15489" width="9.140625" style="9"/>
    <col min="15490" max="15490" width="1.42578125" style="9" customWidth="1"/>
    <col min="15491" max="15491" width="59.5703125" style="9" customWidth="1"/>
    <col min="15492" max="15492" width="9.140625" style="9" customWidth="1"/>
    <col min="15493" max="15494" width="3.85546875" style="9" customWidth="1"/>
    <col min="15495" max="15495" width="10.5703125" style="9" customWidth="1"/>
    <col min="15496" max="15496" width="3.85546875" style="9" customWidth="1"/>
    <col min="15497" max="15499" width="14.42578125" style="9" customWidth="1"/>
    <col min="15500" max="15500" width="4.140625" style="9" customWidth="1"/>
    <col min="15501" max="15501" width="15" style="9" customWidth="1"/>
    <col min="15502" max="15503" width="9.140625" style="9" customWidth="1"/>
    <col min="15504" max="15504" width="11.5703125" style="9" customWidth="1"/>
    <col min="15505" max="15505" width="18.140625" style="9" customWidth="1"/>
    <col min="15506" max="15506" width="13.140625" style="9" customWidth="1"/>
    <col min="15507" max="15507" width="12.28515625" style="9" customWidth="1"/>
    <col min="15508" max="15745" width="9.140625" style="9"/>
    <col min="15746" max="15746" width="1.42578125" style="9" customWidth="1"/>
    <col min="15747" max="15747" width="59.5703125" style="9" customWidth="1"/>
    <col min="15748" max="15748" width="9.140625" style="9" customWidth="1"/>
    <col min="15749" max="15750" width="3.85546875" style="9" customWidth="1"/>
    <col min="15751" max="15751" width="10.5703125" style="9" customWidth="1"/>
    <col min="15752" max="15752" width="3.85546875" style="9" customWidth="1"/>
    <col min="15753" max="15755" width="14.42578125" style="9" customWidth="1"/>
    <col min="15756" max="15756" width="4.140625" style="9" customWidth="1"/>
    <col min="15757" max="15757" width="15" style="9" customWidth="1"/>
    <col min="15758" max="15759" width="9.140625" style="9" customWidth="1"/>
    <col min="15760" max="15760" width="11.5703125" style="9" customWidth="1"/>
    <col min="15761" max="15761" width="18.140625" style="9" customWidth="1"/>
    <col min="15762" max="15762" width="13.140625" style="9" customWidth="1"/>
    <col min="15763" max="15763" width="12.28515625" style="9" customWidth="1"/>
    <col min="15764" max="16001" width="9.140625" style="9"/>
    <col min="16002" max="16002" width="1.42578125" style="9" customWidth="1"/>
    <col min="16003" max="16003" width="59.5703125" style="9" customWidth="1"/>
    <col min="16004" max="16004" width="9.140625" style="9" customWidth="1"/>
    <col min="16005" max="16006" width="3.85546875" style="9" customWidth="1"/>
    <col min="16007" max="16007" width="10.5703125" style="9" customWidth="1"/>
    <col min="16008" max="16008" width="3.85546875" style="9" customWidth="1"/>
    <col min="16009" max="16011" width="14.42578125" style="9" customWidth="1"/>
    <col min="16012" max="16012" width="4.140625" style="9" customWidth="1"/>
    <col min="16013" max="16013" width="15" style="9" customWidth="1"/>
    <col min="16014" max="16015" width="9.140625" style="9" customWidth="1"/>
    <col min="16016" max="16016" width="11.5703125" style="9" customWidth="1"/>
    <col min="16017" max="16017" width="18.140625" style="9" customWidth="1"/>
    <col min="16018" max="16018" width="13.140625" style="9" customWidth="1"/>
    <col min="16019" max="16019" width="12.28515625" style="9" customWidth="1"/>
    <col min="16020" max="16384" width="9.140625" style="9"/>
  </cols>
  <sheetData>
    <row r="1" spans="1:25" ht="15.75" customHeight="1" x14ac:dyDescent="0.25">
      <c r="A1" s="69"/>
      <c r="E1" s="22"/>
      <c r="F1" s="22"/>
      <c r="G1" s="22"/>
      <c r="H1" s="10"/>
      <c r="I1" s="87"/>
      <c r="J1" s="87"/>
      <c r="K1" s="87"/>
      <c r="L1" s="87"/>
    </row>
    <row r="2" spans="1:25" ht="19.5" customHeight="1" x14ac:dyDescent="0.25">
      <c r="A2" s="1"/>
      <c r="E2" s="22"/>
      <c r="F2" s="10"/>
      <c r="G2" s="10"/>
      <c r="H2" s="10"/>
      <c r="I2" s="87"/>
      <c r="J2" s="87"/>
      <c r="K2" s="87"/>
      <c r="L2" s="87"/>
    </row>
    <row r="3" spans="1:25" ht="32.25" customHeight="1" x14ac:dyDescent="0.25">
      <c r="A3" s="372" t="s">
        <v>493</v>
      </c>
      <c r="B3" s="372"/>
      <c r="C3" s="372"/>
      <c r="D3" s="372"/>
      <c r="E3" s="372"/>
      <c r="F3" s="372"/>
      <c r="G3" s="372"/>
      <c r="H3" s="372"/>
      <c r="I3" s="91"/>
      <c r="J3" s="91"/>
      <c r="K3" s="91"/>
      <c r="L3" s="91"/>
    </row>
    <row r="4" spans="1:25" s="22" customFormat="1" ht="19.5" customHeight="1" x14ac:dyDescent="0.25">
      <c r="A4" s="27"/>
      <c r="B4" s="20"/>
      <c r="C4" s="20"/>
      <c r="D4" s="20"/>
      <c r="E4" s="21"/>
      <c r="F4" s="21"/>
      <c r="G4" s="21"/>
      <c r="H4" s="27"/>
      <c r="I4" s="373" t="s">
        <v>494</v>
      </c>
      <c r="J4" s="373"/>
      <c r="K4" s="373"/>
      <c r="L4" s="373"/>
      <c r="M4" s="2"/>
      <c r="N4" s="374" t="s">
        <v>436</v>
      </c>
      <c r="O4" s="374"/>
      <c r="P4" s="374"/>
      <c r="Q4" s="374"/>
      <c r="R4" s="90"/>
      <c r="X4" s="90"/>
    </row>
    <row r="5" spans="1:25" ht="60.75" customHeight="1" x14ac:dyDescent="0.25">
      <c r="A5" s="57" t="s">
        <v>0</v>
      </c>
      <c r="B5" s="79"/>
      <c r="C5" s="79"/>
      <c r="D5" s="79"/>
      <c r="E5" s="3" t="s">
        <v>1</v>
      </c>
      <c r="F5" s="2" t="s">
        <v>2</v>
      </c>
      <c r="G5" s="2" t="s">
        <v>3</v>
      </c>
      <c r="H5" s="92" t="s">
        <v>4</v>
      </c>
      <c r="I5" s="93" t="s">
        <v>80</v>
      </c>
      <c r="J5" s="93" t="s">
        <v>495</v>
      </c>
      <c r="K5" s="93" t="s">
        <v>81</v>
      </c>
      <c r="L5" s="93" t="s">
        <v>82</v>
      </c>
      <c r="M5" s="4"/>
      <c r="N5" s="94" t="s">
        <v>80</v>
      </c>
      <c r="O5" s="95" t="s">
        <v>496</v>
      </c>
      <c r="P5" s="95" t="s">
        <v>497</v>
      </c>
      <c r="Q5" s="94" t="s">
        <v>82</v>
      </c>
    </row>
    <row r="6" spans="1:25" x14ac:dyDescent="0.25">
      <c r="A6" s="96" t="s">
        <v>5</v>
      </c>
      <c r="B6" s="97"/>
      <c r="C6" s="97"/>
      <c r="D6" s="97"/>
      <c r="E6" s="98">
        <v>851</v>
      </c>
      <c r="F6" s="99"/>
      <c r="G6" s="99"/>
      <c r="H6" s="100" t="s">
        <v>23</v>
      </c>
      <c r="I6" s="101"/>
      <c r="J6" s="101"/>
      <c r="K6" s="101"/>
      <c r="L6" s="101"/>
      <c r="M6" s="102"/>
      <c r="N6" s="102"/>
      <c r="O6" s="99"/>
      <c r="P6" s="99"/>
      <c r="Q6" s="102"/>
    </row>
    <row r="7" spans="1:25" s="15" customFormat="1" ht="47.25" customHeight="1" x14ac:dyDescent="0.25">
      <c r="A7" s="103" t="s">
        <v>421</v>
      </c>
      <c r="B7" s="104"/>
      <c r="C7" s="104"/>
      <c r="D7" s="104"/>
      <c r="E7" s="3"/>
      <c r="F7" s="13"/>
      <c r="G7" s="13"/>
      <c r="H7" s="67"/>
      <c r="I7" s="93"/>
      <c r="J7" s="93"/>
      <c r="K7" s="93"/>
      <c r="L7" s="93"/>
      <c r="M7" s="105"/>
      <c r="N7" s="106"/>
      <c r="O7" s="107"/>
      <c r="P7" s="108" t="s">
        <v>8</v>
      </c>
      <c r="Q7" s="106"/>
      <c r="R7" s="109"/>
      <c r="X7" s="109"/>
    </row>
    <row r="8" spans="1:25" ht="63" customHeight="1" x14ac:dyDescent="0.25">
      <c r="A8" s="40" t="s">
        <v>350</v>
      </c>
      <c r="B8" s="79"/>
      <c r="C8" s="79"/>
      <c r="D8" s="79"/>
      <c r="E8" s="3">
        <v>851</v>
      </c>
      <c r="F8" s="2" t="s">
        <v>8</v>
      </c>
      <c r="G8" s="2" t="s">
        <v>16</v>
      </c>
      <c r="H8" s="67" t="s">
        <v>498</v>
      </c>
      <c r="I8" s="93" t="s">
        <v>484</v>
      </c>
      <c r="J8" s="93" t="s">
        <v>499</v>
      </c>
      <c r="K8" s="93" t="s">
        <v>52</v>
      </c>
      <c r="L8" s="93" t="s">
        <v>500</v>
      </c>
      <c r="M8" s="4" t="s">
        <v>501</v>
      </c>
      <c r="N8" s="110" t="s">
        <v>484</v>
      </c>
      <c r="O8" s="110" t="s">
        <v>502</v>
      </c>
      <c r="P8" s="111" t="s">
        <v>8</v>
      </c>
      <c r="Q8" s="110" t="s">
        <v>500</v>
      </c>
    </row>
    <row r="9" spans="1:25" ht="32.25" customHeight="1" x14ac:dyDescent="0.25">
      <c r="A9" s="40" t="s">
        <v>31</v>
      </c>
      <c r="B9" s="85"/>
      <c r="C9" s="85"/>
      <c r="D9" s="85"/>
      <c r="E9" s="3">
        <v>851</v>
      </c>
      <c r="F9" s="3" t="s">
        <v>9</v>
      </c>
      <c r="G9" s="3" t="s">
        <v>30</v>
      </c>
      <c r="H9" s="67" t="s">
        <v>503</v>
      </c>
      <c r="I9" s="93" t="s">
        <v>484</v>
      </c>
      <c r="J9" s="93"/>
      <c r="K9" s="93" t="s">
        <v>52</v>
      </c>
      <c r="L9" s="93" t="s">
        <v>83</v>
      </c>
      <c r="M9" s="4"/>
      <c r="N9" s="110" t="s">
        <v>484</v>
      </c>
      <c r="O9" s="111" t="s">
        <v>502</v>
      </c>
      <c r="P9" s="111" t="s">
        <v>8</v>
      </c>
      <c r="Q9" s="112">
        <v>17900</v>
      </c>
    </row>
    <row r="10" spans="1:25" ht="20.25" customHeight="1" x14ac:dyDescent="0.25">
      <c r="A10" s="40" t="s">
        <v>504</v>
      </c>
      <c r="B10" s="85"/>
      <c r="C10" s="85"/>
      <c r="D10" s="85"/>
      <c r="E10" s="3">
        <v>851</v>
      </c>
      <c r="F10" s="2" t="s">
        <v>8</v>
      </c>
      <c r="G10" s="3" t="s">
        <v>16</v>
      </c>
      <c r="H10" s="67" t="s">
        <v>505</v>
      </c>
      <c r="I10" s="93" t="s">
        <v>484</v>
      </c>
      <c r="J10" s="93" t="s">
        <v>499</v>
      </c>
      <c r="K10" s="93" t="s">
        <v>52</v>
      </c>
      <c r="L10" s="93" t="s">
        <v>506</v>
      </c>
      <c r="M10" s="4"/>
      <c r="N10" s="110" t="s">
        <v>484</v>
      </c>
      <c r="O10" s="110" t="s">
        <v>502</v>
      </c>
      <c r="P10" s="111" t="s">
        <v>8</v>
      </c>
      <c r="Q10" s="110" t="s">
        <v>506</v>
      </c>
    </row>
    <row r="11" spans="1:25" ht="53.25" customHeight="1" x14ac:dyDescent="0.25">
      <c r="A11" s="40" t="s">
        <v>349</v>
      </c>
      <c r="B11" s="85"/>
      <c r="C11" s="85"/>
      <c r="D11" s="85"/>
      <c r="E11" s="3">
        <v>851</v>
      </c>
      <c r="F11" s="2" t="s">
        <v>8</v>
      </c>
      <c r="G11" s="2" t="s">
        <v>9</v>
      </c>
      <c r="H11" s="67" t="s">
        <v>507</v>
      </c>
      <c r="I11" s="93" t="s">
        <v>484</v>
      </c>
      <c r="J11" s="93" t="s">
        <v>499</v>
      </c>
      <c r="K11" s="93" t="s">
        <v>52</v>
      </c>
      <c r="L11" s="93" t="s">
        <v>110</v>
      </c>
      <c r="M11" s="4" t="s">
        <v>417</v>
      </c>
      <c r="N11" s="110" t="s">
        <v>484</v>
      </c>
      <c r="O11" s="110" t="s">
        <v>502</v>
      </c>
      <c r="P11" s="113" t="s">
        <v>8</v>
      </c>
      <c r="Q11" s="112">
        <v>80020</v>
      </c>
      <c r="R11" s="90">
        <v>4</v>
      </c>
      <c r="S11" s="9" t="s">
        <v>508</v>
      </c>
      <c r="X11" s="90" t="s">
        <v>8</v>
      </c>
      <c r="Y11" s="9" t="s">
        <v>509</v>
      </c>
    </row>
    <row r="12" spans="1:25" ht="32.25" customHeight="1" x14ac:dyDescent="0.25">
      <c r="A12" s="40" t="s">
        <v>11</v>
      </c>
      <c r="B12" s="25"/>
      <c r="C12" s="79"/>
      <c r="D12" s="79"/>
      <c r="E12" s="3">
        <v>851</v>
      </c>
      <c r="F12" s="2" t="s">
        <v>10</v>
      </c>
      <c r="G12" s="2" t="s">
        <v>9</v>
      </c>
      <c r="H12" s="67" t="s">
        <v>510</v>
      </c>
      <c r="I12" s="93" t="s">
        <v>484</v>
      </c>
      <c r="J12" s="93" t="s">
        <v>499</v>
      </c>
      <c r="K12" s="93" t="s">
        <v>52</v>
      </c>
      <c r="L12" s="93" t="s">
        <v>111</v>
      </c>
      <c r="M12" s="4" t="s">
        <v>418</v>
      </c>
      <c r="N12" s="110" t="s">
        <v>484</v>
      </c>
      <c r="O12" s="110" t="s">
        <v>502</v>
      </c>
      <c r="P12" s="111" t="s">
        <v>8</v>
      </c>
      <c r="Q12" s="110" t="s">
        <v>111</v>
      </c>
      <c r="R12" s="90">
        <v>4</v>
      </c>
      <c r="X12" s="90" t="s">
        <v>8</v>
      </c>
    </row>
    <row r="13" spans="1:25" ht="32.25" customHeight="1" x14ac:dyDescent="0.25">
      <c r="A13" s="114" t="s">
        <v>435</v>
      </c>
      <c r="B13" s="25"/>
      <c r="C13" s="85"/>
      <c r="D13" s="85"/>
      <c r="E13" s="3">
        <v>851</v>
      </c>
      <c r="F13" s="2" t="s">
        <v>8</v>
      </c>
      <c r="G13" s="2" t="s">
        <v>9</v>
      </c>
      <c r="H13" s="67" t="s">
        <v>511</v>
      </c>
      <c r="I13" s="93" t="s">
        <v>484</v>
      </c>
      <c r="J13" s="93" t="s">
        <v>499</v>
      </c>
      <c r="K13" s="93" t="s">
        <v>52</v>
      </c>
      <c r="L13" s="93" t="s">
        <v>113</v>
      </c>
      <c r="M13" s="67" t="s">
        <v>512</v>
      </c>
      <c r="N13" s="110" t="s">
        <v>484</v>
      </c>
      <c r="O13" s="110" t="s">
        <v>502</v>
      </c>
      <c r="P13" s="115" t="s">
        <v>8</v>
      </c>
      <c r="Q13" s="110" t="s">
        <v>113</v>
      </c>
    </row>
    <row r="14" spans="1:25" ht="32.25" customHeight="1" x14ac:dyDescent="0.25">
      <c r="A14" s="11" t="s">
        <v>397</v>
      </c>
      <c r="B14" s="11"/>
      <c r="C14" s="11"/>
      <c r="D14" s="11"/>
      <c r="E14" s="3">
        <v>851</v>
      </c>
      <c r="F14" s="2" t="s">
        <v>8</v>
      </c>
      <c r="G14" s="2" t="s">
        <v>9</v>
      </c>
      <c r="H14" s="49" t="s">
        <v>513</v>
      </c>
      <c r="I14" s="93" t="s">
        <v>484</v>
      </c>
      <c r="J14" s="93" t="s">
        <v>499</v>
      </c>
      <c r="K14" s="93" t="s">
        <v>52</v>
      </c>
      <c r="L14" s="73" t="s">
        <v>393</v>
      </c>
      <c r="M14" s="49" t="s">
        <v>514</v>
      </c>
      <c r="N14" s="110" t="s">
        <v>484</v>
      </c>
      <c r="O14" s="110" t="s">
        <v>502</v>
      </c>
      <c r="P14" s="111" t="s">
        <v>8</v>
      </c>
      <c r="Q14" s="111" t="s">
        <v>393</v>
      </c>
    </row>
    <row r="15" spans="1:25" ht="22.5" customHeight="1" x14ac:dyDescent="0.25">
      <c r="A15" s="40" t="s">
        <v>14</v>
      </c>
      <c r="B15" s="25"/>
      <c r="C15" s="85"/>
      <c r="D15" s="85"/>
      <c r="E15" s="3">
        <v>851</v>
      </c>
      <c r="F15" s="2" t="s">
        <v>8</v>
      </c>
      <c r="G15" s="2" t="s">
        <v>9</v>
      </c>
      <c r="H15" s="67" t="s">
        <v>515</v>
      </c>
      <c r="I15" s="93" t="s">
        <v>484</v>
      </c>
      <c r="J15" s="93" t="s">
        <v>499</v>
      </c>
      <c r="K15" s="93" t="s">
        <v>52</v>
      </c>
      <c r="L15" s="93" t="s">
        <v>114</v>
      </c>
      <c r="M15" s="4" t="s">
        <v>419</v>
      </c>
      <c r="N15" s="110" t="s">
        <v>484</v>
      </c>
      <c r="O15" s="110" t="s">
        <v>502</v>
      </c>
      <c r="P15" s="111" t="s">
        <v>8</v>
      </c>
      <c r="Q15" s="110" t="s">
        <v>114</v>
      </c>
      <c r="R15" s="90" t="s">
        <v>502</v>
      </c>
      <c r="X15" s="90" t="s">
        <v>8</v>
      </c>
    </row>
    <row r="16" spans="1:25" ht="20.25" customHeight="1" x14ac:dyDescent="0.25">
      <c r="A16" s="40" t="s">
        <v>150</v>
      </c>
      <c r="B16" s="85"/>
      <c r="C16" s="85"/>
      <c r="D16" s="85"/>
      <c r="E16" s="3">
        <v>851</v>
      </c>
      <c r="F16" s="2" t="s">
        <v>8</v>
      </c>
      <c r="G16" s="3" t="s">
        <v>16</v>
      </c>
      <c r="H16" s="67" t="s">
        <v>516</v>
      </c>
      <c r="I16" s="93" t="s">
        <v>484</v>
      </c>
      <c r="J16" s="93" t="s">
        <v>499</v>
      </c>
      <c r="K16" s="93" t="s">
        <v>52</v>
      </c>
      <c r="L16" s="93" t="s">
        <v>116</v>
      </c>
      <c r="M16" s="4"/>
      <c r="N16" s="110" t="s">
        <v>484</v>
      </c>
      <c r="O16" s="110" t="s">
        <v>502</v>
      </c>
      <c r="P16" s="111" t="s">
        <v>8</v>
      </c>
      <c r="Q16" s="110" t="s">
        <v>116</v>
      </c>
    </row>
    <row r="17" spans="1:24" ht="45.75" customHeight="1" x14ac:dyDescent="0.25">
      <c r="A17" s="40" t="s">
        <v>13</v>
      </c>
      <c r="B17" s="25"/>
      <c r="C17" s="85"/>
      <c r="D17" s="85"/>
      <c r="E17" s="3">
        <v>851</v>
      </c>
      <c r="F17" s="2" t="s">
        <v>8</v>
      </c>
      <c r="G17" s="2" t="s">
        <v>9</v>
      </c>
      <c r="H17" s="67" t="s">
        <v>517</v>
      </c>
      <c r="I17" s="93" t="s">
        <v>484</v>
      </c>
      <c r="J17" s="93" t="s">
        <v>499</v>
      </c>
      <c r="K17" s="93" t="s">
        <v>52</v>
      </c>
      <c r="L17" s="93" t="s">
        <v>112</v>
      </c>
      <c r="M17" s="4" t="s">
        <v>420</v>
      </c>
      <c r="N17" s="110" t="s">
        <v>484</v>
      </c>
      <c r="O17" s="110" t="s">
        <v>502</v>
      </c>
      <c r="P17" s="111" t="s">
        <v>8</v>
      </c>
      <c r="Q17" s="110" t="s">
        <v>112</v>
      </c>
      <c r="R17" s="90" t="s">
        <v>502</v>
      </c>
      <c r="X17" s="90" t="s">
        <v>8</v>
      </c>
    </row>
    <row r="18" spans="1:24" ht="32.25" hidden="1" customHeight="1" x14ac:dyDescent="0.25">
      <c r="A18" s="40" t="s">
        <v>350</v>
      </c>
      <c r="B18" s="79"/>
      <c r="C18" s="79"/>
      <c r="D18" s="79"/>
      <c r="E18" s="3">
        <v>851</v>
      </c>
      <c r="F18" s="2" t="s">
        <v>47</v>
      </c>
      <c r="G18" s="2" t="s">
        <v>50</v>
      </c>
      <c r="H18" s="67" t="s">
        <v>498</v>
      </c>
      <c r="I18" s="93" t="s">
        <v>484</v>
      </c>
      <c r="J18" s="93"/>
      <c r="K18" s="93" t="s">
        <v>52</v>
      </c>
      <c r="L18" s="93" t="s">
        <v>500</v>
      </c>
      <c r="M18" s="4"/>
      <c r="N18" s="112">
        <v>51</v>
      </c>
      <c r="O18" s="111" t="s">
        <v>502</v>
      </c>
      <c r="P18" s="111" t="s">
        <v>8</v>
      </c>
      <c r="Q18" s="112">
        <v>12020</v>
      </c>
    </row>
    <row r="19" spans="1:24" ht="32.25" hidden="1" customHeight="1" x14ac:dyDescent="0.25">
      <c r="A19" s="7" t="s">
        <v>480</v>
      </c>
      <c r="B19" s="85"/>
      <c r="C19" s="85"/>
      <c r="D19" s="85"/>
      <c r="E19" s="3">
        <v>851</v>
      </c>
      <c r="F19" s="2" t="s">
        <v>8</v>
      </c>
      <c r="G19" s="2" t="s">
        <v>16</v>
      </c>
      <c r="H19" s="92" t="s">
        <v>518</v>
      </c>
      <c r="I19" s="93" t="s">
        <v>484</v>
      </c>
      <c r="J19" s="93" t="s">
        <v>499</v>
      </c>
      <c r="K19" s="93" t="s">
        <v>52</v>
      </c>
      <c r="L19" s="93"/>
      <c r="M19" s="4"/>
      <c r="N19" s="110" t="s">
        <v>484</v>
      </c>
      <c r="O19" s="110" t="s">
        <v>499</v>
      </c>
      <c r="P19" s="111"/>
      <c r="Q19" s="110"/>
    </row>
    <row r="20" spans="1:24" ht="32.25" hidden="1" customHeight="1" x14ac:dyDescent="0.25">
      <c r="A20" s="85" t="s">
        <v>12</v>
      </c>
      <c r="B20" s="85"/>
      <c r="C20" s="85"/>
      <c r="D20" s="85"/>
      <c r="E20" s="3">
        <v>851</v>
      </c>
      <c r="F20" s="2" t="s">
        <v>8</v>
      </c>
      <c r="G20" s="2" t="s">
        <v>16</v>
      </c>
      <c r="H20" s="92" t="s">
        <v>518</v>
      </c>
      <c r="I20" s="93"/>
      <c r="J20" s="93"/>
      <c r="K20" s="93"/>
      <c r="L20" s="93"/>
      <c r="M20" s="4"/>
      <c r="N20" s="110"/>
      <c r="O20" s="110"/>
      <c r="P20" s="111"/>
      <c r="Q20" s="110"/>
    </row>
    <row r="21" spans="1:24" ht="32.25" hidden="1" customHeight="1" x14ac:dyDescent="0.25">
      <c r="A21" s="85" t="s">
        <v>6</v>
      </c>
      <c r="B21" s="85"/>
      <c r="C21" s="85"/>
      <c r="D21" s="85"/>
      <c r="E21" s="3">
        <v>851</v>
      </c>
      <c r="F21" s="2" t="s">
        <v>8</v>
      </c>
      <c r="G21" s="2" t="s">
        <v>16</v>
      </c>
      <c r="H21" s="92" t="s">
        <v>518</v>
      </c>
      <c r="I21" s="93"/>
      <c r="J21" s="93"/>
      <c r="K21" s="93"/>
      <c r="L21" s="93"/>
      <c r="M21" s="4"/>
      <c r="N21" s="110"/>
      <c r="O21" s="110"/>
      <c r="P21" s="111"/>
      <c r="Q21" s="110"/>
    </row>
    <row r="22" spans="1:24" ht="32.25" hidden="1" customHeight="1" x14ac:dyDescent="0.25">
      <c r="A22" s="7" t="s">
        <v>519</v>
      </c>
      <c r="B22" s="85"/>
      <c r="C22" s="85"/>
      <c r="D22" s="85"/>
      <c r="E22" s="3">
        <v>851</v>
      </c>
      <c r="F22" s="2" t="s">
        <v>8</v>
      </c>
      <c r="G22" s="2" t="s">
        <v>16</v>
      </c>
      <c r="H22" s="92" t="s">
        <v>520</v>
      </c>
      <c r="I22" s="93"/>
      <c r="J22" s="93"/>
      <c r="K22" s="93"/>
      <c r="L22" s="93"/>
      <c r="M22" s="4"/>
      <c r="N22" s="110"/>
      <c r="O22" s="110"/>
      <c r="P22" s="111"/>
      <c r="Q22" s="110"/>
    </row>
    <row r="23" spans="1:24" ht="32.25" hidden="1" customHeight="1" x14ac:dyDescent="0.25">
      <c r="A23" s="85" t="s">
        <v>35</v>
      </c>
      <c r="B23" s="85"/>
      <c r="C23" s="85"/>
      <c r="D23" s="85"/>
      <c r="E23" s="3">
        <v>851</v>
      </c>
      <c r="F23" s="2" t="s">
        <v>8</v>
      </c>
      <c r="G23" s="2" t="s">
        <v>16</v>
      </c>
      <c r="H23" s="92" t="s">
        <v>520</v>
      </c>
      <c r="I23" s="93"/>
      <c r="J23" s="93"/>
      <c r="K23" s="93"/>
      <c r="L23" s="93"/>
      <c r="M23" s="4"/>
      <c r="N23" s="110"/>
      <c r="O23" s="110"/>
      <c r="P23" s="111"/>
      <c r="Q23" s="110"/>
    </row>
    <row r="24" spans="1:24" ht="16.149999999999999" hidden="1" customHeight="1" x14ac:dyDescent="0.25">
      <c r="A24" s="85" t="s">
        <v>36</v>
      </c>
      <c r="B24" s="85"/>
      <c r="C24" s="85"/>
      <c r="D24" s="85"/>
      <c r="E24" s="3">
        <v>851</v>
      </c>
      <c r="F24" s="2" t="s">
        <v>8</v>
      </c>
      <c r="G24" s="2" t="s">
        <v>16</v>
      </c>
      <c r="H24" s="92" t="s">
        <v>520</v>
      </c>
      <c r="I24" s="93"/>
      <c r="J24" s="93"/>
      <c r="K24" s="93"/>
      <c r="L24" s="93"/>
      <c r="M24" s="4"/>
      <c r="N24" s="110"/>
      <c r="O24" s="110"/>
      <c r="P24" s="111"/>
      <c r="Q24" s="110"/>
    </row>
    <row r="25" spans="1:24" ht="20.25" customHeight="1" x14ac:dyDescent="0.25">
      <c r="A25" s="116" t="s">
        <v>422</v>
      </c>
      <c r="B25" s="85"/>
      <c r="C25" s="85"/>
      <c r="D25" s="85"/>
      <c r="E25" s="3"/>
      <c r="F25" s="3"/>
      <c r="G25" s="3"/>
      <c r="H25" s="67"/>
      <c r="I25" s="93"/>
      <c r="J25" s="93"/>
      <c r="K25" s="93"/>
      <c r="L25" s="93"/>
      <c r="M25" s="4"/>
      <c r="N25" s="112"/>
      <c r="O25" s="111"/>
      <c r="P25" s="108" t="s">
        <v>20</v>
      </c>
      <c r="Q25" s="112"/>
    </row>
    <row r="26" spans="1:24" ht="32.25" customHeight="1" x14ac:dyDescent="0.25">
      <c r="A26" s="40" t="s">
        <v>17</v>
      </c>
      <c r="B26" s="85"/>
      <c r="C26" s="85"/>
      <c r="D26" s="85"/>
      <c r="E26" s="3">
        <v>851</v>
      </c>
      <c r="F26" s="2" t="s">
        <v>10</v>
      </c>
      <c r="G26" s="3" t="s">
        <v>16</v>
      </c>
      <c r="H26" s="67" t="s">
        <v>521</v>
      </c>
      <c r="I26" s="93" t="s">
        <v>484</v>
      </c>
      <c r="J26" s="93" t="s">
        <v>499</v>
      </c>
      <c r="K26" s="93" t="s">
        <v>52</v>
      </c>
      <c r="L26" s="93" t="s">
        <v>115</v>
      </c>
      <c r="M26" s="4" t="s">
        <v>522</v>
      </c>
      <c r="N26" s="110" t="s">
        <v>484</v>
      </c>
      <c r="O26" s="110" t="s">
        <v>502</v>
      </c>
      <c r="P26" s="111" t="s">
        <v>20</v>
      </c>
      <c r="Q26" s="110" t="s">
        <v>115</v>
      </c>
    </row>
    <row r="27" spans="1:24" ht="19.5" customHeight="1" x14ac:dyDescent="0.25">
      <c r="A27" s="40" t="s">
        <v>523</v>
      </c>
      <c r="B27" s="85"/>
      <c r="C27" s="85"/>
      <c r="D27" s="85"/>
      <c r="E27" s="3">
        <v>851</v>
      </c>
      <c r="F27" s="3" t="s">
        <v>9</v>
      </c>
      <c r="G27" s="3" t="s">
        <v>30</v>
      </c>
      <c r="H27" s="67" t="s">
        <v>524</v>
      </c>
      <c r="I27" s="93" t="s">
        <v>484</v>
      </c>
      <c r="J27" s="93"/>
      <c r="K27" s="93" t="s">
        <v>52</v>
      </c>
      <c r="L27" s="93" t="s">
        <v>525</v>
      </c>
      <c r="M27" s="4"/>
      <c r="N27" s="110"/>
      <c r="O27" s="111" t="s">
        <v>502</v>
      </c>
      <c r="P27" s="111" t="s">
        <v>20</v>
      </c>
      <c r="Q27" s="110" t="s">
        <v>525</v>
      </c>
    </row>
    <row r="28" spans="1:24" ht="32.25" customHeight="1" x14ac:dyDescent="0.25">
      <c r="A28" s="40" t="s">
        <v>526</v>
      </c>
      <c r="B28" s="85"/>
      <c r="C28" s="85"/>
      <c r="D28" s="85"/>
      <c r="E28" s="3">
        <v>851</v>
      </c>
      <c r="F28" s="2" t="s">
        <v>8</v>
      </c>
      <c r="G28" s="2" t="s">
        <v>16</v>
      </c>
      <c r="H28" s="67" t="s">
        <v>527</v>
      </c>
      <c r="I28" s="93" t="s">
        <v>484</v>
      </c>
      <c r="J28" s="93" t="s">
        <v>499</v>
      </c>
      <c r="K28" s="93" t="s">
        <v>52</v>
      </c>
      <c r="L28" s="93" t="s">
        <v>528</v>
      </c>
      <c r="M28" s="4" t="s">
        <v>529</v>
      </c>
      <c r="N28" s="110" t="s">
        <v>484</v>
      </c>
      <c r="O28" s="110" t="s">
        <v>502</v>
      </c>
      <c r="P28" s="111" t="s">
        <v>20</v>
      </c>
      <c r="Q28" s="110" t="s">
        <v>528</v>
      </c>
    </row>
    <row r="29" spans="1:24" ht="32.25" customHeight="1" x14ac:dyDescent="0.25">
      <c r="A29" s="7" t="s">
        <v>480</v>
      </c>
      <c r="B29" s="85"/>
      <c r="C29" s="85"/>
      <c r="D29" s="85"/>
      <c r="E29" s="3"/>
      <c r="F29" s="2"/>
      <c r="G29" s="2"/>
      <c r="H29" s="67"/>
      <c r="I29" s="93"/>
      <c r="J29" s="93"/>
      <c r="K29" s="93"/>
      <c r="L29" s="93"/>
      <c r="M29" s="4"/>
      <c r="N29" s="117" t="s">
        <v>484</v>
      </c>
      <c r="O29" s="117" t="s">
        <v>502</v>
      </c>
      <c r="P29" s="118" t="s">
        <v>20</v>
      </c>
      <c r="Q29" s="117" t="s">
        <v>481</v>
      </c>
    </row>
    <row r="30" spans="1:24" s="15" customFormat="1" ht="32.25" customHeight="1" x14ac:dyDescent="0.25">
      <c r="A30" s="40" t="s">
        <v>33</v>
      </c>
      <c r="B30" s="85"/>
      <c r="C30" s="85"/>
      <c r="D30" s="17"/>
      <c r="E30" s="3">
        <v>851</v>
      </c>
      <c r="F30" s="3" t="s">
        <v>15</v>
      </c>
      <c r="G30" s="3" t="s">
        <v>8</v>
      </c>
      <c r="H30" s="67" t="s">
        <v>530</v>
      </c>
      <c r="I30" s="93" t="s">
        <v>484</v>
      </c>
      <c r="J30" s="93"/>
      <c r="K30" s="93" t="s">
        <v>531</v>
      </c>
      <c r="L30" s="93" t="s">
        <v>122</v>
      </c>
      <c r="M30" s="82"/>
      <c r="N30" s="110" t="s">
        <v>484</v>
      </c>
      <c r="O30" s="107" t="s">
        <v>502</v>
      </c>
      <c r="P30" s="111" t="s">
        <v>20</v>
      </c>
      <c r="Q30" s="110" t="s">
        <v>122</v>
      </c>
      <c r="R30" s="109"/>
      <c r="X30" s="109"/>
    </row>
    <row r="31" spans="1:24" ht="78.75" customHeight="1" x14ac:dyDescent="0.25">
      <c r="A31" s="40" t="s">
        <v>410</v>
      </c>
      <c r="B31" s="85"/>
      <c r="C31" s="85"/>
      <c r="D31" s="85"/>
      <c r="E31" s="3" t="s">
        <v>173</v>
      </c>
      <c r="F31" s="3" t="s">
        <v>9</v>
      </c>
      <c r="G31" s="3" t="s">
        <v>30</v>
      </c>
      <c r="H31" s="67" t="s">
        <v>532</v>
      </c>
      <c r="I31" s="93" t="s">
        <v>484</v>
      </c>
      <c r="J31" s="93"/>
      <c r="K31" s="93" t="s">
        <v>52</v>
      </c>
      <c r="L31" s="93" t="s">
        <v>492</v>
      </c>
      <c r="M31" s="4"/>
      <c r="N31" s="110" t="s">
        <v>484</v>
      </c>
      <c r="O31" s="111" t="s">
        <v>502</v>
      </c>
      <c r="P31" s="111" t="s">
        <v>20</v>
      </c>
      <c r="Q31" s="110" t="s">
        <v>492</v>
      </c>
    </row>
    <row r="32" spans="1:24" ht="32.25" customHeight="1" x14ac:dyDescent="0.25">
      <c r="A32" s="116" t="s">
        <v>85</v>
      </c>
      <c r="B32" s="85"/>
      <c r="C32" s="85"/>
      <c r="D32" s="85"/>
      <c r="E32" s="3"/>
      <c r="F32" s="2"/>
      <c r="G32" s="3"/>
      <c r="H32" s="67"/>
      <c r="I32" s="93"/>
      <c r="J32" s="93"/>
      <c r="K32" s="93"/>
      <c r="L32" s="93"/>
      <c r="M32" s="4"/>
      <c r="N32" s="110"/>
      <c r="O32" s="110"/>
      <c r="P32" s="108" t="s">
        <v>21</v>
      </c>
      <c r="Q32" s="110"/>
    </row>
    <row r="33" spans="1:24" s="1" customFormat="1" ht="32.25" customHeight="1" x14ac:dyDescent="0.25">
      <c r="A33" s="40" t="s">
        <v>18</v>
      </c>
      <c r="B33" s="79"/>
      <c r="C33" s="79"/>
      <c r="D33" s="79"/>
      <c r="E33" s="3">
        <v>851</v>
      </c>
      <c r="F33" s="3" t="s">
        <v>8</v>
      </c>
      <c r="G33" s="3" t="s">
        <v>16</v>
      </c>
      <c r="H33" s="67" t="s">
        <v>533</v>
      </c>
      <c r="I33" s="93" t="s">
        <v>484</v>
      </c>
      <c r="J33" s="93" t="s">
        <v>499</v>
      </c>
      <c r="K33" s="93" t="s">
        <v>69</v>
      </c>
      <c r="L33" s="93" t="s">
        <v>118</v>
      </c>
      <c r="M33" s="79"/>
      <c r="N33" s="110" t="s">
        <v>484</v>
      </c>
      <c r="O33" s="110" t="s">
        <v>502</v>
      </c>
      <c r="P33" s="110" t="s">
        <v>21</v>
      </c>
      <c r="Q33" s="110" t="s">
        <v>118</v>
      </c>
      <c r="R33" s="119"/>
      <c r="S33" s="9" t="s">
        <v>534</v>
      </c>
      <c r="X33" s="119" t="s">
        <v>20</v>
      </c>
    </row>
    <row r="34" spans="1:24" ht="32.25" customHeight="1" x14ac:dyDescent="0.25">
      <c r="A34" s="40" t="s">
        <v>535</v>
      </c>
      <c r="B34" s="85"/>
      <c r="C34" s="85"/>
      <c r="D34" s="85"/>
      <c r="E34" s="3">
        <v>851</v>
      </c>
      <c r="F34" s="3" t="s">
        <v>8</v>
      </c>
      <c r="G34" s="3" t="s">
        <v>16</v>
      </c>
      <c r="H34" s="67" t="s">
        <v>536</v>
      </c>
      <c r="I34" s="93" t="s">
        <v>484</v>
      </c>
      <c r="J34" s="93" t="s">
        <v>499</v>
      </c>
      <c r="K34" s="93" t="s">
        <v>69</v>
      </c>
      <c r="L34" s="93" t="s">
        <v>537</v>
      </c>
      <c r="M34" s="4"/>
      <c r="N34" s="112">
        <v>51</v>
      </c>
      <c r="O34" s="111" t="s">
        <v>502</v>
      </c>
      <c r="P34" s="111" t="s">
        <v>21</v>
      </c>
      <c r="Q34" s="112" t="s">
        <v>538</v>
      </c>
    </row>
    <row r="35" spans="1:24" s="15" customFormat="1" ht="46.5" customHeight="1" x14ac:dyDescent="0.25">
      <c r="A35" s="116" t="s">
        <v>89</v>
      </c>
      <c r="B35" s="104"/>
      <c r="C35" s="104"/>
      <c r="D35" s="104"/>
      <c r="E35" s="120"/>
      <c r="F35" s="16"/>
      <c r="G35" s="16"/>
      <c r="H35" s="121"/>
      <c r="I35" s="122"/>
      <c r="J35" s="122"/>
      <c r="K35" s="122"/>
      <c r="L35" s="122"/>
      <c r="M35" s="82"/>
      <c r="N35" s="123"/>
      <c r="O35" s="107"/>
      <c r="P35" s="108" t="s">
        <v>9</v>
      </c>
      <c r="Q35" s="123"/>
      <c r="R35" s="109"/>
      <c r="X35" s="109"/>
    </row>
    <row r="36" spans="1:24" s="1" customFormat="1" ht="32.25" customHeight="1" x14ac:dyDescent="0.25">
      <c r="A36" s="40" t="s">
        <v>22</v>
      </c>
      <c r="B36" s="84"/>
      <c r="C36" s="84"/>
      <c r="D36" s="84"/>
      <c r="E36" s="2">
        <v>851</v>
      </c>
      <c r="F36" s="3" t="s">
        <v>20</v>
      </c>
      <c r="G36" s="3" t="s">
        <v>21</v>
      </c>
      <c r="H36" s="67" t="s">
        <v>539</v>
      </c>
      <c r="I36" s="93" t="s">
        <v>484</v>
      </c>
      <c r="J36" s="93" t="s">
        <v>499</v>
      </c>
      <c r="K36" s="93" t="s">
        <v>425</v>
      </c>
      <c r="L36" s="93" t="s">
        <v>540</v>
      </c>
      <c r="M36" s="79"/>
      <c r="N36" s="124">
        <v>51</v>
      </c>
      <c r="O36" s="110" t="s">
        <v>502</v>
      </c>
      <c r="P36" s="110" t="s">
        <v>9</v>
      </c>
      <c r="Q36" s="110" t="s">
        <v>540</v>
      </c>
      <c r="R36" s="119"/>
      <c r="X36" s="119" t="s">
        <v>21</v>
      </c>
    </row>
    <row r="37" spans="1:24" ht="32.25" customHeight="1" x14ac:dyDescent="0.25">
      <c r="A37" s="40" t="s">
        <v>90</v>
      </c>
      <c r="B37" s="85"/>
      <c r="C37" s="85"/>
      <c r="D37" s="85"/>
      <c r="E37" s="3">
        <v>851</v>
      </c>
      <c r="F37" s="2" t="s">
        <v>8</v>
      </c>
      <c r="G37" s="2" t="s">
        <v>15</v>
      </c>
      <c r="H37" s="67" t="s">
        <v>541</v>
      </c>
      <c r="I37" s="93"/>
      <c r="J37" s="93"/>
      <c r="K37" s="93"/>
      <c r="L37" s="93"/>
      <c r="M37" s="4" t="s">
        <v>542</v>
      </c>
      <c r="N37" s="110" t="s">
        <v>484</v>
      </c>
      <c r="O37" s="110" t="s">
        <v>502</v>
      </c>
      <c r="P37" s="111" t="s">
        <v>9</v>
      </c>
      <c r="Q37" s="110" t="s">
        <v>91</v>
      </c>
      <c r="R37" s="90" t="s">
        <v>502</v>
      </c>
    </row>
    <row r="38" spans="1:24" s="1" customFormat="1" ht="32.25" customHeight="1" x14ac:dyDescent="0.25">
      <c r="A38" s="125" t="s">
        <v>84</v>
      </c>
      <c r="B38" s="84"/>
      <c r="C38" s="84"/>
      <c r="D38" s="84"/>
      <c r="E38" s="2"/>
      <c r="F38" s="3"/>
      <c r="G38" s="3"/>
      <c r="H38" s="67"/>
      <c r="I38" s="93"/>
      <c r="J38" s="93"/>
      <c r="K38" s="93"/>
      <c r="L38" s="93"/>
      <c r="M38" s="79"/>
      <c r="N38" s="124"/>
      <c r="O38" s="110"/>
      <c r="P38" s="126" t="s">
        <v>15</v>
      </c>
      <c r="Q38" s="110"/>
      <c r="R38" s="119"/>
      <c r="X38" s="119"/>
    </row>
    <row r="39" spans="1:24" ht="32.25" customHeight="1" x14ac:dyDescent="0.25">
      <c r="A39" s="40" t="s">
        <v>26</v>
      </c>
      <c r="B39" s="85"/>
      <c r="C39" s="85"/>
      <c r="D39" s="85"/>
      <c r="E39" s="3">
        <v>851</v>
      </c>
      <c r="F39" s="2" t="s">
        <v>21</v>
      </c>
      <c r="G39" s="2" t="s">
        <v>47</v>
      </c>
      <c r="H39" s="67" t="s">
        <v>543</v>
      </c>
      <c r="I39" s="93" t="s">
        <v>484</v>
      </c>
      <c r="J39" s="93" t="s">
        <v>499</v>
      </c>
      <c r="K39" s="93" t="s">
        <v>30</v>
      </c>
      <c r="L39" s="93" t="s">
        <v>117</v>
      </c>
      <c r="M39" s="4"/>
      <c r="N39" s="112">
        <v>51</v>
      </c>
      <c r="O39" s="111" t="s">
        <v>502</v>
      </c>
      <c r="P39" s="111" t="s">
        <v>15</v>
      </c>
      <c r="Q39" s="110" t="s">
        <v>117</v>
      </c>
      <c r="X39" s="90" t="s">
        <v>9</v>
      </c>
    </row>
    <row r="40" spans="1:24" ht="32.25" customHeight="1" x14ac:dyDescent="0.25">
      <c r="A40" s="40" t="s">
        <v>168</v>
      </c>
      <c r="B40" s="85"/>
      <c r="C40" s="85"/>
      <c r="D40" s="85"/>
      <c r="E40" s="3">
        <v>851</v>
      </c>
      <c r="F40" s="2" t="s">
        <v>21</v>
      </c>
      <c r="G40" s="2" t="s">
        <v>47</v>
      </c>
      <c r="H40" s="67" t="s">
        <v>544</v>
      </c>
      <c r="I40" s="93" t="s">
        <v>484</v>
      </c>
      <c r="J40" s="93" t="s">
        <v>499</v>
      </c>
      <c r="K40" s="93" t="s">
        <v>30</v>
      </c>
      <c r="L40" s="93" t="s">
        <v>169</v>
      </c>
      <c r="M40" s="4"/>
      <c r="N40" s="112">
        <v>51</v>
      </c>
      <c r="O40" s="111" t="s">
        <v>502</v>
      </c>
      <c r="P40" s="111" t="s">
        <v>15</v>
      </c>
      <c r="Q40" s="110" t="s">
        <v>169</v>
      </c>
    </row>
    <row r="41" spans="1:24" s="15" customFormat="1" ht="32.25" customHeight="1" x14ac:dyDescent="0.25">
      <c r="A41" s="116" t="s">
        <v>86</v>
      </c>
      <c r="B41" s="28"/>
      <c r="C41" s="28"/>
      <c r="D41" s="28"/>
      <c r="E41" s="16"/>
      <c r="F41" s="13"/>
      <c r="G41" s="13"/>
      <c r="H41" s="121"/>
      <c r="I41" s="122"/>
      <c r="J41" s="122"/>
      <c r="K41" s="122"/>
      <c r="L41" s="122"/>
      <c r="M41" s="82"/>
      <c r="N41" s="106"/>
      <c r="O41" s="107"/>
      <c r="P41" s="108" t="s">
        <v>50</v>
      </c>
      <c r="Q41" s="123"/>
      <c r="R41" s="109"/>
      <c r="X41" s="109"/>
    </row>
    <row r="42" spans="1:24" s="15" customFormat="1" ht="32.25" customHeight="1" x14ac:dyDescent="0.25">
      <c r="A42" s="40" t="s">
        <v>395</v>
      </c>
      <c r="B42" s="28"/>
      <c r="C42" s="28"/>
      <c r="D42" s="28"/>
      <c r="E42" s="3">
        <v>851</v>
      </c>
      <c r="F42" s="2" t="s">
        <v>9</v>
      </c>
      <c r="G42" s="2" t="s">
        <v>15</v>
      </c>
      <c r="H42" s="67" t="s">
        <v>545</v>
      </c>
      <c r="I42" s="93" t="s">
        <v>484</v>
      </c>
      <c r="J42" s="93" t="s">
        <v>499</v>
      </c>
      <c r="K42" s="93" t="s">
        <v>87</v>
      </c>
      <c r="L42" s="93" t="s">
        <v>88</v>
      </c>
      <c r="M42" s="82"/>
      <c r="N42" s="110" t="s">
        <v>484</v>
      </c>
      <c r="O42" s="107" t="s">
        <v>502</v>
      </c>
      <c r="P42" s="111" t="s">
        <v>50</v>
      </c>
      <c r="Q42" s="110" t="s">
        <v>88</v>
      </c>
      <c r="R42" s="109"/>
      <c r="X42" s="109" t="s">
        <v>15</v>
      </c>
    </row>
    <row r="43" spans="1:24" s="15" customFormat="1" ht="32.25" customHeight="1" x14ac:dyDescent="0.25">
      <c r="A43" s="116" t="s">
        <v>92</v>
      </c>
      <c r="B43" s="28"/>
      <c r="C43" s="28"/>
      <c r="D43" s="28"/>
      <c r="E43" s="3"/>
      <c r="F43" s="2"/>
      <c r="G43" s="2"/>
      <c r="H43" s="67"/>
      <c r="I43" s="93"/>
      <c r="J43" s="93"/>
      <c r="K43" s="93"/>
      <c r="L43" s="93"/>
      <c r="M43" s="82"/>
      <c r="N43" s="110"/>
      <c r="O43" s="107"/>
      <c r="P43" s="108" t="s">
        <v>39</v>
      </c>
      <c r="Q43" s="110"/>
      <c r="R43" s="109"/>
      <c r="X43" s="109"/>
    </row>
    <row r="44" spans="1:24" ht="32.25" customHeight="1" x14ac:dyDescent="0.25">
      <c r="A44" s="40" t="s">
        <v>351</v>
      </c>
      <c r="B44" s="85"/>
      <c r="C44" s="85"/>
      <c r="D44" s="85"/>
      <c r="E44" s="3">
        <v>851</v>
      </c>
      <c r="F44" s="2" t="s">
        <v>9</v>
      </c>
      <c r="G44" s="2" t="s">
        <v>28</v>
      </c>
      <c r="H44" s="67" t="s">
        <v>546</v>
      </c>
      <c r="I44" s="93" t="s">
        <v>484</v>
      </c>
      <c r="J44" s="93" t="s">
        <v>499</v>
      </c>
      <c r="K44" s="93" t="s">
        <v>484</v>
      </c>
      <c r="L44" s="93" t="s">
        <v>119</v>
      </c>
      <c r="M44" s="4"/>
      <c r="N44" s="110" t="s">
        <v>484</v>
      </c>
      <c r="O44" s="111" t="s">
        <v>502</v>
      </c>
      <c r="P44" s="111" t="s">
        <v>39</v>
      </c>
      <c r="Q44" s="110" t="s">
        <v>119</v>
      </c>
      <c r="X44" s="90" t="s">
        <v>50</v>
      </c>
    </row>
    <row r="45" spans="1:24" ht="22.5" customHeight="1" x14ac:dyDescent="0.25">
      <c r="A45" s="40" t="s">
        <v>352</v>
      </c>
      <c r="B45" s="85"/>
      <c r="C45" s="85"/>
      <c r="D45" s="85"/>
      <c r="E45" s="3">
        <v>851</v>
      </c>
      <c r="F45" s="2" t="s">
        <v>9</v>
      </c>
      <c r="G45" s="2" t="s">
        <v>28</v>
      </c>
      <c r="H45" s="67" t="s">
        <v>547</v>
      </c>
      <c r="I45" s="93" t="s">
        <v>484</v>
      </c>
      <c r="J45" s="93"/>
      <c r="K45" s="93" t="s">
        <v>484</v>
      </c>
      <c r="L45" s="93" t="s">
        <v>120</v>
      </c>
      <c r="M45" s="4"/>
      <c r="N45" s="110" t="s">
        <v>484</v>
      </c>
      <c r="O45" s="111" t="s">
        <v>502</v>
      </c>
      <c r="P45" s="111" t="s">
        <v>39</v>
      </c>
      <c r="Q45" s="110" t="s">
        <v>120</v>
      </c>
    </row>
    <row r="46" spans="1:24" ht="22.5" customHeight="1" x14ac:dyDescent="0.25">
      <c r="A46" s="40" t="s">
        <v>706</v>
      </c>
      <c r="B46" s="250"/>
      <c r="C46" s="250"/>
      <c r="D46" s="250"/>
      <c r="E46" s="3" t="s">
        <v>173</v>
      </c>
      <c r="F46" s="143" t="s">
        <v>9</v>
      </c>
      <c r="G46" s="143" t="s">
        <v>25</v>
      </c>
      <c r="H46" s="67"/>
      <c r="I46" s="251"/>
      <c r="J46" s="251"/>
      <c r="K46" s="251"/>
      <c r="L46" s="251"/>
      <c r="M46" s="4"/>
      <c r="N46" s="110" t="s">
        <v>484</v>
      </c>
      <c r="O46" s="252" t="s">
        <v>580</v>
      </c>
      <c r="P46" s="252" t="s">
        <v>39</v>
      </c>
      <c r="Q46" s="110" t="s">
        <v>705</v>
      </c>
    </row>
    <row r="47" spans="1:24" ht="22.5" customHeight="1" x14ac:dyDescent="0.25">
      <c r="A47" s="40"/>
      <c r="B47" s="250"/>
      <c r="C47" s="250"/>
      <c r="D47" s="250"/>
      <c r="E47" s="3"/>
      <c r="F47" s="2"/>
      <c r="G47" s="2"/>
      <c r="H47" s="67"/>
      <c r="I47" s="251"/>
      <c r="J47" s="251"/>
      <c r="K47" s="251"/>
      <c r="L47" s="251"/>
      <c r="M47" s="4"/>
      <c r="N47" s="110"/>
      <c r="O47" s="252"/>
      <c r="P47" s="252"/>
      <c r="Q47" s="110"/>
    </row>
    <row r="48" spans="1:24" s="15" customFormat="1" ht="48" customHeight="1" x14ac:dyDescent="0.25">
      <c r="A48" s="116" t="s">
        <v>93</v>
      </c>
      <c r="B48" s="28"/>
      <c r="C48" s="28"/>
      <c r="D48" s="28"/>
      <c r="E48" s="16"/>
      <c r="F48" s="13"/>
      <c r="G48" s="13"/>
      <c r="H48" s="121"/>
      <c r="I48" s="122"/>
      <c r="J48" s="122"/>
      <c r="K48" s="122"/>
      <c r="L48" s="122"/>
      <c r="M48" s="82"/>
      <c r="N48" s="123"/>
      <c r="O48" s="107"/>
      <c r="P48" s="108" t="s">
        <v>28</v>
      </c>
      <c r="Q48" s="123"/>
      <c r="R48" s="109"/>
      <c r="X48" s="109"/>
    </row>
    <row r="49" spans="1:24" ht="104.25" customHeight="1" x14ac:dyDescent="0.25">
      <c r="A49" s="40" t="s">
        <v>353</v>
      </c>
      <c r="B49" s="85"/>
      <c r="C49" s="85"/>
      <c r="D49" s="85"/>
      <c r="E49" s="3">
        <v>851</v>
      </c>
      <c r="F49" s="3" t="s">
        <v>9</v>
      </c>
      <c r="G49" s="3" t="s">
        <v>25</v>
      </c>
      <c r="H49" s="67" t="s">
        <v>548</v>
      </c>
      <c r="I49" s="93" t="s">
        <v>484</v>
      </c>
      <c r="J49" s="93"/>
      <c r="K49" s="93" t="s">
        <v>549</v>
      </c>
      <c r="L49" s="93" t="s">
        <v>121</v>
      </c>
      <c r="M49" s="4"/>
      <c r="N49" s="110" t="s">
        <v>484</v>
      </c>
      <c r="O49" s="111" t="s">
        <v>502</v>
      </c>
      <c r="P49" s="111" t="s">
        <v>28</v>
      </c>
      <c r="Q49" s="110" t="s">
        <v>121</v>
      </c>
    </row>
    <row r="50" spans="1:24" s="15" customFormat="1" ht="45" customHeight="1" x14ac:dyDescent="0.25">
      <c r="A50" s="116" t="s">
        <v>424</v>
      </c>
      <c r="B50" s="28"/>
      <c r="C50" s="28"/>
      <c r="D50" s="28"/>
      <c r="E50" s="16"/>
      <c r="F50" s="16"/>
      <c r="G50" s="16"/>
      <c r="H50" s="121"/>
      <c r="I50" s="122"/>
      <c r="J50" s="122"/>
      <c r="K50" s="122"/>
      <c r="L50" s="122"/>
      <c r="M50" s="82"/>
      <c r="N50" s="123"/>
      <c r="O50" s="107"/>
      <c r="P50" s="108" t="s">
        <v>25</v>
      </c>
      <c r="Q50" s="123"/>
      <c r="R50" s="109"/>
      <c r="X50" s="109"/>
    </row>
    <row r="51" spans="1:24" ht="32.25" customHeight="1" x14ac:dyDescent="0.25">
      <c r="A51" s="11" t="s">
        <v>37</v>
      </c>
      <c r="B51" s="85"/>
      <c r="C51" s="85"/>
      <c r="D51" s="17"/>
      <c r="E51" s="3">
        <v>851</v>
      </c>
      <c r="F51" s="3" t="s">
        <v>15</v>
      </c>
      <c r="G51" s="3" t="s">
        <v>20</v>
      </c>
      <c r="H51" s="92" t="s">
        <v>550</v>
      </c>
      <c r="I51" s="93" t="s">
        <v>484</v>
      </c>
      <c r="J51" s="93"/>
      <c r="K51" s="93" t="s">
        <v>531</v>
      </c>
      <c r="L51" s="93" t="s">
        <v>124</v>
      </c>
      <c r="M51" s="4"/>
      <c r="N51" s="110" t="s">
        <v>484</v>
      </c>
      <c r="O51" s="111" t="s">
        <v>502</v>
      </c>
      <c r="P51" s="111" t="s">
        <v>25</v>
      </c>
      <c r="Q51" s="110" t="s">
        <v>124</v>
      </c>
    </row>
    <row r="52" spans="1:24" ht="21.75" customHeight="1" x14ac:dyDescent="0.25">
      <c r="A52" s="7" t="s">
        <v>154</v>
      </c>
      <c r="B52" s="85"/>
      <c r="C52" s="85"/>
      <c r="D52" s="17"/>
      <c r="E52" s="3">
        <v>851</v>
      </c>
      <c r="F52" s="3" t="s">
        <v>15</v>
      </c>
      <c r="G52" s="3" t="s">
        <v>20</v>
      </c>
      <c r="H52" s="92" t="s">
        <v>551</v>
      </c>
      <c r="I52" s="93"/>
      <c r="J52" s="93"/>
      <c r="K52" s="93" t="s">
        <v>531</v>
      </c>
      <c r="L52" s="93" t="s">
        <v>155</v>
      </c>
      <c r="M52" s="4"/>
      <c r="N52" s="110" t="s">
        <v>484</v>
      </c>
      <c r="O52" s="111" t="s">
        <v>502</v>
      </c>
      <c r="P52" s="111" t="s">
        <v>25</v>
      </c>
      <c r="Q52" s="110" t="s">
        <v>155</v>
      </c>
    </row>
    <row r="53" spans="1:24" s="15" customFormat="1" ht="27" customHeight="1" x14ac:dyDescent="0.25">
      <c r="A53" s="52" t="s">
        <v>478</v>
      </c>
      <c r="B53" s="28"/>
      <c r="C53" s="28"/>
      <c r="D53" s="18"/>
      <c r="E53" s="3">
        <v>851</v>
      </c>
      <c r="F53" s="3" t="s">
        <v>15</v>
      </c>
      <c r="G53" s="3" t="s">
        <v>8</v>
      </c>
      <c r="H53" s="67" t="s">
        <v>552</v>
      </c>
      <c r="I53" s="93" t="s">
        <v>484</v>
      </c>
      <c r="J53" s="93"/>
      <c r="K53" s="93" t="s">
        <v>531</v>
      </c>
      <c r="L53" s="93" t="s">
        <v>479</v>
      </c>
      <c r="M53" s="82"/>
      <c r="N53" s="110" t="s">
        <v>484</v>
      </c>
      <c r="O53" s="107" t="s">
        <v>502</v>
      </c>
      <c r="P53" s="111" t="s">
        <v>25</v>
      </c>
      <c r="Q53" s="110" t="s">
        <v>479</v>
      </c>
      <c r="R53" s="109"/>
      <c r="X53" s="109"/>
    </row>
    <row r="54" spans="1:24" ht="21.75" customHeight="1" x14ac:dyDescent="0.25">
      <c r="A54" s="85" t="s">
        <v>553</v>
      </c>
      <c r="B54" s="85"/>
      <c r="C54" s="85"/>
      <c r="D54" s="17"/>
      <c r="E54" s="3" t="s">
        <v>173</v>
      </c>
      <c r="F54" s="3" t="s">
        <v>15</v>
      </c>
      <c r="G54" s="3" t="s">
        <v>20</v>
      </c>
      <c r="H54" s="92" t="s">
        <v>554</v>
      </c>
      <c r="I54" s="93"/>
      <c r="J54" s="93"/>
      <c r="K54" s="93" t="s">
        <v>531</v>
      </c>
      <c r="L54" s="93" t="s">
        <v>555</v>
      </c>
      <c r="M54" s="4"/>
      <c r="N54" s="110" t="s">
        <v>484</v>
      </c>
      <c r="O54" s="111" t="s">
        <v>502</v>
      </c>
      <c r="P54" s="111" t="s">
        <v>25</v>
      </c>
      <c r="Q54" s="110" t="s">
        <v>555</v>
      </c>
    </row>
    <row r="55" spans="1:24" s="15" customFormat="1" ht="63" customHeight="1" x14ac:dyDescent="0.25">
      <c r="A55" s="58" t="s">
        <v>556</v>
      </c>
      <c r="B55" s="127"/>
      <c r="C55" s="127"/>
      <c r="D55" s="127"/>
      <c r="E55" s="128">
        <v>851</v>
      </c>
      <c r="F55" s="128" t="s">
        <v>15</v>
      </c>
      <c r="G55" s="128" t="s">
        <v>20</v>
      </c>
      <c r="H55" s="129" t="s">
        <v>557</v>
      </c>
      <c r="I55" s="93"/>
      <c r="J55" s="93"/>
      <c r="K55" s="93" t="s">
        <v>531</v>
      </c>
      <c r="L55" s="93" t="s">
        <v>558</v>
      </c>
      <c r="M55" s="82"/>
      <c r="N55" s="110" t="s">
        <v>484</v>
      </c>
      <c r="O55" s="107" t="s">
        <v>502</v>
      </c>
      <c r="P55" s="111" t="s">
        <v>25</v>
      </c>
      <c r="Q55" s="110" t="s">
        <v>558</v>
      </c>
      <c r="R55" s="109"/>
      <c r="X55" s="109"/>
    </row>
    <row r="56" spans="1:24" s="15" customFormat="1" ht="80.25" customHeight="1" x14ac:dyDescent="0.25">
      <c r="A56" s="40" t="s">
        <v>34</v>
      </c>
      <c r="B56" s="85"/>
      <c r="C56" s="85"/>
      <c r="D56" s="85"/>
      <c r="E56" s="3">
        <v>851</v>
      </c>
      <c r="F56" s="3" t="s">
        <v>15</v>
      </c>
      <c r="G56" s="3" t="s">
        <v>8</v>
      </c>
      <c r="H56" s="67" t="s">
        <v>559</v>
      </c>
      <c r="I56" s="93" t="s">
        <v>484</v>
      </c>
      <c r="J56" s="93"/>
      <c r="K56" s="93" t="s">
        <v>531</v>
      </c>
      <c r="L56" s="93" t="s">
        <v>123</v>
      </c>
      <c r="M56" s="82"/>
      <c r="N56" s="110" t="s">
        <v>484</v>
      </c>
      <c r="O56" s="107" t="s">
        <v>502</v>
      </c>
      <c r="P56" s="111" t="s">
        <v>25</v>
      </c>
      <c r="Q56" s="110" t="s">
        <v>123</v>
      </c>
      <c r="R56" s="109"/>
      <c r="X56" s="109"/>
    </row>
    <row r="57" spans="1:24" s="15" customFormat="1" ht="32.25" hidden="1" customHeight="1" x14ac:dyDescent="0.25">
      <c r="A57" s="11" t="s">
        <v>560</v>
      </c>
      <c r="B57" s="85"/>
      <c r="C57" s="85"/>
      <c r="D57" s="85"/>
      <c r="E57" s="3">
        <v>851</v>
      </c>
      <c r="F57" s="3" t="s">
        <v>15</v>
      </c>
      <c r="G57" s="3" t="s">
        <v>20</v>
      </c>
      <c r="H57" s="92" t="s">
        <v>561</v>
      </c>
      <c r="I57" s="93"/>
      <c r="J57" s="93"/>
      <c r="K57" s="93"/>
      <c r="L57" s="93"/>
      <c r="M57" s="82"/>
      <c r="N57" s="110" t="s">
        <v>484</v>
      </c>
      <c r="O57" s="107"/>
      <c r="P57" s="111" t="s">
        <v>25</v>
      </c>
      <c r="Q57" s="110"/>
      <c r="R57" s="109"/>
      <c r="X57" s="109"/>
    </row>
    <row r="58" spans="1:24" s="15" customFormat="1" ht="32.25" hidden="1" customHeight="1" x14ac:dyDescent="0.25">
      <c r="A58" s="85" t="s">
        <v>35</v>
      </c>
      <c r="B58" s="85"/>
      <c r="C58" s="85"/>
      <c r="D58" s="85"/>
      <c r="E58" s="3">
        <v>851</v>
      </c>
      <c r="F58" s="3" t="s">
        <v>15</v>
      </c>
      <c r="G58" s="3" t="s">
        <v>20</v>
      </c>
      <c r="H58" s="92" t="s">
        <v>561</v>
      </c>
      <c r="I58" s="93"/>
      <c r="J58" s="93"/>
      <c r="K58" s="93"/>
      <c r="L58" s="93"/>
      <c r="M58" s="82"/>
      <c r="N58" s="112">
        <v>51</v>
      </c>
      <c r="O58" s="107"/>
      <c r="P58" s="111" t="s">
        <v>25</v>
      </c>
      <c r="Q58" s="110"/>
      <c r="R58" s="109"/>
      <c r="X58" s="109"/>
    </row>
    <row r="59" spans="1:24" s="15" customFormat="1" ht="32.25" hidden="1" customHeight="1" x14ac:dyDescent="0.25">
      <c r="A59" s="85" t="s">
        <v>36</v>
      </c>
      <c r="B59" s="85"/>
      <c r="C59" s="85"/>
      <c r="D59" s="85"/>
      <c r="E59" s="3">
        <v>851</v>
      </c>
      <c r="F59" s="3" t="s">
        <v>15</v>
      </c>
      <c r="G59" s="3" t="s">
        <v>20</v>
      </c>
      <c r="H59" s="92" t="s">
        <v>561</v>
      </c>
      <c r="I59" s="93" t="s">
        <v>484</v>
      </c>
      <c r="J59" s="93"/>
      <c r="K59" s="93"/>
      <c r="L59" s="93"/>
      <c r="M59" s="82"/>
      <c r="N59" s="106"/>
      <c r="O59" s="107"/>
      <c r="P59" s="107"/>
      <c r="Q59" s="110"/>
      <c r="R59" s="109"/>
      <c r="X59" s="109"/>
    </row>
    <row r="60" spans="1:24" ht="32.25" customHeight="1" x14ac:dyDescent="0.25">
      <c r="A60" s="40" t="s">
        <v>483</v>
      </c>
      <c r="B60" s="85"/>
      <c r="C60" s="85"/>
      <c r="D60" s="17"/>
      <c r="E60" s="3">
        <v>851</v>
      </c>
      <c r="F60" s="3" t="s">
        <v>15</v>
      </c>
      <c r="G60" s="3" t="s">
        <v>20</v>
      </c>
      <c r="H60" s="67" t="s">
        <v>562</v>
      </c>
      <c r="I60" s="93" t="s">
        <v>484</v>
      </c>
      <c r="J60" s="93"/>
      <c r="K60" s="93" t="s">
        <v>531</v>
      </c>
      <c r="L60" s="93" t="s">
        <v>482</v>
      </c>
      <c r="M60" s="4"/>
      <c r="N60" s="110" t="s">
        <v>484</v>
      </c>
      <c r="O60" s="111" t="s">
        <v>502</v>
      </c>
      <c r="P60" s="111" t="s">
        <v>25</v>
      </c>
      <c r="Q60" s="110" t="s">
        <v>482</v>
      </c>
    </row>
    <row r="61" spans="1:24" ht="21.75" customHeight="1" x14ac:dyDescent="0.25">
      <c r="A61" s="40" t="s">
        <v>563</v>
      </c>
      <c r="B61" s="85"/>
      <c r="C61" s="85"/>
      <c r="D61" s="17"/>
      <c r="E61" s="3">
        <v>851</v>
      </c>
      <c r="F61" s="3" t="s">
        <v>15</v>
      </c>
      <c r="G61" s="3" t="s">
        <v>20</v>
      </c>
      <c r="H61" s="67" t="s">
        <v>564</v>
      </c>
      <c r="I61" s="93" t="s">
        <v>484</v>
      </c>
      <c r="J61" s="93"/>
      <c r="K61" s="93" t="s">
        <v>531</v>
      </c>
      <c r="L61" s="93" t="s">
        <v>565</v>
      </c>
      <c r="M61" s="4"/>
      <c r="N61" s="110" t="s">
        <v>484</v>
      </c>
      <c r="O61" s="111" t="s">
        <v>502</v>
      </c>
      <c r="P61" s="111" t="s">
        <v>25</v>
      </c>
      <c r="Q61" s="110" t="s">
        <v>565</v>
      </c>
    </row>
    <row r="62" spans="1:24" ht="32.25" customHeight="1" x14ac:dyDescent="0.25">
      <c r="A62" s="116" t="s">
        <v>423</v>
      </c>
      <c r="B62" s="85"/>
      <c r="C62" s="85"/>
      <c r="D62" s="17"/>
      <c r="E62" s="3"/>
      <c r="F62" s="3"/>
      <c r="G62" s="3"/>
      <c r="H62" s="67"/>
      <c r="I62" s="93"/>
      <c r="J62" s="93"/>
      <c r="K62" s="93"/>
      <c r="L62" s="93"/>
      <c r="M62" s="4"/>
      <c r="N62" s="112"/>
      <c r="O62" s="111"/>
      <c r="P62" s="108" t="s">
        <v>47</v>
      </c>
      <c r="Q62" s="110"/>
    </row>
    <row r="63" spans="1:24" ht="31.5" customHeight="1" x14ac:dyDescent="0.25">
      <c r="A63" s="40" t="s">
        <v>372</v>
      </c>
      <c r="B63" s="85"/>
      <c r="C63" s="85"/>
      <c r="D63" s="17"/>
      <c r="E63" s="3">
        <v>851</v>
      </c>
      <c r="F63" s="2" t="s">
        <v>15</v>
      </c>
      <c r="G63" s="2" t="s">
        <v>21</v>
      </c>
      <c r="H63" s="67" t="s">
        <v>566</v>
      </c>
      <c r="I63" s="93" t="s">
        <v>484</v>
      </c>
      <c r="J63" s="93"/>
      <c r="K63" s="93" t="s">
        <v>567</v>
      </c>
      <c r="L63" s="93" t="s">
        <v>568</v>
      </c>
      <c r="M63" s="4"/>
      <c r="N63" s="112">
        <v>51</v>
      </c>
      <c r="O63" s="111" t="s">
        <v>502</v>
      </c>
      <c r="P63" s="111" t="s">
        <v>47</v>
      </c>
      <c r="Q63" s="110" t="s">
        <v>568</v>
      </c>
    </row>
    <row r="64" spans="1:24" ht="32.25" customHeight="1" x14ac:dyDescent="0.25">
      <c r="A64" s="116" t="s">
        <v>391</v>
      </c>
      <c r="B64" s="130"/>
      <c r="C64" s="130"/>
      <c r="D64" s="131"/>
      <c r="E64" s="72"/>
      <c r="F64" s="72"/>
      <c r="G64" s="3"/>
      <c r="H64" s="67"/>
      <c r="I64" s="93"/>
      <c r="J64" s="93"/>
      <c r="K64" s="93"/>
      <c r="L64" s="93"/>
      <c r="M64" s="4"/>
      <c r="N64" s="112"/>
      <c r="O64" s="111"/>
      <c r="P64" s="108" t="s">
        <v>52</v>
      </c>
      <c r="Q64" s="110"/>
    </row>
    <row r="65" spans="1:24" ht="21.75" customHeight="1" x14ac:dyDescent="0.25">
      <c r="A65" s="40" t="s">
        <v>62</v>
      </c>
      <c r="B65" s="85"/>
      <c r="C65" s="85"/>
      <c r="D65" s="85"/>
      <c r="E65" s="3">
        <v>851</v>
      </c>
      <c r="F65" s="3" t="s">
        <v>39</v>
      </c>
      <c r="G65" s="3" t="s">
        <v>21</v>
      </c>
      <c r="H65" s="67" t="s">
        <v>569</v>
      </c>
      <c r="I65" s="93" t="s">
        <v>484</v>
      </c>
      <c r="J65" s="93"/>
      <c r="K65" s="93" t="s">
        <v>570</v>
      </c>
      <c r="L65" s="93" t="s">
        <v>138</v>
      </c>
      <c r="M65" s="4"/>
      <c r="N65" s="110" t="s">
        <v>484</v>
      </c>
      <c r="O65" s="111" t="s">
        <v>502</v>
      </c>
      <c r="P65" s="111" t="s">
        <v>52</v>
      </c>
      <c r="Q65" s="110" t="s">
        <v>138</v>
      </c>
    </row>
    <row r="66" spans="1:24" ht="21.75" customHeight="1" x14ac:dyDescent="0.25">
      <c r="A66" s="40" t="s">
        <v>58</v>
      </c>
      <c r="B66" s="85"/>
      <c r="C66" s="85"/>
      <c r="D66" s="85"/>
      <c r="E66" s="3">
        <v>851</v>
      </c>
      <c r="F66" s="2" t="s">
        <v>39</v>
      </c>
      <c r="G66" s="2" t="s">
        <v>21</v>
      </c>
      <c r="H66" s="67" t="s">
        <v>571</v>
      </c>
      <c r="I66" s="93"/>
      <c r="J66" s="93"/>
      <c r="K66" s="93" t="s">
        <v>570</v>
      </c>
      <c r="L66" s="93" t="s">
        <v>136</v>
      </c>
      <c r="M66" s="4"/>
      <c r="N66" s="110" t="s">
        <v>484</v>
      </c>
      <c r="O66" s="111" t="s">
        <v>502</v>
      </c>
      <c r="P66" s="111" t="s">
        <v>52</v>
      </c>
      <c r="Q66" s="110" t="s">
        <v>136</v>
      </c>
    </row>
    <row r="67" spans="1:24" ht="22.5" customHeight="1" x14ac:dyDescent="0.25">
      <c r="A67" s="53" t="s">
        <v>59</v>
      </c>
      <c r="B67" s="43"/>
      <c r="C67" s="43"/>
      <c r="D67" s="43"/>
      <c r="E67" s="3">
        <v>851</v>
      </c>
      <c r="F67" s="2" t="s">
        <v>39</v>
      </c>
      <c r="G67" s="2" t="s">
        <v>21</v>
      </c>
      <c r="H67" s="67" t="s">
        <v>572</v>
      </c>
      <c r="I67" s="93"/>
      <c r="J67" s="93"/>
      <c r="K67" s="93" t="s">
        <v>570</v>
      </c>
      <c r="L67" s="93" t="s">
        <v>365</v>
      </c>
      <c r="M67" s="4"/>
      <c r="N67" s="110" t="s">
        <v>484</v>
      </c>
      <c r="O67" s="111" t="s">
        <v>502</v>
      </c>
      <c r="P67" s="111" t="s">
        <v>52</v>
      </c>
      <c r="Q67" s="110" t="s">
        <v>365</v>
      </c>
      <c r="R67" s="9"/>
      <c r="X67" s="9"/>
    </row>
    <row r="68" spans="1:24" ht="32.25" customHeight="1" x14ac:dyDescent="0.25">
      <c r="A68" s="132" t="s">
        <v>104</v>
      </c>
      <c r="B68" s="133"/>
      <c r="C68" s="133"/>
      <c r="D68" s="133"/>
      <c r="E68" s="134"/>
      <c r="F68" s="60"/>
      <c r="G68" s="134"/>
      <c r="H68" s="135"/>
      <c r="I68" s="93"/>
      <c r="J68" s="136"/>
      <c r="K68" s="136"/>
      <c r="L68" s="136"/>
      <c r="M68" s="4"/>
      <c r="N68" s="112"/>
      <c r="O68" s="111"/>
      <c r="P68" s="108" t="s">
        <v>30</v>
      </c>
      <c r="Q68" s="137"/>
      <c r="R68" s="9"/>
      <c r="X68" s="9"/>
    </row>
    <row r="69" spans="1:24" ht="32.25" customHeight="1" x14ac:dyDescent="0.25">
      <c r="A69" s="40" t="s">
        <v>361</v>
      </c>
      <c r="B69" s="28"/>
      <c r="C69" s="28"/>
      <c r="D69" s="28"/>
      <c r="E69" s="3">
        <v>851</v>
      </c>
      <c r="F69" s="2" t="s">
        <v>39</v>
      </c>
      <c r="G69" s="2" t="s">
        <v>21</v>
      </c>
      <c r="H69" s="67" t="s">
        <v>573</v>
      </c>
      <c r="I69" s="93" t="s">
        <v>484</v>
      </c>
      <c r="J69" s="93"/>
      <c r="K69" s="93" t="s">
        <v>574</v>
      </c>
      <c r="L69" s="93" t="s">
        <v>392</v>
      </c>
      <c r="M69" s="4"/>
      <c r="N69" s="112"/>
      <c r="O69" s="111" t="s">
        <v>502</v>
      </c>
      <c r="P69" s="111" t="s">
        <v>30</v>
      </c>
      <c r="Q69" s="110" t="s">
        <v>392</v>
      </c>
      <c r="R69" s="9"/>
      <c r="X69" s="9"/>
    </row>
    <row r="70" spans="1:24" ht="21.75" customHeight="1" x14ac:dyDescent="0.25">
      <c r="A70" s="116" t="s">
        <v>575</v>
      </c>
      <c r="B70" s="85"/>
      <c r="C70" s="85"/>
      <c r="D70" s="17"/>
      <c r="E70" s="3"/>
      <c r="F70" s="3"/>
      <c r="G70" s="3"/>
      <c r="H70" s="67"/>
      <c r="I70" s="93"/>
      <c r="J70" s="93"/>
      <c r="K70" s="93"/>
      <c r="L70" s="93"/>
      <c r="M70" s="4"/>
      <c r="N70" s="110"/>
      <c r="O70" s="111"/>
      <c r="P70" s="138" t="s">
        <v>170</v>
      </c>
      <c r="Q70" s="110"/>
      <c r="R70" s="9"/>
      <c r="X70" s="9"/>
    </row>
    <row r="71" spans="1:24" ht="32.25" customHeight="1" x14ac:dyDescent="0.25">
      <c r="A71" s="40" t="s">
        <v>483</v>
      </c>
      <c r="B71" s="85"/>
      <c r="C71" s="85"/>
      <c r="D71" s="17"/>
      <c r="E71" s="3">
        <v>851</v>
      </c>
      <c r="F71" s="3" t="s">
        <v>15</v>
      </c>
      <c r="G71" s="3" t="s">
        <v>15</v>
      </c>
      <c r="H71" s="67" t="s">
        <v>576</v>
      </c>
      <c r="I71" s="93" t="s">
        <v>484</v>
      </c>
      <c r="J71" s="93"/>
      <c r="K71" s="93" t="s">
        <v>170</v>
      </c>
      <c r="L71" s="93" t="s">
        <v>486</v>
      </c>
      <c r="M71" s="4"/>
      <c r="N71" s="112">
        <v>51</v>
      </c>
      <c r="O71" s="111" t="s">
        <v>577</v>
      </c>
      <c r="P71" s="110" t="s">
        <v>170</v>
      </c>
      <c r="Q71" s="110" t="s">
        <v>486</v>
      </c>
      <c r="R71" s="9"/>
      <c r="X71" s="9"/>
    </row>
    <row r="72" spans="1:24" ht="21.75" customHeight="1" x14ac:dyDescent="0.25">
      <c r="A72" s="116" t="s">
        <v>575</v>
      </c>
      <c r="B72" s="85"/>
      <c r="C72" s="85"/>
      <c r="D72" s="17"/>
      <c r="E72" s="3"/>
      <c r="F72" s="3"/>
      <c r="G72" s="3"/>
      <c r="H72" s="67"/>
      <c r="I72" s="93"/>
      <c r="J72" s="93"/>
      <c r="K72" s="93"/>
      <c r="L72" s="93"/>
      <c r="M72" s="4"/>
      <c r="N72" s="112"/>
      <c r="O72" s="111"/>
      <c r="P72" s="138" t="s">
        <v>411</v>
      </c>
      <c r="Q72" s="110"/>
      <c r="R72" s="9"/>
      <c r="X72" s="9"/>
    </row>
    <row r="73" spans="1:24" ht="32.25" customHeight="1" x14ac:dyDescent="0.25">
      <c r="A73" s="40" t="s">
        <v>171</v>
      </c>
      <c r="B73" s="85"/>
      <c r="C73" s="85"/>
      <c r="D73" s="17"/>
      <c r="E73" s="3">
        <v>851</v>
      </c>
      <c r="F73" s="3" t="s">
        <v>15</v>
      </c>
      <c r="G73" s="3" t="s">
        <v>15</v>
      </c>
      <c r="H73" s="67" t="s">
        <v>578</v>
      </c>
      <c r="I73" s="93" t="s">
        <v>484</v>
      </c>
      <c r="J73" s="93"/>
      <c r="K73" s="93" t="s">
        <v>411</v>
      </c>
      <c r="L73" s="93" t="s">
        <v>172</v>
      </c>
      <c r="M73" s="4"/>
      <c r="N73" s="112">
        <v>51</v>
      </c>
      <c r="O73" s="111" t="s">
        <v>577</v>
      </c>
      <c r="P73" s="110" t="s">
        <v>411</v>
      </c>
      <c r="Q73" s="110" t="s">
        <v>172</v>
      </c>
      <c r="R73" s="9"/>
      <c r="X73" s="9"/>
    </row>
    <row r="74" spans="1:24" ht="32.25" customHeight="1" x14ac:dyDescent="0.25">
      <c r="A74" s="139" t="s">
        <v>579</v>
      </c>
      <c r="B74" s="140"/>
      <c r="C74" s="140"/>
      <c r="D74" s="140"/>
      <c r="E74" s="126"/>
      <c r="F74" s="108"/>
      <c r="G74" s="108"/>
      <c r="H74" s="141"/>
      <c r="I74" s="126"/>
      <c r="J74" s="126"/>
      <c r="K74" s="126"/>
      <c r="L74" s="126"/>
      <c r="M74" s="105"/>
      <c r="N74" s="105"/>
      <c r="O74" s="108" t="s">
        <v>580</v>
      </c>
      <c r="P74" s="108"/>
      <c r="Q74" s="126"/>
      <c r="R74" s="9"/>
      <c r="X74" s="9"/>
    </row>
    <row r="75" spans="1:24" ht="20.25" customHeight="1" x14ac:dyDescent="0.25">
      <c r="A75" s="142" t="s">
        <v>426</v>
      </c>
      <c r="B75" s="85"/>
      <c r="C75" s="85"/>
      <c r="D75" s="85"/>
      <c r="E75" s="3"/>
      <c r="F75" s="2"/>
      <c r="G75" s="2"/>
      <c r="H75" s="92"/>
      <c r="I75" s="93"/>
      <c r="J75" s="93"/>
      <c r="K75" s="93"/>
      <c r="L75" s="93"/>
      <c r="M75" s="4"/>
      <c r="N75" s="112"/>
      <c r="O75" s="111"/>
      <c r="P75" s="143" t="s">
        <v>16</v>
      </c>
      <c r="Q75" s="110"/>
      <c r="R75" s="9"/>
      <c r="X75" s="9"/>
    </row>
    <row r="76" spans="1:24" ht="63.75" customHeight="1" x14ac:dyDescent="0.25">
      <c r="A76" s="40" t="s">
        <v>43</v>
      </c>
      <c r="B76" s="85"/>
      <c r="C76" s="85"/>
      <c r="D76" s="85"/>
      <c r="E76" s="3">
        <v>851</v>
      </c>
      <c r="F76" s="2" t="s">
        <v>28</v>
      </c>
      <c r="G76" s="2" t="s">
        <v>8</v>
      </c>
      <c r="H76" s="67" t="s">
        <v>581</v>
      </c>
      <c r="I76" s="93"/>
      <c r="J76" s="93"/>
      <c r="K76" s="93" t="s">
        <v>52</v>
      </c>
      <c r="L76" s="93" t="s">
        <v>95</v>
      </c>
      <c r="M76" s="4"/>
      <c r="N76" s="110" t="s">
        <v>484</v>
      </c>
      <c r="O76" s="111" t="s">
        <v>502</v>
      </c>
      <c r="P76" s="111" t="s">
        <v>16</v>
      </c>
      <c r="Q76" s="110" t="s">
        <v>95</v>
      </c>
      <c r="R76" s="9"/>
      <c r="X76" s="9"/>
    </row>
    <row r="77" spans="1:24" ht="30.75" customHeight="1" x14ac:dyDescent="0.25">
      <c r="A77" s="116" t="s">
        <v>94</v>
      </c>
      <c r="B77" s="28"/>
      <c r="C77" s="28"/>
      <c r="D77" s="28"/>
      <c r="E77" s="3"/>
      <c r="F77" s="2"/>
      <c r="G77" s="2"/>
      <c r="H77" s="67"/>
      <c r="I77" s="93"/>
      <c r="J77" s="93"/>
      <c r="K77" s="93"/>
      <c r="L77" s="93"/>
      <c r="M77" s="4"/>
      <c r="N77" s="112"/>
      <c r="O77" s="111"/>
      <c r="P77" s="108" t="s">
        <v>69</v>
      </c>
      <c r="Q77" s="110"/>
      <c r="R77" s="9"/>
      <c r="X77" s="9"/>
    </row>
    <row r="78" spans="1:24" ht="20.25" customHeight="1" x14ac:dyDescent="0.25">
      <c r="A78" s="40" t="s">
        <v>41</v>
      </c>
      <c r="B78" s="85"/>
      <c r="C78" s="85"/>
      <c r="D78" s="85"/>
      <c r="E78" s="3">
        <v>851</v>
      </c>
      <c r="F78" s="2" t="s">
        <v>28</v>
      </c>
      <c r="G78" s="2" t="s">
        <v>8</v>
      </c>
      <c r="H78" s="67" t="s">
        <v>582</v>
      </c>
      <c r="I78" s="93"/>
      <c r="J78" s="93"/>
      <c r="K78" s="93" t="s">
        <v>52</v>
      </c>
      <c r="L78" s="93" t="s">
        <v>125</v>
      </c>
      <c r="M78" s="4"/>
      <c r="N78" s="110" t="s">
        <v>484</v>
      </c>
      <c r="O78" s="111" t="s">
        <v>502</v>
      </c>
      <c r="P78" s="111" t="s">
        <v>69</v>
      </c>
      <c r="Q78" s="110" t="s">
        <v>125</v>
      </c>
      <c r="R78" s="9"/>
      <c r="X78" s="9"/>
    </row>
    <row r="79" spans="1:24" ht="20.25" customHeight="1" x14ac:dyDescent="0.25">
      <c r="A79" s="40" t="s">
        <v>42</v>
      </c>
      <c r="B79" s="85"/>
      <c r="C79" s="85"/>
      <c r="D79" s="85"/>
      <c r="E79" s="3">
        <v>851</v>
      </c>
      <c r="F79" s="2" t="s">
        <v>28</v>
      </c>
      <c r="G79" s="2" t="s">
        <v>8</v>
      </c>
      <c r="H79" s="67" t="s">
        <v>583</v>
      </c>
      <c r="I79" s="93"/>
      <c r="J79" s="93"/>
      <c r="K79" s="93" t="s">
        <v>52</v>
      </c>
      <c r="L79" s="93" t="s">
        <v>126</v>
      </c>
      <c r="M79" s="4"/>
      <c r="N79" s="110" t="s">
        <v>484</v>
      </c>
      <c r="O79" s="111" t="s">
        <v>502</v>
      </c>
      <c r="P79" s="111" t="s">
        <v>69</v>
      </c>
      <c r="Q79" s="110" t="s">
        <v>126</v>
      </c>
      <c r="R79" s="9"/>
      <c r="X79" s="9"/>
    </row>
    <row r="80" spans="1:24" ht="20.25" customHeight="1" x14ac:dyDescent="0.25">
      <c r="A80" s="40" t="s">
        <v>44</v>
      </c>
      <c r="B80" s="85"/>
      <c r="C80" s="85"/>
      <c r="D80" s="85"/>
      <c r="E80" s="3">
        <v>851</v>
      </c>
      <c r="F80" s="2" t="s">
        <v>28</v>
      </c>
      <c r="G80" s="2" t="s">
        <v>8</v>
      </c>
      <c r="H80" s="67" t="s">
        <v>584</v>
      </c>
      <c r="I80" s="93"/>
      <c r="J80" s="93"/>
      <c r="K80" s="93" t="s">
        <v>52</v>
      </c>
      <c r="L80" s="93" t="s">
        <v>128</v>
      </c>
      <c r="M80" s="4"/>
      <c r="N80" s="110" t="s">
        <v>484</v>
      </c>
      <c r="O80" s="111" t="s">
        <v>502</v>
      </c>
      <c r="P80" s="111" t="s">
        <v>69</v>
      </c>
      <c r="Q80" s="110" t="s">
        <v>128</v>
      </c>
      <c r="R80" s="9"/>
      <c r="X80" s="9"/>
    </row>
    <row r="81" spans="1:24" ht="60.75" customHeight="1" x14ac:dyDescent="0.25">
      <c r="A81" s="40" t="s">
        <v>354</v>
      </c>
      <c r="B81" s="85"/>
      <c r="C81" s="85"/>
      <c r="D81" s="85"/>
      <c r="E81" s="3">
        <v>851</v>
      </c>
      <c r="F81" s="2" t="s">
        <v>28</v>
      </c>
      <c r="G81" s="2" t="s">
        <v>8</v>
      </c>
      <c r="H81" s="67" t="s">
        <v>585</v>
      </c>
      <c r="I81" s="93" t="s">
        <v>484</v>
      </c>
      <c r="J81" s="93"/>
      <c r="K81" s="93" t="s">
        <v>52</v>
      </c>
      <c r="L81" s="93" t="s">
        <v>127</v>
      </c>
      <c r="M81" s="4"/>
      <c r="N81" s="110" t="s">
        <v>484</v>
      </c>
      <c r="O81" s="111" t="s">
        <v>502</v>
      </c>
      <c r="P81" s="111" t="s">
        <v>69</v>
      </c>
      <c r="Q81" s="110" t="s">
        <v>127</v>
      </c>
      <c r="R81" s="9"/>
      <c r="X81" s="9"/>
    </row>
    <row r="82" spans="1:24" ht="45.75" customHeight="1" x14ac:dyDescent="0.25">
      <c r="A82" s="40" t="s">
        <v>355</v>
      </c>
      <c r="B82" s="85"/>
      <c r="C82" s="85"/>
      <c r="D82" s="85"/>
      <c r="E82" s="3">
        <v>851</v>
      </c>
      <c r="F82" s="3" t="s">
        <v>28</v>
      </c>
      <c r="G82" s="3" t="s">
        <v>8</v>
      </c>
      <c r="H82" s="67" t="s">
        <v>586</v>
      </c>
      <c r="I82" s="93" t="s">
        <v>484</v>
      </c>
      <c r="J82" s="93"/>
      <c r="K82" s="93" t="s">
        <v>52</v>
      </c>
      <c r="L82" s="93" t="s">
        <v>153</v>
      </c>
      <c r="M82" s="4"/>
      <c r="N82" s="112">
        <v>51</v>
      </c>
      <c r="O82" s="111" t="s">
        <v>502</v>
      </c>
      <c r="P82" s="111" t="s">
        <v>69</v>
      </c>
      <c r="Q82" s="110" t="s">
        <v>153</v>
      </c>
      <c r="R82" s="9"/>
      <c r="X82" s="9"/>
    </row>
    <row r="83" spans="1:24" ht="21.75" customHeight="1" x14ac:dyDescent="0.25">
      <c r="A83" s="7" t="s">
        <v>587</v>
      </c>
      <c r="B83" s="85"/>
      <c r="C83" s="85"/>
      <c r="D83" s="85"/>
      <c r="E83" s="3">
        <v>851</v>
      </c>
      <c r="F83" s="2" t="s">
        <v>28</v>
      </c>
      <c r="G83" s="2" t="s">
        <v>8</v>
      </c>
      <c r="H83" s="92" t="s">
        <v>588</v>
      </c>
      <c r="I83" s="93" t="s">
        <v>484</v>
      </c>
      <c r="J83" s="93"/>
      <c r="K83" s="93" t="s">
        <v>52</v>
      </c>
      <c r="L83" s="93" t="s">
        <v>156</v>
      </c>
      <c r="M83" s="4"/>
      <c r="N83" s="110" t="s">
        <v>484</v>
      </c>
      <c r="O83" s="111" t="s">
        <v>502</v>
      </c>
      <c r="P83" s="111" t="s">
        <v>589</v>
      </c>
      <c r="Q83" s="110" t="s">
        <v>156</v>
      </c>
    </row>
    <row r="84" spans="1:24" ht="30.75" customHeight="1" x14ac:dyDescent="0.25">
      <c r="A84" s="86" t="s">
        <v>590</v>
      </c>
      <c r="B84" s="79">
        <v>51</v>
      </c>
      <c r="C84" s="79">
        <v>2</v>
      </c>
      <c r="D84" s="2" t="s">
        <v>52</v>
      </c>
      <c r="E84" s="79">
        <v>851</v>
      </c>
      <c r="F84" s="2" t="s">
        <v>28</v>
      </c>
      <c r="G84" s="2" t="s">
        <v>8</v>
      </c>
      <c r="H84" s="144" t="s">
        <v>591</v>
      </c>
      <c r="I84" s="93" t="s">
        <v>484</v>
      </c>
      <c r="J84" s="145"/>
      <c r="K84" s="145" t="s">
        <v>52</v>
      </c>
      <c r="L84" s="93" t="s">
        <v>592</v>
      </c>
      <c r="M84" s="4"/>
      <c r="N84" s="110" t="s">
        <v>484</v>
      </c>
      <c r="O84" s="111" t="s">
        <v>502</v>
      </c>
      <c r="P84" s="111" t="s">
        <v>69</v>
      </c>
      <c r="Q84" s="110" t="s">
        <v>592</v>
      </c>
    </row>
    <row r="85" spans="1:24" ht="32.25" customHeight="1" x14ac:dyDescent="0.25">
      <c r="A85" s="7" t="s">
        <v>593</v>
      </c>
      <c r="B85" s="85"/>
      <c r="C85" s="85"/>
      <c r="D85" s="85"/>
      <c r="E85" s="3">
        <v>851</v>
      </c>
      <c r="F85" s="3" t="s">
        <v>28</v>
      </c>
      <c r="G85" s="3" t="s">
        <v>8</v>
      </c>
      <c r="H85" s="92" t="s">
        <v>594</v>
      </c>
      <c r="I85" s="93" t="s">
        <v>484</v>
      </c>
      <c r="J85" s="93"/>
      <c r="K85" s="93" t="s">
        <v>52</v>
      </c>
      <c r="L85" s="93" t="s">
        <v>595</v>
      </c>
      <c r="M85" s="4"/>
      <c r="N85" s="110" t="s">
        <v>484</v>
      </c>
      <c r="O85" s="111" t="s">
        <v>502</v>
      </c>
      <c r="P85" s="111" t="s">
        <v>69</v>
      </c>
      <c r="Q85" s="110" t="s">
        <v>595</v>
      </c>
    </row>
    <row r="86" spans="1:24" ht="27.75" customHeight="1" x14ac:dyDescent="0.25">
      <c r="A86" s="146" t="s">
        <v>596</v>
      </c>
      <c r="B86" s="85"/>
      <c r="C86" s="85"/>
      <c r="D86" s="85"/>
      <c r="E86" s="3"/>
      <c r="F86" s="2"/>
      <c r="G86" s="2"/>
      <c r="H86" s="92"/>
      <c r="I86" s="93"/>
      <c r="J86" s="93"/>
      <c r="K86" s="93"/>
      <c r="L86" s="93"/>
      <c r="M86" s="4"/>
      <c r="N86" s="112"/>
      <c r="O86" s="111"/>
      <c r="P86" s="143" t="s">
        <v>425</v>
      </c>
      <c r="Q86" s="110"/>
    </row>
    <row r="87" spans="1:24" ht="32.25" customHeight="1" x14ac:dyDescent="0.25">
      <c r="A87" s="7" t="s">
        <v>151</v>
      </c>
      <c r="B87" s="85"/>
      <c r="C87" s="85"/>
      <c r="D87" s="85"/>
      <c r="E87" s="3">
        <v>851</v>
      </c>
      <c r="F87" s="2" t="s">
        <v>28</v>
      </c>
      <c r="G87" s="2" t="s">
        <v>8</v>
      </c>
      <c r="H87" s="92" t="s">
        <v>597</v>
      </c>
      <c r="I87" s="93" t="s">
        <v>484</v>
      </c>
      <c r="J87" s="93"/>
      <c r="K87" s="93" t="s">
        <v>52</v>
      </c>
      <c r="L87" s="93" t="s">
        <v>152</v>
      </c>
      <c r="M87" s="4"/>
      <c r="N87" s="110" t="s">
        <v>484</v>
      </c>
      <c r="O87" s="111" t="s">
        <v>502</v>
      </c>
      <c r="P87" s="111" t="s">
        <v>425</v>
      </c>
      <c r="Q87" s="110" t="s">
        <v>152</v>
      </c>
    </row>
    <row r="88" spans="1:24" ht="20.25" customHeight="1" x14ac:dyDescent="0.25">
      <c r="A88" s="147" t="s">
        <v>409</v>
      </c>
      <c r="B88" s="85"/>
      <c r="C88" s="85"/>
      <c r="D88" s="85"/>
      <c r="E88" s="3"/>
      <c r="F88" s="3"/>
      <c r="G88" s="3"/>
      <c r="H88" s="92"/>
      <c r="I88" s="93"/>
      <c r="J88" s="93"/>
      <c r="K88" s="93"/>
      <c r="L88" s="93"/>
      <c r="M88" s="4"/>
      <c r="N88" s="110"/>
      <c r="O88" s="111"/>
      <c r="P88" s="108" t="s">
        <v>407</v>
      </c>
      <c r="Q88" s="110"/>
    </row>
    <row r="89" spans="1:24" ht="20.25" customHeight="1" x14ac:dyDescent="0.25">
      <c r="A89" s="7" t="s">
        <v>406</v>
      </c>
      <c r="B89" s="85"/>
      <c r="C89" s="85"/>
      <c r="D89" s="85"/>
      <c r="E89" s="3">
        <v>851</v>
      </c>
      <c r="F89" s="2" t="s">
        <v>28</v>
      </c>
      <c r="G89" s="2" t="s">
        <v>8</v>
      </c>
      <c r="H89" s="92" t="s">
        <v>598</v>
      </c>
      <c r="I89" s="93" t="s">
        <v>484</v>
      </c>
      <c r="J89" s="93"/>
      <c r="K89" s="93" t="s">
        <v>599</v>
      </c>
      <c r="L89" s="93" t="s">
        <v>408</v>
      </c>
      <c r="M89" s="4"/>
      <c r="N89" s="112">
        <v>51</v>
      </c>
      <c r="O89" s="111" t="s">
        <v>577</v>
      </c>
      <c r="P89" s="111" t="s">
        <v>599</v>
      </c>
      <c r="Q89" s="110" t="s">
        <v>408</v>
      </c>
    </row>
    <row r="90" spans="1:24" s="15" customFormat="1" ht="41.45" customHeight="1" x14ac:dyDescent="0.25">
      <c r="A90" s="148" t="s">
        <v>167</v>
      </c>
      <c r="B90" s="28"/>
      <c r="C90" s="28"/>
      <c r="D90" s="28"/>
      <c r="E90" s="16"/>
      <c r="F90" s="13"/>
      <c r="G90" s="13"/>
      <c r="H90" s="64"/>
      <c r="I90" s="122"/>
      <c r="J90" s="122"/>
      <c r="K90" s="122"/>
      <c r="L90" s="122"/>
      <c r="M90" s="82"/>
      <c r="N90" s="106"/>
      <c r="O90" s="108" t="s">
        <v>600</v>
      </c>
      <c r="P90" s="107"/>
      <c r="Q90" s="123"/>
      <c r="R90" s="109"/>
      <c r="X90" s="109"/>
    </row>
    <row r="91" spans="1:24" ht="45" customHeight="1" x14ac:dyDescent="0.25">
      <c r="A91" s="147" t="s">
        <v>96</v>
      </c>
      <c r="B91" s="85"/>
      <c r="C91" s="85"/>
      <c r="D91" s="85"/>
      <c r="E91" s="3"/>
      <c r="F91" s="2"/>
      <c r="G91" s="2"/>
      <c r="H91" s="66"/>
      <c r="I91" s="93"/>
      <c r="J91" s="93"/>
      <c r="K91" s="93"/>
      <c r="L91" s="93"/>
      <c r="M91" s="4"/>
      <c r="N91" s="110"/>
      <c r="O91" s="111"/>
      <c r="P91" s="108" t="s">
        <v>427</v>
      </c>
      <c r="Q91" s="110"/>
    </row>
    <row r="92" spans="1:24" ht="32.25" customHeight="1" x14ac:dyDescent="0.25">
      <c r="A92" s="149" t="s">
        <v>45</v>
      </c>
      <c r="B92" s="43"/>
      <c r="C92" s="43"/>
      <c r="D92" s="43"/>
      <c r="E92" s="42">
        <v>851</v>
      </c>
      <c r="F92" s="41" t="s">
        <v>28</v>
      </c>
      <c r="G92" s="41" t="s">
        <v>9</v>
      </c>
      <c r="H92" s="150" t="s">
        <v>601</v>
      </c>
      <c r="I92" s="151" t="s">
        <v>484</v>
      </c>
      <c r="J92" s="151"/>
      <c r="K92" s="151" t="s">
        <v>52</v>
      </c>
      <c r="L92" s="151" t="s">
        <v>129</v>
      </c>
      <c r="M92" s="152"/>
      <c r="N92" s="153">
        <v>51</v>
      </c>
      <c r="O92" s="154" t="s">
        <v>502</v>
      </c>
      <c r="P92" s="154" t="s">
        <v>427</v>
      </c>
      <c r="Q92" s="155" t="s">
        <v>129</v>
      </c>
    </row>
    <row r="93" spans="1:24" s="15" customFormat="1" ht="25.15" customHeight="1" x14ac:dyDescent="0.25">
      <c r="A93" s="178" t="s">
        <v>165</v>
      </c>
      <c r="B93" s="18"/>
      <c r="C93" s="18"/>
      <c r="D93" s="18"/>
      <c r="E93" s="39"/>
      <c r="F93" s="39"/>
      <c r="G93" s="39"/>
      <c r="H93" s="80"/>
      <c r="I93" s="179"/>
      <c r="J93" s="179"/>
      <c r="K93" s="179"/>
      <c r="L93" s="179"/>
      <c r="M93" s="82"/>
      <c r="N93" s="106"/>
      <c r="O93" s="108" t="s">
        <v>485</v>
      </c>
      <c r="P93" s="107"/>
      <c r="Q93" s="106"/>
      <c r="R93" s="109"/>
      <c r="X93" s="109"/>
    </row>
    <row r="94" spans="1:24" ht="32.25" customHeight="1" x14ac:dyDescent="0.25">
      <c r="A94" s="164" t="s">
        <v>613</v>
      </c>
      <c r="B94" s="85"/>
      <c r="C94" s="85"/>
      <c r="D94" s="85"/>
      <c r="E94" s="3"/>
      <c r="F94" s="2"/>
      <c r="G94" s="2"/>
      <c r="H94" s="3"/>
      <c r="I94" s="93"/>
      <c r="J94" s="93"/>
      <c r="K94" s="93"/>
      <c r="L94" s="93"/>
      <c r="M94" s="4"/>
      <c r="N94" s="112"/>
      <c r="O94" s="111"/>
      <c r="P94" s="108" t="s">
        <v>429</v>
      </c>
      <c r="Q94" s="110"/>
    </row>
    <row r="95" spans="1:24" ht="32.25" customHeight="1" x14ac:dyDescent="0.25">
      <c r="A95" s="180" t="s">
        <v>48</v>
      </c>
      <c r="B95" s="127"/>
      <c r="C95" s="127"/>
      <c r="D95" s="127"/>
      <c r="E95" s="128">
        <v>851</v>
      </c>
      <c r="F95" s="59" t="s">
        <v>47</v>
      </c>
      <c r="G95" s="59" t="s">
        <v>8</v>
      </c>
      <c r="H95" s="129" t="s">
        <v>614</v>
      </c>
      <c r="I95" s="159" t="s">
        <v>484</v>
      </c>
      <c r="J95" s="159"/>
      <c r="K95" s="159" t="s">
        <v>52</v>
      </c>
      <c r="L95" s="159" t="s">
        <v>130</v>
      </c>
      <c r="M95" s="160"/>
      <c r="N95" s="161">
        <v>51</v>
      </c>
      <c r="O95" s="162" t="s">
        <v>502</v>
      </c>
      <c r="P95" s="162" t="s">
        <v>429</v>
      </c>
      <c r="Q95" s="163" t="s">
        <v>130</v>
      </c>
    </row>
    <row r="96" spans="1:24" ht="42.75" customHeight="1" x14ac:dyDescent="0.25">
      <c r="A96" s="181" t="s">
        <v>97</v>
      </c>
      <c r="B96" s="85"/>
      <c r="C96" s="85"/>
      <c r="D96" s="85"/>
      <c r="E96" s="3"/>
      <c r="F96" s="2"/>
      <c r="G96" s="2"/>
      <c r="H96" s="67"/>
      <c r="I96" s="93"/>
      <c r="J96" s="93"/>
      <c r="K96" s="93"/>
      <c r="L96" s="93"/>
      <c r="M96" s="4"/>
      <c r="N96" s="112"/>
      <c r="O96" s="111"/>
      <c r="P96" s="108" t="s">
        <v>430</v>
      </c>
      <c r="Q96" s="110"/>
    </row>
    <row r="97" spans="1:24" ht="42.75" customHeight="1" x14ac:dyDescent="0.25">
      <c r="A97" s="40" t="s">
        <v>98</v>
      </c>
      <c r="B97" s="85"/>
      <c r="C97" s="85"/>
      <c r="D97" s="85"/>
      <c r="E97" s="3"/>
      <c r="F97" s="2"/>
      <c r="G97" s="2"/>
      <c r="H97" s="67"/>
      <c r="I97" s="93"/>
      <c r="J97" s="93"/>
      <c r="K97" s="93"/>
      <c r="L97" s="93"/>
      <c r="M97" s="4"/>
      <c r="N97" s="124">
        <v>51</v>
      </c>
      <c r="O97" s="110" t="s">
        <v>502</v>
      </c>
      <c r="P97" s="110" t="s">
        <v>430</v>
      </c>
      <c r="Q97" s="110" t="s">
        <v>99</v>
      </c>
    </row>
    <row r="98" spans="1:24" s="1" customFormat="1" ht="32.25" customHeight="1" x14ac:dyDescent="0.25">
      <c r="A98" s="40" t="s">
        <v>98</v>
      </c>
      <c r="B98" s="85"/>
      <c r="C98" s="85"/>
      <c r="D98" s="85"/>
      <c r="E98" s="3">
        <v>851</v>
      </c>
      <c r="F98" s="3" t="s">
        <v>47</v>
      </c>
      <c r="G98" s="3" t="s">
        <v>9</v>
      </c>
      <c r="H98" s="67" t="s">
        <v>615</v>
      </c>
      <c r="I98" s="93" t="s">
        <v>484</v>
      </c>
      <c r="J98" s="93"/>
      <c r="K98" s="93" t="s">
        <v>30</v>
      </c>
      <c r="L98" s="93" t="s">
        <v>100</v>
      </c>
      <c r="M98" s="79"/>
      <c r="N98" s="124">
        <v>51</v>
      </c>
      <c r="O98" s="110" t="s">
        <v>502</v>
      </c>
      <c r="P98" s="110" t="s">
        <v>430</v>
      </c>
      <c r="Q98" s="110" t="s">
        <v>100</v>
      </c>
      <c r="R98" s="119"/>
      <c r="X98" s="119"/>
    </row>
    <row r="99" spans="1:24" s="78" customFormat="1" ht="32.25" customHeight="1" x14ac:dyDescent="0.25">
      <c r="A99" s="178" t="s">
        <v>164</v>
      </c>
      <c r="B99" s="28"/>
      <c r="C99" s="28"/>
      <c r="D99" s="28"/>
      <c r="E99" s="16"/>
      <c r="F99" s="16"/>
      <c r="G99" s="16"/>
      <c r="H99" s="121"/>
      <c r="I99" s="122"/>
      <c r="J99" s="122"/>
      <c r="K99" s="122"/>
      <c r="L99" s="122"/>
      <c r="M99" s="54"/>
      <c r="N99" s="182"/>
      <c r="O99" s="126" t="s">
        <v>616</v>
      </c>
      <c r="P99" s="123"/>
      <c r="Q99" s="123"/>
      <c r="R99" s="183"/>
      <c r="X99" s="183"/>
    </row>
    <row r="100" spans="1:24" s="1" customFormat="1" ht="32.25" customHeight="1" x14ac:dyDescent="0.25">
      <c r="A100" s="116" t="s">
        <v>101</v>
      </c>
      <c r="B100" s="85"/>
      <c r="C100" s="85"/>
      <c r="D100" s="85"/>
      <c r="E100" s="3"/>
      <c r="F100" s="3"/>
      <c r="G100" s="3"/>
      <c r="H100" s="67"/>
      <c r="I100" s="93"/>
      <c r="J100" s="93"/>
      <c r="K100" s="93"/>
      <c r="L100" s="93"/>
      <c r="M100" s="79"/>
      <c r="N100" s="124"/>
      <c r="O100" s="110"/>
      <c r="P100" s="126" t="s">
        <v>431</v>
      </c>
      <c r="Q100" s="110"/>
      <c r="R100" s="119"/>
      <c r="X100" s="119"/>
    </row>
    <row r="101" spans="1:24" ht="32.25" customHeight="1" x14ac:dyDescent="0.25">
      <c r="A101" s="40" t="s">
        <v>157</v>
      </c>
      <c r="B101" s="84"/>
      <c r="C101" s="84"/>
      <c r="D101" s="84"/>
      <c r="E101" s="3">
        <v>851</v>
      </c>
      <c r="F101" s="2" t="s">
        <v>47</v>
      </c>
      <c r="G101" s="2" t="s">
        <v>9</v>
      </c>
      <c r="H101" s="67" t="s">
        <v>617</v>
      </c>
      <c r="I101" s="93" t="s">
        <v>484</v>
      </c>
      <c r="J101" s="93"/>
      <c r="K101" s="93" t="s">
        <v>52</v>
      </c>
      <c r="L101" s="93" t="s">
        <v>146</v>
      </c>
      <c r="M101" s="4"/>
      <c r="N101" s="112">
        <v>51</v>
      </c>
      <c r="O101" s="111" t="s">
        <v>502</v>
      </c>
      <c r="P101" s="111" t="s">
        <v>431</v>
      </c>
      <c r="Q101" s="110" t="s">
        <v>146</v>
      </c>
    </row>
    <row r="102" spans="1:24" ht="32.25" customHeight="1" x14ac:dyDescent="0.25">
      <c r="A102" s="156" t="s">
        <v>166</v>
      </c>
      <c r="B102" s="85"/>
      <c r="C102" s="85"/>
      <c r="D102" s="85"/>
      <c r="E102" s="3"/>
      <c r="F102" s="2"/>
      <c r="G102" s="2"/>
      <c r="H102" s="3"/>
      <c r="I102" s="93"/>
      <c r="J102" s="93"/>
      <c r="K102" s="93"/>
      <c r="L102" s="93"/>
      <c r="M102" s="4"/>
      <c r="N102" s="112"/>
      <c r="O102" s="143" t="s">
        <v>502</v>
      </c>
      <c r="P102" s="111"/>
      <c r="Q102" s="110"/>
    </row>
    <row r="103" spans="1:24" ht="24.75" customHeight="1" x14ac:dyDescent="0.25">
      <c r="A103" s="104" t="s">
        <v>333</v>
      </c>
      <c r="B103" s="17"/>
      <c r="C103" s="17"/>
      <c r="D103" s="17"/>
      <c r="E103" s="44"/>
      <c r="F103" s="44"/>
      <c r="G103" s="44"/>
      <c r="H103" s="77"/>
      <c r="I103" s="157"/>
      <c r="J103" s="157"/>
      <c r="K103" s="157"/>
      <c r="L103" s="157"/>
      <c r="M103" s="4"/>
      <c r="N103" s="112"/>
      <c r="O103" s="111"/>
      <c r="P103" s="108" t="s">
        <v>332</v>
      </c>
      <c r="Q103" s="112"/>
    </row>
    <row r="104" spans="1:24" ht="32.25" customHeight="1" x14ac:dyDescent="0.25">
      <c r="A104" s="58" t="s">
        <v>602</v>
      </c>
      <c r="B104" s="158"/>
      <c r="C104" s="158"/>
      <c r="D104" s="158"/>
      <c r="E104" s="59" t="s">
        <v>173</v>
      </c>
      <c r="F104" s="59" t="s">
        <v>52</v>
      </c>
      <c r="G104" s="59" t="s">
        <v>20</v>
      </c>
      <c r="H104" s="129" t="s">
        <v>603</v>
      </c>
      <c r="I104" s="159" t="s">
        <v>484</v>
      </c>
      <c r="J104" s="159"/>
      <c r="K104" s="159" t="s">
        <v>604</v>
      </c>
      <c r="L104" s="159" t="s">
        <v>605</v>
      </c>
      <c r="M104" s="160"/>
      <c r="N104" s="161">
        <v>51</v>
      </c>
      <c r="O104" s="162" t="s">
        <v>577</v>
      </c>
      <c r="P104" s="162" t="s">
        <v>332</v>
      </c>
      <c r="Q104" s="163" t="s">
        <v>605</v>
      </c>
    </row>
    <row r="105" spans="1:24" ht="32.25" customHeight="1" x14ac:dyDescent="0.25">
      <c r="A105" s="164" t="s">
        <v>697</v>
      </c>
      <c r="B105" s="85"/>
      <c r="C105" s="85"/>
      <c r="D105" s="85"/>
      <c r="E105" s="3"/>
      <c r="F105" s="2"/>
      <c r="G105" s="2"/>
      <c r="H105" s="3"/>
      <c r="I105" s="93"/>
      <c r="J105" s="93"/>
      <c r="K105" s="93"/>
      <c r="L105" s="93"/>
      <c r="M105" s="4"/>
      <c r="N105" s="112"/>
      <c r="O105" s="111"/>
      <c r="P105" s="108" t="s">
        <v>428</v>
      </c>
      <c r="Q105" s="112"/>
    </row>
    <row r="106" spans="1:24" ht="32.25" customHeight="1" x14ac:dyDescent="0.25">
      <c r="A106" s="84" t="s">
        <v>519</v>
      </c>
      <c r="B106" s="85"/>
      <c r="C106" s="85"/>
      <c r="D106" s="85"/>
      <c r="E106" s="3">
        <v>851</v>
      </c>
      <c r="F106" s="2" t="s">
        <v>52</v>
      </c>
      <c r="G106" s="2" t="s">
        <v>20</v>
      </c>
      <c r="H106" s="3" t="s">
        <v>606</v>
      </c>
      <c r="I106" s="93" t="s">
        <v>484</v>
      </c>
      <c r="J106" s="93"/>
      <c r="K106" s="93" t="s">
        <v>52</v>
      </c>
      <c r="L106" s="93" t="s">
        <v>131</v>
      </c>
      <c r="M106" s="165"/>
      <c r="N106" s="112">
        <v>51</v>
      </c>
      <c r="O106" s="107" t="s">
        <v>502</v>
      </c>
      <c r="P106" s="111" t="s">
        <v>428</v>
      </c>
      <c r="Q106" s="112">
        <v>81680</v>
      </c>
    </row>
    <row r="107" spans="1:24" s="26" customFormat="1" ht="32.25" customHeight="1" x14ac:dyDescent="0.25">
      <c r="A107" s="85" t="s">
        <v>53</v>
      </c>
      <c r="B107" s="85"/>
      <c r="C107" s="85"/>
      <c r="D107" s="85"/>
      <c r="E107" s="3">
        <v>851</v>
      </c>
      <c r="F107" s="2" t="s">
        <v>52</v>
      </c>
      <c r="G107" s="2" t="s">
        <v>20</v>
      </c>
      <c r="H107" s="3" t="s">
        <v>606</v>
      </c>
      <c r="I107" s="93" t="s">
        <v>484</v>
      </c>
      <c r="J107" s="93"/>
      <c r="K107" s="93" t="s">
        <v>52</v>
      </c>
      <c r="L107" s="93" t="s">
        <v>131</v>
      </c>
      <c r="M107" s="165"/>
      <c r="N107" s="112">
        <v>51</v>
      </c>
      <c r="O107" s="107" t="s">
        <v>502</v>
      </c>
      <c r="P107" s="111" t="s">
        <v>428</v>
      </c>
      <c r="Q107" s="110" t="s">
        <v>131</v>
      </c>
      <c r="R107" s="166"/>
      <c r="T107" s="9"/>
      <c r="X107" s="166"/>
    </row>
    <row r="108" spans="1:24" ht="32.25" customHeight="1" x14ac:dyDescent="0.25">
      <c r="A108" s="85" t="s">
        <v>54</v>
      </c>
      <c r="B108" s="18"/>
      <c r="C108" s="18"/>
      <c r="D108" s="18"/>
      <c r="E108" s="3">
        <v>851</v>
      </c>
      <c r="F108" s="2" t="s">
        <v>52</v>
      </c>
      <c r="G108" s="2" t="s">
        <v>20</v>
      </c>
      <c r="H108" s="3" t="s">
        <v>607</v>
      </c>
      <c r="I108" s="93" t="s">
        <v>484</v>
      </c>
      <c r="J108" s="93"/>
      <c r="K108" s="93" t="s">
        <v>52</v>
      </c>
      <c r="L108" s="2" t="s">
        <v>132</v>
      </c>
      <c r="M108" s="4"/>
      <c r="N108" s="112">
        <v>51</v>
      </c>
      <c r="O108" s="111" t="s">
        <v>502</v>
      </c>
      <c r="P108" s="111" t="s">
        <v>428</v>
      </c>
      <c r="Q108" s="111" t="s">
        <v>132</v>
      </c>
    </row>
    <row r="109" spans="1:24" ht="32.25" customHeight="1" x14ac:dyDescent="0.25">
      <c r="A109" s="85" t="s">
        <v>356</v>
      </c>
      <c r="B109" s="18"/>
      <c r="C109" s="18"/>
      <c r="D109" s="18"/>
      <c r="E109" s="3">
        <v>851</v>
      </c>
      <c r="F109" s="2" t="s">
        <v>52</v>
      </c>
      <c r="G109" s="2" t="s">
        <v>20</v>
      </c>
      <c r="H109" s="3" t="s">
        <v>608</v>
      </c>
      <c r="I109" s="93" t="s">
        <v>484</v>
      </c>
      <c r="J109" s="93"/>
      <c r="K109" s="93" t="s">
        <v>52</v>
      </c>
      <c r="L109" s="93" t="s">
        <v>134</v>
      </c>
      <c r="M109" s="4"/>
      <c r="N109" s="124">
        <v>51</v>
      </c>
      <c r="O109" s="111" t="s">
        <v>502</v>
      </c>
      <c r="P109" s="111" t="s">
        <v>428</v>
      </c>
      <c r="Q109" s="110" t="s">
        <v>134</v>
      </c>
    </row>
    <row r="110" spans="1:24" ht="32.25" hidden="1" customHeight="1" x14ac:dyDescent="0.25">
      <c r="A110" s="167" t="s">
        <v>609</v>
      </c>
      <c r="B110" s="158"/>
      <c r="C110" s="158"/>
      <c r="D110" s="158"/>
      <c r="E110" s="168">
        <v>851</v>
      </c>
      <c r="F110" s="169" t="s">
        <v>52</v>
      </c>
      <c r="G110" s="169" t="s">
        <v>20</v>
      </c>
      <c r="H110" s="170" t="s">
        <v>610</v>
      </c>
      <c r="I110" s="171"/>
      <c r="J110" s="171"/>
      <c r="K110" s="171"/>
      <c r="L110" s="171"/>
      <c r="M110" s="160"/>
      <c r="N110" s="161">
        <v>51</v>
      </c>
      <c r="O110" s="162"/>
      <c r="P110" s="162"/>
      <c r="Q110" s="172"/>
    </row>
    <row r="111" spans="1:24" ht="32.25" hidden="1" customHeight="1" x14ac:dyDescent="0.25">
      <c r="A111" s="173" t="s">
        <v>12</v>
      </c>
      <c r="B111" s="174"/>
      <c r="C111" s="174"/>
      <c r="D111" s="174"/>
      <c r="E111" s="61">
        <v>851</v>
      </c>
      <c r="F111" s="175" t="s">
        <v>52</v>
      </c>
      <c r="G111" s="175" t="s">
        <v>20</v>
      </c>
      <c r="H111" s="63" t="s">
        <v>610</v>
      </c>
      <c r="I111" s="176"/>
      <c r="J111" s="176"/>
      <c r="K111" s="176"/>
      <c r="L111" s="176"/>
      <c r="M111" s="4"/>
      <c r="N111" s="112"/>
      <c r="O111" s="111"/>
      <c r="P111" s="111"/>
      <c r="Q111" s="177"/>
    </row>
    <row r="112" spans="1:24" ht="32.25" hidden="1" customHeight="1" x14ac:dyDescent="0.25">
      <c r="A112" s="173" t="s">
        <v>6</v>
      </c>
      <c r="B112" s="174"/>
      <c r="C112" s="174"/>
      <c r="D112" s="174"/>
      <c r="E112" s="61">
        <v>851</v>
      </c>
      <c r="F112" s="175" t="s">
        <v>52</v>
      </c>
      <c r="G112" s="175" t="s">
        <v>20</v>
      </c>
      <c r="H112" s="63" t="s">
        <v>610</v>
      </c>
      <c r="I112" s="176"/>
      <c r="J112" s="176"/>
      <c r="K112" s="176"/>
      <c r="L112" s="176"/>
      <c r="M112" s="4"/>
      <c r="N112" s="112"/>
      <c r="O112" s="111"/>
      <c r="P112" s="111"/>
      <c r="Q112" s="177"/>
    </row>
    <row r="113" spans="1:18" ht="32.25" customHeight="1" x14ac:dyDescent="0.25">
      <c r="A113" s="40" t="s">
        <v>55</v>
      </c>
      <c r="B113" s="18"/>
      <c r="C113" s="18"/>
      <c r="D113" s="18"/>
      <c r="E113" s="3">
        <v>851</v>
      </c>
      <c r="F113" s="2" t="s">
        <v>52</v>
      </c>
      <c r="G113" s="2" t="s">
        <v>20</v>
      </c>
      <c r="H113" s="67" t="s">
        <v>611</v>
      </c>
      <c r="I113" s="93" t="s">
        <v>484</v>
      </c>
      <c r="J113" s="93"/>
      <c r="K113" s="93" t="s">
        <v>52</v>
      </c>
      <c r="L113" s="93" t="s">
        <v>133</v>
      </c>
      <c r="M113" s="4"/>
      <c r="N113" s="112">
        <v>51</v>
      </c>
      <c r="O113" s="111" t="s">
        <v>502</v>
      </c>
      <c r="P113" s="111" t="s">
        <v>428</v>
      </c>
      <c r="Q113" s="110" t="s">
        <v>133</v>
      </c>
    </row>
    <row r="114" spans="1:18" ht="32.25" customHeight="1" x14ac:dyDescent="0.25">
      <c r="A114" s="271" t="s">
        <v>731</v>
      </c>
      <c r="B114" s="272"/>
      <c r="C114" s="272"/>
      <c r="D114" s="272"/>
      <c r="E114" s="3" t="s">
        <v>173</v>
      </c>
      <c r="F114" s="2" t="s">
        <v>52</v>
      </c>
      <c r="G114" s="2" t="s">
        <v>20</v>
      </c>
      <c r="H114" s="3"/>
      <c r="I114" s="273"/>
      <c r="J114" s="273"/>
      <c r="K114" s="273"/>
      <c r="L114" s="273"/>
      <c r="M114" s="4"/>
      <c r="N114" s="112">
        <v>51</v>
      </c>
      <c r="O114" s="274" t="s">
        <v>580</v>
      </c>
      <c r="P114" s="143" t="s">
        <v>732</v>
      </c>
      <c r="Q114" s="112" t="s">
        <v>733</v>
      </c>
    </row>
    <row r="115" spans="1:18" ht="86.25" customHeight="1" x14ac:dyDescent="0.25">
      <c r="A115" s="116" t="s">
        <v>415</v>
      </c>
      <c r="B115" s="84"/>
      <c r="C115" s="84"/>
      <c r="D115" s="84"/>
      <c r="E115" s="3"/>
      <c r="F115" s="2"/>
      <c r="G115" s="2"/>
      <c r="H115" s="67"/>
      <c r="I115" s="93"/>
      <c r="J115" s="93"/>
      <c r="K115" s="93"/>
      <c r="L115" s="93"/>
      <c r="M115" s="4"/>
      <c r="N115" s="112"/>
      <c r="O115" s="111"/>
      <c r="P115" s="108" t="s">
        <v>87</v>
      </c>
      <c r="Q115" s="110"/>
    </row>
    <row r="116" spans="1:18" ht="32.25" customHeight="1" x14ac:dyDescent="0.25">
      <c r="A116" s="11" t="s">
        <v>416</v>
      </c>
      <c r="B116" s="85"/>
      <c r="C116" s="85"/>
      <c r="D116" s="85"/>
      <c r="E116" s="3">
        <v>851</v>
      </c>
      <c r="F116" s="2" t="s">
        <v>52</v>
      </c>
      <c r="G116" s="2" t="s">
        <v>8</v>
      </c>
      <c r="H116" s="92" t="s">
        <v>612</v>
      </c>
      <c r="I116" s="93" t="s">
        <v>484</v>
      </c>
      <c r="J116" s="93"/>
      <c r="K116" s="93" t="s">
        <v>52</v>
      </c>
      <c r="L116" s="93" t="s">
        <v>414</v>
      </c>
      <c r="M116" s="4"/>
      <c r="N116" s="112">
        <v>51</v>
      </c>
      <c r="O116" s="111" t="s">
        <v>502</v>
      </c>
      <c r="P116" s="111" t="s">
        <v>87</v>
      </c>
      <c r="Q116" s="112" t="s">
        <v>414</v>
      </c>
    </row>
    <row r="117" spans="1:18" ht="32.25" customHeight="1" x14ac:dyDescent="0.25">
      <c r="A117" s="84" t="s">
        <v>698</v>
      </c>
      <c r="B117" s="85"/>
      <c r="C117" s="85"/>
      <c r="D117" s="85"/>
      <c r="E117" s="3"/>
      <c r="F117" s="2"/>
      <c r="G117" s="2"/>
      <c r="H117" s="3"/>
      <c r="I117" s="93"/>
      <c r="J117" s="93"/>
      <c r="K117" s="93"/>
      <c r="L117" s="93"/>
      <c r="M117" s="4"/>
      <c r="N117" s="112"/>
      <c r="O117" s="111"/>
      <c r="P117" s="143" t="s">
        <v>662</v>
      </c>
      <c r="Q117" s="112"/>
    </row>
    <row r="118" spans="1:18" ht="32.25" customHeight="1" x14ac:dyDescent="0.25">
      <c r="A118" s="85" t="s">
        <v>699</v>
      </c>
      <c r="B118" s="85"/>
      <c r="C118" s="85"/>
      <c r="D118" s="85"/>
      <c r="E118" s="3" t="s">
        <v>173</v>
      </c>
      <c r="F118" s="2" t="s">
        <v>21</v>
      </c>
      <c r="G118" s="2" t="s">
        <v>25</v>
      </c>
      <c r="H118" s="3"/>
      <c r="I118" s="93"/>
      <c r="J118" s="93"/>
      <c r="K118" s="93"/>
      <c r="L118" s="93"/>
      <c r="M118" s="4"/>
      <c r="N118" s="112">
        <v>51</v>
      </c>
      <c r="O118" s="111" t="s">
        <v>502</v>
      </c>
      <c r="P118" s="111" t="s">
        <v>662</v>
      </c>
      <c r="Q118" s="112">
        <v>81210</v>
      </c>
    </row>
    <row r="119" spans="1:18" ht="32.25" customHeight="1" x14ac:dyDescent="0.25">
      <c r="A119" s="71" t="s">
        <v>470</v>
      </c>
      <c r="B119" s="79">
        <v>51</v>
      </c>
      <c r="C119" s="79">
        <v>0</v>
      </c>
      <c r="D119" s="3" t="s">
        <v>469</v>
      </c>
      <c r="E119" s="17"/>
      <c r="F119" s="17"/>
      <c r="G119" s="17"/>
      <c r="H119" s="17"/>
      <c r="I119" s="93"/>
      <c r="J119" s="93"/>
      <c r="K119" s="93"/>
      <c r="L119" s="93"/>
      <c r="M119" s="4"/>
      <c r="N119" s="112"/>
      <c r="O119" s="111"/>
      <c r="P119" s="143" t="s">
        <v>469</v>
      </c>
      <c r="Q119" s="112"/>
    </row>
    <row r="120" spans="1:18" ht="32.25" customHeight="1" x14ac:dyDescent="0.25">
      <c r="A120" s="85" t="s">
        <v>468</v>
      </c>
      <c r="B120" s="79">
        <v>51</v>
      </c>
      <c r="C120" s="79">
        <v>0</v>
      </c>
      <c r="D120" s="3" t="s">
        <v>469</v>
      </c>
      <c r="E120" s="79">
        <v>851</v>
      </c>
      <c r="F120" s="3" t="s">
        <v>50</v>
      </c>
      <c r="G120" s="3" t="s">
        <v>15</v>
      </c>
      <c r="H120" s="3" t="s">
        <v>488</v>
      </c>
      <c r="I120" s="93"/>
      <c r="J120" s="93"/>
      <c r="K120" s="93"/>
      <c r="L120" s="93"/>
      <c r="M120" s="4"/>
      <c r="N120" s="112">
        <v>51</v>
      </c>
      <c r="O120" s="111" t="s">
        <v>502</v>
      </c>
      <c r="P120" s="111" t="s">
        <v>469</v>
      </c>
      <c r="Q120" s="112">
        <v>83280</v>
      </c>
    </row>
    <row r="121" spans="1:18" ht="32.25" customHeight="1" x14ac:dyDescent="0.25">
      <c r="A121" s="237" t="s">
        <v>490</v>
      </c>
      <c r="B121" s="85"/>
      <c r="C121" s="85"/>
      <c r="D121" s="85"/>
      <c r="E121" s="3"/>
      <c r="F121" s="2"/>
      <c r="G121" s="2"/>
      <c r="H121" s="3"/>
      <c r="I121" s="93"/>
      <c r="J121" s="93"/>
      <c r="K121" s="93"/>
      <c r="L121" s="93"/>
      <c r="M121" s="4"/>
      <c r="N121" s="112"/>
      <c r="O121" s="111"/>
      <c r="P121" s="143" t="s">
        <v>491</v>
      </c>
      <c r="Q121" s="112"/>
    </row>
    <row r="122" spans="1:18" ht="32.25" customHeight="1" x14ac:dyDescent="0.25">
      <c r="A122" s="84" t="s">
        <v>700</v>
      </c>
      <c r="B122" s="85"/>
      <c r="C122" s="85"/>
      <c r="D122" s="85"/>
      <c r="E122" s="3" t="s">
        <v>173</v>
      </c>
      <c r="F122" s="2" t="s">
        <v>9</v>
      </c>
      <c r="G122" s="2" t="s">
        <v>30</v>
      </c>
      <c r="H122" s="3"/>
      <c r="I122" s="93"/>
      <c r="J122" s="93"/>
      <c r="K122" s="93"/>
      <c r="L122" s="93"/>
      <c r="M122" s="4"/>
      <c r="N122" s="112">
        <v>51</v>
      </c>
      <c r="O122" s="111" t="s">
        <v>502</v>
      </c>
      <c r="P122" s="111" t="s">
        <v>491</v>
      </c>
      <c r="Q122" s="112">
        <v>83310</v>
      </c>
    </row>
    <row r="123" spans="1:18" ht="32.25" customHeight="1" x14ac:dyDescent="0.25">
      <c r="A123" s="35" t="s">
        <v>489</v>
      </c>
      <c r="B123" s="85"/>
      <c r="C123" s="85"/>
      <c r="D123" s="85"/>
      <c r="E123" s="3" t="s">
        <v>173</v>
      </c>
      <c r="F123" s="2" t="s">
        <v>9</v>
      </c>
      <c r="G123" s="2" t="s">
        <v>30</v>
      </c>
      <c r="H123" s="3"/>
      <c r="I123" s="93"/>
      <c r="J123" s="93"/>
      <c r="K123" s="93"/>
      <c r="L123" s="93"/>
      <c r="M123" s="4"/>
      <c r="N123" s="112">
        <v>51</v>
      </c>
      <c r="O123" s="111" t="s">
        <v>502</v>
      </c>
      <c r="P123" s="111" t="s">
        <v>491</v>
      </c>
      <c r="Q123" s="112">
        <v>83390</v>
      </c>
    </row>
    <row r="124" spans="1:18" ht="32.25" customHeight="1" x14ac:dyDescent="0.25">
      <c r="A124" s="84" t="s">
        <v>410</v>
      </c>
      <c r="B124" s="85"/>
      <c r="C124" s="85"/>
      <c r="D124" s="85"/>
      <c r="E124" s="3" t="s">
        <v>173</v>
      </c>
      <c r="F124" s="2" t="s">
        <v>9</v>
      </c>
      <c r="G124" s="2" t="s">
        <v>30</v>
      </c>
      <c r="H124" s="3"/>
      <c r="I124" s="93"/>
      <c r="J124" s="93"/>
      <c r="K124" s="93"/>
      <c r="L124" s="93"/>
      <c r="M124" s="4"/>
      <c r="N124" s="112">
        <v>51</v>
      </c>
      <c r="O124" s="111" t="s">
        <v>502</v>
      </c>
      <c r="P124" s="111" t="s">
        <v>491</v>
      </c>
      <c r="Q124" s="112">
        <v>83750</v>
      </c>
    </row>
    <row r="125" spans="1:18" ht="32.25" customHeight="1" x14ac:dyDescent="0.25">
      <c r="A125" s="253" t="s">
        <v>701</v>
      </c>
      <c r="B125" s="247"/>
      <c r="C125" s="247"/>
      <c r="D125" s="247"/>
      <c r="E125" s="3"/>
      <c r="F125" s="2"/>
      <c r="G125" s="2"/>
      <c r="H125" s="3"/>
      <c r="I125" s="248"/>
      <c r="J125" s="248"/>
      <c r="K125" s="248"/>
      <c r="L125" s="248"/>
      <c r="M125" s="4"/>
      <c r="N125" s="112"/>
      <c r="O125" s="249"/>
      <c r="P125" s="249"/>
      <c r="Q125" s="112"/>
    </row>
    <row r="126" spans="1:18" ht="32.25" customHeight="1" x14ac:dyDescent="0.25">
      <c r="A126" s="40" t="s">
        <v>702</v>
      </c>
      <c r="B126" s="247"/>
      <c r="C126" s="247"/>
      <c r="D126" s="247"/>
      <c r="E126" s="3" t="s">
        <v>173</v>
      </c>
      <c r="F126" s="2" t="s">
        <v>9</v>
      </c>
      <c r="G126" s="2" t="s">
        <v>50</v>
      </c>
      <c r="H126" s="3"/>
      <c r="I126" s="248"/>
      <c r="J126" s="248"/>
      <c r="K126" s="248"/>
      <c r="L126" s="248"/>
      <c r="M126" s="4"/>
      <c r="N126" s="112">
        <v>51</v>
      </c>
      <c r="O126" s="249" t="s">
        <v>502</v>
      </c>
      <c r="P126" s="143" t="s">
        <v>703</v>
      </c>
      <c r="Q126" s="112">
        <v>83300</v>
      </c>
      <c r="R126" s="290" t="s">
        <v>730</v>
      </c>
    </row>
    <row r="127" spans="1:18" ht="18" customHeight="1" x14ac:dyDescent="0.25">
      <c r="A127" s="84" t="s">
        <v>731</v>
      </c>
      <c r="B127" s="85"/>
      <c r="C127" s="85"/>
      <c r="D127" s="85"/>
      <c r="E127" s="3" t="s">
        <v>173</v>
      </c>
      <c r="F127" s="2" t="s">
        <v>52</v>
      </c>
      <c r="G127" s="2" t="s">
        <v>20</v>
      </c>
      <c r="H127" s="3"/>
      <c r="I127" s="93"/>
      <c r="J127" s="93"/>
      <c r="K127" s="93"/>
      <c r="L127" s="93"/>
      <c r="M127" s="4"/>
      <c r="N127" s="112">
        <v>51</v>
      </c>
      <c r="O127" s="111" t="s">
        <v>580</v>
      </c>
      <c r="P127" s="143" t="s">
        <v>732</v>
      </c>
      <c r="Q127" s="112" t="s">
        <v>733</v>
      </c>
    </row>
    <row r="128" spans="1:18" ht="32.25" customHeight="1" x14ac:dyDescent="0.25">
      <c r="A128" s="84" t="s">
        <v>731</v>
      </c>
      <c r="B128" s="85"/>
      <c r="C128" s="85"/>
      <c r="D128" s="85"/>
      <c r="E128" s="3" t="s">
        <v>173</v>
      </c>
      <c r="F128" s="2" t="s">
        <v>52</v>
      </c>
      <c r="G128" s="2" t="s">
        <v>20</v>
      </c>
      <c r="H128" s="3"/>
      <c r="I128" s="291"/>
      <c r="J128" s="291"/>
      <c r="K128" s="291"/>
      <c r="L128" s="291"/>
      <c r="M128" s="4"/>
      <c r="N128" s="112">
        <v>51</v>
      </c>
      <c r="O128" s="292" t="s">
        <v>580</v>
      </c>
      <c r="P128" s="143" t="s">
        <v>732</v>
      </c>
      <c r="Q128" s="112" t="s">
        <v>735</v>
      </c>
    </row>
    <row r="129" spans="1:24" ht="32.25" customHeight="1" x14ac:dyDescent="0.25">
      <c r="A129" s="84" t="s">
        <v>707</v>
      </c>
      <c r="B129" s="85"/>
      <c r="C129" s="85"/>
      <c r="D129" s="85"/>
      <c r="E129" s="3" t="s">
        <v>173</v>
      </c>
      <c r="F129" s="2" t="s">
        <v>9</v>
      </c>
      <c r="G129" s="2" t="s">
        <v>25</v>
      </c>
      <c r="H129" s="3"/>
      <c r="I129" s="93"/>
      <c r="J129" s="93"/>
      <c r="K129" s="93"/>
      <c r="L129" s="93"/>
      <c r="M129" s="4"/>
      <c r="N129" s="112">
        <v>51</v>
      </c>
      <c r="O129" s="111" t="s">
        <v>580</v>
      </c>
      <c r="P129" s="143" t="s">
        <v>734</v>
      </c>
      <c r="Q129" s="2" t="s">
        <v>708</v>
      </c>
    </row>
    <row r="130" spans="1:24" ht="32.25" customHeight="1" x14ac:dyDescent="0.25">
      <c r="A130" s="84"/>
      <c r="B130" s="85"/>
      <c r="C130" s="85"/>
      <c r="D130" s="85"/>
      <c r="E130" s="3"/>
      <c r="F130" s="2"/>
      <c r="G130" s="2"/>
      <c r="H130" s="3"/>
      <c r="I130" s="93"/>
      <c r="J130" s="93"/>
      <c r="K130" s="93"/>
      <c r="L130" s="93"/>
      <c r="M130" s="4"/>
      <c r="N130" s="112"/>
      <c r="O130" s="111"/>
      <c r="P130" s="111"/>
      <c r="Q130" s="112"/>
    </row>
    <row r="131" spans="1:24" ht="32.25" customHeight="1" x14ac:dyDescent="0.25">
      <c r="A131" s="238" t="s">
        <v>56</v>
      </c>
      <c r="B131" s="239"/>
      <c r="C131" s="239"/>
      <c r="D131" s="239"/>
      <c r="E131" s="240">
        <v>852</v>
      </c>
      <c r="F131" s="241"/>
      <c r="G131" s="241"/>
      <c r="H131" s="242" t="s">
        <v>23</v>
      </c>
      <c r="I131" s="243"/>
      <c r="J131" s="243"/>
      <c r="K131" s="243"/>
      <c r="L131" s="243"/>
      <c r="M131" s="244"/>
      <c r="N131" s="244"/>
      <c r="O131" s="245"/>
      <c r="P131" s="245"/>
      <c r="Q131" s="244"/>
    </row>
    <row r="132" spans="1:24" s="15" customFormat="1" ht="32.25" customHeight="1" x14ac:dyDescent="0.25">
      <c r="A132" s="184" t="s">
        <v>102</v>
      </c>
      <c r="B132" s="28"/>
      <c r="C132" s="28"/>
      <c r="D132" s="28"/>
      <c r="E132" s="3" t="s">
        <v>404</v>
      </c>
      <c r="F132" s="13"/>
      <c r="G132" s="13"/>
      <c r="H132" s="67"/>
      <c r="I132" s="93"/>
      <c r="J132" s="93"/>
      <c r="K132" s="93"/>
      <c r="L132" s="93"/>
      <c r="M132" s="82"/>
      <c r="N132" s="106"/>
      <c r="O132" s="107"/>
      <c r="P132" s="108" t="s">
        <v>8</v>
      </c>
      <c r="Q132" s="106"/>
      <c r="R132" s="109"/>
      <c r="T132" s="9"/>
      <c r="X132" s="109"/>
    </row>
    <row r="133" spans="1:24" s="15" customFormat="1" ht="32.25" customHeight="1" x14ac:dyDescent="0.25">
      <c r="A133" s="40" t="s">
        <v>11</v>
      </c>
      <c r="B133" s="79"/>
      <c r="C133" s="79"/>
      <c r="D133" s="79"/>
      <c r="E133" s="3">
        <v>852</v>
      </c>
      <c r="F133" s="2" t="s">
        <v>39</v>
      </c>
      <c r="G133" s="2" t="s">
        <v>25</v>
      </c>
      <c r="H133" s="67" t="s">
        <v>618</v>
      </c>
      <c r="I133" s="93"/>
      <c r="J133" s="93"/>
      <c r="K133" s="93" t="s">
        <v>52</v>
      </c>
      <c r="L133" s="93" t="s">
        <v>111</v>
      </c>
      <c r="M133" s="4"/>
      <c r="N133" s="112">
        <v>52</v>
      </c>
      <c r="O133" s="111" t="s">
        <v>502</v>
      </c>
      <c r="P133" s="111" t="s">
        <v>8</v>
      </c>
      <c r="Q133" s="112">
        <v>80040</v>
      </c>
      <c r="R133" s="109"/>
      <c r="X133" s="109"/>
    </row>
    <row r="134" spans="1:24" ht="32.25" customHeight="1" x14ac:dyDescent="0.25">
      <c r="A134" s="53" t="s">
        <v>64</v>
      </c>
      <c r="B134" s="43"/>
      <c r="C134" s="43"/>
      <c r="D134" s="43"/>
      <c r="E134" s="42">
        <v>852</v>
      </c>
      <c r="F134" s="41" t="s">
        <v>39</v>
      </c>
      <c r="G134" s="41" t="s">
        <v>25</v>
      </c>
      <c r="H134" s="150" t="s">
        <v>619</v>
      </c>
      <c r="I134" s="151"/>
      <c r="J134" s="151"/>
      <c r="K134" s="151" t="s">
        <v>30</v>
      </c>
      <c r="L134" s="151" t="s">
        <v>140</v>
      </c>
      <c r="M134" s="152"/>
      <c r="N134" s="153">
        <v>52</v>
      </c>
      <c r="O134" s="154" t="s">
        <v>502</v>
      </c>
      <c r="P134" s="154" t="s">
        <v>8</v>
      </c>
      <c r="Q134" s="153">
        <v>80720</v>
      </c>
      <c r="S134" s="15"/>
    </row>
    <row r="135" spans="1:24" ht="35.25" customHeight="1" x14ac:dyDescent="0.25">
      <c r="A135" s="185" t="s">
        <v>432</v>
      </c>
      <c r="B135" s="17"/>
      <c r="C135" s="17"/>
      <c r="D135" s="17"/>
      <c r="E135" s="44"/>
      <c r="F135" s="44"/>
      <c r="G135" s="44"/>
      <c r="H135" s="77"/>
      <c r="I135" s="157"/>
      <c r="J135" s="157"/>
      <c r="K135" s="157"/>
      <c r="L135" s="157"/>
      <c r="M135" s="4"/>
      <c r="N135" s="112"/>
      <c r="O135" s="111"/>
      <c r="P135" s="108" t="s">
        <v>20</v>
      </c>
      <c r="Q135" s="112"/>
    </row>
    <row r="136" spans="1:24" ht="32.25" customHeight="1" x14ac:dyDescent="0.25">
      <c r="A136" s="58" t="s">
        <v>362</v>
      </c>
      <c r="B136" s="62"/>
      <c r="C136" s="62"/>
      <c r="D136" s="62"/>
      <c r="E136" s="128">
        <v>852</v>
      </c>
      <c r="F136" s="59" t="s">
        <v>39</v>
      </c>
      <c r="G136" s="59" t="s">
        <v>20</v>
      </c>
      <c r="H136" s="129" t="s">
        <v>620</v>
      </c>
      <c r="I136" s="159"/>
      <c r="J136" s="159"/>
      <c r="K136" s="159" t="s">
        <v>30</v>
      </c>
      <c r="L136" s="159" t="s">
        <v>363</v>
      </c>
      <c r="M136" s="160"/>
      <c r="N136" s="161">
        <v>52</v>
      </c>
      <c r="O136" s="162" t="s">
        <v>502</v>
      </c>
      <c r="P136" s="162" t="s">
        <v>20</v>
      </c>
      <c r="Q136" s="163" t="s">
        <v>363</v>
      </c>
      <c r="S136" s="15"/>
    </row>
    <row r="137" spans="1:24" s="15" customFormat="1" ht="32.25" customHeight="1" x14ac:dyDescent="0.25">
      <c r="A137" s="40" t="s">
        <v>360</v>
      </c>
      <c r="B137" s="28"/>
      <c r="C137" s="28"/>
      <c r="D137" s="28"/>
      <c r="E137" s="3">
        <v>852</v>
      </c>
      <c r="F137" s="2" t="s">
        <v>39</v>
      </c>
      <c r="G137" s="2" t="s">
        <v>8</v>
      </c>
      <c r="H137" s="67" t="s">
        <v>621</v>
      </c>
      <c r="I137" s="93"/>
      <c r="J137" s="93"/>
      <c r="K137" s="93" t="s">
        <v>30</v>
      </c>
      <c r="L137" s="93" t="s">
        <v>364</v>
      </c>
      <c r="M137" s="82"/>
      <c r="N137" s="112">
        <v>52</v>
      </c>
      <c r="O137" s="107" t="s">
        <v>502</v>
      </c>
      <c r="P137" s="111" t="s">
        <v>20</v>
      </c>
      <c r="Q137" s="110" t="s">
        <v>364</v>
      </c>
      <c r="R137" s="109"/>
      <c r="T137" s="9"/>
      <c r="X137" s="109"/>
    </row>
    <row r="138" spans="1:24" ht="32.25" customHeight="1" x14ac:dyDescent="0.25">
      <c r="A138" s="40" t="s">
        <v>622</v>
      </c>
      <c r="B138" s="28"/>
      <c r="C138" s="28"/>
      <c r="D138" s="28"/>
      <c r="E138" s="3">
        <v>852</v>
      </c>
      <c r="F138" s="2" t="s">
        <v>47</v>
      </c>
      <c r="G138" s="2" t="s">
        <v>9</v>
      </c>
      <c r="H138" s="67" t="s">
        <v>623</v>
      </c>
      <c r="I138" s="93"/>
      <c r="J138" s="93"/>
      <c r="K138" s="93" t="s">
        <v>30</v>
      </c>
      <c r="L138" s="93" t="s">
        <v>103</v>
      </c>
      <c r="M138" s="4"/>
      <c r="N138" s="112">
        <v>52</v>
      </c>
      <c r="O138" s="111" t="s">
        <v>502</v>
      </c>
      <c r="P138" s="111" t="s">
        <v>20</v>
      </c>
      <c r="Q138" s="110" t="s">
        <v>103</v>
      </c>
      <c r="S138" s="15"/>
    </row>
    <row r="139" spans="1:24" s="1" customFormat="1" ht="22.5" customHeight="1" x14ac:dyDescent="0.25">
      <c r="A139" s="40" t="s">
        <v>57</v>
      </c>
      <c r="B139" s="85"/>
      <c r="C139" s="85"/>
      <c r="D139" s="84"/>
      <c r="E139" s="3">
        <v>852</v>
      </c>
      <c r="F139" s="3" t="s">
        <v>39</v>
      </c>
      <c r="G139" s="3" t="s">
        <v>8</v>
      </c>
      <c r="H139" s="67" t="s">
        <v>624</v>
      </c>
      <c r="I139" s="93"/>
      <c r="J139" s="93"/>
      <c r="K139" s="93" t="s">
        <v>30</v>
      </c>
      <c r="L139" s="93" t="s">
        <v>135</v>
      </c>
      <c r="M139" s="79"/>
      <c r="N139" s="124">
        <v>52</v>
      </c>
      <c r="O139" s="110" t="s">
        <v>502</v>
      </c>
      <c r="P139" s="110" t="s">
        <v>20</v>
      </c>
      <c r="Q139" s="110" t="s">
        <v>135</v>
      </c>
      <c r="R139" s="119"/>
      <c r="T139" s="9"/>
      <c r="X139" s="119"/>
    </row>
    <row r="140" spans="1:24" ht="32.25" customHeight="1" x14ac:dyDescent="0.25">
      <c r="A140" s="40" t="s">
        <v>60</v>
      </c>
      <c r="B140" s="85"/>
      <c r="C140" s="85"/>
      <c r="D140" s="85"/>
      <c r="E140" s="3">
        <v>852</v>
      </c>
      <c r="F140" s="2" t="s">
        <v>39</v>
      </c>
      <c r="G140" s="2" t="s">
        <v>20</v>
      </c>
      <c r="H140" s="67" t="s">
        <v>625</v>
      </c>
      <c r="I140" s="93"/>
      <c r="J140" s="93"/>
      <c r="K140" s="93" t="s">
        <v>30</v>
      </c>
      <c r="L140" s="93" t="s">
        <v>137</v>
      </c>
      <c r="M140" s="4"/>
      <c r="N140" s="112">
        <v>52</v>
      </c>
      <c r="O140" s="111" t="s">
        <v>502</v>
      </c>
      <c r="P140" s="111" t="s">
        <v>20</v>
      </c>
      <c r="Q140" s="110" t="s">
        <v>137</v>
      </c>
      <c r="S140" s="15"/>
    </row>
    <row r="141" spans="1:24" ht="22.5" customHeight="1" x14ac:dyDescent="0.25">
      <c r="A141" s="53" t="s">
        <v>626</v>
      </c>
      <c r="B141" s="85"/>
      <c r="C141" s="85"/>
      <c r="D141" s="85"/>
      <c r="E141" s="3">
        <v>852</v>
      </c>
      <c r="F141" s="3" t="s">
        <v>39</v>
      </c>
      <c r="G141" s="3" t="s">
        <v>8</v>
      </c>
      <c r="H141" s="67" t="s">
        <v>627</v>
      </c>
      <c r="I141" s="93"/>
      <c r="J141" s="93"/>
      <c r="K141" s="93" t="s">
        <v>30</v>
      </c>
      <c r="L141" s="93" t="s">
        <v>365</v>
      </c>
      <c r="M141" s="4"/>
      <c r="N141" s="112">
        <v>52</v>
      </c>
      <c r="O141" s="111" t="s">
        <v>502</v>
      </c>
      <c r="P141" s="111" t="s">
        <v>20</v>
      </c>
      <c r="Q141" s="110" t="s">
        <v>365</v>
      </c>
    </row>
    <row r="142" spans="1:24" s="15" customFormat="1" ht="18" customHeight="1" x14ac:dyDescent="0.25">
      <c r="A142" s="40" t="s">
        <v>58</v>
      </c>
      <c r="B142" s="28"/>
      <c r="C142" s="28"/>
      <c r="D142" s="28"/>
      <c r="E142" s="3">
        <v>852</v>
      </c>
      <c r="F142" s="2" t="s">
        <v>39</v>
      </c>
      <c r="G142" s="2" t="s">
        <v>8</v>
      </c>
      <c r="H142" s="67" t="s">
        <v>628</v>
      </c>
      <c r="I142" s="93"/>
      <c r="J142" s="93"/>
      <c r="K142" s="93" t="s">
        <v>30</v>
      </c>
      <c r="L142" s="93" t="s">
        <v>136</v>
      </c>
      <c r="M142" s="82"/>
      <c r="N142" s="112">
        <v>52</v>
      </c>
      <c r="O142" s="107" t="s">
        <v>502</v>
      </c>
      <c r="P142" s="111" t="s">
        <v>20</v>
      </c>
      <c r="Q142" s="110" t="s">
        <v>136</v>
      </c>
      <c r="R142" s="109"/>
      <c r="T142" s="9"/>
      <c r="X142" s="109"/>
    </row>
    <row r="143" spans="1:24" ht="32.25" customHeight="1" x14ac:dyDescent="0.25">
      <c r="A143" s="40" t="s">
        <v>59</v>
      </c>
      <c r="B143" s="85"/>
      <c r="C143" s="85"/>
      <c r="D143" s="85"/>
      <c r="E143" s="3">
        <v>852</v>
      </c>
      <c r="F143" s="3" t="s">
        <v>39</v>
      </c>
      <c r="G143" s="2" t="s">
        <v>8</v>
      </c>
      <c r="H143" s="67" t="s">
        <v>629</v>
      </c>
      <c r="I143" s="93"/>
      <c r="J143" s="93"/>
      <c r="K143" s="93" t="s">
        <v>30</v>
      </c>
      <c r="L143" s="93" t="s">
        <v>365</v>
      </c>
      <c r="M143" s="4"/>
      <c r="N143" s="112">
        <v>52</v>
      </c>
      <c r="O143" s="111" t="s">
        <v>502</v>
      </c>
      <c r="P143" s="111" t="s">
        <v>20</v>
      </c>
      <c r="Q143" s="110" t="s">
        <v>365</v>
      </c>
    </row>
    <row r="144" spans="1:24" ht="32.25" customHeight="1" x14ac:dyDescent="0.25">
      <c r="A144" s="40" t="s">
        <v>58</v>
      </c>
      <c r="B144" s="85"/>
      <c r="C144" s="85"/>
      <c r="D144" s="85"/>
      <c r="E144" s="3">
        <v>852</v>
      </c>
      <c r="F144" s="2" t="s">
        <v>39</v>
      </c>
      <c r="G144" s="3" t="s">
        <v>20</v>
      </c>
      <c r="H144" s="67" t="s">
        <v>628</v>
      </c>
      <c r="I144" s="93"/>
      <c r="J144" s="93"/>
      <c r="K144" s="93" t="s">
        <v>30</v>
      </c>
      <c r="L144" s="93" t="s">
        <v>136</v>
      </c>
      <c r="M144" s="4"/>
      <c r="N144" s="112">
        <v>52</v>
      </c>
      <c r="O144" s="111" t="s">
        <v>502</v>
      </c>
      <c r="P144" s="111" t="s">
        <v>20</v>
      </c>
      <c r="Q144" s="110" t="s">
        <v>136</v>
      </c>
      <c r="S144" s="15"/>
    </row>
    <row r="145" spans="1:24" ht="32.25" customHeight="1" x14ac:dyDescent="0.25">
      <c r="A145" s="40" t="s">
        <v>626</v>
      </c>
      <c r="B145" s="85"/>
      <c r="C145" s="85"/>
      <c r="D145" s="85"/>
      <c r="E145" s="3">
        <v>852</v>
      </c>
      <c r="F145" s="3" t="s">
        <v>39</v>
      </c>
      <c r="G145" s="3" t="s">
        <v>20</v>
      </c>
      <c r="H145" s="67" t="s">
        <v>627</v>
      </c>
      <c r="I145" s="93"/>
      <c r="J145" s="93"/>
      <c r="K145" s="93" t="s">
        <v>30</v>
      </c>
      <c r="L145" s="93" t="s">
        <v>630</v>
      </c>
      <c r="M145" s="4"/>
      <c r="N145" s="112">
        <v>52</v>
      </c>
      <c r="O145" s="111" t="s">
        <v>502</v>
      </c>
      <c r="P145" s="162" t="s">
        <v>20</v>
      </c>
      <c r="Q145" s="110" t="s">
        <v>630</v>
      </c>
      <c r="S145" s="15"/>
    </row>
    <row r="146" spans="1:24" s="15" customFormat="1" ht="32.25" customHeight="1" x14ac:dyDescent="0.25">
      <c r="A146" s="40" t="s">
        <v>59</v>
      </c>
      <c r="B146" s="85"/>
      <c r="C146" s="85"/>
      <c r="D146" s="85"/>
      <c r="E146" s="3">
        <v>852</v>
      </c>
      <c r="F146" s="3" t="s">
        <v>39</v>
      </c>
      <c r="G146" s="3" t="s">
        <v>20</v>
      </c>
      <c r="H146" s="67" t="s">
        <v>629</v>
      </c>
      <c r="I146" s="93"/>
      <c r="J146" s="93"/>
      <c r="K146" s="93" t="s">
        <v>30</v>
      </c>
      <c r="L146" s="93" t="s">
        <v>365</v>
      </c>
      <c r="M146" s="82"/>
      <c r="N146" s="161">
        <v>52</v>
      </c>
      <c r="O146" s="107" t="s">
        <v>502</v>
      </c>
      <c r="P146" s="111" t="s">
        <v>20</v>
      </c>
      <c r="Q146" s="110" t="s">
        <v>365</v>
      </c>
      <c r="R146" s="109"/>
      <c r="X146" s="109"/>
    </row>
    <row r="147" spans="1:24" s="15" customFormat="1" ht="32.25" customHeight="1" x14ac:dyDescent="0.25">
      <c r="A147" s="40" t="s">
        <v>377</v>
      </c>
      <c r="B147" s="85"/>
      <c r="C147" s="85"/>
      <c r="D147" s="85"/>
      <c r="E147" s="3">
        <v>852</v>
      </c>
      <c r="F147" s="2" t="s">
        <v>39</v>
      </c>
      <c r="G147" s="2" t="s">
        <v>20</v>
      </c>
      <c r="H147" s="67" t="s">
        <v>631</v>
      </c>
      <c r="I147" s="93"/>
      <c r="J147" s="93"/>
      <c r="K147" s="93" t="s">
        <v>30</v>
      </c>
      <c r="L147" s="73" t="s">
        <v>378</v>
      </c>
      <c r="M147" s="82"/>
      <c r="N147" s="112">
        <v>52</v>
      </c>
      <c r="O147" s="107" t="s">
        <v>502</v>
      </c>
      <c r="P147" s="111" t="s">
        <v>20</v>
      </c>
      <c r="Q147" s="111" t="s">
        <v>378</v>
      </c>
      <c r="R147" s="109"/>
      <c r="X147" s="109"/>
    </row>
    <row r="148" spans="1:24" s="15" customFormat="1" ht="32.25" customHeight="1" x14ac:dyDescent="0.25">
      <c r="A148" s="40" t="s">
        <v>371</v>
      </c>
      <c r="E148" s="3">
        <v>852</v>
      </c>
      <c r="F148" s="2" t="s">
        <v>39</v>
      </c>
      <c r="G148" s="3" t="s">
        <v>20</v>
      </c>
      <c r="H148" s="67" t="s">
        <v>632</v>
      </c>
      <c r="I148" s="93"/>
      <c r="J148" s="93"/>
      <c r="K148" s="93" t="s">
        <v>30</v>
      </c>
      <c r="L148" s="73" t="s">
        <v>369</v>
      </c>
      <c r="M148" s="82"/>
      <c r="N148" s="112">
        <v>52</v>
      </c>
      <c r="O148" s="107" t="s">
        <v>502</v>
      </c>
      <c r="P148" s="110" t="s">
        <v>20</v>
      </c>
      <c r="Q148" s="111" t="s">
        <v>369</v>
      </c>
      <c r="R148" s="109"/>
      <c r="X148" s="109"/>
    </row>
    <row r="149" spans="1:24" s="15" customFormat="1" ht="32.25" customHeight="1" x14ac:dyDescent="0.25">
      <c r="A149" s="40" t="s">
        <v>396</v>
      </c>
      <c r="E149" s="3">
        <v>852</v>
      </c>
      <c r="F149" s="2" t="s">
        <v>39</v>
      </c>
      <c r="G149" s="3" t="s">
        <v>20</v>
      </c>
      <c r="H149" s="67" t="s">
        <v>633</v>
      </c>
      <c r="I149" s="93"/>
      <c r="J149" s="93"/>
      <c r="K149" s="93" t="s">
        <v>30</v>
      </c>
      <c r="L149" s="73" t="s">
        <v>368</v>
      </c>
      <c r="M149" s="82"/>
      <c r="N149" s="124">
        <v>52</v>
      </c>
      <c r="O149" s="107" t="s">
        <v>502</v>
      </c>
      <c r="P149" s="111" t="s">
        <v>20</v>
      </c>
      <c r="Q149" s="111" t="s">
        <v>368</v>
      </c>
      <c r="R149" s="109"/>
      <c r="X149" s="109"/>
    </row>
    <row r="150" spans="1:24" s="15" customFormat="1" ht="32.25" customHeight="1" x14ac:dyDescent="0.25">
      <c r="A150" s="40" t="s">
        <v>62</v>
      </c>
      <c r="B150" s="85"/>
      <c r="C150" s="85"/>
      <c r="D150" s="85"/>
      <c r="E150" s="3">
        <v>852</v>
      </c>
      <c r="F150" s="3" t="s">
        <v>39</v>
      </c>
      <c r="G150" s="3" t="s">
        <v>21</v>
      </c>
      <c r="H150" s="67" t="s">
        <v>634</v>
      </c>
      <c r="I150" s="93"/>
      <c r="J150" s="93"/>
      <c r="K150" s="93" t="s">
        <v>30</v>
      </c>
      <c r="L150" s="93" t="s">
        <v>138</v>
      </c>
      <c r="M150" s="82"/>
      <c r="N150" s="112">
        <v>52</v>
      </c>
      <c r="O150" s="107" t="s">
        <v>502</v>
      </c>
      <c r="P150" s="111" t="s">
        <v>20</v>
      </c>
      <c r="Q150" s="110" t="s">
        <v>138</v>
      </c>
      <c r="R150" s="109"/>
      <c r="X150" s="109"/>
    </row>
    <row r="151" spans="1:24" ht="32.25" customHeight="1" x14ac:dyDescent="0.25">
      <c r="A151" s="40" t="s">
        <v>58</v>
      </c>
      <c r="B151" s="85"/>
      <c r="C151" s="85"/>
      <c r="D151" s="85"/>
      <c r="E151" s="3">
        <v>852</v>
      </c>
      <c r="F151" s="2" t="s">
        <v>39</v>
      </c>
      <c r="G151" s="2" t="s">
        <v>21</v>
      </c>
      <c r="H151" s="67" t="s">
        <v>628</v>
      </c>
      <c r="I151" s="93"/>
      <c r="J151" s="93"/>
      <c r="K151" s="93" t="s">
        <v>30</v>
      </c>
      <c r="L151" s="93" t="s">
        <v>136</v>
      </c>
      <c r="M151" s="4"/>
      <c r="N151" s="112">
        <v>52</v>
      </c>
      <c r="O151" s="111" t="s">
        <v>502</v>
      </c>
      <c r="P151" s="111" t="s">
        <v>20</v>
      </c>
      <c r="Q151" s="110" t="s">
        <v>136</v>
      </c>
      <c r="S151" s="15"/>
    </row>
    <row r="152" spans="1:24" ht="32.25" customHeight="1" x14ac:dyDescent="0.25">
      <c r="A152" s="40" t="s">
        <v>59</v>
      </c>
      <c r="B152" s="85"/>
      <c r="C152" s="85"/>
      <c r="D152" s="85"/>
      <c r="E152" s="3">
        <v>852</v>
      </c>
      <c r="F152" s="3" t="s">
        <v>39</v>
      </c>
      <c r="G152" s="3" t="s">
        <v>21</v>
      </c>
      <c r="H152" s="67" t="s">
        <v>629</v>
      </c>
      <c r="I152" s="93"/>
      <c r="J152" s="93"/>
      <c r="K152" s="93" t="s">
        <v>30</v>
      </c>
      <c r="L152" s="93" t="s">
        <v>365</v>
      </c>
      <c r="M152" s="4"/>
      <c r="N152" s="112">
        <v>52</v>
      </c>
      <c r="O152" s="111" t="s">
        <v>502</v>
      </c>
      <c r="P152" s="110" t="s">
        <v>20</v>
      </c>
      <c r="Q152" s="110" t="s">
        <v>365</v>
      </c>
      <c r="S152" s="15"/>
    </row>
    <row r="153" spans="1:24" ht="32.25" customHeight="1" x14ac:dyDescent="0.25">
      <c r="A153" s="85" t="s">
        <v>635</v>
      </c>
      <c r="B153" s="85"/>
      <c r="C153" s="85"/>
      <c r="D153" s="85"/>
      <c r="E153" s="3">
        <v>852</v>
      </c>
      <c r="F153" s="2" t="s">
        <v>39</v>
      </c>
      <c r="G153" s="2" t="s">
        <v>21</v>
      </c>
      <c r="H153" s="150" t="s">
        <v>636</v>
      </c>
      <c r="I153" s="93"/>
      <c r="J153" s="93"/>
      <c r="K153" s="93" t="s">
        <v>30</v>
      </c>
      <c r="L153" s="93" t="s">
        <v>637</v>
      </c>
      <c r="M153" s="4"/>
      <c r="N153" s="112">
        <v>52</v>
      </c>
      <c r="O153" s="111" t="s">
        <v>502</v>
      </c>
      <c r="P153" s="111" t="s">
        <v>20</v>
      </c>
      <c r="Q153" s="110" t="s">
        <v>637</v>
      </c>
      <c r="S153" s="15"/>
    </row>
    <row r="154" spans="1:24" ht="32.25" customHeight="1" x14ac:dyDescent="0.25">
      <c r="A154" s="7" t="s">
        <v>638</v>
      </c>
      <c r="B154" s="85"/>
      <c r="C154" s="85"/>
      <c r="D154" s="85"/>
      <c r="E154" s="3">
        <v>852</v>
      </c>
      <c r="F154" s="3" t="s">
        <v>39</v>
      </c>
      <c r="G154" s="3" t="s">
        <v>21</v>
      </c>
      <c r="H154" s="92" t="s">
        <v>639</v>
      </c>
      <c r="I154" s="93"/>
      <c r="J154" s="93"/>
      <c r="K154" s="93" t="s">
        <v>30</v>
      </c>
      <c r="L154" s="93" t="s">
        <v>640</v>
      </c>
      <c r="M154" s="4"/>
      <c r="N154" s="112">
        <v>52</v>
      </c>
      <c r="O154" s="111" t="s">
        <v>502</v>
      </c>
      <c r="P154" s="111" t="s">
        <v>20</v>
      </c>
      <c r="Q154" s="110" t="s">
        <v>640</v>
      </c>
      <c r="S154" s="15"/>
    </row>
    <row r="155" spans="1:24" ht="45" customHeight="1" x14ac:dyDescent="0.25">
      <c r="A155" s="85" t="s">
        <v>412</v>
      </c>
      <c r="B155" s="85"/>
      <c r="C155" s="85"/>
      <c r="D155" s="85"/>
      <c r="E155" s="3">
        <v>852</v>
      </c>
      <c r="F155" s="3" t="s">
        <v>39</v>
      </c>
      <c r="G155" s="3" t="s">
        <v>21</v>
      </c>
      <c r="H155" s="92" t="s">
        <v>641</v>
      </c>
      <c r="I155" s="93"/>
      <c r="J155" s="93"/>
      <c r="K155" s="93" t="s">
        <v>30</v>
      </c>
      <c r="L155" s="93" t="s">
        <v>413</v>
      </c>
      <c r="M155" s="4"/>
      <c r="N155" s="112">
        <v>52</v>
      </c>
      <c r="O155" s="111" t="s">
        <v>502</v>
      </c>
      <c r="P155" s="111" t="s">
        <v>20</v>
      </c>
      <c r="Q155" s="110" t="s">
        <v>413</v>
      </c>
      <c r="S155" s="15"/>
    </row>
    <row r="156" spans="1:24" s="15" customFormat="1" ht="32.25" customHeight="1" x14ac:dyDescent="0.25">
      <c r="A156" s="125" t="s">
        <v>104</v>
      </c>
      <c r="B156" s="67"/>
      <c r="C156" s="67"/>
      <c r="D156" s="67"/>
      <c r="E156" s="67"/>
      <c r="F156" s="67"/>
      <c r="G156" s="67"/>
      <c r="H156" s="67"/>
      <c r="I156" s="93"/>
      <c r="J156" s="93"/>
      <c r="K156" s="93"/>
      <c r="L156" s="93"/>
      <c r="M156" s="82"/>
      <c r="N156" s="161">
        <v>52</v>
      </c>
      <c r="O156" s="107"/>
      <c r="P156" s="108" t="s">
        <v>21</v>
      </c>
      <c r="Q156" s="110"/>
      <c r="R156" s="109"/>
      <c r="T156" s="9"/>
      <c r="X156" s="109"/>
    </row>
    <row r="157" spans="1:24" s="15" customFormat="1" ht="32.25" customHeight="1" x14ac:dyDescent="0.25">
      <c r="A157" s="40" t="s">
        <v>361</v>
      </c>
      <c r="B157" s="28"/>
      <c r="C157" s="28"/>
      <c r="D157" s="28"/>
      <c r="E157" s="3">
        <v>852</v>
      </c>
      <c r="F157" s="2" t="s">
        <v>39</v>
      </c>
      <c r="G157" s="2" t="s">
        <v>8</v>
      </c>
      <c r="H157" s="67" t="s">
        <v>642</v>
      </c>
      <c r="I157" s="93"/>
      <c r="J157" s="93"/>
      <c r="K157" s="93" t="s">
        <v>16</v>
      </c>
      <c r="L157" s="93" t="s">
        <v>392</v>
      </c>
      <c r="M157" s="82"/>
      <c r="N157" s="112">
        <v>52</v>
      </c>
      <c r="O157" s="111" t="s">
        <v>502</v>
      </c>
      <c r="P157" s="111" t="s">
        <v>21</v>
      </c>
      <c r="Q157" s="110" t="s">
        <v>392</v>
      </c>
      <c r="R157" s="109"/>
      <c r="X157" s="109"/>
    </row>
    <row r="158" spans="1:24" s="15" customFormat="1" ht="32.25" customHeight="1" x14ac:dyDescent="0.25">
      <c r="A158" s="40" t="s">
        <v>361</v>
      </c>
      <c r="B158" s="28"/>
      <c r="C158" s="28"/>
      <c r="D158" s="28"/>
      <c r="E158" s="3">
        <v>852</v>
      </c>
      <c r="F158" s="2" t="s">
        <v>39</v>
      </c>
      <c r="G158" s="2" t="s">
        <v>20</v>
      </c>
      <c r="H158" s="67" t="s">
        <v>642</v>
      </c>
      <c r="I158" s="93"/>
      <c r="J158" s="93"/>
      <c r="K158" s="93" t="s">
        <v>16</v>
      </c>
      <c r="L158" s="93" t="s">
        <v>392</v>
      </c>
      <c r="M158" s="82"/>
      <c r="N158" s="112">
        <v>52</v>
      </c>
      <c r="O158" s="111" t="s">
        <v>502</v>
      </c>
      <c r="P158" s="111" t="s">
        <v>21</v>
      </c>
      <c r="Q158" s="110" t="s">
        <v>392</v>
      </c>
      <c r="R158" s="109"/>
      <c r="X158" s="109"/>
    </row>
    <row r="159" spans="1:24" ht="32.25" customHeight="1" x14ac:dyDescent="0.25">
      <c r="A159" s="58" t="s">
        <v>361</v>
      </c>
      <c r="B159" s="62"/>
      <c r="C159" s="62"/>
      <c r="D159" s="62"/>
      <c r="E159" s="128">
        <v>852</v>
      </c>
      <c r="F159" s="59" t="s">
        <v>39</v>
      </c>
      <c r="G159" s="59" t="s">
        <v>21</v>
      </c>
      <c r="H159" s="129" t="s">
        <v>642</v>
      </c>
      <c r="I159" s="93"/>
      <c r="J159" s="93"/>
      <c r="K159" s="93" t="s">
        <v>16</v>
      </c>
      <c r="L159" s="93" t="s">
        <v>392</v>
      </c>
      <c r="M159" s="4"/>
      <c r="N159" s="124">
        <v>52</v>
      </c>
      <c r="O159" s="111" t="s">
        <v>502</v>
      </c>
      <c r="P159" s="111" t="s">
        <v>21</v>
      </c>
      <c r="Q159" s="110" t="s">
        <v>392</v>
      </c>
      <c r="S159" s="15"/>
    </row>
    <row r="160" spans="1:24" ht="51.75" customHeight="1" x14ac:dyDescent="0.25">
      <c r="A160" s="40" t="s">
        <v>361</v>
      </c>
      <c r="B160" s="28"/>
      <c r="C160" s="28"/>
      <c r="D160" s="28"/>
      <c r="E160" s="3">
        <v>852</v>
      </c>
      <c r="F160" s="2" t="s">
        <v>39</v>
      </c>
      <c r="G160" s="2" t="s">
        <v>25</v>
      </c>
      <c r="H160" s="67" t="s">
        <v>642</v>
      </c>
      <c r="I160" s="93"/>
      <c r="J160" s="93"/>
      <c r="K160" s="93" t="s">
        <v>16</v>
      </c>
      <c r="L160" s="93" t="s">
        <v>392</v>
      </c>
      <c r="M160" s="4"/>
      <c r="N160" s="112">
        <v>52</v>
      </c>
      <c r="O160" s="111" t="s">
        <v>502</v>
      </c>
      <c r="P160" s="111" t="s">
        <v>21</v>
      </c>
      <c r="Q160" s="110" t="s">
        <v>392</v>
      </c>
      <c r="S160" s="15"/>
    </row>
    <row r="161" spans="1:24" s="15" customFormat="1" ht="32.25" customHeight="1" x14ac:dyDescent="0.25">
      <c r="A161" s="185" t="s">
        <v>434</v>
      </c>
      <c r="B161" s="186"/>
      <c r="C161" s="67"/>
      <c r="D161" s="67"/>
      <c r="E161" s="67"/>
      <c r="F161" s="67"/>
      <c r="G161" s="67"/>
      <c r="H161" s="67"/>
      <c r="I161" s="93"/>
      <c r="J161" s="93"/>
      <c r="K161" s="93"/>
      <c r="L161" s="93"/>
      <c r="M161" s="82"/>
      <c r="N161" s="112">
        <v>52</v>
      </c>
      <c r="O161" s="107"/>
      <c r="P161" s="108" t="s">
        <v>9</v>
      </c>
      <c r="Q161" s="110"/>
      <c r="R161" s="109"/>
      <c r="T161" s="9"/>
      <c r="X161" s="109"/>
    </row>
    <row r="162" spans="1:24" ht="32.25" customHeight="1" x14ac:dyDescent="0.25">
      <c r="A162" s="58" t="s">
        <v>643</v>
      </c>
      <c r="B162" s="85"/>
      <c r="C162" s="85"/>
      <c r="D162" s="85"/>
      <c r="E162" s="3">
        <v>852</v>
      </c>
      <c r="F162" s="2" t="s">
        <v>39</v>
      </c>
      <c r="G162" s="2" t="s">
        <v>20</v>
      </c>
      <c r="H162" s="67" t="s">
        <v>644</v>
      </c>
      <c r="I162" s="93"/>
      <c r="J162" s="93"/>
      <c r="K162" s="93" t="s">
        <v>30</v>
      </c>
      <c r="L162" s="93" t="s">
        <v>376</v>
      </c>
      <c r="M162" s="4"/>
      <c r="N162" s="112">
        <v>52</v>
      </c>
      <c r="O162" s="111" t="s">
        <v>502</v>
      </c>
      <c r="P162" s="111" t="s">
        <v>9</v>
      </c>
      <c r="Q162" s="110" t="s">
        <v>376</v>
      </c>
      <c r="S162" s="15"/>
    </row>
    <row r="163" spans="1:24" s="15" customFormat="1" ht="32.25" customHeight="1" x14ac:dyDescent="0.25">
      <c r="A163" s="185" t="s">
        <v>433</v>
      </c>
      <c r="B163" s="186"/>
      <c r="C163" s="67"/>
      <c r="D163" s="67"/>
      <c r="E163" s="67"/>
      <c r="F163" s="67"/>
      <c r="G163" s="67"/>
      <c r="H163" s="67"/>
      <c r="I163" s="93"/>
      <c r="J163" s="93"/>
      <c r="K163" s="93"/>
      <c r="L163" s="93"/>
      <c r="M163" s="82"/>
      <c r="N163" s="112">
        <v>52</v>
      </c>
      <c r="O163" s="107"/>
      <c r="P163" s="108" t="s">
        <v>15</v>
      </c>
      <c r="Q163" s="110"/>
      <c r="R163" s="109"/>
      <c r="T163" s="9"/>
      <c r="X163" s="109"/>
    </row>
    <row r="164" spans="1:24" s="15" customFormat="1" ht="32.25" customHeight="1" x14ac:dyDescent="0.25">
      <c r="A164" s="40" t="s">
        <v>645</v>
      </c>
      <c r="E164" s="3">
        <v>852</v>
      </c>
      <c r="F164" s="2" t="s">
        <v>39</v>
      </c>
      <c r="G164" s="3" t="s">
        <v>8</v>
      </c>
      <c r="H164" s="67" t="s">
        <v>646</v>
      </c>
      <c r="I164" s="93"/>
      <c r="J164" s="93"/>
      <c r="K164" s="93" t="s">
        <v>30</v>
      </c>
      <c r="L164" s="93" t="s">
        <v>647</v>
      </c>
      <c r="M164" s="82"/>
      <c r="N164" s="112">
        <v>52</v>
      </c>
      <c r="O164" s="111" t="s">
        <v>502</v>
      </c>
      <c r="P164" s="111" t="s">
        <v>15</v>
      </c>
      <c r="Q164" s="110" t="s">
        <v>647</v>
      </c>
      <c r="R164" s="109"/>
      <c r="X164" s="109"/>
    </row>
    <row r="165" spans="1:24" s="15" customFormat="1" ht="32.25" customHeight="1" x14ac:dyDescent="0.25">
      <c r="A165" s="40" t="s">
        <v>648</v>
      </c>
      <c r="B165" s="85"/>
      <c r="C165" s="85"/>
      <c r="D165" s="85"/>
      <c r="E165" s="3">
        <v>852</v>
      </c>
      <c r="F165" s="2" t="s">
        <v>39</v>
      </c>
      <c r="G165" s="3" t="s">
        <v>20</v>
      </c>
      <c r="H165" s="67" t="s">
        <v>649</v>
      </c>
      <c r="I165" s="93"/>
      <c r="J165" s="93"/>
      <c r="K165" s="93" t="s">
        <v>30</v>
      </c>
      <c r="L165" s="73" t="s">
        <v>650</v>
      </c>
      <c r="M165" s="82"/>
      <c r="N165" s="112">
        <v>52</v>
      </c>
      <c r="O165" s="111" t="s">
        <v>502</v>
      </c>
      <c r="P165" s="111" t="s">
        <v>15</v>
      </c>
      <c r="Q165" s="111" t="s">
        <v>650</v>
      </c>
      <c r="R165" s="109"/>
      <c r="X165" s="109"/>
    </row>
    <row r="166" spans="1:24" s="15" customFormat="1" ht="32.25" customHeight="1" x14ac:dyDescent="0.25">
      <c r="A166" s="40" t="s">
        <v>651</v>
      </c>
      <c r="B166" s="85"/>
      <c r="C166" s="85"/>
      <c r="D166" s="85"/>
      <c r="E166" s="3">
        <v>852</v>
      </c>
      <c r="F166" s="2" t="s">
        <v>39</v>
      </c>
      <c r="G166" s="3" t="s">
        <v>20</v>
      </c>
      <c r="H166" s="67" t="s">
        <v>652</v>
      </c>
      <c r="I166" s="93"/>
      <c r="J166" s="93"/>
      <c r="K166" s="93" t="s">
        <v>30</v>
      </c>
      <c r="L166" s="73" t="s">
        <v>653</v>
      </c>
      <c r="M166" s="82"/>
      <c r="N166" s="161">
        <v>52</v>
      </c>
      <c r="O166" s="111" t="s">
        <v>502</v>
      </c>
      <c r="P166" s="111" t="s">
        <v>15</v>
      </c>
      <c r="Q166" s="111" t="s">
        <v>653</v>
      </c>
      <c r="R166" s="109"/>
      <c r="X166" s="109"/>
    </row>
    <row r="167" spans="1:24" s="15" customFormat="1" ht="32.25" customHeight="1" x14ac:dyDescent="0.25">
      <c r="A167" s="40" t="s">
        <v>645</v>
      </c>
      <c r="E167" s="3">
        <v>852</v>
      </c>
      <c r="F167" s="2" t="s">
        <v>39</v>
      </c>
      <c r="G167" s="3" t="s">
        <v>20</v>
      </c>
      <c r="H167" s="67" t="s">
        <v>646</v>
      </c>
      <c r="I167" s="93"/>
      <c r="J167" s="93"/>
      <c r="K167" s="93" t="s">
        <v>30</v>
      </c>
      <c r="L167" s="73" t="s">
        <v>647</v>
      </c>
      <c r="M167" s="82"/>
      <c r="N167" s="112">
        <v>52</v>
      </c>
      <c r="O167" s="111" t="s">
        <v>502</v>
      </c>
      <c r="P167" s="111" t="s">
        <v>15</v>
      </c>
      <c r="Q167" s="111" t="s">
        <v>647</v>
      </c>
      <c r="R167" s="109"/>
      <c r="X167" s="109"/>
    </row>
    <row r="168" spans="1:24" x14ac:dyDescent="0.25">
      <c r="A168" s="187" t="s">
        <v>107</v>
      </c>
      <c r="B168" s="17"/>
      <c r="C168" s="17"/>
      <c r="D168" s="17"/>
      <c r="E168" s="44"/>
      <c r="F168" s="44"/>
      <c r="G168" s="44"/>
      <c r="H168" s="77"/>
      <c r="I168" s="157"/>
      <c r="J168" s="157"/>
      <c r="K168" s="157"/>
      <c r="L168" s="157"/>
      <c r="M168" s="4"/>
      <c r="N168" s="112">
        <v>52</v>
      </c>
      <c r="O168" s="111"/>
      <c r="P168" s="143" t="s">
        <v>50</v>
      </c>
      <c r="Q168" s="188"/>
    </row>
    <row r="169" spans="1:24" s="15" customFormat="1" ht="32.25" customHeight="1" x14ac:dyDescent="0.25">
      <c r="A169" s="58" t="s">
        <v>61</v>
      </c>
      <c r="B169" s="127"/>
      <c r="C169" s="127"/>
      <c r="D169" s="127"/>
      <c r="E169" s="128">
        <v>852</v>
      </c>
      <c r="F169" s="59" t="s">
        <v>39</v>
      </c>
      <c r="G169" s="128" t="s">
        <v>20</v>
      </c>
      <c r="H169" s="129" t="s">
        <v>654</v>
      </c>
      <c r="I169" s="159"/>
      <c r="J169" s="159"/>
      <c r="K169" s="159" t="s">
        <v>655</v>
      </c>
      <c r="L169" s="189" t="s">
        <v>640</v>
      </c>
      <c r="M169" s="190"/>
      <c r="N169" s="124">
        <v>52</v>
      </c>
      <c r="O169" s="191" t="s">
        <v>502</v>
      </c>
      <c r="P169" s="191" t="s">
        <v>50</v>
      </c>
      <c r="Q169" s="162" t="s">
        <v>640</v>
      </c>
      <c r="R169" s="109"/>
      <c r="X169" s="109"/>
    </row>
    <row r="170" spans="1:24" ht="32.25" customHeight="1" x14ac:dyDescent="0.25">
      <c r="A170" s="192" t="s">
        <v>106</v>
      </c>
      <c r="B170" s="28"/>
      <c r="C170" s="28"/>
      <c r="D170" s="28"/>
      <c r="E170" s="3"/>
      <c r="F170" s="13"/>
      <c r="G170" s="13"/>
      <c r="H170" s="67" t="s">
        <v>23</v>
      </c>
      <c r="I170" s="93"/>
      <c r="J170" s="93"/>
      <c r="K170" s="93"/>
      <c r="L170" s="93"/>
      <c r="M170" s="4"/>
      <c r="N170" s="112">
        <v>52</v>
      </c>
      <c r="O170" s="111"/>
      <c r="P170" s="108" t="s">
        <v>39</v>
      </c>
      <c r="Q170" s="110"/>
      <c r="S170" s="15"/>
    </row>
    <row r="171" spans="1:24" ht="21.75" customHeight="1" x14ac:dyDescent="0.25">
      <c r="A171" s="53" t="s">
        <v>63</v>
      </c>
      <c r="B171" s="43"/>
      <c r="C171" s="43"/>
      <c r="D171" s="43"/>
      <c r="E171" s="42">
        <v>852</v>
      </c>
      <c r="F171" s="41" t="s">
        <v>39</v>
      </c>
      <c r="G171" s="41" t="s">
        <v>39</v>
      </c>
      <c r="H171" s="150" t="s">
        <v>656</v>
      </c>
      <c r="I171" s="151"/>
      <c r="J171" s="151"/>
      <c r="K171" s="151" t="s">
        <v>531</v>
      </c>
      <c r="L171" s="151" t="s">
        <v>139</v>
      </c>
      <c r="M171" s="152"/>
      <c r="N171" s="112">
        <v>52</v>
      </c>
      <c r="O171" s="154" t="s">
        <v>502</v>
      </c>
      <c r="P171" s="154" t="s">
        <v>39</v>
      </c>
      <c r="Q171" s="155" t="s">
        <v>139</v>
      </c>
      <c r="S171" s="15"/>
    </row>
    <row r="172" spans="1:24" ht="28.5" x14ac:dyDescent="0.25">
      <c r="A172" s="164" t="s">
        <v>97</v>
      </c>
      <c r="B172" s="17"/>
      <c r="C172" s="17"/>
      <c r="D172" s="17"/>
      <c r="E172" s="44"/>
      <c r="F172" s="44"/>
      <c r="G172" s="44"/>
      <c r="H172" s="77"/>
      <c r="I172" s="157"/>
      <c r="J172" s="157"/>
      <c r="K172" s="157"/>
      <c r="L172" s="157"/>
      <c r="M172" s="4"/>
      <c r="N172" s="112">
        <v>52</v>
      </c>
      <c r="O172" s="111"/>
      <c r="P172" s="108" t="s">
        <v>28</v>
      </c>
      <c r="Q172" s="188"/>
    </row>
    <row r="173" spans="1:24" ht="32.25" customHeight="1" x14ac:dyDescent="0.25">
      <c r="A173" s="58" t="s">
        <v>65</v>
      </c>
      <c r="B173" s="62"/>
      <c r="C173" s="62"/>
      <c r="D173" s="62"/>
      <c r="E173" s="128">
        <v>852</v>
      </c>
      <c r="F173" s="59" t="s">
        <v>47</v>
      </c>
      <c r="G173" s="59" t="s">
        <v>21</v>
      </c>
      <c r="H173" s="129" t="s">
        <v>657</v>
      </c>
      <c r="I173" s="159"/>
      <c r="J173" s="159"/>
      <c r="K173" s="159" t="s">
        <v>87</v>
      </c>
      <c r="L173" s="159" t="s">
        <v>105</v>
      </c>
      <c r="M173" s="160"/>
      <c r="N173" s="112">
        <v>52</v>
      </c>
      <c r="O173" s="162" t="s">
        <v>502</v>
      </c>
      <c r="P173" s="162" t="s">
        <v>28</v>
      </c>
      <c r="Q173" s="163" t="s">
        <v>105</v>
      </c>
      <c r="S173" s="15"/>
    </row>
    <row r="174" spans="1:24" ht="32.25" customHeight="1" x14ac:dyDescent="0.25">
      <c r="A174" s="40" t="s">
        <v>65</v>
      </c>
      <c r="B174" s="28"/>
      <c r="C174" s="28"/>
      <c r="D174" s="28"/>
      <c r="E174" s="3">
        <v>852</v>
      </c>
      <c r="F174" s="2" t="s">
        <v>47</v>
      </c>
      <c r="G174" s="2" t="s">
        <v>9</v>
      </c>
      <c r="H174" s="67" t="s">
        <v>657</v>
      </c>
      <c r="I174" s="93"/>
      <c r="J174" s="93"/>
      <c r="K174" s="93" t="s">
        <v>87</v>
      </c>
      <c r="L174" s="93" t="s">
        <v>105</v>
      </c>
      <c r="M174" s="4"/>
      <c r="N174" s="112">
        <v>52</v>
      </c>
      <c r="O174" s="111" t="s">
        <v>502</v>
      </c>
      <c r="P174" s="111" t="s">
        <v>28</v>
      </c>
      <c r="Q174" s="110" t="s">
        <v>105</v>
      </c>
      <c r="S174" s="15"/>
    </row>
    <row r="175" spans="1:24" s="15" customFormat="1" ht="32.25" customHeight="1" x14ac:dyDescent="0.25">
      <c r="A175" s="40" t="s">
        <v>658</v>
      </c>
      <c r="B175" s="84"/>
      <c r="C175" s="84"/>
      <c r="D175" s="84"/>
      <c r="E175" s="3">
        <v>852</v>
      </c>
      <c r="F175" s="2" t="s">
        <v>47</v>
      </c>
      <c r="G175" s="2" t="s">
        <v>9</v>
      </c>
      <c r="H175" s="67" t="s">
        <v>659</v>
      </c>
      <c r="I175" s="93"/>
      <c r="J175" s="93"/>
      <c r="K175" s="93" t="s">
        <v>87</v>
      </c>
      <c r="L175" s="93" t="s">
        <v>149</v>
      </c>
      <c r="M175" s="82"/>
      <c r="N175" s="112">
        <v>52</v>
      </c>
      <c r="O175" s="107" t="s">
        <v>502</v>
      </c>
      <c r="P175" s="107" t="s">
        <v>28</v>
      </c>
      <c r="Q175" s="110" t="s">
        <v>149</v>
      </c>
      <c r="R175" s="109"/>
      <c r="X175" s="109"/>
    </row>
    <row r="176" spans="1:24" ht="32.25" customHeight="1" x14ac:dyDescent="0.25">
      <c r="A176" s="40" t="s">
        <v>660</v>
      </c>
      <c r="B176" s="84"/>
      <c r="C176" s="84"/>
      <c r="D176" s="84"/>
      <c r="E176" s="3">
        <v>852</v>
      </c>
      <c r="F176" s="2" t="s">
        <v>47</v>
      </c>
      <c r="G176" s="2" t="s">
        <v>9</v>
      </c>
      <c r="H176" s="67" t="s">
        <v>661</v>
      </c>
      <c r="I176" s="93"/>
      <c r="J176" s="93"/>
      <c r="K176" s="93" t="s">
        <v>662</v>
      </c>
      <c r="L176" s="93" t="s">
        <v>663</v>
      </c>
      <c r="M176" s="4"/>
      <c r="N176" s="112">
        <v>52</v>
      </c>
      <c r="O176" s="111" t="s">
        <v>502</v>
      </c>
      <c r="P176" s="111" t="s">
        <v>28</v>
      </c>
      <c r="Q176" s="110" t="s">
        <v>663</v>
      </c>
      <c r="S176" s="15"/>
    </row>
    <row r="177" spans="1:24" ht="32.25" customHeight="1" x14ac:dyDescent="0.25">
      <c r="A177" s="40" t="s">
        <v>664</v>
      </c>
      <c r="B177" s="84"/>
      <c r="C177" s="84"/>
      <c r="D177" s="84"/>
      <c r="E177" s="3">
        <v>852</v>
      </c>
      <c r="F177" s="2" t="s">
        <v>47</v>
      </c>
      <c r="G177" s="2" t="s">
        <v>50</v>
      </c>
      <c r="H177" s="67" t="s">
        <v>665</v>
      </c>
      <c r="I177" s="93"/>
      <c r="J177" s="93"/>
      <c r="K177" s="93" t="s">
        <v>87</v>
      </c>
      <c r="L177" s="93" t="s">
        <v>147</v>
      </c>
      <c r="M177" s="4"/>
      <c r="N177" s="112">
        <v>52</v>
      </c>
      <c r="O177" s="111" t="s">
        <v>502</v>
      </c>
      <c r="P177" s="111" t="s">
        <v>28</v>
      </c>
      <c r="Q177" s="110" t="s">
        <v>147</v>
      </c>
      <c r="S177" s="15"/>
    </row>
    <row r="178" spans="1:24" ht="32.25" customHeight="1" x14ac:dyDescent="0.25">
      <c r="A178" s="40" t="s">
        <v>666</v>
      </c>
      <c r="B178" s="85"/>
      <c r="C178" s="85"/>
      <c r="D178" s="85"/>
      <c r="E178" s="3">
        <v>852</v>
      </c>
      <c r="F178" s="3" t="s">
        <v>47</v>
      </c>
      <c r="G178" s="3" t="s">
        <v>50</v>
      </c>
      <c r="H178" s="67" t="s">
        <v>667</v>
      </c>
      <c r="I178" s="93"/>
      <c r="J178" s="93"/>
      <c r="K178" s="93" t="s">
        <v>87</v>
      </c>
      <c r="L178" s="93" t="s">
        <v>148</v>
      </c>
      <c r="M178" s="4"/>
      <c r="N178" s="112">
        <v>52</v>
      </c>
      <c r="O178" s="111" t="s">
        <v>502</v>
      </c>
      <c r="P178" s="111" t="s">
        <v>28</v>
      </c>
      <c r="Q178" s="110" t="s">
        <v>148</v>
      </c>
      <c r="S178" s="15"/>
    </row>
    <row r="179" spans="1:24" ht="32.25" customHeight="1" x14ac:dyDescent="0.25">
      <c r="A179" s="193" t="s">
        <v>67</v>
      </c>
      <c r="B179" s="194"/>
      <c r="C179" s="194"/>
      <c r="D179" s="194"/>
      <c r="E179" s="195">
        <v>853</v>
      </c>
      <c r="F179" s="196"/>
      <c r="G179" s="196"/>
      <c r="H179" s="197" t="s">
        <v>23</v>
      </c>
      <c r="I179" s="198"/>
      <c r="J179" s="198"/>
      <c r="K179" s="198"/>
      <c r="L179" s="198"/>
      <c r="M179" s="199"/>
      <c r="N179" s="199"/>
      <c r="O179" s="196"/>
      <c r="P179" s="196"/>
      <c r="Q179" s="198"/>
      <c r="S179" s="15"/>
    </row>
    <row r="180" spans="1:24" ht="32.25" customHeight="1" x14ac:dyDescent="0.25">
      <c r="A180" s="200" t="s">
        <v>7</v>
      </c>
      <c r="B180" s="24"/>
      <c r="C180" s="24"/>
      <c r="D180" s="24"/>
      <c r="E180" s="2">
        <v>853</v>
      </c>
      <c r="F180" s="12" t="s">
        <v>8</v>
      </c>
      <c r="G180" s="12"/>
      <c r="H180" s="67" t="s">
        <v>23</v>
      </c>
      <c r="I180" s="93"/>
      <c r="J180" s="93"/>
      <c r="K180" s="93"/>
      <c r="L180" s="93"/>
      <c r="M180" s="4"/>
      <c r="N180" s="112"/>
      <c r="O180" s="111"/>
      <c r="P180" s="111"/>
      <c r="Q180" s="110"/>
      <c r="S180" s="15"/>
    </row>
    <row r="181" spans="1:24" ht="49.5" customHeight="1" x14ac:dyDescent="0.25">
      <c r="A181" s="184" t="s">
        <v>668</v>
      </c>
      <c r="B181" s="28"/>
      <c r="C181" s="28"/>
      <c r="D181" s="28"/>
      <c r="E181" s="2">
        <v>853</v>
      </c>
      <c r="F181" s="13" t="s">
        <v>8</v>
      </c>
      <c r="G181" s="13" t="s">
        <v>50</v>
      </c>
      <c r="H181" s="67" t="s">
        <v>23</v>
      </c>
      <c r="I181" s="93"/>
      <c r="J181" s="93"/>
      <c r="K181" s="93"/>
      <c r="L181" s="93"/>
      <c r="M181" s="4"/>
      <c r="N181" s="112"/>
      <c r="O181" s="111"/>
      <c r="P181" s="108" t="s">
        <v>8</v>
      </c>
      <c r="Q181" s="110"/>
      <c r="S181" s="15"/>
    </row>
    <row r="182" spans="1:24" ht="32.25" customHeight="1" x14ac:dyDescent="0.25">
      <c r="A182" s="40" t="s">
        <v>11</v>
      </c>
      <c r="B182" s="79"/>
      <c r="C182" s="79"/>
      <c r="D182" s="79"/>
      <c r="E182" s="2">
        <v>853</v>
      </c>
      <c r="F182" s="2" t="s">
        <v>10</v>
      </c>
      <c r="G182" s="2" t="s">
        <v>50</v>
      </c>
      <c r="H182" s="67" t="s">
        <v>669</v>
      </c>
      <c r="I182" s="93"/>
      <c r="J182" s="93"/>
      <c r="K182" s="93" t="s">
        <v>52</v>
      </c>
      <c r="L182" s="93" t="s">
        <v>111</v>
      </c>
      <c r="M182" s="4"/>
      <c r="N182" s="112">
        <v>53</v>
      </c>
      <c r="O182" s="111" t="s">
        <v>502</v>
      </c>
      <c r="P182" s="111" t="s">
        <v>8</v>
      </c>
      <c r="Q182" s="110" t="s">
        <v>111</v>
      </c>
      <c r="S182" s="15"/>
    </row>
    <row r="183" spans="1:24" ht="32.25" customHeight="1" x14ac:dyDescent="0.25">
      <c r="A183" s="40" t="s">
        <v>159</v>
      </c>
      <c r="B183" s="79"/>
      <c r="C183" s="79"/>
      <c r="D183" s="79"/>
      <c r="E183" s="2">
        <v>853</v>
      </c>
      <c r="F183" s="2" t="s">
        <v>8</v>
      </c>
      <c r="G183" s="2" t="s">
        <v>50</v>
      </c>
      <c r="H183" s="67" t="s">
        <v>670</v>
      </c>
      <c r="I183" s="93"/>
      <c r="J183" s="93"/>
      <c r="K183" s="93" t="s">
        <v>52</v>
      </c>
      <c r="L183" s="93" t="s">
        <v>161</v>
      </c>
      <c r="M183" s="4"/>
      <c r="N183" s="112">
        <v>53</v>
      </c>
      <c r="O183" s="111" t="s">
        <v>502</v>
      </c>
      <c r="P183" s="111" t="s">
        <v>8</v>
      </c>
      <c r="Q183" s="110" t="s">
        <v>161</v>
      </c>
      <c r="S183" s="15"/>
    </row>
    <row r="184" spans="1:24" ht="44.25" customHeight="1" x14ac:dyDescent="0.25">
      <c r="A184" s="201" t="s">
        <v>671</v>
      </c>
      <c r="B184" s="24"/>
      <c r="C184" s="24"/>
      <c r="D184" s="24"/>
      <c r="E184" s="2">
        <v>853</v>
      </c>
      <c r="F184" s="19" t="s">
        <v>69</v>
      </c>
      <c r="G184" s="19"/>
      <c r="H184" s="67" t="s">
        <v>23</v>
      </c>
      <c r="I184" s="93"/>
      <c r="J184" s="93"/>
      <c r="K184" s="93"/>
      <c r="L184" s="93"/>
      <c r="M184" s="4"/>
      <c r="N184" s="112"/>
      <c r="O184" s="111"/>
      <c r="P184" s="111"/>
      <c r="Q184" s="110"/>
      <c r="S184" s="15"/>
    </row>
    <row r="185" spans="1:24" ht="32.25" customHeight="1" x14ac:dyDescent="0.25">
      <c r="A185" s="51" t="s">
        <v>70</v>
      </c>
      <c r="B185" s="28"/>
      <c r="C185" s="28"/>
      <c r="D185" s="28"/>
      <c r="E185" s="2">
        <v>853</v>
      </c>
      <c r="F185" s="16" t="s">
        <v>69</v>
      </c>
      <c r="G185" s="16" t="s">
        <v>8</v>
      </c>
      <c r="H185" s="67" t="s">
        <v>23</v>
      </c>
      <c r="I185" s="93"/>
      <c r="J185" s="93"/>
      <c r="K185" s="93"/>
      <c r="L185" s="93"/>
      <c r="M185" s="4"/>
      <c r="N185" s="112"/>
      <c r="O185" s="111"/>
      <c r="P185" s="111"/>
      <c r="Q185" s="110"/>
      <c r="S185" s="15"/>
    </row>
    <row r="186" spans="1:24" ht="42" customHeight="1" x14ac:dyDescent="0.25">
      <c r="A186" s="103" t="s">
        <v>672</v>
      </c>
      <c r="B186" s="28"/>
      <c r="C186" s="28"/>
      <c r="D186" s="28"/>
      <c r="E186" s="2"/>
      <c r="F186" s="16"/>
      <c r="G186" s="16"/>
      <c r="H186" s="67"/>
      <c r="I186" s="93"/>
      <c r="J186" s="93"/>
      <c r="K186" s="93"/>
      <c r="L186" s="93"/>
      <c r="M186" s="4"/>
      <c r="N186" s="112"/>
      <c r="O186" s="111"/>
      <c r="P186" s="108" t="s">
        <v>20</v>
      </c>
      <c r="Q186" s="110"/>
      <c r="S186" s="15"/>
    </row>
    <row r="187" spans="1:24" ht="32.25" customHeight="1" x14ac:dyDescent="0.25">
      <c r="A187" s="40" t="s">
        <v>359</v>
      </c>
      <c r="B187" s="28"/>
      <c r="C187" s="28"/>
      <c r="D187" s="28"/>
      <c r="E187" s="2">
        <v>853</v>
      </c>
      <c r="F187" s="16" t="s">
        <v>69</v>
      </c>
      <c r="G187" s="16" t="s">
        <v>8</v>
      </c>
      <c r="H187" s="67" t="s">
        <v>673</v>
      </c>
      <c r="I187" s="93"/>
      <c r="J187" s="93"/>
      <c r="K187" s="93" t="s">
        <v>30</v>
      </c>
      <c r="L187" s="93" t="s">
        <v>108</v>
      </c>
      <c r="M187" s="4"/>
      <c r="N187" s="112">
        <v>53</v>
      </c>
      <c r="O187" s="111" t="s">
        <v>502</v>
      </c>
      <c r="P187" s="111" t="s">
        <v>20</v>
      </c>
      <c r="Q187" s="110" t="s">
        <v>108</v>
      </c>
      <c r="S187" s="15"/>
    </row>
    <row r="188" spans="1:24" ht="32.25" customHeight="1" x14ac:dyDescent="0.25">
      <c r="A188" s="40" t="s">
        <v>109</v>
      </c>
      <c r="B188" s="85"/>
      <c r="C188" s="85"/>
      <c r="D188" s="85"/>
      <c r="E188" s="2">
        <v>853</v>
      </c>
      <c r="F188" s="2" t="s">
        <v>69</v>
      </c>
      <c r="G188" s="2" t="s">
        <v>20</v>
      </c>
      <c r="H188" s="67" t="s">
        <v>674</v>
      </c>
      <c r="I188" s="93"/>
      <c r="J188" s="93"/>
      <c r="K188" s="93" t="s">
        <v>30</v>
      </c>
      <c r="L188" s="93" t="s">
        <v>142</v>
      </c>
      <c r="M188" s="4"/>
      <c r="N188" s="112">
        <v>53</v>
      </c>
      <c r="O188" s="111" t="s">
        <v>502</v>
      </c>
      <c r="P188" s="111" t="s">
        <v>20</v>
      </c>
      <c r="Q188" s="110" t="s">
        <v>142</v>
      </c>
      <c r="S188" s="15"/>
    </row>
    <row r="189" spans="1:24" ht="32.25" customHeight="1" x14ac:dyDescent="0.25">
      <c r="A189" s="96" t="s">
        <v>675</v>
      </c>
      <c r="B189" s="202"/>
      <c r="C189" s="202"/>
      <c r="D189" s="202"/>
      <c r="E189" s="203"/>
      <c r="F189" s="203"/>
      <c r="G189" s="203"/>
      <c r="H189" s="204"/>
      <c r="I189" s="205"/>
      <c r="J189" s="205"/>
      <c r="K189" s="205"/>
      <c r="L189" s="205"/>
      <c r="M189" s="206"/>
      <c r="N189" s="206"/>
      <c r="O189" s="203"/>
      <c r="P189" s="203"/>
      <c r="Q189" s="205"/>
      <c r="S189" s="15"/>
    </row>
    <row r="190" spans="1:24" s="15" customFormat="1" ht="32.25" customHeight="1" x14ac:dyDescent="0.25">
      <c r="A190" s="50" t="s">
        <v>71</v>
      </c>
      <c r="B190" s="48"/>
      <c r="C190" s="48"/>
      <c r="D190" s="48"/>
      <c r="E190" s="12">
        <v>854</v>
      </c>
      <c r="F190" s="12"/>
      <c r="G190" s="12"/>
      <c r="H190" s="207" t="s">
        <v>23</v>
      </c>
      <c r="I190" s="208"/>
      <c r="J190" s="208"/>
      <c r="K190" s="208"/>
      <c r="L190" s="208"/>
      <c r="M190" s="82"/>
      <c r="N190" s="106"/>
      <c r="O190" s="107"/>
      <c r="P190" s="107"/>
      <c r="Q190" s="209"/>
      <c r="R190" s="109"/>
      <c r="X190" s="109"/>
    </row>
    <row r="191" spans="1:24" ht="56.25" customHeight="1" x14ac:dyDescent="0.25">
      <c r="A191" s="51" t="s">
        <v>72</v>
      </c>
      <c r="B191" s="28"/>
      <c r="C191" s="28"/>
      <c r="D191" s="28"/>
      <c r="E191" s="3">
        <v>854</v>
      </c>
      <c r="F191" s="13" t="s">
        <v>8</v>
      </c>
      <c r="G191" s="13" t="s">
        <v>21</v>
      </c>
      <c r="H191" s="67" t="s">
        <v>23</v>
      </c>
      <c r="I191" s="93"/>
      <c r="J191" s="93"/>
      <c r="K191" s="93"/>
      <c r="L191" s="93"/>
      <c r="M191" s="4"/>
      <c r="N191" s="112"/>
      <c r="O191" s="111"/>
      <c r="P191" s="111"/>
      <c r="Q191" s="110"/>
      <c r="S191" s="15"/>
    </row>
    <row r="192" spans="1:24" ht="32.25" customHeight="1" x14ac:dyDescent="0.25">
      <c r="A192" s="40" t="s">
        <v>11</v>
      </c>
      <c r="B192" s="79"/>
      <c r="C192" s="79"/>
      <c r="D192" s="79"/>
      <c r="E192" s="3">
        <v>854</v>
      </c>
      <c r="F192" s="2" t="s">
        <v>10</v>
      </c>
      <c r="G192" s="2" t="s">
        <v>21</v>
      </c>
      <c r="H192" s="67" t="s">
        <v>73</v>
      </c>
      <c r="I192" s="93"/>
      <c r="J192" s="93"/>
      <c r="K192" s="93"/>
      <c r="L192" s="93" t="s">
        <v>111</v>
      </c>
      <c r="M192" s="4"/>
      <c r="N192" s="112"/>
      <c r="O192" s="111"/>
      <c r="P192" s="111"/>
      <c r="Q192" s="110" t="s">
        <v>111</v>
      </c>
      <c r="S192" s="15"/>
    </row>
    <row r="193" spans="1:24" s="23" customFormat="1" ht="24" customHeight="1" x14ac:dyDescent="0.25">
      <c r="A193" s="50" t="s">
        <v>74</v>
      </c>
      <c r="B193" s="48"/>
      <c r="C193" s="48"/>
      <c r="D193" s="48"/>
      <c r="E193" s="19">
        <v>857</v>
      </c>
      <c r="F193" s="12"/>
      <c r="G193" s="12"/>
      <c r="H193" s="207" t="s">
        <v>23</v>
      </c>
      <c r="I193" s="208"/>
      <c r="J193" s="208"/>
      <c r="K193" s="208"/>
      <c r="L193" s="208"/>
      <c r="M193" s="48"/>
      <c r="N193" s="210"/>
      <c r="O193" s="211"/>
      <c r="P193" s="211"/>
      <c r="Q193" s="209"/>
      <c r="R193" s="212"/>
      <c r="S193" s="15"/>
      <c r="X193" s="212"/>
    </row>
    <row r="194" spans="1:24" s="15" customFormat="1" ht="32.25" customHeight="1" x14ac:dyDescent="0.25">
      <c r="A194" s="51" t="s">
        <v>68</v>
      </c>
      <c r="B194" s="28"/>
      <c r="C194" s="28"/>
      <c r="D194" s="28"/>
      <c r="E194" s="3">
        <v>857</v>
      </c>
      <c r="F194" s="13" t="s">
        <v>8</v>
      </c>
      <c r="G194" s="13" t="s">
        <v>50</v>
      </c>
      <c r="H194" s="67" t="s">
        <v>23</v>
      </c>
      <c r="I194" s="93"/>
      <c r="J194" s="93"/>
      <c r="K194" s="93"/>
      <c r="L194" s="93"/>
      <c r="M194" s="82"/>
      <c r="N194" s="106"/>
      <c r="O194" s="107"/>
      <c r="P194" s="107"/>
      <c r="Q194" s="110"/>
      <c r="R194" s="109"/>
      <c r="X194" s="109"/>
    </row>
    <row r="195" spans="1:24" s="15" customFormat="1" ht="32.25" customHeight="1" x14ac:dyDescent="0.25">
      <c r="A195" s="40" t="s">
        <v>11</v>
      </c>
      <c r="B195" s="28"/>
      <c r="C195" s="28"/>
      <c r="D195" s="28"/>
      <c r="E195" s="3">
        <v>857</v>
      </c>
      <c r="F195" s="2" t="s">
        <v>8</v>
      </c>
      <c r="G195" s="2" t="s">
        <v>50</v>
      </c>
      <c r="H195" s="67" t="s">
        <v>73</v>
      </c>
      <c r="I195" s="93"/>
      <c r="J195" s="93"/>
      <c r="K195" s="93"/>
      <c r="L195" s="93" t="s">
        <v>111</v>
      </c>
      <c r="M195" s="82"/>
      <c r="N195" s="106"/>
      <c r="O195" s="107"/>
      <c r="P195" s="107"/>
      <c r="Q195" s="110" t="s">
        <v>111</v>
      </c>
      <c r="R195" s="109"/>
      <c r="X195" s="109"/>
    </row>
    <row r="196" spans="1:24" ht="32.25" customHeight="1" x14ac:dyDescent="0.25">
      <c r="A196" s="40" t="s">
        <v>75</v>
      </c>
      <c r="B196" s="85"/>
      <c r="C196" s="85"/>
      <c r="D196" s="85"/>
      <c r="E196" s="3">
        <v>857</v>
      </c>
      <c r="F196" s="2" t="s">
        <v>8</v>
      </c>
      <c r="G196" s="2" t="s">
        <v>50</v>
      </c>
      <c r="H196" s="67" t="s">
        <v>76</v>
      </c>
      <c r="I196" s="93"/>
      <c r="J196" s="93"/>
      <c r="K196" s="93"/>
      <c r="L196" s="93" t="s">
        <v>144</v>
      </c>
      <c r="M196" s="4"/>
      <c r="N196" s="112"/>
      <c r="O196" s="111"/>
      <c r="P196" s="111"/>
      <c r="Q196" s="110" t="s">
        <v>144</v>
      </c>
      <c r="S196" s="15"/>
    </row>
    <row r="197" spans="1:24" ht="32.25" customHeight="1" x14ac:dyDescent="0.25">
      <c r="A197" s="40" t="s">
        <v>77</v>
      </c>
      <c r="B197" s="85"/>
      <c r="C197" s="85"/>
      <c r="D197" s="2" t="s">
        <v>8</v>
      </c>
      <c r="E197" s="3">
        <v>857</v>
      </c>
      <c r="F197" s="2" t="s">
        <v>10</v>
      </c>
      <c r="G197" s="2" t="s">
        <v>50</v>
      </c>
      <c r="H197" s="67" t="s">
        <v>78</v>
      </c>
      <c r="I197" s="93"/>
      <c r="J197" s="93"/>
      <c r="K197" s="93"/>
      <c r="L197" s="93" t="s">
        <v>143</v>
      </c>
      <c r="M197" s="4"/>
      <c r="N197" s="112"/>
      <c r="O197" s="111"/>
      <c r="P197" s="111"/>
      <c r="Q197" s="110" t="s">
        <v>143</v>
      </c>
      <c r="S197" s="15"/>
    </row>
    <row r="198" spans="1:24" ht="32.25" customHeight="1" x14ac:dyDescent="0.25">
      <c r="A198" s="40" t="s">
        <v>357</v>
      </c>
      <c r="B198" s="85"/>
      <c r="C198" s="85"/>
      <c r="D198" s="85"/>
      <c r="E198" s="2">
        <v>853</v>
      </c>
      <c r="F198" s="2" t="s">
        <v>8</v>
      </c>
      <c r="G198" s="2" t="s">
        <v>52</v>
      </c>
      <c r="H198" s="67" t="s">
        <v>141</v>
      </c>
      <c r="I198" s="93"/>
      <c r="J198" s="93"/>
      <c r="K198" s="93"/>
      <c r="L198" s="93" t="s">
        <v>158</v>
      </c>
      <c r="M198" s="4"/>
      <c r="N198" s="112"/>
      <c r="O198" s="111"/>
      <c r="P198" s="111"/>
      <c r="Q198" s="110" t="s">
        <v>158</v>
      </c>
      <c r="S198" s="15"/>
    </row>
    <row r="199" spans="1:24" ht="32.25" customHeight="1" x14ac:dyDescent="0.25">
      <c r="A199" s="11" t="s">
        <v>49</v>
      </c>
      <c r="B199" s="85"/>
      <c r="C199" s="85"/>
      <c r="D199" s="17"/>
      <c r="E199" s="3">
        <v>851</v>
      </c>
      <c r="F199" s="2" t="s">
        <v>47</v>
      </c>
      <c r="G199" s="2" t="s">
        <v>50</v>
      </c>
      <c r="H199" s="92" t="s">
        <v>141</v>
      </c>
      <c r="I199" s="93" t="s">
        <v>484</v>
      </c>
      <c r="J199" s="93"/>
      <c r="K199" s="93"/>
      <c r="L199" s="93" t="s">
        <v>158</v>
      </c>
      <c r="M199" s="4"/>
      <c r="N199" s="112">
        <v>70</v>
      </c>
      <c r="O199" s="111"/>
      <c r="P199" s="111"/>
      <c r="Q199" s="110" t="s">
        <v>158</v>
      </c>
    </row>
    <row r="200" spans="1:24" ht="32.25" customHeight="1" x14ac:dyDescent="0.25">
      <c r="A200" s="40" t="s">
        <v>160</v>
      </c>
      <c r="B200" s="85"/>
      <c r="C200" s="85"/>
      <c r="D200" s="85"/>
      <c r="E200" s="2">
        <v>853</v>
      </c>
      <c r="F200" s="2" t="s">
        <v>8</v>
      </c>
      <c r="G200" s="2" t="s">
        <v>16</v>
      </c>
      <c r="H200" s="67" t="s">
        <v>162</v>
      </c>
      <c r="I200" s="93"/>
      <c r="J200" s="93"/>
      <c r="K200" s="93"/>
      <c r="L200" s="93" t="s">
        <v>163</v>
      </c>
      <c r="M200" s="4"/>
      <c r="N200" s="112"/>
      <c r="O200" s="111"/>
      <c r="P200" s="111"/>
      <c r="Q200" s="110" t="s">
        <v>163</v>
      </c>
      <c r="S200" s="15"/>
    </row>
    <row r="201" spans="1:24" ht="18" customHeight="1" x14ac:dyDescent="0.25">
      <c r="A201" s="5" t="s">
        <v>79</v>
      </c>
      <c r="B201" s="5"/>
      <c r="C201" s="5"/>
      <c r="D201" s="5"/>
      <c r="E201" s="16"/>
      <c r="F201" s="13"/>
      <c r="G201" s="13"/>
      <c r="H201" s="83"/>
      <c r="I201" s="213"/>
      <c r="J201" s="213"/>
      <c r="K201" s="213"/>
      <c r="L201" s="213"/>
      <c r="M201" s="4"/>
      <c r="N201" s="112"/>
      <c r="O201" s="111"/>
      <c r="P201" s="111"/>
      <c r="Q201" s="112"/>
      <c r="S201" s="15"/>
    </row>
    <row r="202" spans="1:24" s="36" customFormat="1" ht="17.25" customHeight="1" x14ac:dyDescent="0.25">
      <c r="A202" s="45" t="s">
        <v>370</v>
      </c>
      <c r="E202" s="55"/>
      <c r="F202" s="55"/>
      <c r="G202" s="55"/>
      <c r="H202" s="55"/>
      <c r="I202" s="214"/>
      <c r="J202" s="214"/>
      <c r="K202" s="214"/>
      <c r="L202" s="214"/>
      <c r="M202" s="215"/>
      <c r="N202" s="216"/>
      <c r="O202" s="217"/>
      <c r="P202" s="217"/>
      <c r="Q202" s="216"/>
      <c r="R202" s="218"/>
      <c r="X202" s="218"/>
    </row>
    <row r="203" spans="1:24" s="74" customFormat="1" ht="17.25" customHeight="1" x14ac:dyDescent="0.25">
      <c r="E203" s="75"/>
      <c r="F203" s="75"/>
      <c r="G203" s="75"/>
      <c r="H203" s="75"/>
      <c r="I203" s="219"/>
      <c r="J203" s="219"/>
      <c r="K203" s="219"/>
      <c r="L203" s="219"/>
      <c r="M203" s="220"/>
      <c r="N203" s="221"/>
      <c r="O203" s="222"/>
      <c r="P203" s="222"/>
      <c r="Q203" s="221"/>
      <c r="R203" s="223"/>
      <c r="X203" s="223"/>
    </row>
    <row r="204" spans="1:24" s="36" customFormat="1" ht="17.25" customHeight="1" x14ac:dyDescent="0.25">
      <c r="A204" s="45" t="s">
        <v>405</v>
      </c>
      <c r="E204" s="55"/>
      <c r="F204" s="55"/>
      <c r="G204" s="55"/>
      <c r="H204" s="55"/>
      <c r="I204" s="214"/>
      <c r="J204" s="214"/>
      <c r="K204" s="214"/>
      <c r="L204" s="214"/>
      <c r="M204" s="215"/>
      <c r="N204" s="216"/>
      <c r="O204" s="217"/>
      <c r="P204" s="217"/>
      <c r="Q204" s="216"/>
      <c r="R204" s="218"/>
      <c r="X204" s="218"/>
    </row>
    <row r="205" spans="1:24" s="74" customFormat="1" ht="17.25" customHeight="1" x14ac:dyDescent="0.25">
      <c r="E205" s="75"/>
      <c r="F205" s="75"/>
      <c r="G205" s="75"/>
      <c r="H205" s="75"/>
      <c r="I205" s="219"/>
      <c r="J205" s="219"/>
      <c r="K205" s="219"/>
      <c r="L205" s="219"/>
      <c r="M205" s="220"/>
      <c r="N205" s="221"/>
      <c r="O205" s="222"/>
      <c r="P205" s="222"/>
      <c r="Q205" s="221"/>
      <c r="R205" s="223"/>
      <c r="X205" s="223"/>
    </row>
    <row r="206" spans="1:24" s="36" customFormat="1" ht="17.25" hidden="1" customHeight="1" x14ac:dyDescent="0.25">
      <c r="A206" s="45"/>
      <c r="E206" s="55"/>
      <c r="F206" s="55"/>
      <c r="G206" s="55"/>
      <c r="H206" s="55"/>
      <c r="I206" s="214"/>
      <c r="J206" s="214"/>
      <c r="K206" s="214"/>
      <c r="L206" s="214"/>
      <c r="M206" s="215"/>
      <c r="N206" s="216"/>
      <c r="O206" s="217"/>
      <c r="P206" s="217"/>
      <c r="Q206" s="216"/>
      <c r="R206" s="218"/>
      <c r="X206" s="218"/>
    </row>
    <row r="207" spans="1:24" s="33" customFormat="1" ht="12.75" hidden="1" x14ac:dyDescent="0.25">
      <c r="A207" s="45" t="s">
        <v>367</v>
      </c>
      <c r="E207" s="55"/>
      <c r="F207" s="55"/>
      <c r="G207" s="55"/>
      <c r="H207" s="55"/>
      <c r="I207" s="214"/>
      <c r="J207" s="214"/>
      <c r="K207" s="214"/>
      <c r="L207" s="214"/>
      <c r="M207" s="224"/>
      <c r="N207" s="225"/>
      <c r="O207" s="226"/>
      <c r="P207" s="226"/>
      <c r="Q207" s="225"/>
      <c r="R207" s="227"/>
      <c r="X207" s="227"/>
    </row>
    <row r="208" spans="1:24" hidden="1" x14ac:dyDescent="0.25">
      <c r="A208" s="45"/>
      <c r="E208" s="55"/>
      <c r="F208" s="55"/>
      <c r="G208" s="55"/>
      <c r="H208" s="55"/>
      <c r="I208" s="214"/>
      <c r="J208" s="214"/>
      <c r="K208" s="214"/>
      <c r="L208" s="214"/>
    </row>
    <row r="209" spans="1:24" hidden="1" x14ac:dyDescent="0.25">
      <c r="A209" s="45"/>
      <c r="E209" s="55"/>
      <c r="F209" s="55"/>
      <c r="G209" s="55"/>
      <c r="H209" s="55"/>
      <c r="I209" s="214"/>
      <c r="J209" s="214"/>
      <c r="K209" s="214"/>
      <c r="L209" s="214"/>
    </row>
    <row r="210" spans="1:24" hidden="1" x14ac:dyDescent="0.25">
      <c r="E210" s="55"/>
      <c r="F210" s="55"/>
      <c r="G210" s="55"/>
    </row>
    <row r="211" spans="1:24" hidden="1" x14ac:dyDescent="0.25">
      <c r="E211" s="55"/>
      <c r="F211" s="55"/>
      <c r="G211" s="55"/>
    </row>
    <row r="212" spans="1:24" hidden="1" x14ac:dyDescent="0.25">
      <c r="E212" s="55"/>
      <c r="F212" s="55"/>
      <c r="G212" s="55"/>
    </row>
    <row r="213" spans="1:24" hidden="1" x14ac:dyDescent="0.25">
      <c r="E213" s="55"/>
      <c r="F213" s="55"/>
      <c r="G213" s="55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X213" s="9"/>
    </row>
    <row r="214" spans="1:24" hidden="1" x14ac:dyDescent="0.25">
      <c r="A214" s="45"/>
      <c r="E214" s="55"/>
      <c r="F214" s="55"/>
      <c r="G214" s="55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X214" s="9"/>
    </row>
    <row r="215" spans="1:24" hidden="1" x14ac:dyDescent="0.25">
      <c r="A215" s="45"/>
      <c r="E215" s="55"/>
      <c r="F215" s="55"/>
      <c r="G215" s="55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X215" s="9"/>
    </row>
    <row r="216" spans="1:24" hidden="1" x14ac:dyDescent="0.25">
      <c r="A216" s="45"/>
      <c r="E216" s="55"/>
      <c r="F216" s="55"/>
      <c r="G216" s="55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X216" s="9"/>
    </row>
    <row r="217" spans="1:24" hidden="1" x14ac:dyDescent="0.25">
      <c r="A217" s="45"/>
      <c r="E217" s="55"/>
      <c r="F217" s="55"/>
      <c r="G217" s="55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X217" s="9"/>
    </row>
    <row r="218" spans="1:24" hidden="1" x14ac:dyDescent="0.25">
      <c r="A218" s="45"/>
      <c r="E218" s="55"/>
      <c r="F218" s="55"/>
      <c r="G218" s="55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X218" s="9"/>
    </row>
    <row r="219" spans="1:24" hidden="1" x14ac:dyDescent="0.25">
      <c r="A219" s="45"/>
      <c r="E219" s="55"/>
      <c r="F219" s="55"/>
      <c r="G219" s="55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X219" s="9"/>
    </row>
    <row r="220" spans="1:24" hidden="1" x14ac:dyDescent="0.25">
      <c r="A220" s="45"/>
      <c r="E220" s="55"/>
      <c r="F220" s="55"/>
      <c r="G220" s="55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X220" s="9"/>
    </row>
    <row r="221" spans="1:24" hidden="1" x14ac:dyDescent="0.25">
      <c r="A221" s="45"/>
      <c r="E221" s="55"/>
      <c r="F221" s="55"/>
      <c r="G221" s="55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X221" s="9"/>
    </row>
    <row r="222" spans="1:24" hidden="1" x14ac:dyDescent="0.25">
      <c r="A222" s="45"/>
      <c r="E222" s="55"/>
      <c r="F222" s="55"/>
      <c r="G222" s="55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X222" s="9"/>
    </row>
    <row r="223" spans="1:24" hidden="1" x14ac:dyDescent="0.25">
      <c r="A223" s="45"/>
      <c r="E223" s="55"/>
      <c r="F223" s="55"/>
      <c r="G223" s="55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X223" s="9"/>
    </row>
    <row r="224" spans="1:24" hidden="1" x14ac:dyDescent="0.25">
      <c r="A224" s="45"/>
      <c r="E224" s="55"/>
      <c r="F224" s="55"/>
      <c r="G224" s="55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X224" s="9"/>
    </row>
    <row r="225" spans="1:24" hidden="1" x14ac:dyDescent="0.25">
      <c r="A225" s="45"/>
      <c r="E225" s="55"/>
      <c r="F225" s="55"/>
      <c r="G225" s="55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X225" s="9"/>
    </row>
    <row r="226" spans="1:24" hidden="1" x14ac:dyDescent="0.25">
      <c r="A226" s="45"/>
      <c r="E226" s="55"/>
      <c r="F226" s="55"/>
      <c r="G226" s="55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X226" s="9"/>
    </row>
    <row r="227" spans="1:24" hidden="1" x14ac:dyDescent="0.25">
      <c r="A227" s="45"/>
      <c r="E227" s="55"/>
      <c r="F227" s="55"/>
      <c r="G227" s="55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X227" s="9"/>
    </row>
    <row r="228" spans="1:24" x14ac:dyDescent="0.25">
      <c r="A228" s="45" t="s">
        <v>403</v>
      </c>
      <c r="E228" s="55"/>
      <c r="F228" s="55"/>
      <c r="G228" s="55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X228" s="9"/>
    </row>
    <row r="229" spans="1:24" x14ac:dyDescent="0.25">
      <c r="A229" s="45" t="s">
        <v>676</v>
      </c>
      <c r="E229" s="55"/>
      <c r="F229" s="55"/>
      <c r="G229" s="55"/>
    </row>
    <row r="230" spans="1:24" x14ac:dyDescent="0.25">
      <c r="A230" s="45"/>
      <c r="E230" s="55"/>
      <c r="F230" s="55"/>
      <c r="G230" s="55"/>
    </row>
    <row r="231" spans="1:24" s="15" customFormat="1" ht="14.25" x14ac:dyDescent="0.25">
      <c r="A231" s="38" t="s">
        <v>677</v>
      </c>
      <c r="B231" s="18"/>
      <c r="C231" s="18"/>
      <c r="D231" s="18"/>
      <c r="E231" s="229" t="s">
        <v>173</v>
      </c>
      <c r="F231" s="229"/>
      <c r="G231" s="229"/>
      <c r="H231" s="80"/>
      <c r="I231" s="230"/>
      <c r="J231" s="230"/>
      <c r="K231" s="230"/>
      <c r="L231" s="230"/>
      <c r="M231" s="231"/>
      <c r="N231" s="232"/>
      <c r="O231" s="233"/>
      <c r="P231" s="233"/>
      <c r="Q231" s="232"/>
      <c r="R231" s="109"/>
      <c r="X231" s="109"/>
    </row>
    <row r="232" spans="1:24" x14ac:dyDescent="0.25">
      <c r="A232" s="46" t="s">
        <v>678</v>
      </c>
      <c r="B232" s="17"/>
      <c r="C232" s="17"/>
      <c r="D232" s="17"/>
      <c r="E232" s="76">
        <v>851</v>
      </c>
      <c r="F232" s="76" t="s">
        <v>8</v>
      </c>
      <c r="G232" s="76">
        <v>13</v>
      </c>
      <c r="H232" s="77" t="s">
        <v>679</v>
      </c>
      <c r="I232" s="234"/>
      <c r="J232" s="234"/>
      <c r="K232" s="234"/>
      <c r="L232" s="234"/>
    </row>
    <row r="233" spans="1:24" x14ac:dyDescent="0.25">
      <c r="A233" s="46" t="s">
        <v>680</v>
      </c>
      <c r="B233" s="17"/>
      <c r="C233" s="17"/>
      <c r="D233" s="17"/>
      <c r="E233" s="76" t="s">
        <v>173</v>
      </c>
      <c r="F233" s="76" t="s">
        <v>9</v>
      </c>
      <c r="G233" s="76" t="s">
        <v>15</v>
      </c>
      <c r="H233" s="77" t="s">
        <v>681</v>
      </c>
      <c r="I233" s="234"/>
      <c r="J233" s="234"/>
      <c r="K233" s="234"/>
      <c r="L233" s="234"/>
    </row>
    <row r="234" spans="1:24" x14ac:dyDescent="0.25">
      <c r="A234" s="46" t="s">
        <v>682</v>
      </c>
      <c r="B234" s="17"/>
      <c r="C234" s="17"/>
      <c r="D234" s="17"/>
      <c r="E234" s="76" t="s">
        <v>173</v>
      </c>
      <c r="F234" s="76" t="s">
        <v>15</v>
      </c>
      <c r="G234" s="76" t="s">
        <v>15</v>
      </c>
      <c r="H234" s="32" t="s">
        <v>683</v>
      </c>
      <c r="I234" s="235"/>
      <c r="J234" s="235"/>
      <c r="K234" s="235"/>
      <c r="L234" s="235"/>
    </row>
    <row r="235" spans="1:24" x14ac:dyDescent="0.25">
      <c r="A235" s="46" t="s">
        <v>684</v>
      </c>
      <c r="B235" s="17"/>
      <c r="C235" s="17"/>
      <c r="D235" s="17"/>
      <c r="E235" s="34">
        <v>851</v>
      </c>
      <c r="F235" s="44" t="s">
        <v>28</v>
      </c>
      <c r="G235" s="44" t="s">
        <v>8</v>
      </c>
      <c r="H235" s="34" t="s">
        <v>685</v>
      </c>
      <c r="I235" s="236"/>
      <c r="J235" s="236"/>
      <c r="K235" s="236"/>
      <c r="L235" s="236"/>
    </row>
    <row r="236" spans="1:24" x14ac:dyDescent="0.25">
      <c r="A236" s="46" t="s">
        <v>686</v>
      </c>
      <c r="B236" s="17"/>
      <c r="C236" s="17"/>
      <c r="D236" s="17"/>
      <c r="E236" s="34">
        <v>851</v>
      </c>
      <c r="F236" s="44" t="s">
        <v>28</v>
      </c>
      <c r="G236" s="44" t="s">
        <v>8</v>
      </c>
      <c r="H236" s="34" t="s">
        <v>685</v>
      </c>
      <c r="I236" s="236"/>
      <c r="J236" s="236"/>
      <c r="K236" s="236"/>
      <c r="L236" s="236"/>
    </row>
    <row r="237" spans="1:24" s="15" customFormat="1" ht="14.25" x14ac:dyDescent="0.25">
      <c r="A237" s="38" t="s">
        <v>687</v>
      </c>
      <c r="B237" s="18"/>
      <c r="C237" s="18"/>
      <c r="D237" s="18"/>
      <c r="E237" s="229" t="s">
        <v>173</v>
      </c>
      <c r="F237" s="229"/>
      <c r="G237" s="229"/>
      <c r="H237" s="80"/>
      <c r="I237" s="230"/>
      <c r="J237" s="230"/>
      <c r="K237" s="230"/>
      <c r="L237" s="230"/>
      <c r="M237" s="231"/>
      <c r="N237" s="232"/>
      <c r="O237" s="233"/>
      <c r="P237" s="233"/>
      <c r="Q237" s="232"/>
      <c r="R237" s="109"/>
      <c r="X237" s="109"/>
    </row>
    <row r="238" spans="1:24" x14ac:dyDescent="0.25">
      <c r="A238" s="46" t="s">
        <v>688</v>
      </c>
      <c r="B238" s="17"/>
      <c r="C238" s="17"/>
      <c r="D238" s="17"/>
      <c r="E238" s="76" t="s">
        <v>404</v>
      </c>
      <c r="F238" s="76" t="s">
        <v>39</v>
      </c>
      <c r="G238" s="76" t="s">
        <v>20</v>
      </c>
      <c r="H238" s="77" t="s">
        <v>689</v>
      </c>
      <c r="I238" s="234"/>
      <c r="J238" s="234"/>
      <c r="K238" s="234"/>
      <c r="L238" s="234"/>
    </row>
    <row r="239" spans="1:24" x14ac:dyDescent="0.25">
      <c r="A239" s="46" t="s">
        <v>690</v>
      </c>
      <c r="B239" s="17"/>
      <c r="C239" s="17"/>
      <c r="D239" s="17"/>
      <c r="E239" s="76" t="s">
        <v>404</v>
      </c>
      <c r="F239" s="76" t="s">
        <v>39</v>
      </c>
      <c r="G239" s="76" t="s">
        <v>20</v>
      </c>
      <c r="H239" s="77" t="s">
        <v>691</v>
      </c>
      <c r="I239" s="234"/>
      <c r="J239" s="234"/>
      <c r="K239" s="234"/>
      <c r="L239" s="234"/>
    </row>
    <row r="240" spans="1:24" x14ac:dyDescent="0.25">
      <c r="A240" s="46" t="s">
        <v>692</v>
      </c>
      <c r="B240" s="17"/>
      <c r="C240" s="17"/>
      <c r="D240" s="17"/>
      <c r="E240" s="76" t="s">
        <v>404</v>
      </c>
      <c r="F240" s="76" t="s">
        <v>39</v>
      </c>
      <c r="G240" s="76" t="s">
        <v>20</v>
      </c>
      <c r="H240" s="77" t="s">
        <v>693</v>
      </c>
      <c r="I240" s="234"/>
      <c r="J240" s="234"/>
      <c r="K240" s="234"/>
      <c r="L240" s="234"/>
    </row>
    <row r="241" spans="1:24" s="15" customFormat="1" ht="14.25" x14ac:dyDescent="0.25">
      <c r="A241" s="37" t="s">
        <v>694</v>
      </c>
      <c r="B241" s="18"/>
      <c r="C241" s="18"/>
      <c r="D241" s="18"/>
      <c r="E241" s="229" t="s">
        <v>695</v>
      </c>
      <c r="F241" s="229"/>
      <c r="G241" s="229"/>
      <c r="H241" s="80"/>
      <c r="I241" s="230"/>
      <c r="J241" s="230"/>
      <c r="K241" s="230"/>
      <c r="L241" s="230"/>
      <c r="M241" s="231"/>
      <c r="N241" s="232"/>
      <c r="O241" s="233"/>
      <c r="P241" s="233"/>
      <c r="Q241" s="232"/>
      <c r="R241" s="109"/>
      <c r="X241" s="109"/>
    </row>
    <row r="242" spans="1:24" x14ac:dyDescent="0.25">
      <c r="A242" s="46" t="s">
        <v>403</v>
      </c>
      <c r="B242" s="17"/>
      <c r="C242" s="17"/>
      <c r="D242" s="17"/>
      <c r="E242" s="76" t="s">
        <v>695</v>
      </c>
      <c r="F242" s="76" t="s">
        <v>8</v>
      </c>
      <c r="G242" s="76" t="s">
        <v>16</v>
      </c>
      <c r="H242" s="77" t="s">
        <v>696</v>
      </c>
      <c r="I242" s="234"/>
      <c r="J242" s="234"/>
      <c r="K242" s="234"/>
      <c r="L242" s="234"/>
    </row>
    <row r="243" spans="1:24" x14ac:dyDescent="0.25">
      <c r="A243" s="46"/>
      <c r="B243" s="17"/>
      <c r="C243" s="17"/>
      <c r="D243" s="17"/>
      <c r="E243" s="76"/>
      <c r="F243" s="76"/>
      <c r="G243" s="76"/>
      <c r="H243" s="77"/>
      <c r="I243" s="234"/>
      <c r="J243" s="234"/>
      <c r="K243" s="234"/>
      <c r="L243" s="234"/>
    </row>
    <row r="244" spans="1:24" s="15" customFormat="1" ht="14.25" x14ac:dyDescent="0.25">
      <c r="A244" s="37" t="s">
        <v>174</v>
      </c>
      <c r="B244" s="18"/>
      <c r="C244" s="18"/>
      <c r="D244" s="18"/>
      <c r="E244" s="229"/>
      <c r="F244" s="229"/>
      <c r="G244" s="229"/>
      <c r="H244" s="80"/>
      <c r="I244" s="230"/>
      <c r="J244" s="230"/>
      <c r="K244" s="230"/>
      <c r="L244" s="230"/>
      <c r="M244" s="231"/>
      <c r="N244" s="232"/>
      <c r="O244" s="233"/>
      <c r="P244" s="233"/>
      <c r="Q244" s="232"/>
      <c r="R244" s="109"/>
      <c r="X244" s="109"/>
    </row>
    <row r="245" spans="1:24" x14ac:dyDescent="0.25">
      <c r="A245" s="46"/>
      <c r="B245" s="17"/>
      <c r="C245" s="17"/>
      <c r="D245" s="17"/>
      <c r="E245" s="76"/>
      <c r="F245" s="76"/>
      <c r="G245" s="76"/>
      <c r="H245" s="77"/>
      <c r="I245" s="234"/>
      <c r="J245" s="234"/>
      <c r="K245" s="234"/>
      <c r="L245" s="234"/>
      <c r="M245" s="9"/>
      <c r="N245" s="9"/>
      <c r="O245" s="9"/>
      <c r="P245" s="9"/>
      <c r="Q245" s="9"/>
      <c r="R245" s="9"/>
      <c r="X245" s="9"/>
    </row>
    <row r="246" spans="1:24" x14ac:dyDescent="0.25">
      <c r="A246" s="46"/>
      <c r="B246" s="17"/>
      <c r="C246" s="17"/>
      <c r="D246" s="17"/>
      <c r="E246" s="76"/>
      <c r="F246" s="76"/>
      <c r="G246" s="76"/>
      <c r="H246" s="77"/>
      <c r="I246" s="234"/>
      <c r="J246" s="234"/>
      <c r="K246" s="234"/>
      <c r="L246" s="234"/>
      <c r="M246" s="9"/>
      <c r="N246" s="9"/>
      <c r="O246" s="9"/>
      <c r="P246" s="9"/>
      <c r="Q246" s="9"/>
      <c r="R246" s="9"/>
      <c r="X246" s="9"/>
    </row>
    <row r="247" spans="1:24" x14ac:dyDescent="0.25">
      <c r="A247" s="46"/>
      <c r="B247" s="17"/>
      <c r="C247" s="17"/>
      <c r="D247" s="17"/>
      <c r="E247" s="76"/>
      <c r="F247" s="76"/>
      <c r="G247" s="76"/>
      <c r="H247" s="77"/>
      <c r="I247" s="234"/>
      <c r="J247" s="234"/>
      <c r="K247" s="234"/>
      <c r="L247" s="234"/>
      <c r="M247" s="9"/>
      <c r="N247" s="9"/>
      <c r="O247" s="9"/>
      <c r="P247" s="9"/>
      <c r="Q247" s="9"/>
      <c r="R247" s="9"/>
      <c r="X247" s="9"/>
    </row>
    <row r="248" spans="1:24" x14ac:dyDescent="0.25">
      <c r="E248" s="55"/>
      <c r="F248" s="55"/>
      <c r="G248" s="55"/>
      <c r="M248" s="9"/>
      <c r="N248" s="9"/>
      <c r="O248" s="9"/>
      <c r="P248" s="9"/>
      <c r="Q248" s="9"/>
      <c r="R248" s="9"/>
      <c r="X248" s="9"/>
    </row>
    <row r="249" spans="1:24" x14ac:dyDescent="0.25">
      <c r="E249" s="55"/>
      <c r="F249" s="55"/>
      <c r="G249" s="55"/>
      <c r="M249" s="9"/>
      <c r="N249" s="9"/>
      <c r="O249" s="9"/>
      <c r="P249" s="9"/>
      <c r="Q249" s="9"/>
      <c r="R249" s="9"/>
      <c r="X249" s="9"/>
    </row>
    <row r="250" spans="1:24" x14ac:dyDescent="0.25">
      <c r="E250" s="55"/>
      <c r="F250" s="55"/>
      <c r="G250" s="55"/>
      <c r="M250" s="9"/>
      <c r="N250" s="9"/>
      <c r="O250" s="9"/>
      <c r="P250" s="9"/>
      <c r="Q250" s="9"/>
      <c r="R250" s="9"/>
      <c r="X250" s="9"/>
    </row>
    <row r="251" spans="1:24" x14ac:dyDescent="0.25">
      <c r="A251" s="45"/>
      <c r="E251" s="55"/>
      <c r="F251" s="55"/>
      <c r="G251" s="55"/>
      <c r="M251" s="9"/>
      <c r="N251" s="9"/>
      <c r="O251" s="9"/>
      <c r="P251" s="9"/>
      <c r="Q251" s="9"/>
      <c r="R251" s="9"/>
      <c r="X251" s="9"/>
    </row>
    <row r="252" spans="1:24" x14ac:dyDescent="0.25">
      <c r="A252" s="45"/>
      <c r="E252" s="55"/>
      <c r="F252" s="55"/>
      <c r="G252" s="55"/>
      <c r="M252" s="9"/>
      <c r="N252" s="9"/>
      <c r="O252" s="9"/>
      <c r="P252" s="9"/>
      <c r="Q252" s="9"/>
      <c r="R252" s="9"/>
      <c r="X252" s="9"/>
    </row>
    <row r="253" spans="1:24" x14ac:dyDescent="0.25">
      <c r="A253" s="45"/>
      <c r="E253" s="55"/>
      <c r="F253" s="55"/>
      <c r="G253" s="55"/>
      <c r="M253" s="9"/>
      <c r="N253" s="9"/>
      <c r="O253" s="9"/>
      <c r="P253" s="9"/>
      <c r="Q253" s="9"/>
      <c r="R253" s="9"/>
      <c r="X253" s="9"/>
    </row>
    <row r="254" spans="1:24" x14ac:dyDescent="0.25">
      <c r="A254" s="45"/>
      <c r="E254" s="55"/>
      <c r="F254" s="55"/>
      <c r="G254" s="55"/>
      <c r="M254" s="9"/>
      <c r="N254" s="9"/>
      <c r="O254" s="9"/>
      <c r="P254" s="9"/>
      <c r="Q254" s="9"/>
      <c r="R254" s="9"/>
      <c r="X254" s="9"/>
    </row>
    <row r="255" spans="1:24" x14ac:dyDescent="0.25">
      <c r="A255" s="45"/>
      <c r="E255" s="55"/>
      <c r="F255" s="55"/>
      <c r="G255" s="55"/>
      <c r="M255" s="9"/>
      <c r="N255" s="9"/>
      <c r="O255" s="9"/>
      <c r="P255" s="9"/>
      <c r="Q255" s="9"/>
      <c r="R255" s="9"/>
      <c r="X255" s="9"/>
    </row>
    <row r="256" spans="1:24" x14ac:dyDescent="0.25">
      <c r="A256" s="45"/>
      <c r="E256" s="55"/>
      <c r="F256" s="55"/>
      <c r="G256" s="55"/>
      <c r="M256" s="9"/>
      <c r="N256" s="9"/>
      <c r="O256" s="9"/>
      <c r="P256" s="9"/>
      <c r="Q256" s="9"/>
      <c r="R256" s="9"/>
      <c r="X256" s="9"/>
    </row>
    <row r="257" spans="1:24" x14ac:dyDescent="0.25">
      <c r="A257" s="45"/>
      <c r="E257" s="55"/>
      <c r="F257" s="55"/>
      <c r="G257" s="55"/>
      <c r="M257" s="9"/>
      <c r="N257" s="9"/>
      <c r="O257" s="9"/>
      <c r="P257" s="9"/>
      <c r="Q257" s="9"/>
      <c r="R257" s="9"/>
      <c r="X257" s="9"/>
    </row>
    <row r="258" spans="1:24" x14ac:dyDescent="0.25">
      <c r="A258" s="45"/>
      <c r="E258" s="55"/>
      <c r="F258" s="55"/>
      <c r="G258" s="55"/>
      <c r="M258" s="9"/>
      <c r="N258" s="9"/>
      <c r="O258" s="9"/>
      <c r="P258" s="9"/>
      <c r="Q258" s="9"/>
      <c r="R258" s="9"/>
      <c r="X258" s="9"/>
    </row>
    <row r="259" spans="1:24" x14ac:dyDescent="0.25">
      <c r="A259" s="45"/>
      <c r="E259" s="55"/>
      <c r="F259" s="55"/>
      <c r="G259" s="55"/>
      <c r="M259" s="9"/>
      <c r="N259" s="9"/>
      <c r="O259" s="9"/>
      <c r="P259" s="9"/>
      <c r="Q259" s="9"/>
      <c r="R259" s="9"/>
      <c r="X259" s="9"/>
    </row>
    <row r="260" spans="1:24" x14ac:dyDescent="0.25">
      <c r="A260" s="45"/>
      <c r="E260" s="55"/>
      <c r="F260" s="55"/>
      <c r="G260" s="55"/>
      <c r="M260" s="9"/>
      <c r="N260" s="9"/>
      <c r="O260" s="9"/>
      <c r="P260" s="9"/>
      <c r="Q260" s="9"/>
      <c r="R260" s="9"/>
      <c r="X260" s="9"/>
    </row>
    <row r="261" spans="1:24" x14ac:dyDescent="0.25">
      <c r="A261" s="45"/>
      <c r="E261" s="55"/>
      <c r="F261" s="55"/>
      <c r="G261" s="55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X261" s="9"/>
    </row>
    <row r="262" spans="1:24" x14ac:dyDescent="0.25">
      <c r="A262" s="45"/>
      <c r="E262" s="55"/>
      <c r="F262" s="55"/>
      <c r="G262" s="55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X262" s="9"/>
    </row>
    <row r="263" spans="1:24" x14ac:dyDescent="0.25">
      <c r="A263" s="45"/>
      <c r="E263" s="55"/>
      <c r="F263" s="55"/>
      <c r="G263" s="55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X263" s="9"/>
    </row>
    <row r="264" spans="1:24" x14ac:dyDescent="0.25">
      <c r="A264" s="45"/>
      <c r="E264" s="55"/>
      <c r="F264" s="55"/>
      <c r="G264" s="55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X264" s="9"/>
    </row>
    <row r="265" spans="1:24" x14ac:dyDescent="0.25">
      <c r="A265" s="45"/>
      <c r="E265" s="55"/>
      <c r="F265" s="55"/>
      <c r="G265" s="55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X265" s="9"/>
    </row>
    <row r="266" spans="1:24" x14ac:dyDescent="0.25">
      <c r="A266" s="45"/>
      <c r="E266" s="55"/>
      <c r="F266" s="55"/>
      <c r="G266" s="55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X266" s="9"/>
    </row>
    <row r="267" spans="1:24" x14ac:dyDescent="0.25">
      <c r="A267" s="45"/>
      <c r="E267" s="55"/>
      <c r="F267" s="55"/>
      <c r="G267" s="55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X267" s="9"/>
    </row>
    <row r="268" spans="1:24" x14ac:dyDescent="0.25">
      <c r="A268" s="45"/>
      <c r="E268" s="55"/>
      <c r="F268" s="55"/>
      <c r="G268" s="55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X268" s="9"/>
    </row>
    <row r="269" spans="1:24" x14ac:dyDescent="0.25">
      <c r="A269" s="45"/>
      <c r="E269" s="55"/>
      <c r="F269" s="55"/>
      <c r="G269" s="55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X269" s="9"/>
    </row>
    <row r="270" spans="1:24" x14ac:dyDescent="0.25">
      <c r="A270" s="45"/>
      <c r="E270" s="55"/>
      <c r="F270" s="55"/>
      <c r="G270" s="55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X270" s="9"/>
    </row>
    <row r="271" spans="1:24" x14ac:dyDescent="0.25">
      <c r="A271" s="45"/>
      <c r="E271" s="55"/>
      <c r="F271" s="55"/>
      <c r="G271" s="55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X271" s="9"/>
    </row>
    <row r="272" spans="1:24" x14ac:dyDescent="0.25">
      <c r="A272" s="45"/>
      <c r="E272" s="55"/>
      <c r="F272" s="55"/>
      <c r="G272" s="55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X272" s="9"/>
    </row>
    <row r="273" spans="1:24" x14ac:dyDescent="0.25">
      <c r="A273" s="45"/>
      <c r="E273" s="55"/>
      <c r="F273" s="55"/>
      <c r="G273" s="55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X273" s="9"/>
    </row>
    <row r="274" spans="1:24" x14ac:dyDescent="0.25">
      <c r="A274" s="45"/>
      <c r="E274" s="55"/>
      <c r="F274" s="55"/>
      <c r="G274" s="55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X274" s="9"/>
    </row>
    <row r="275" spans="1:24" x14ac:dyDescent="0.25">
      <c r="A275" s="45"/>
      <c r="E275" s="55"/>
      <c r="F275" s="55"/>
      <c r="G275" s="55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X275" s="9"/>
    </row>
    <row r="276" spans="1:24" x14ac:dyDescent="0.25">
      <c r="A276" s="45"/>
      <c r="E276" s="55"/>
      <c r="F276" s="55"/>
      <c r="G276" s="55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X276" s="9"/>
    </row>
    <row r="277" spans="1:24" x14ac:dyDescent="0.25">
      <c r="A277" s="45"/>
      <c r="E277" s="55"/>
      <c r="F277" s="55"/>
      <c r="G277" s="55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X277" s="9"/>
    </row>
    <row r="278" spans="1:24" x14ac:dyDescent="0.25">
      <c r="A278" s="45"/>
      <c r="E278" s="55"/>
      <c r="F278" s="55"/>
      <c r="G278" s="55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X278" s="9"/>
    </row>
    <row r="279" spans="1:24" x14ac:dyDescent="0.25">
      <c r="A279" s="45"/>
      <c r="E279" s="55"/>
      <c r="F279" s="55"/>
      <c r="G279" s="55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X279" s="9"/>
    </row>
    <row r="280" spans="1:24" x14ac:dyDescent="0.25">
      <c r="A280" s="45"/>
      <c r="E280" s="55"/>
      <c r="F280" s="55"/>
      <c r="G280" s="55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X280" s="9"/>
    </row>
    <row r="281" spans="1:24" x14ac:dyDescent="0.25">
      <c r="A281" s="45"/>
      <c r="E281" s="55"/>
      <c r="F281" s="55"/>
      <c r="G281" s="55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X281" s="9"/>
    </row>
    <row r="282" spans="1:24" x14ac:dyDescent="0.25">
      <c r="A282" s="45"/>
      <c r="E282" s="55"/>
      <c r="F282" s="55"/>
      <c r="G282" s="55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X282" s="9"/>
    </row>
    <row r="283" spans="1:24" x14ac:dyDescent="0.25">
      <c r="A283" s="45"/>
      <c r="E283" s="55"/>
      <c r="F283" s="55"/>
      <c r="G283" s="55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X283" s="9"/>
    </row>
    <row r="284" spans="1:24" x14ac:dyDescent="0.25">
      <c r="A284" s="45"/>
      <c r="E284" s="55"/>
      <c r="F284" s="55"/>
      <c r="G284" s="55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X284" s="9"/>
    </row>
    <row r="285" spans="1:24" x14ac:dyDescent="0.25">
      <c r="A285" s="45"/>
      <c r="E285" s="55"/>
      <c r="F285" s="55"/>
      <c r="G285" s="55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X285" s="9"/>
    </row>
    <row r="286" spans="1:24" x14ac:dyDescent="0.25">
      <c r="A286" s="45"/>
      <c r="E286" s="55"/>
      <c r="F286" s="55"/>
      <c r="G286" s="55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X286" s="9"/>
    </row>
    <row r="287" spans="1:24" x14ac:dyDescent="0.25">
      <c r="A287" s="45"/>
      <c r="E287" s="55"/>
      <c r="F287" s="55"/>
      <c r="G287" s="55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X287" s="9"/>
    </row>
    <row r="288" spans="1:24" x14ac:dyDescent="0.25">
      <c r="A288" s="45"/>
      <c r="E288" s="55"/>
      <c r="F288" s="55"/>
      <c r="G288" s="55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X288" s="9"/>
    </row>
    <row r="289" spans="1:24" x14ac:dyDescent="0.25">
      <c r="A289" s="45"/>
      <c r="E289" s="55"/>
      <c r="F289" s="55"/>
      <c r="G289" s="55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X289" s="9"/>
    </row>
    <row r="290" spans="1:24" x14ac:dyDescent="0.25">
      <c r="A290" s="45"/>
      <c r="E290" s="55"/>
      <c r="F290" s="55"/>
      <c r="G290" s="55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X290" s="9"/>
    </row>
    <row r="291" spans="1:24" x14ac:dyDescent="0.25">
      <c r="A291" s="45"/>
      <c r="E291" s="55"/>
      <c r="F291" s="55"/>
      <c r="G291" s="55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X291" s="9"/>
    </row>
    <row r="292" spans="1:24" x14ac:dyDescent="0.25">
      <c r="A292" s="45"/>
      <c r="E292" s="55"/>
      <c r="F292" s="55"/>
      <c r="G292" s="55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X292" s="9"/>
    </row>
    <row r="293" spans="1:24" x14ac:dyDescent="0.25">
      <c r="A293" s="45"/>
      <c r="E293" s="55"/>
      <c r="F293" s="55"/>
      <c r="G293" s="55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X293" s="9"/>
    </row>
    <row r="294" spans="1:24" x14ac:dyDescent="0.25">
      <c r="A294" s="45"/>
      <c r="E294" s="55"/>
      <c r="F294" s="55"/>
      <c r="G294" s="55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X294" s="9"/>
    </row>
    <row r="295" spans="1:24" x14ac:dyDescent="0.25">
      <c r="A295" s="45"/>
      <c r="E295" s="55"/>
      <c r="F295" s="55"/>
      <c r="G295" s="55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X295" s="9"/>
    </row>
    <row r="296" spans="1:24" x14ac:dyDescent="0.25">
      <c r="A296" s="45"/>
      <c r="E296" s="55"/>
      <c r="F296" s="55"/>
      <c r="G296" s="55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X296" s="9"/>
    </row>
    <row r="297" spans="1:24" x14ac:dyDescent="0.25">
      <c r="A297" s="45"/>
      <c r="E297" s="55"/>
      <c r="F297" s="55"/>
      <c r="G297" s="55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X297" s="9"/>
    </row>
    <row r="298" spans="1:24" x14ac:dyDescent="0.25">
      <c r="A298" s="45"/>
      <c r="E298" s="55"/>
      <c r="F298" s="55"/>
      <c r="G298" s="55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X298" s="9"/>
    </row>
    <row r="299" spans="1:24" x14ac:dyDescent="0.25">
      <c r="A299" s="45"/>
      <c r="E299" s="55"/>
      <c r="F299" s="55"/>
      <c r="G299" s="55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X299" s="9"/>
    </row>
    <row r="300" spans="1:24" x14ac:dyDescent="0.25">
      <c r="A300" s="45"/>
      <c r="E300" s="55"/>
      <c r="F300" s="55"/>
      <c r="G300" s="55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X300" s="9"/>
    </row>
    <row r="301" spans="1:24" x14ac:dyDescent="0.25">
      <c r="A301" s="45"/>
      <c r="E301" s="55"/>
      <c r="F301" s="55"/>
      <c r="G301" s="55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X301" s="9"/>
    </row>
    <row r="302" spans="1:24" x14ac:dyDescent="0.25">
      <c r="A302" s="45"/>
      <c r="E302" s="55"/>
      <c r="F302" s="55"/>
      <c r="G302" s="55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X302" s="9"/>
    </row>
    <row r="303" spans="1:24" x14ac:dyDescent="0.25">
      <c r="A303" s="45"/>
      <c r="E303" s="55"/>
      <c r="F303" s="55"/>
      <c r="G303" s="55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X303" s="9"/>
    </row>
    <row r="304" spans="1:24" x14ac:dyDescent="0.25">
      <c r="A304" s="45"/>
      <c r="E304" s="55"/>
      <c r="F304" s="55"/>
      <c r="G304" s="55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X304" s="9"/>
    </row>
    <row r="305" spans="1:24" x14ac:dyDescent="0.25">
      <c r="A305" s="45"/>
      <c r="E305" s="55"/>
      <c r="F305" s="55"/>
      <c r="G305" s="55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X305" s="9"/>
    </row>
    <row r="306" spans="1:24" x14ac:dyDescent="0.25">
      <c r="A306" s="45"/>
      <c r="E306" s="55"/>
      <c r="F306" s="55"/>
      <c r="G306" s="55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X306" s="9"/>
    </row>
    <row r="307" spans="1:24" x14ac:dyDescent="0.25">
      <c r="A307" s="45"/>
      <c r="E307" s="55"/>
      <c r="F307" s="55"/>
      <c r="G307" s="55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X307" s="9"/>
    </row>
    <row r="308" spans="1:24" x14ac:dyDescent="0.25">
      <c r="A308" s="45"/>
      <c r="E308" s="55"/>
      <c r="F308" s="55"/>
      <c r="G308" s="55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X308" s="9"/>
    </row>
    <row r="309" spans="1:24" x14ac:dyDescent="0.25">
      <c r="A309" s="45"/>
      <c r="E309" s="55"/>
      <c r="F309" s="55"/>
      <c r="G309" s="55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X309" s="9"/>
    </row>
    <row r="310" spans="1:24" x14ac:dyDescent="0.25">
      <c r="A310" s="45"/>
      <c r="E310" s="55"/>
      <c r="F310" s="55"/>
      <c r="G310" s="55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X310" s="9"/>
    </row>
    <row r="311" spans="1:24" x14ac:dyDescent="0.25">
      <c r="A311" s="45"/>
      <c r="E311" s="55"/>
      <c r="F311" s="55"/>
      <c r="G311" s="55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X311" s="9"/>
    </row>
    <row r="312" spans="1:24" x14ac:dyDescent="0.25">
      <c r="A312" s="45"/>
      <c r="E312" s="55"/>
      <c r="F312" s="55"/>
      <c r="G312" s="55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X312" s="9"/>
    </row>
    <row r="313" spans="1:24" x14ac:dyDescent="0.25">
      <c r="A313" s="45"/>
      <c r="E313" s="55"/>
      <c r="F313" s="55"/>
      <c r="G313" s="55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X313" s="9"/>
    </row>
    <row r="314" spans="1:24" x14ac:dyDescent="0.25">
      <c r="A314" s="45"/>
      <c r="E314" s="55"/>
      <c r="F314" s="55"/>
      <c r="G314" s="55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X314" s="9"/>
    </row>
    <row r="315" spans="1:24" x14ac:dyDescent="0.25">
      <c r="A315" s="45"/>
      <c r="E315" s="55"/>
      <c r="F315" s="55"/>
      <c r="G315" s="55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X315" s="9"/>
    </row>
    <row r="316" spans="1:24" x14ac:dyDescent="0.25">
      <c r="A316" s="45"/>
      <c r="E316" s="55"/>
      <c r="F316" s="55"/>
      <c r="G316" s="55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X316" s="9"/>
    </row>
    <row r="317" spans="1:24" x14ac:dyDescent="0.25">
      <c r="A317" s="45"/>
      <c r="E317" s="55"/>
      <c r="F317" s="55"/>
      <c r="G317" s="55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X317" s="9"/>
    </row>
    <row r="318" spans="1:24" x14ac:dyDescent="0.25">
      <c r="A318" s="45"/>
      <c r="E318" s="55"/>
      <c r="F318" s="55"/>
      <c r="G318" s="55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X318" s="9"/>
    </row>
    <row r="319" spans="1:24" x14ac:dyDescent="0.25">
      <c r="A319" s="45"/>
      <c r="E319" s="55"/>
      <c r="F319" s="55"/>
      <c r="G319" s="55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X319" s="9"/>
    </row>
    <row r="320" spans="1:24" x14ac:dyDescent="0.25">
      <c r="A320" s="45"/>
      <c r="E320" s="55"/>
      <c r="F320" s="55"/>
      <c r="G320" s="55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X320" s="9"/>
    </row>
    <row r="321" spans="1:24" x14ac:dyDescent="0.25">
      <c r="A321" s="45"/>
      <c r="E321" s="55"/>
      <c r="F321" s="55"/>
      <c r="G321" s="55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X321" s="9"/>
    </row>
    <row r="322" spans="1:24" x14ac:dyDescent="0.25">
      <c r="A322" s="45"/>
      <c r="E322" s="55"/>
      <c r="F322" s="55"/>
      <c r="G322" s="55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X322" s="9"/>
    </row>
    <row r="323" spans="1:24" x14ac:dyDescent="0.25">
      <c r="A323" s="45"/>
      <c r="E323" s="55"/>
      <c r="F323" s="55"/>
      <c r="G323" s="55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X323" s="9"/>
    </row>
    <row r="324" spans="1:24" x14ac:dyDescent="0.25">
      <c r="A324" s="45"/>
      <c r="E324" s="55"/>
      <c r="F324" s="55"/>
      <c r="G324" s="55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X324" s="9"/>
    </row>
    <row r="325" spans="1:24" x14ac:dyDescent="0.25">
      <c r="A325" s="45"/>
      <c r="E325" s="55"/>
      <c r="F325" s="55"/>
      <c r="G325" s="55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X325" s="9"/>
    </row>
    <row r="326" spans="1:24" x14ac:dyDescent="0.25">
      <c r="A326" s="45"/>
      <c r="E326" s="55"/>
      <c r="F326" s="55"/>
      <c r="G326" s="55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X326" s="9"/>
    </row>
    <row r="327" spans="1:24" x14ac:dyDescent="0.25">
      <c r="A327" s="45"/>
      <c r="E327" s="55"/>
      <c r="F327" s="55"/>
      <c r="G327" s="55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X327" s="9"/>
    </row>
    <row r="328" spans="1:24" x14ac:dyDescent="0.25">
      <c r="A328" s="45"/>
      <c r="E328" s="55"/>
      <c r="F328" s="55"/>
      <c r="G328" s="55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X328" s="9"/>
    </row>
    <row r="329" spans="1:24" x14ac:dyDescent="0.25">
      <c r="A329" s="45"/>
      <c r="E329" s="55"/>
      <c r="F329" s="55"/>
      <c r="G329" s="55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X329" s="9"/>
    </row>
    <row r="330" spans="1:24" x14ac:dyDescent="0.25">
      <c r="A330" s="45"/>
      <c r="E330" s="55"/>
      <c r="F330" s="55"/>
      <c r="G330" s="55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X330" s="9"/>
    </row>
    <row r="331" spans="1:24" x14ac:dyDescent="0.25">
      <c r="A331" s="45"/>
      <c r="E331" s="55"/>
      <c r="F331" s="55"/>
      <c r="G331" s="55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X331" s="9"/>
    </row>
    <row r="332" spans="1:24" x14ac:dyDescent="0.25">
      <c r="A332" s="45"/>
      <c r="E332" s="55"/>
      <c r="F332" s="55"/>
      <c r="G332" s="55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X332" s="9"/>
    </row>
    <row r="333" spans="1:24" x14ac:dyDescent="0.25">
      <c r="A333" s="45"/>
      <c r="E333" s="55"/>
      <c r="F333" s="55"/>
      <c r="G333" s="55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X333" s="9"/>
    </row>
    <row r="334" spans="1:24" x14ac:dyDescent="0.25">
      <c r="A334" s="45"/>
      <c r="E334" s="55"/>
      <c r="F334" s="55"/>
      <c r="G334" s="55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X334" s="9"/>
    </row>
    <row r="335" spans="1:24" x14ac:dyDescent="0.25">
      <c r="A335" s="45"/>
      <c r="E335" s="55"/>
      <c r="F335" s="55"/>
      <c r="G335" s="55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X335" s="9"/>
    </row>
    <row r="336" spans="1:24" x14ac:dyDescent="0.25">
      <c r="A336" s="45"/>
      <c r="E336" s="55"/>
      <c r="F336" s="55"/>
      <c r="G336" s="55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X336" s="9"/>
    </row>
    <row r="337" spans="1:24" x14ac:dyDescent="0.25">
      <c r="A337" s="45"/>
      <c r="E337" s="55"/>
      <c r="F337" s="55"/>
      <c r="G337" s="55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X337" s="9"/>
    </row>
    <row r="338" spans="1:24" x14ac:dyDescent="0.25">
      <c r="A338" s="45"/>
      <c r="E338" s="55"/>
      <c r="F338" s="55"/>
      <c r="G338" s="55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X338" s="9"/>
    </row>
    <row r="339" spans="1:24" x14ac:dyDescent="0.25">
      <c r="A339" s="45"/>
      <c r="E339" s="55"/>
      <c r="F339" s="55"/>
      <c r="G339" s="55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X339" s="9"/>
    </row>
    <row r="340" spans="1:24" x14ac:dyDescent="0.25">
      <c r="A340" s="45"/>
      <c r="E340" s="55"/>
      <c r="F340" s="55"/>
      <c r="G340" s="55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X340" s="9"/>
    </row>
    <row r="341" spans="1:24" x14ac:dyDescent="0.25">
      <c r="A341" s="45"/>
      <c r="E341" s="55"/>
      <c r="F341" s="55"/>
      <c r="G341" s="55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X341" s="9"/>
    </row>
    <row r="342" spans="1:24" x14ac:dyDescent="0.25">
      <c r="A342" s="45"/>
      <c r="E342" s="55"/>
      <c r="F342" s="55"/>
      <c r="G342" s="55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X342" s="9"/>
    </row>
    <row r="343" spans="1:24" x14ac:dyDescent="0.25">
      <c r="A343" s="45"/>
      <c r="E343" s="55"/>
      <c r="F343" s="55"/>
      <c r="G343" s="55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X343" s="9"/>
    </row>
    <row r="344" spans="1:24" x14ac:dyDescent="0.25">
      <c r="A344" s="45"/>
      <c r="E344" s="55"/>
      <c r="F344" s="55"/>
      <c r="G344" s="55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X344" s="9"/>
    </row>
    <row r="345" spans="1:24" x14ac:dyDescent="0.25">
      <c r="A345" s="45"/>
      <c r="E345" s="55"/>
      <c r="F345" s="55"/>
      <c r="G345" s="55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X345" s="9"/>
    </row>
    <row r="346" spans="1:24" x14ac:dyDescent="0.25">
      <c r="A346" s="45"/>
      <c r="E346" s="55"/>
      <c r="F346" s="55"/>
      <c r="G346" s="55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X346" s="9"/>
    </row>
    <row r="347" spans="1:24" x14ac:dyDescent="0.25">
      <c r="A347" s="45"/>
      <c r="E347" s="55"/>
      <c r="F347" s="55"/>
      <c r="G347" s="55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X347" s="9"/>
    </row>
    <row r="348" spans="1:24" x14ac:dyDescent="0.25">
      <c r="A348" s="45"/>
      <c r="E348" s="55"/>
      <c r="F348" s="55"/>
      <c r="G348" s="55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X348" s="9"/>
    </row>
    <row r="349" spans="1:24" x14ac:dyDescent="0.25">
      <c r="A349" s="45"/>
      <c r="E349" s="55"/>
      <c r="F349" s="55"/>
      <c r="G349" s="55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X349" s="9"/>
    </row>
    <row r="350" spans="1:24" x14ac:dyDescent="0.25">
      <c r="A350" s="45"/>
      <c r="E350" s="55"/>
      <c r="F350" s="55"/>
      <c r="G350" s="55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X350" s="9"/>
    </row>
    <row r="351" spans="1:24" x14ac:dyDescent="0.25">
      <c r="A351" s="45"/>
      <c r="E351" s="55"/>
      <c r="F351" s="55"/>
      <c r="G351" s="55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X351" s="9"/>
    </row>
    <row r="352" spans="1:24" x14ac:dyDescent="0.25">
      <c r="A352" s="45"/>
      <c r="E352" s="55"/>
      <c r="F352" s="55"/>
      <c r="G352" s="55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X352" s="9"/>
    </row>
    <row r="353" spans="1:24" x14ac:dyDescent="0.25">
      <c r="A353" s="45"/>
      <c r="E353" s="55"/>
      <c r="F353" s="55"/>
      <c r="G353" s="55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X353" s="9"/>
    </row>
    <row r="354" spans="1:24" x14ac:dyDescent="0.25">
      <c r="A354" s="45"/>
      <c r="E354" s="55"/>
      <c r="F354" s="55"/>
      <c r="G354" s="55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X354" s="9"/>
    </row>
    <row r="355" spans="1:24" x14ac:dyDescent="0.25">
      <c r="A355" s="45"/>
      <c r="E355" s="55"/>
      <c r="F355" s="55"/>
      <c r="G355" s="55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X355" s="9"/>
    </row>
    <row r="356" spans="1:24" x14ac:dyDescent="0.25">
      <c r="A356" s="45"/>
      <c r="E356" s="55"/>
      <c r="F356" s="55"/>
      <c r="G356" s="55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X356" s="9"/>
    </row>
    <row r="357" spans="1:24" x14ac:dyDescent="0.25">
      <c r="A357" s="45"/>
      <c r="E357" s="55"/>
      <c r="F357" s="55"/>
      <c r="G357" s="55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X357" s="9"/>
    </row>
    <row r="358" spans="1:24" x14ac:dyDescent="0.25">
      <c r="A358" s="45"/>
      <c r="E358" s="55"/>
      <c r="F358" s="55"/>
      <c r="G358" s="55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X358" s="9"/>
    </row>
    <row r="359" spans="1:24" x14ac:dyDescent="0.25">
      <c r="A359" s="45"/>
      <c r="E359" s="55"/>
      <c r="F359" s="55"/>
      <c r="G359" s="55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X359" s="9"/>
    </row>
    <row r="360" spans="1:24" x14ac:dyDescent="0.25">
      <c r="A360" s="45"/>
      <c r="E360" s="55"/>
      <c r="F360" s="55"/>
      <c r="G360" s="55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X360" s="9"/>
    </row>
    <row r="361" spans="1:24" x14ac:dyDescent="0.25">
      <c r="A361" s="45"/>
      <c r="E361" s="55"/>
      <c r="F361" s="55"/>
      <c r="G361" s="55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X361" s="9"/>
    </row>
    <row r="362" spans="1:24" x14ac:dyDescent="0.25">
      <c r="A362" s="45"/>
      <c r="E362" s="55"/>
      <c r="F362" s="55"/>
      <c r="G362" s="55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X362" s="9"/>
    </row>
    <row r="363" spans="1:24" x14ac:dyDescent="0.25">
      <c r="A363" s="45"/>
      <c r="E363" s="55"/>
      <c r="F363" s="55"/>
      <c r="G363" s="55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X363" s="9"/>
    </row>
    <row r="364" spans="1:24" x14ac:dyDescent="0.25">
      <c r="A364" s="45"/>
      <c r="E364" s="55"/>
      <c r="F364" s="55"/>
      <c r="G364" s="55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X364" s="9"/>
    </row>
    <row r="365" spans="1:24" x14ac:dyDescent="0.25">
      <c r="A365" s="45"/>
      <c r="E365" s="55"/>
      <c r="F365" s="55"/>
      <c r="G365" s="55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X365" s="9"/>
    </row>
    <row r="366" spans="1:24" x14ac:dyDescent="0.25">
      <c r="A366" s="45"/>
      <c r="E366" s="55"/>
      <c r="F366" s="55"/>
      <c r="G366" s="55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X366" s="9"/>
    </row>
    <row r="367" spans="1:24" x14ac:dyDescent="0.25">
      <c r="A367" s="45"/>
      <c r="E367" s="55"/>
      <c r="F367" s="55"/>
      <c r="G367" s="55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X367" s="9"/>
    </row>
    <row r="368" spans="1:24" x14ac:dyDescent="0.25">
      <c r="A368" s="45"/>
      <c r="E368" s="55"/>
      <c r="F368" s="55"/>
      <c r="G368" s="55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X368" s="9"/>
    </row>
    <row r="369" spans="1:24" x14ac:dyDescent="0.25">
      <c r="A369" s="45"/>
      <c r="E369" s="55"/>
      <c r="F369" s="55"/>
      <c r="G369" s="55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X369" s="9"/>
    </row>
    <row r="370" spans="1:24" x14ac:dyDescent="0.25">
      <c r="A370" s="45"/>
      <c r="E370" s="55"/>
      <c r="F370" s="55"/>
      <c r="G370" s="55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X370" s="9"/>
    </row>
    <row r="371" spans="1:24" x14ac:dyDescent="0.25">
      <c r="A371" s="45"/>
      <c r="E371" s="55"/>
      <c r="F371" s="55"/>
      <c r="G371" s="55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X371" s="9"/>
    </row>
    <row r="372" spans="1:24" x14ac:dyDescent="0.25">
      <c r="A372" s="45"/>
      <c r="E372" s="55"/>
      <c r="F372" s="55"/>
      <c r="G372" s="55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X372" s="9"/>
    </row>
    <row r="373" spans="1:24" x14ac:dyDescent="0.25">
      <c r="A373" s="45"/>
      <c r="E373" s="55"/>
      <c r="F373" s="55"/>
      <c r="G373" s="55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X373" s="9"/>
    </row>
    <row r="374" spans="1:24" x14ac:dyDescent="0.25">
      <c r="A374" s="45"/>
      <c r="E374" s="55"/>
      <c r="F374" s="55"/>
      <c r="G374" s="55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X374" s="9"/>
    </row>
    <row r="375" spans="1:24" x14ac:dyDescent="0.25">
      <c r="A375" s="45"/>
      <c r="E375" s="55"/>
      <c r="F375" s="55"/>
      <c r="G375" s="55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X375" s="9"/>
    </row>
    <row r="376" spans="1:24" x14ac:dyDescent="0.25">
      <c r="A376" s="45"/>
      <c r="E376" s="55"/>
      <c r="F376" s="55"/>
      <c r="G376" s="55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X376" s="9"/>
    </row>
    <row r="377" spans="1:24" x14ac:dyDescent="0.25">
      <c r="A377" s="45"/>
      <c r="E377" s="55"/>
      <c r="F377" s="55"/>
      <c r="G377" s="55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X377" s="9"/>
    </row>
    <row r="378" spans="1:24" x14ac:dyDescent="0.25">
      <c r="A378" s="45"/>
      <c r="E378" s="55"/>
      <c r="F378" s="55"/>
      <c r="G378" s="55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X378" s="9"/>
    </row>
    <row r="379" spans="1:24" x14ac:dyDescent="0.25">
      <c r="A379" s="45"/>
      <c r="E379" s="55"/>
      <c r="F379" s="55"/>
      <c r="G379" s="55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X379" s="9"/>
    </row>
    <row r="380" spans="1:24" x14ac:dyDescent="0.25">
      <c r="A380" s="45"/>
      <c r="E380" s="55"/>
      <c r="F380" s="55"/>
      <c r="G380" s="55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X380" s="9"/>
    </row>
    <row r="381" spans="1:24" x14ac:dyDescent="0.25">
      <c r="A381" s="45"/>
      <c r="E381" s="55"/>
      <c r="F381" s="55"/>
      <c r="G381" s="55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X381" s="9"/>
    </row>
    <row r="382" spans="1:24" x14ac:dyDescent="0.25">
      <c r="A382" s="45"/>
      <c r="E382" s="55"/>
      <c r="F382" s="55"/>
      <c r="G382" s="55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X382" s="9"/>
    </row>
    <row r="383" spans="1:24" x14ac:dyDescent="0.25">
      <c r="A383" s="45"/>
      <c r="E383" s="55"/>
      <c r="F383" s="55"/>
      <c r="G383" s="55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X383" s="9"/>
    </row>
    <row r="384" spans="1:24" x14ac:dyDescent="0.25">
      <c r="A384" s="45"/>
      <c r="E384" s="55"/>
      <c r="F384" s="55"/>
      <c r="G384" s="55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X384" s="9"/>
    </row>
    <row r="385" spans="1:24" x14ac:dyDescent="0.25">
      <c r="A385" s="45"/>
      <c r="E385" s="55"/>
      <c r="F385" s="55"/>
      <c r="G385" s="55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X385" s="9"/>
    </row>
    <row r="386" spans="1:24" x14ac:dyDescent="0.25">
      <c r="A386" s="45"/>
      <c r="E386" s="55"/>
      <c r="F386" s="55"/>
      <c r="G386" s="55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X386" s="9"/>
    </row>
    <row r="387" spans="1:24" x14ac:dyDescent="0.25">
      <c r="A387" s="45"/>
      <c r="E387" s="55"/>
      <c r="F387" s="55"/>
      <c r="G387" s="55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X387" s="9"/>
    </row>
    <row r="388" spans="1:24" x14ac:dyDescent="0.25">
      <c r="A388" s="45"/>
      <c r="E388" s="55"/>
      <c r="F388" s="55"/>
      <c r="G388" s="55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X388" s="9"/>
    </row>
    <row r="389" spans="1:24" x14ac:dyDescent="0.25">
      <c r="A389" s="45"/>
      <c r="E389" s="55"/>
      <c r="F389" s="55"/>
      <c r="G389" s="55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X389" s="9"/>
    </row>
    <row r="390" spans="1:24" x14ac:dyDescent="0.25">
      <c r="A390" s="45"/>
      <c r="E390" s="55"/>
      <c r="F390" s="55"/>
      <c r="G390" s="55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X390" s="9"/>
    </row>
    <row r="391" spans="1:24" x14ac:dyDescent="0.25">
      <c r="A391" s="45"/>
      <c r="E391" s="55"/>
      <c r="F391" s="55"/>
      <c r="G391" s="55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X391" s="9"/>
    </row>
    <row r="392" spans="1:24" x14ac:dyDescent="0.25">
      <c r="A392" s="45"/>
      <c r="E392" s="55"/>
      <c r="F392" s="55"/>
      <c r="G392" s="55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X392" s="9"/>
    </row>
    <row r="393" spans="1:24" x14ac:dyDescent="0.25">
      <c r="A393" s="45"/>
      <c r="E393" s="55"/>
      <c r="F393" s="55"/>
      <c r="G393" s="55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X393" s="9"/>
    </row>
    <row r="394" spans="1:24" x14ac:dyDescent="0.25">
      <c r="A394" s="45"/>
      <c r="E394" s="55"/>
      <c r="F394" s="55"/>
      <c r="G394" s="55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X394" s="9"/>
    </row>
    <row r="395" spans="1:24" x14ac:dyDescent="0.25">
      <c r="A395" s="45"/>
      <c r="E395" s="55"/>
      <c r="F395" s="55"/>
      <c r="G395" s="55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X395" s="9"/>
    </row>
    <row r="396" spans="1:24" x14ac:dyDescent="0.25">
      <c r="A396" s="45"/>
      <c r="E396" s="55"/>
      <c r="F396" s="55"/>
      <c r="G396" s="55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X396" s="9"/>
    </row>
    <row r="397" spans="1:24" x14ac:dyDescent="0.25">
      <c r="A397" s="45"/>
      <c r="E397" s="55"/>
      <c r="F397" s="55"/>
      <c r="G397" s="55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X397" s="9"/>
    </row>
    <row r="398" spans="1:24" x14ac:dyDescent="0.25">
      <c r="A398" s="45"/>
      <c r="E398" s="55"/>
      <c r="F398" s="55"/>
      <c r="G398" s="55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X398" s="9"/>
    </row>
    <row r="399" spans="1:24" x14ac:dyDescent="0.25">
      <c r="A399" s="45"/>
      <c r="E399" s="55"/>
      <c r="F399" s="55"/>
      <c r="G399" s="55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X399" s="9"/>
    </row>
    <row r="400" spans="1:24" x14ac:dyDescent="0.25">
      <c r="A400" s="45"/>
      <c r="E400" s="55"/>
      <c r="F400" s="55"/>
      <c r="G400" s="55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X400" s="9"/>
    </row>
    <row r="401" spans="1:24" x14ac:dyDescent="0.25">
      <c r="A401" s="45"/>
      <c r="E401" s="55"/>
      <c r="F401" s="55"/>
      <c r="G401" s="55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X401" s="9"/>
    </row>
    <row r="402" spans="1:24" x14ac:dyDescent="0.25">
      <c r="A402" s="45"/>
      <c r="E402" s="55"/>
      <c r="F402" s="55"/>
      <c r="G402" s="55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X402" s="9"/>
    </row>
    <row r="403" spans="1:24" x14ac:dyDescent="0.25">
      <c r="A403" s="45"/>
      <c r="E403" s="55"/>
      <c r="F403" s="55"/>
      <c r="G403" s="55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X403" s="9"/>
    </row>
    <row r="404" spans="1:24" x14ac:dyDescent="0.25">
      <c r="A404" s="45"/>
      <c r="E404" s="55"/>
      <c r="F404" s="55"/>
      <c r="G404" s="55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X404" s="9"/>
    </row>
    <row r="405" spans="1:24" x14ac:dyDescent="0.25">
      <c r="A405" s="45"/>
      <c r="E405" s="55"/>
      <c r="F405" s="55"/>
      <c r="G405" s="55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X405" s="9"/>
    </row>
    <row r="406" spans="1:24" x14ac:dyDescent="0.25">
      <c r="A406" s="45"/>
      <c r="E406" s="55"/>
      <c r="F406" s="55"/>
      <c r="G406" s="55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X406" s="9"/>
    </row>
    <row r="407" spans="1:24" x14ac:dyDescent="0.25">
      <c r="A407" s="45"/>
      <c r="E407" s="55"/>
      <c r="F407" s="55"/>
      <c r="G407" s="55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X407" s="9"/>
    </row>
    <row r="408" spans="1:24" x14ac:dyDescent="0.25">
      <c r="A408" s="45"/>
      <c r="E408" s="55"/>
      <c r="F408" s="55"/>
      <c r="G408" s="55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X408" s="9"/>
    </row>
    <row r="409" spans="1:24" x14ac:dyDescent="0.25">
      <c r="A409" s="45"/>
      <c r="E409" s="55"/>
      <c r="F409" s="55"/>
      <c r="G409" s="55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X409" s="9"/>
    </row>
    <row r="410" spans="1:24" x14ac:dyDescent="0.25">
      <c r="A410" s="45"/>
      <c r="E410" s="55"/>
      <c r="F410" s="55"/>
      <c r="G410" s="55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X410" s="9"/>
    </row>
    <row r="411" spans="1:24" x14ac:dyDescent="0.25">
      <c r="A411" s="45"/>
      <c r="E411" s="55"/>
      <c r="F411" s="55"/>
      <c r="G411" s="55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X411" s="9"/>
    </row>
    <row r="412" spans="1:24" x14ac:dyDescent="0.25">
      <c r="A412" s="45"/>
      <c r="E412" s="55"/>
      <c r="F412" s="55"/>
      <c r="G412" s="55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X412" s="9"/>
    </row>
    <row r="413" spans="1:24" x14ac:dyDescent="0.25">
      <c r="A413" s="45"/>
      <c r="E413" s="55"/>
      <c r="F413" s="55"/>
      <c r="G413" s="55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X413" s="9"/>
    </row>
    <row r="414" spans="1:24" x14ac:dyDescent="0.25">
      <c r="A414" s="45"/>
      <c r="E414" s="55"/>
      <c r="F414" s="55"/>
      <c r="G414" s="55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X414" s="9"/>
    </row>
    <row r="415" spans="1:24" x14ac:dyDescent="0.25">
      <c r="A415" s="45"/>
      <c r="E415" s="55"/>
      <c r="F415" s="55"/>
      <c r="G415" s="55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X415" s="9"/>
    </row>
    <row r="416" spans="1:24" x14ac:dyDescent="0.25">
      <c r="A416" s="45"/>
      <c r="E416" s="55"/>
      <c r="F416" s="55"/>
      <c r="G416" s="55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X416" s="9"/>
    </row>
    <row r="417" spans="1:24" x14ac:dyDescent="0.25">
      <c r="A417" s="45"/>
      <c r="E417" s="55"/>
      <c r="F417" s="55"/>
      <c r="G417" s="55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X417" s="9"/>
    </row>
    <row r="418" spans="1:24" x14ac:dyDescent="0.25">
      <c r="A418" s="45"/>
      <c r="E418" s="55"/>
      <c r="F418" s="55"/>
      <c r="G418" s="55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X418" s="9"/>
    </row>
    <row r="419" spans="1:24" x14ac:dyDescent="0.25">
      <c r="A419" s="45"/>
      <c r="E419" s="55"/>
      <c r="F419" s="55"/>
      <c r="G419" s="55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X419" s="9"/>
    </row>
    <row r="420" spans="1:24" x14ac:dyDescent="0.25">
      <c r="A420" s="45"/>
      <c r="E420" s="55"/>
      <c r="F420" s="55"/>
      <c r="G420" s="55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X420" s="9"/>
    </row>
    <row r="421" spans="1:24" x14ac:dyDescent="0.25">
      <c r="A421" s="45"/>
      <c r="E421" s="55"/>
      <c r="F421" s="55"/>
      <c r="G421" s="55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X421" s="9"/>
    </row>
    <row r="422" spans="1:24" x14ac:dyDescent="0.25">
      <c r="A422" s="45"/>
      <c r="E422" s="55"/>
      <c r="F422" s="55"/>
      <c r="G422" s="55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X422" s="9"/>
    </row>
    <row r="423" spans="1:24" x14ac:dyDescent="0.25">
      <c r="A423" s="45"/>
      <c r="E423" s="55"/>
      <c r="F423" s="55"/>
      <c r="G423" s="55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X423" s="9"/>
    </row>
    <row r="424" spans="1:24" x14ac:dyDescent="0.25">
      <c r="A424" s="45"/>
      <c r="E424" s="55"/>
      <c r="F424" s="55"/>
      <c r="G424" s="55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X424" s="9"/>
    </row>
    <row r="425" spans="1:24" x14ac:dyDescent="0.25">
      <c r="A425" s="45"/>
      <c r="E425" s="55"/>
      <c r="F425" s="55"/>
      <c r="G425" s="55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X425" s="9"/>
    </row>
    <row r="426" spans="1:24" x14ac:dyDescent="0.25">
      <c r="A426" s="45"/>
      <c r="E426" s="55"/>
      <c r="F426" s="55"/>
      <c r="G426" s="55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X426" s="9"/>
    </row>
    <row r="427" spans="1:24" x14ac:dyDescent="0.25">
      <c r="A427" s="45"/>
      <c r="E427" s="55"/>
      <c r="F427" s="55"/>
      <c r="G427" s="55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X427" s="9"/>
    </row>
    <row r="428" spans="1:24" x14ac:dyDescent="0.25">
      <c r="A428" s="45"/>
      <c r="E428" s="55"/>
      <c r="F428" s="55"/>
      <c r="G428" s="55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X428" s="9"/>
    </row>
    <row r="429" spans="1:24" x14ac:dyDescent="0.25">
      <c r="A429" s="45"/>
      <c r="E429" s="55"/>
      <c r="F429" s="55"/>
      <c r="G429" s="55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X429" s="9"/>
    </row>
    <row r="430" spans="1:24" x14ac:dyDescent="0.25">
      <c r="A430" s="45"/>
      <c r="E430" s="55"/>
      <c r="F430" s="55"/>
      <c r="G430" s="55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X430" s="9"/>
    </row>
    <row r="431" spans="1:24" x14ac:dyDescent="0.25">
      <c r="A431" s="45"/>
      <c r="E431" s="55"/>
      <c r="F431" s="55"/>
      <c r="G431" s="55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X431" s="9"/>
    </row>
    <row r="432" spans="1:24" x14ac:dyDescent="0.25">
      <c r="A432" s="45"/>
      <c r="E432" s="55"/>
      <c r="F432" s="55"/>
      <c r="G432" s="55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X432" s="9"/>
    </row>
    <row r="433" spans="1:24" x14ac:dyDescent="0.25">
      <c r="A433" s="45"/>
      <c r="E433" s="55"/>
      <c r="F433" s="55"/>
      <c r="G433" s="55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X433" s="9"/>
    </row>
    <row r="434" spans="1:24" x14ac:dyDescent="0.25">
      <c r="A434" s="45"/>
      <c r="E434" s="55"/>
      <c r="F434" s="55"/>
      <c r="G434" s="55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X434" s="9"/>
    </row>
    <row r="435" spans="1:24" x14ac:dyDescent="0.25">
      <c r="A435" s="45"/>
      <c r="E435" s="55"/>
      <c r="F435" s="55"/>
      <c r="G435" s="55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X435" s="9"/>
    </row>
    <row r="436" spans="1:24" x14ac:dyDescent="0.25">
      <c r="A436" s="45"/>
      <c r="E436" s="55"/>
      <c r="F436" s="55"/>
      <c r="G436" s="55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X436" s="9"/>
    </row>
    <row r="437" spans="1:24" x14ac:dyDescent="0.25">
      <c r="A437" s="45"/>
      <c r="E437" s="55"/>
      <c r="F437" s="55"/>
      <c r="G437" s="55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X437" s="9"/>
    </row>
    <row r="438" spans="1:24" x14ac:dyDescent="0.25">
      <c r="A438" s="45"/>
      <c r="E438" s="55"/>
      <c r="F438" s="55"/>
      <c r="G438" s="55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X438" s="9"/>
    </row>
    <row r="439" spans="1:24" x14ac:dyDescent="0.25">
      <c r="A439" s="45"/>
      <c r="E439" s="55"/>
      <c r="F439" s="55"/>
      <c r="G439" s="55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X439" s="9"/>
    </row>
    <row r="440" spans="1:24" x14ac:dyDescent="0.25">
      <c r="A440" s="45"/>
      <c r="E440" s="55"/>
      <c r="F440" s="55"/>
      <c r="G440" s="55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X440" s="9"/>
    </row>
    <row r="441" spans="1:24" x14ac:dyDescent="0.25">
      <c r="A441" s="45"/>
      <c r="E441" s="55"/>
      <c r="F441" s="55"/>
      <c r="G441" s="55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X441" s="9"/>
    </row>
    <row r="442" spans="1:24" x14ac:dyDescent="0.25">
      <c r="A442" s="45"/>
      <c r="E442" s="55"/>
      <c r="F442" s="55"/>
      <c r="G442" s="55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X442" s="9"/>
    </row>
    <row r="443" spans="1:24" x14ac:dyDescent="0.25">
      <c r="A443" s="45"/>
      <c r="E443" s="55"/>
      <c r="F443" s="55"/>
      <c r="G443" s="55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X443" s="9"/>
    </row>
    <row r="444" spans="1:24" x14ac:dyDescent="0.25">
      <c r="A444" s="45"/>
      <c r="E444" s="55"/>
      <c r="F444" s="55"/>
      <c r="G444" s="55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X444" s="9"/>
    </row>
    <row r="445" spans="1:24" x14ac:dyDescent="0.25">
      <c r="A445" s="45"/>
      <c r="E445" s="55"/>
      <c r="F445" s="55"/>
      <c r="G445" s="55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X445" s="9"/>
    </row>
    <row r="446" spans="1:24" x14ac:dyDescent="0.25">
      <c r="A446" s="45"/>
      <c r="E446" s="55"/>
      <c r="F446" s="55"/>
      <c r="G446" s="55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X446" s="9"/>
    </row>
    <row r="447" spans="1:24" x14ac:dyDescent="0.25">
      <c r="A447" s="45"/>
      <c r="E447" s="55"/>
      <c r="F447" s="55"/>
      <c r="G447" s="55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X447" s="9"/>
    </row>
    <row r="448" spans="1:24" x14ac:dyDescent="0.25">
      <c r="A448" s="45"/>
      <c r="E448" s="55"/>
      <c r="F448" s="55"/>
      <c r="G448" s="55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X448" s="9"/>
    </row>
    <row r="449" spans="1:24" x14ac:dyDescent="0.25">
      <c r="A449" s="45"/>
      <c r="E449" s="55"/>
      <c r="F449" s="55"/>
      <c r="G449" s="55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X449" s="9"/>
    </row>
    <row r="450" spans="1:24" x14ac:dyDescent="0.25">
      <c r="A450" s="45"/>
      <c r="E450" s="55"/>
      <c r="F450" s="55"/>
      <c r="G450" s="55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X450" s="9"/>
    </row>
    <row r="451" spans="1:24" x14ac:dyDescent="0.25">
      <c r="A451" s="45"/>
      <c r="E451" s="55"/>
      <c r="F451" s="55"/>
      <c r="G451" s="55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X451" s="9"/>
    </row>
    <row r="452" spans="1:24" x14ac:dyDescent="0.25">
      <c r="A452" s="45"/>
      <c r="E452" s="55"/>
      <c r="F452" s="55"/>
      <c r="G452" s="55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X452" s="9"/>
    </row>
    <row r="453" spans="1:24" x14ac:dyDescent="0.25">
      <c r="A453" s="45"/>
      <c r="E453" s="55"/>
      <c r="F453" s="55"/>
      <c r="G453" s="55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X453" s="9"/>
    </row>
    <row r="454" spans="1:24" x14ac:dyDescent="0.25">
      <c r="A454" s="45"/>
      <c r="E454" s="55"/>
      <c r="F454" s="55"/>
      <c r="G454" s="55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X454" s="9"/>
    </row>
    <row r="455" spans="1:24" x14ac:dyDescent="0.25">
      <c r="A455" s="45"/>
      <c r="E455" s="55"/>
      <c r="F455" s="55"/>
      <c r="G455" s="55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X455" s="9"/>
    </row>
    <row r="456" spans="1:24" x14ac:dyDescent="0.25">
      <c r="A456" s="45"/>
      <c r="E456" s="55"/>
      <c r="F456" s="55"/>
      <c r="G456" s="55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X456" s="9"/>
    </row>
    <row r="457" spans="1:24" x14ac:dyDescent="0.25">
      <c r="A457" s="45"/>
      <c r="E457" s="55"/>
      <c r="F457" s="55"/>
      <c r="G457" s="55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X457" s="9"/>
    </row>
    <row r="458" spans="1:24" x14ac:dyDescent="0.25">
      <c r="A458" s="45"/>
      <c r="E458" s="55"/>
      <c r="F458" s="55"/>
      <c r="G458" s="55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X458" s="9"/>
    </row>
    <row r="459" spans="1:24" x14ac:dyDescent="0.25">
      <c r="A459" s="45"/>
      <c r="E459" s="55"/>
      <c r="F459" s="55"/>
      <c r="G459" s="55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X459" s="9"/>
    </row>
    <row r="460" spans="1:24" x14ac:dyDescent="0.25">
      <c r="A460" s="45"/>
      <c r="E460" s="55"/>
      <c r="F460" s="55"/>
      <c r="G460" s="55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X460" s="9"/>
    </row>
    <row r="461" spans="1:24" x14ac:dyDescent="0.25">
      <c r="A461" s="45"/>
      <c r="E461" s="55"/>
      <c r="F461" s="55"/>
      <c r="G461" s="55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X461" s="9"/>
    </row>
    <row r="462" spans="1:24" x14ac:dyDescent="0.25">
      <c r="A462" s="45"/>
      <c r="E462" s="55"/>
      <c r="F462" s="55"/>
      <c r="G462" s="55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X462" s="9"/>
    </row>
    <row r="463" spans="1:24" x14ac:dyDescent="0.25">
      <c r="A463" s="45"/>
      <c r="E463" s="55"/>
      <c r="F463" s="55"/>
      <c r="G463" s="55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X463" s="9"/>
    </row>
    <row r="464" spans="1:24" x14ac:dyDescent="0.25">
      <c r="A464" s="45"/>
      <c r="E464" s="55"/>
      <c r="F464" s="55"/>
      <c r="G464" s="55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X464" s="9"/>
    </row>
    <row r="465" spans="1:24" x14ac:dyDescent="0.25">
      <c r="A465" s="45"/>
      <c r="E465" s="55"/>
      <c r="F465" s="55"/>
      <c r="G465" s="55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X465" s="9"/>
    </row>
    <row r="466" spans="1:24" x14ac:dyDescent="0.25">
      <c r="A466" s="45"/>
      <c r="E466" s="55"/>
      <c r="F466" s="55"/>
      <c r="G466" s="55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X466" s="9"/>
    </row>
    <row r="467" spans="1:24" x14ac:dyDescent="0.25">
      <c r="A467" s="45"/>
      <c r="E467" s="55"/>
      <c r="F467" s="55"/>
      <c r="G467" s="55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X467" s="9"/>
    </row>
    <row r="468" spans="1:24" x14ac:dyDescent="0.25">
      <c r="A468" s="45"/>
      <c r="E468" s="55"/>
      <c r="F468" s="55"/>
      <c r="G468" s="55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X468" s="9"/>
    </row>
    <row r="469" spans="1:24" x14ac:dyDescent="0.25">
      <c r="A469" s="45"/>
      <c r="E469" s="55"/>
      <c r="F469" s="55"/>
      <c r="G469" s="55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X469" s="9"/>
    </row>
    <row r="470" spans="1:24" x14ac:dyDescent="0.25">
      <c r="A470" s="45"/>
      <c r="E470" s="55"/>
      <c r="F470" s="55"/>
      <c r="G470" s="55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X470" s="9"/>
    </row>
    <row r="471" spans="1:24" x14ac:dyDescent="0.25">
      <c r="A471" s="45"/>
      <c r="E471" s="55"/>
      <c r="F471" s="55"/>
      <c r="G471" s="55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X471" s="9"/>
    </row>
    <row r="472" spans="1:24" x14ac:dyDescent="0.25">
      <c r="A472" s="45"/>
      <c r="E472" s="55"/>
      <c r="F472" s="55"/>
      <c r="G472" s="55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X472" s="9"/>
    </row>
    <row r="473" spans="1:24" x14ac:dyDescent="0.25">
      <c r="A473" s="45"/>
      <c r="E473" s="55"/>
      <c r="F473" s="55"/>
      <c r="G473" s="55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X473" s="9"/>
    </row>
    <row r="474" spans="1:24" x14ac:dyDescent="0.25">
      <c r="A474" s="45"/>
      <c r="E474" s="55"/>
      <c r="F474" s="55"/>
      <c r="G474" s="55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X474" s="9"/>
    </row>
    <row r="475" spans="1:24" x14ac:dyDescent="0.25">
      <c r="A475" s="45"/>
      <c r="E475" s="55"/>
      <c r="F475" s="55"/>
      <c r="G475" s="55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X475" s="9"/>
    </row>
    <row r="476" spans="1:24" x14ac:dyDescent="0.25">
      <c r="A476" s="45"/>
      <c r="E476" s="55"/>
      <c r="F476" s="55"/>
      <c r="G476" s="55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X476" s="9"/>
    </row>
    <row r="477" spans="1:24" x14ac:dyDescent="0.25">
      <c r="A477" s="45"/>
      <c r="E477" s="55"/>
      <c r="F477" s="55"/>
      <c r="G477" s="55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X477" s="9"/>
    </row>
    <row r="478" spans="1:24" x14ac:dyDescent="0.25">
      <c r="A478" s="45"/>
      <c r="E478" s="55"/>
      <c r="F478" s="55"/>
      <c r="G478" s="55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X478" s="9"/>
    </row>
    <row r="479" spans="1:24" x14ac:dyDescent="0.25">
      <c r="A479" s="45"/>
      <c r="E479" s="55"/>
      <c r="F479" s="55"/>
      <c r="G479" s="55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X479" s="9"/>
    </row>
    <row r="480" spans="1:24" x14ac:dyDescent="0.25">
      <c r="A480" s="45"/>
      <c r="E480" s="55"/>
      <c r="F480" s="55"/>
      <c r="G480" s="55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X480" s="9"/>
    </row>
    <row r="481" spans="1:24" x14ac:dyDescent="0.25">
      <c r="A481" s="45"/>
      <c r="E481" s="55"/>
      <c r="F481" s="55"/>
      <c r="G481" s="55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X481" s="9"/>
    </row>
    <row r="482" spans="1:24" x14ac:dyDescent="0.25">
      <c r="A482" s="45"/>
      <c r="E482" s="55"/>
      <c r="F482" s="55"/>
      <c r="G482" s="55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X482" s="9"/>
    </row>
    <row r="483" spans="1:24" x14ac:dyDescent="0.25">
      <c r="A483" s="45"/>
      <c r="E483" s="55"/>
      <c r="F483" s="55"/>
      <c r="G483" s="55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X483" s="9"/>
    </row>
    <row r="484" spans="1:24" x14ac:dyDescent="0.25">
      <c r="A484" s="45"/>
      <c r="E484" s="55"/>
      <c r="F484" s="55"/>
      <c r="G484" s="55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X484" s="9"/>
    </row>
    <row r="485" spans="1:24" x14ac:dyDescent="0.25">
      <c r="A485" s="45"/>
      <c r="E485" s="55"/>
      <c r="F485" s="55"/>
      <c r="G485" s="55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X485" s="9"/>
    </row>
    <row r="486" spans="1:24" x14ac:dyDescent="0.25">
      <c r="A486" s="45"/>
      <c r="E486" s="55"/>
      <c r="F486" s="55"/>
      <c r="G486" s="55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X486" s="9"/>
    </row>
    <row r="487" spans="1:24" x14ac:dyDescent="0.25">
      <c r="A487" s="45"/>
      <c r="E487" s="55"/>
      <c r="F487" s="55"/>
      <c r="G487" s="55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X487" s="9"/>
    </row>
    <row r="488" spans="1:24" x14ac:dyDescent="0.25">
      <c r="A488" s="45"/>
      <c r="E488" s="55"/>
      <c r="F488" s="55"/>
      <c r="G488" s="55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X488" s="9"/>
    </row>
    <row r="489" spans="1:24" x14ac:dyDescent="0.25">
      <c r="A489" s="45"/>
      <c r="E489" s="55"/>
      <c r="F489" s="55"/>
      <c r="G489" s="55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X489" s="9"/>
    </row>
    <row r="490" spans="1:24" x14ac:dyDescent="0.25">
      <c r="A490" s="45"/>
      <c r="E490" s="55"/>
      <c r="F490" s="55"/>
      <c r="G490" s="55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X490" s="9"/>
    </row>
    <row r="491" spans="1:24" x14ac:dyDescent="0.25">
      <c r="A491" s="45"/>
      <c r="E491" s="55"/>
      <c r="F491" s="55"/>
      <c r="G491" s="55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X491" s="9"/>
    </row>
    <row r="492" spans="1:24" x14ac:dyDescent="0.25">
      <c r="A492" s="45"/>
      <c r="E492" s="55"/>
      <c r="F492" s="55"/>
      <c r="G492" s="55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X492" s="9"/>
    </row>
    <row r="493" spans="1:24" x14ac:dyDescent="0.25">
      <c r="A493" s="45"/>
      <c r="E493" s="55"/>
      <c r="F493" s="55"/>
      <c r="G493" s="55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X493" s="9"/>
    </row>
    <row r="494" spans="1:24" x14ac:dyDescent="0.25">
      <c r="A494" s="45"/>
      <c r="E494" s="55"/>
      <c r="F494" s="55"/>
      <c r="G494" s="55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X494" s="9"/>
    </row>
    <row r="495" spans="1:24" x14ac:dyDescent="0.25">
      <c r="A495" s="45"/>
      <c r="E495" s="55"/>
      <c r="F495" s="55"/>
      <c r="G495" s="55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X495" s="9"/>
    </row>
    <row r="496" spans="1:24" x14ac:dyDescent="0.25">
      <c r="A496" s="45"/>
      <c r="E496" s="55"/>
      <c r="F496" s="55"/>
      <c r="G496" s="55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X496" s="9"/>
    </row>
    <row r="497" spans="1:24" x14ac:dyDescent="0.25">
      <c r="A497" s="45"/>
      <c r="E497" s="55"/>
      <c r="F497" s="55"/>
      <c r="G497" s="55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X497" s="9"/>
    </row>
    <row r="498" spans="1:24" x14ac:dyDescent="0.25">
      <c r="A498" s="45"/>
      <c r="E498" s="55"/>
      <c r="F498" s="55"/>
      <c r="G498" s="55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X498" s="9"/>
    </row>
    <row r="499" spans="1:24" x14ac:dyDescent="0.25">
      <c r="A499" s="45"/>
      <c r="E499" s="55"/>
      <c r="F499" s="55"/>
      <c r="G499" s="55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X499" s="9"/>
    </row>
    <row r="500" spans="1:24" x14ac:dyDescent="0.25">
      <c r="A500" s="45"/>
      <c r="E500" s="55"/>
      <c r="F500" s="55"/>
      <c r="G500" s="55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X500" s="9"/>
    </row>
    <row r="501" spans="1:24" x14ac:dyDescent="0.25">
      <c r="A501" s="45"/>
      <c r="E501" s="55"/>
      <c r="F501" s="55"/>
      <c r="G501" s="55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X501" s="9"/>
    </row>
    <row r="502" spans="1:24" x14ac:dyDescent="0.25">
      <c r="A502" s="45"/>
      <c r="E502" s="55"/>
      <c r="F502" s="55"/>
      <c r="G502" s="55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X502" s="9"/>
    </row>
    <row r="503" spans="1:24" x14ac:dyDescent="0.25">
      <c r="A503" s="45"/>
      <c r="E503" s="55"/>
      <c r="F503" s="55"/>
      <c r="G503" s="55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X503" s="9"/>
    </row>
    <row r="504" spans="1:24" x14ac:dyDescent="0.25">
      <c r="A504" s="45"/>
      <c r="E504" s="55"/>
      <c r="F504" s="55"/>
      <c r="G504" s="55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X504" s="9"/>
    </row>
    <row r="505" spans="1:24" x14ac:dyDescent="0.25">
      <c r="A505" s="45"/>
      <c r="E505" s="55"/>
      <c r="F505" s="55"/>
      <c r="G505" s="55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X505" s="9"/>
    </row>
    <row r="506" spans="1:24" x14ac:dyDescent="0.25">
      <c r="A506" s="45"/>
      <c r="E506" s="55"/>
      <c r="F506" s="55"/>
      <c r="G506" s="55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X506" s="9"/>
    </row>
    <row r="507" spans="1:24" x14ac:dyDescent="0.25">
      <c r="A507" s="45"/>
      <c r="E507" s="55"/>
      <c r="F507" s="55"/>
      <c r="G507" s="55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X507" s="9"/>
    </row>
    <row r="508" spans="1:24" x14ac:dyDescent="0.25">
      <c r="A508" s="45"/>
      <c r="E508" s="55"/>
      <c r="F508" s="55"/>
      <c r="G508" s="55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X508" s="9"/>
    </row>
    <row r="509" spans="1:24" x14ac:dyDescent="0.25">
      <c r="A509" s="45"/>
      <c r="E509" s="55"/>
      <c r="F509" s="55"/>
      <c r="G509" s="55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X509" s="9"/>
    </row>
    <row r="510" spans="1:24" x14ac:dyDescent="0.25">
      <c r="A510" s="45"/>
      <c r="E510" s="55"/>
      <c r="F510" s="55"/>
      <c r="G510" s="55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X510" s="9"/>
    </row>
    <row r="511" spans="1:24" x14ac:dyDescent="0.25">
      <c r="A511" s="45"/>
      <c r="E511" s="55"/>
      <c r="F511" s="55"/>
      <c r="G511" s="55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X511" s="9"/>
    </row>
    <row r="512" spans="1:24" x14ac:dyDescent="0.25">
      <c r="A512" s="45"/>
      <c r="E512" s="55"/>
      <c r="F512" s="55"/>
      <c r="G512" s="55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X512" s="9"/>
    </row>
    <row r="513" spans="1:24" x14ac:dyDescent="0.25">
      <c r="A513" s="45"/>
      <c r="E513" s="55"/>
      <c r="F513" s="55"/>
      <c r="G513" s="55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X513" s="9"/>
    </row>
    <row r="514" spans="1:24" x14ac:dyDescent="0.25">
      <c r="A514" s="45"/>
      <c r="E514" s="55"/>
      <c r="F514" s="55"/>
      <c r="G514" s="55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X514" s="9"/>
    </row>
    <row r="515" spans="1:24" x14ac:dyDescent="0.25">
      <c r="A515" s="45"/>
      <c r="E515" s="55"/>
      <c r="F515" s="55"/>
      <c r="G515" s="55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X515" s="9"/>
    </row>
    <row r="516" spans="1:24" x14ac:dyDescent="0.25">
      <c r="A516" s="45"/>
      <c r="E516" s="55"/>
      <c r="F516" s="55"/>
      <c r="G516" s="55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X516" s="9"/>
    </row>
    <row r="517" spans="1:24" x14ac:dyDescent="0.25">
      <c r="A517" s="45"/>
      <c r="E517" s="55"/>
      <c r="F517" s="55"/>
      <c r="G517" s="55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X517" s="9"/>
    </row>
    <row r="518" spans="1:24" x14ac:dyDescent="0.25">
      <c r="A518" s="45"/>
      <c r="E518" s="55"/>
      <c r="F518" s="55"/>
      <c r="G518" s="55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X518" s="9"/>
    </row>
    <row r="519" spans="1:24" x14ac:dyDescent="0.25">
      <c r="A519" s="45"/>
      <c r="E519" s="55"/>
      <c r="F519" s="55"/>
      <c r="G519" s="55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X519" s="9"/>
    </row>
    <row r="520" spans="1:24" x14ac:dyDescent="0.25">
      <c r="A520" s="45"/>
      <c r="E520" s="55"/>
      <c r="F520" s="55"/>
      <c r="G520" s="55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X520" s="9"/>
    </row>
    <row r="521" spans="1:24" x14ac:dyDescent="0.25">
      <c r="A521" s="45"/>
      <c r="E521" s="55"/>
      <c r="F521" s="55"/>
      <c r="G521" s="55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X521" s="9"/>
    </row>
    <row r="522" spans="1:24" x14ac:dyDescent="0.25">
      <c r="A522" s="45"/>
      <c r="E522" s="55"/>
      <c r="F522" s="55"/>
      <c r="G522" s="55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X522" s="9"/>
    </row>
    <row r="523" spans="1:24" x14ac:dyDescent="0.25">
      <c r="A523" s="45"/>
      <c r="E523" s="55"/>
      <c r="F523" s="55"/>
      <c r="G523" s="55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X523" s="9"/>
    </row>
    <row r="524" spans="1:24" x14ac:dyDescent="0.25">
      <c r="A524" s="45"/>
      <c r="E524" s="55"/>
      <c r="F524" s="55"/>
      <c r="G524" s="55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X524" s="9"/>
    </row>
    <row r="525" spans="1:24" x14ac:dyDescent="0.25">
      <c r="A525" s="45"/>
      <c r="E525" s="55"/>
      <c r="F525" s="55"/>
      <c r="G525" s="55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X525" s="9"/>
    </row>
    <row r="526" spans="1:24" x14ac:dyDescent="0.25">
      <c r="A526" s="45"/>
      <c r="E526" s="55"/>
      <c r="F526" s="55"/>
      <c r="G526" s="55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X526" s="9"/>
    </row>
    <row r="527" spans="1:24" x14ac:dyDescent="0.25">
      <c r="A527" s="45"/>
      <c r="E527" s="55"/>
      <c r="F527" s="55"/>
      <c r="G527" s="55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X527" s="9"/>
    </row>
    <row r="528" spans="1:24" x14ac:dyDescent="0.25">
      <c r="A528" s="45"/>
      <c r="E528" s="55"/>
      <c r="F528" s="55"/>
      <c r="G528" s="55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X528" s="9"/>
    </row>
    <row r="529" spans="1:24" x14ac:dyDescent="0.25">
      <c r="A529" s="45"/>
      <c r="E529" s="55"/>
      <c r="F529" s="55"/>
      <c r="G529" s="55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X529" s="9"/>
    </row>
    <row r="530" spans="1:24" x14ac:dyDescent="0.25">
      <c r="A530" s="45"/>
      <c r="E530" s="55"/>
      <c r="F530" s="55"/>
      <c r="G530" s="55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X530" s="9"/>
    </row>
    <row r="531" spans="1:24" x14ac:dyDescent="0.25">
      <c r="A531" s="45"/>
      <c r="E531" s="55"/>
      <c r="F531" s="55"/>
      <c r="G531" s="55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X531" s="9"/>
    </row>
    <row r="532" spans="1:24" x14ac:dyDescent="0.25">
      <c r="A532" s="45"/>
      <c r="E532" s="55"/>
      <c r="F532" s="55"/>
      <c r="G532" s="55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X532" s="9"/>
    </row>
    <row r="533" spans="1:24" x14ac:dyDescent="0.25">
      <c r="A533" s="45"/>
      <c r="E533" s="55"/>
      <c r="F533" s="55"/>
      <c r="G533" s="55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X533" s="9"/>
    </row>
    <row r="534" spans="1:24" x14ac:dyDescent="0.25">
      <c r="A534" s="45"/>
      <c r="E534" s="55"/>
      <c r="F534" s="55"/>
      <c r="G534" s="55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X534" s="9"/>
    </row>
    <row r="535" spans="1:24" x14ac:dyDescent="0.25">
      <c r="A535" s="45"/>
      <c r="E535" s="55"/>
      <c r="F535" s="55"/>
      <c r="G535" s="55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X535" s="9"/>
    </row>
    <row r="536" spans="1:24" x14ac:dyDescent="0.25">
      <c r="A536" s="45"/>
      <c r="E536" s="55"/>
      <c r="F536" s="55"/>
      <c r="G536" s="55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X536" s="9"/>
    </row>
    <row r="537" spans="1:24" x14ac:dyDescent="0.25">
      <c r="A537" s="45"/>
      <c r="E537" s="55"/>
      <c r="F537" s="55"/>
      <c r="G537" s="55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X537" s="9"/>
    </row>
    <row r="538" spans="1:24" x14ac:dyDescent="0.25">
      <c r="A538" s="45"/>
      <c r="E538" s="55"/>
      <c r="F538" s="55"/>
      <c r="G538" s="55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X538" s="9"/>
    </row>
    <row r="539" spans="1:24" x14ac:dyDescent="0.25">
      <c r="A539" s="45"/>
      <c r="E539" s="55"/>
      <c r="F539" s="55"/>
      <c r="G539" s="55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X539" s="9"/>
    </row>
    <row r="540" spans="1:24" x14ac:dyDescent="0.25">
      <c r="A540" s="45"/>
      <c r="E540" s="55"/>
      <c r="F540" s="55"/>
      <c r="G540" s="55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X540" s="9"/>
    </row>
    <row r="541" spans="1:24" x14ac:dyDescent="0.25">
      <c r="A541" s="45"/>
      <c r="E541" s="55"/>
      <c r="F541" s="55"/>
      <c r="G541" s="55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X541" s="9"/>
    </row>
    <row r="542" spans="1:24" x14ac:dyDescent="0.25">
      <c r="A542" s="45"/>
      <c r="E542" s="55"/>
      <c r="F542" s="55"/>
      <c r="G542" s="55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X542" s="9"/>
    </row>
    <row r="543" spans="1:24" x14ac:dyDescent="0.25">
      <c r="A543" s="45"/>
      <c r="E543" s="55"/>
      <c r="F543" s="55"/>
      <c r="G543" s="55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X543" s="9"/>
    </row>
    <row r="544" spans="1:24" x14ac:dyDescent="0.25">
      <c r="A544" s="45"/>
      <c r="E544" s="55"/>
      <c r="F544" s="55"/>
      <c r="G544" s="55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X544" s="9"/>
    </row>
    <row r="545" spans="1:24" x14ac:dyDescent="0.25">
      <c r="A545" s="45"/>
      <c r="E545" s="55"/>
      <c r="F545" s="55"/>
      <c r="G545" s="55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X545" s="9"/>
    </row>
    <row r="546" spans="1:24" x14ac:dyDescent="0.25">
      <c r="A546" s="45"/>
      <c r="E546" s="55"/>
      <c r="F546" s="55"/>
      <c r="G546" s="55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X546" s="9"/>
    </row>
    <row r="547" spans="1:24" x14ac:dyDescent="0.25">
      <c r="A547" s="45"/>
      <c r="E547" s="55"/>
      <c r="F547" s="55"/>
      <c r="G547" s="55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X547" s="9"/>
    </row>
    <row r="548" spans="1:24" x14ac:dyDescent="0.25">
      <c r="A548" s="45"/>
      <c r="E548" s="55"/>
      <c r="F548" s="55"/>
      <c r="G548" s="55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X548" s="9"/>
    </row>
    <row r="549" spans="1:24" x14ac:dyDescent="0.25">
      <c r="A549" s="45"/>
      <c r="E549" s="55"/>
      <c r="F549" s="55"/>
      <c r="G549" s="55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X549" s="9"/>
    </row>
    <row r="550" spans="1:24" x14ac:dyDescent="0.25">
      <c r="A550" s="45"/>
      <c r="E550" s="55"/>
      <c r="F550" s="55"/>
      <c r="G550" s="55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X550" s="9"/>
    </row>
    <row r="551" spans="1:24" x14ac:dyDescent="0.25">
      <c r="A551" s="45"/>
      <c r="E551" s="55"/>
      <c r="F551" s="55"/>
      <c r="G551" s="55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X551" s="9"/>
    </row>
    <row r="552" spans="1:24" x14ac:dyDescent="0.25">
      <c r="A552" s="45"/>
      <c r="E552" s="55"/>
      <c r="F552" s="55"/>
      <c r="G552" s="55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X552" s="9"/>
    </row>
    <row r="553" spans="1:24" x14ac:dyDescent="0.25">
      <c r="A553" s="45"/>
      <c r="E553" s="55"/>
      <c r="F553" s="55"/>
      <c r="G553" s="55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X553" s="9"/>
    </row>
    <row r="554" spans="1:24" x14ac:dyDescent="0.25">
      <c r="A554" s="45"/>
      <c r="E554" s="55"/>
      <c r="F554" s="55"/>
      <c r="G554" s="55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X554" s="9"/>
    </row>
    <row r="555" spans="1:24" x14ac:dyDescent="0.25">
      <c r="A555" s="45"/>
      <c r="E555" s="55"/>
      <c r="F555" s="55"/>
      <c r="G555" s="55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X555" s="9"/>
    </row>
    <row r="556" spans="1:24" x14ac:dyDescent="0.25">
      <c r="A556" s="45"/>
      <c r="E556" s="55"/>
      <c r="F556" s="55"/>
      <c r="G556" s="55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X556" s="9"/>
    </row>
    <row r="557" spans="1:24" x14ac:dyDescent="0.25">
      <c r="A557" s="45"/>
      <c r="E557" s="55"/>
      <c r="F557" s="55"/>
      <c r="G557" s="55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X557" s="9"/>
    </row>
    <row r="558" spans="1:24" x14ac:dyDescent="0.25">
      <c r="A558" s="45"/>
      <c r="E558" s="55"/>
      <c r="F558" s="55"/>
      <c r="G558" s="55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X558" s="9"/>
    </row>
    <row r="559" spans="1:24" x14ac:dyDescent="0.25">
      <c r="A559" s="45"/>
      <c r="E559" s="55"/>
      <c r="F559" s="55"/>
      <c r="G559" s="55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X559" s="9"/>
    </row>
    <row r="560" spans="1:24" x14ac:dyDescent="0.25">
      <c r="A560" s="45"/>
      <c r="E560" s="55"/>
      <c r="F560" s="55"/>
      <c r="G560" s="55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X560" s="9"/>
    </row>
    <row r="561" spans="1:24" x14ac:dyDescent="0.25">
      <c r="A561" s="45"/>
      <c r="E561" s="55"/>
      <c r="F561" s="55"/>
      <c r="G561" s="55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X561" s="9"/>
    </row>
    <row r="562" spans="1:24" x14ac:dyDescent="0.25">
      <c r="A562" s="45"/>
      <c r="E562" s="55"/>
      <c r="F562" s="55"/>
      <c r="G562" s="55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X562" s="9"/>
    </row>
    <row r="563" spans="1:24" x14ac:dyDescent="0.25">
      <c r="A563" s="45"/>
      <c r="E563" s="55"/>
      <c r="F563" s="55"/>
      <c r="G563" s="55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X563" s="9"/>
    </row>
    <row r="564" spans="1:24" x14ac:dyDescent="0.25">
      <c r="A564" s="45"/>
      <c r="E564" s="55"/>
      <c r="F564" s="55"/>
      <c r="G564" s="55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X564" s="9"/>
    </row>
    <row r="565" spans="1:24" x14ac:dyDescent="0.25">
      <c r="A565" s="45"/>
      <c r="E565" s="55"/>
      <c r="F565" s="55"/>
      <c r="G565" s="55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X565" s="9"/>
    </row>
    <row r="566" spans="1:24" x14ac:dyDescent="0.25">
      <c r="A566" s="45"/>
      <c r="E566" s="55"/>
      <c r="F566" s="55"/>
      <c r="G566" s="55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X566" s="9"/>
    </row>
    <row r="567" spans="1:24" x14ac:dyDescent="0.25">
      <c r="A567" s="45"/>
      <c r="E567" s="55"/>
      <c r="F567" s="55"/>
      <c r="G567" s="55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X567" s="9"/>
    </row>
    <row r="568" spans="1:24" x14ac:dyDescent="0.25">
      <c r="A568" s="45"/>
      <c r="E568" s="55"/>
      <c r="F568" s="55"/>
      <c r="G568" s="55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X568" s="9"/>
    </row>
    <row r="569" spans="1:24" x14ac:dyDescent="0.25">
      <c r="A569" s="45"/>
      <c r="E569" s="55"/>
      <c r="F569" s="55"/>
      <c r="G569" s="55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X569" s="9"/>
    </row>
    <row r="570" spans="1:24" x14ac:dyDescent="0.25">
      <c r="A570" s="45"/>
      <c r="E570" s="55"/>
      <c r="F570" s="55"/>
      <c r="G570" s="55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X570" s="9"/>
    </row>
    <row r="571" spans="1:24" x14ac:dyDescent="0.25">
      <c r="A571" s="45"/>
      <c r="E571" s="55"/>
      <c r="F571" s="55"/>
      <c r="G571" s="55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X571" s="9"/>
    </row>
    <row r="572" spans="1:24" x14ac:dyDescent="0.25">
      <c r="A572" s="45"/>
      <c r="E572" s="55"/>
      <c r="F572" s="55"/>
      <c r="G572" s="55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X572" s="9"/>
    </row>
    <row r="573" spans="1:24" x14ac:dyDescent="0.25">
      <c r="A573" s="45"/>
      <c r="E573" s="55"/>
      <c r="F573" s="55"/>
      <c r="G573" s="55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X573" s="9"/>
    </row>
    <row r="574" spans="1:24" x14ac:dyDescent="0.25">
      <c r="A574" s="45"/>
      <c r="E574" s="55"/>
      <c r="F574" s="55"/>
      <c r="G574" s="55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X574" s="9"/>
    </row>
    <row r="575" spans="1:24" x14ac:dyDescent="0.25">
      <c r="A575" s="45"/>
      <c r="E575" s="55"/>
      <c r="F575" s="55"/>
      <c r="G575" s="55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X575" s="9"/>
    </row>
    <row r="576" spans="1:24" x14ac:dyDescent="0.25">
      <c r="A576" s="45"/>
      <c r="E576" s="55"/>
      <c r="F576" s="55"/>
      <c r="G576" s="55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X576" s="9"/>
    </row>
    <row r="577" spans="1:24" x14ac:dyDescent="0.25">
      <c r="A577" s="45"/>
      <c r="E577" s="55"/>
      <c r="F577" s="55"/>
      <c r="G577" s="55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X577" s="9"/>
    </row>
    <row r="578" spans="1:24" x14ac:dyDescent="0.25">
      <c r="A578" s="45"/>
      <c r="E578" s="55"/>
      <c r="F578" s="55"/>
      <c r="G578" s="55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X578" s="9"/>
    </row>
    <row r="579" spans="1:24" x14ac:dyDescent="0.25">
      <c r="A579" s="45"/>
      <c r="E579" s="55"/>
      <c r="F579" s="55"/>
      <c r="G579" s="55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X579" s="9"/>
    </row>
    <row r="580" spans="1:24" x14ac:dyDescent="0.25">
      <c r="A580" s="45"/>
      <c r="E580" s="55"/>
      <c r="F580" s="55"/>
      <c r="G580" s="55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X580" s="9"/>
    </row>
    <row r="581" spans="1:24" x14ac:dyDescent="0.25">
      <c r="A581" s="45"/>
      <c r="E581" s="55"/>
      <c r="F581" s="55"/>
      <c r="G581" s="55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X581" s="9"/>
    </row>
    <row r="582" spans="1:24" x14ac:dyDescent="0.25">
      <c r="A582" s="45"/>
      <c r="E582" s="55"/>
      <c r="F582" s="55"/>
      <c r="G582" s="55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X582" s="9"/>
    </row>
    <row r="583" spans="1:24" x14ac:dyDescent="0.25">
      <c r="A583" s="45"/>
      <c r="E583" s="55"/>
      <c r="F583" s="55"/>
      <c r="G583" s="55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X583" s="9"/>
    </row>
    <row r="584" spans="1:24" x14ac:dyDescent="0.25">
      <c r="A584" s="45"/>
      <c r="E584" s="55"/>
      <c r="F584" s="55"/>
      <c r="G584" s="55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X584" s="9"/>
    </row>
    <row r="585" spans="1:24" x14ac:dyDescent="0.25">
      <c r="A585" s="45"/>
      <c r="E585" s="55"/>
      <c r="F585" s="55"/>
      <c r="G585" s="55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X585" s="9"/>
    </row>
    <row r="586" spans="1:24" x14ac:dyDescent="0.25">
      <c r="A586" s="45"/>
      <c r="E586" s="55"/>
      <c r="F586" s="55"/>
      <c r="G586" s="55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X586" s="9"/>
    </row>
    <row r="587" spans="1:24" x14ac:dyDescent="0.25">
      <c r="A587" s="45"/>
      <c r="E587" s="55"/>
      <c r="F587" s="55"/>
      <c r="G587" s="55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X587" s="9"/>
    </row>
    <row r="588" spans="1:24" x14ac:dyDescent="0.25">
      <c r="A588" s="45"/>
      <c r="E588" s="55"/>
      <c r="F588" s="55"/>
      <c r="G588" s="55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X588" s="9"/>
    </row>
    <row r="589" spans="1:24" x14ac:dyDescent="0.25">
      <c r="A589" s="45"/>
      <c r="E589" s="55"/>
      <c r="F589" s="55"/>
      <c r="G589" s="55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X589" s="9"/>
    </row>
    <row r="590" spans="1:24" x14ac:dyDescent="0.25">
      <c r="A590" s="45"/>
      <c r="E590" s="55"/>
      <c r="F590" s="55"/>
      <c r="G590" s="55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X590" s="9"/>
    </row>
    <row r="591" spans="1:24" x14ac:dyDescent="0.25">
      <c r="A591" s="45"/>
      <c r="E591" s="55"/>
      <c r="F591" s="55"/>
      <c r="G591" s="55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X591" s="9"/>
    </row>
    <row r="592" spans="1:24" x14ac:dyDescent="0.25">
      <c r="A592" s="45"/>
      <c r="E592" s="55"/>
      <c r="F592" s="55"/>
      <c r="G592" s="55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X592" s="9"/>
    </row>
    <row r="593" spans="1:24" x14ac:dyDescent="0.25">
      <c r="A593" s="45"/>
      <c r="E593" s="55"/>
      <c r="F593" s="55"/>
      <c r="G593" s="55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X593" s="9"/>
    </row>
    <row r="594" spans="1:24" x14ac:dyDescent="0.25">
      <c r="A594" s="45"/>
      <c r="E594" s="55"/>
      <c r="F594" s="55"/>
      <c r="G594" s="55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X594" s="9"/>
    </row>
    <row r="595" spans="1:24" x14ac:dyDescent="0.25">
      <c r="A595" s="45"/>
      <c r="E595" s="55"/>
      <c r="F595" s="55"/>
      <c r="G595" s="55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X595" s="9"/>
    </row>
    <row r="596" spans="1:24" x14ac:dyDescent="0.25">
      <c r="A596" s="45"/>
      <c r="E596" s="55"/>
      <c r="F596" s="55"/>
      <c r="G596" s="55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X596" s="9"/>
    </row>
    <row r="597" spans="1:24" x14ac:dyDescent="0.25">
      <c r="A597" s="45"/>
      <c r="E597" s="55"/>
      <c r="F597" s="55"/>
      <c r="G597" s="55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X597" s="9"/>
    </row>
    <row r="598" spans="1:24" x14ac:dyDescent="0.25">
      <c r="A598" s="45"/>
      <c r="E598" s="55"/>
      <c r="F598" s="55"/>
      <c r="G598" s="55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X598" s="9"/>
    </row>
    <row r="599" spans="1:24" x14ac:dyDescent="0.25">
      <c r="A599" s="45"/>
      <c r="E599" s="55"/>
      <c r="F599" s="55"/>
      <c r="G599" s="55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X599" s="9"/>
    </row>
    <row r="600" spans="1:24" x14ac:dyDescent="0.25">
      <c r="A600" s="45"/>
      <c r="E600" s="55"/>
      <c r="F600" s="55"/>
      <c r="G600" s="55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X600" s="9"/>
    </row>
    <row r="601" spans="1:24" x14ac:dyDescent="0.25">
      <c r="A601" s="45"/>
      <c r="E601" s="55"/>
      <c r="F601" s="55"/>
      <c r="G601" s="55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X601" s="9"/>
    </row>
    <row r="602" spans="1:24" x14ac:dyDescent="0.25">
      <c r="A602" s="45"/>
      <c r="E602" s="55"/>
      <c r="F602" s="55"/>
      <c r="G602" s="55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X602" s="9"/>
    </row>
    <row r="603" spans="1:24" x14ac:dyDescent="0.25">
      <c r="A603" s="45"/>
      <c r="E603" s="55"/>
      <c r="F603" s="55"/>
      <c r="G603" s="55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X603" s="9"/>
    </row>
    <row r="604" spans="1:24" x14ac:dyDescent="0.25">
      <c r="A604" s="45"/>
      <c r="E604" s="55"/>
      <c r="F604" s="55"/>
      <c r="G604" s="55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X604" s="9"/>
    </row>
    <row r="605" spans="1:24" x14ac:dyDescent="0.25">
      <c r="A605" s="45"/>
      <c r="E605" s="55"/>
      <c r="F605" s="55"/>
      <c r="G605" s="55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X605" s="9"/>
    </row>
    <row r="606" spans="1:24" x14ac:dyDescent="0.25">
      <c r="A606" s="45"/>
      <c r="E606" s="55"/>
      <c r="F606" s="55"/>
      <c r="G606" s="55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X606" s="9"/>
    </row>
    <row r="607" spans="1:24" x14ac:dyDescent="0.25">
      <c r="A607" s="45"/>
      <c r="E607" s="55"/>
      <c r="F607" s="55"/>
      <c r="G607" s="55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X607" s="9"/>
    </row>
    <row r="608" spans="1:24" x14ac:dyDescent="0.25">
      <c r="A608" s="45"/>
      <c r="E608" s="55"/>
      <c r="F608" s="55"/>
      <c r="G608" s="55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X608" s="9"/>
    </row>
    <row r="609" spans="1:24" x14ac:dyDescent="0.25">
      <c r="A609" s="45"/>
      <c r="E609" s="55"/>
      <c r="F609" s="55"/>
      <c r="G609" s="55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X609" s="9"/>
    </row>
    <row r="610" spans="1:24" x14ac:dyDescent="0.25">
      <c r="A610" s="45"/>
      <c r="E610" s="55"/>
      <c r="F610" s="55"/>
      <c r="G610" s="55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X610" s="9"/>
    </row>
    <row r="611" spans="1:24" x14ac:dyDescent="0.25">
      <c r="A611" s="45"/>
      <c r="E611" s="55"/>
      <c r="F611" s="55"/>
      <c r="G611" s="55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X611" s="9"/>
    </row>
    <row r="612" spans="1:24" x14ac:dyDescent="0.25">
      <c r="A612" s="45"/>
      <c r="E612" s="55"/>
      <c r="F612" s="55"/>
      <c r="G612" s="55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X612" s="9"/>
    </row>
    <row r="613" spans="1:24" x14ac:dyDescent="0.25">
      <c r="A613" s="45"/>
      <c r="E613" s="55"/>
      <c r="F613" s="55"/>
      <c r="G613" s="55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X613" s="9"/>
    </row>
    <row r="614" spans="1:24" x14ac:dyDescent="0.25">
      <c r="A614" s="45"/>
      <c r="E614" s="55"/>
      <c r="F614" s="55"/>
      <c r="G614" s="55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X614" s="9"/>
    </row>
    <row r="615" spans="1:24" x14ac:dyDescent="0.25">
      <c r="A615" s="45"/>
      <c r="E615" s="55"/>
      <c r="F615" s="55"/>
      <c r="G615" s="55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X615" s="9"/>
    </row>
    <row r="616" spans="1:24" x14ac:dyDescent="0.25">
      <c r="A616" s="45"/>
      <c r="E616" s="55"/>
      <c r="F616" s="55"/>
      <c r="G616" s="55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X616" s="9"/>
    </row>
    <row r="617" spans="1:24" x14ac:dyDescent="0.25">
      <c r="A617" s="45"/>
      <c r="E617" s="55"/>
      <c r="F617" s="55"/>
      <c r="G617" s="55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X617" s="9"/>
    </row>
    <row r="618" spans="1:24" x14ac:dyDescent="0.25">
      <c r="A618" s="45"/>
      <c r="E618" s="55"/>
      <c r="F618" s="55"/>
      <c r="G618" s="55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X618" s="9"/>
    </row>
    <row r="619" spans="1:24" x14ac:dyDescent="0.25">
      <c r="A619" s="45"/>
      <c r="E619" s="55"/>
      <c r="F619" s="55"/>
      <c r="G619" s="55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X619" s="9"/>
    </row>
    <row r="620" spans="1:24" x14ac:dyDescent="0.25">
      <c r="A620" s="45"/>
      <c r="E620" s="55"/>
      <c r="F620" s="55"/>
      <c r="G620" s="55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X620" s="9"/>
    </row>
    <row r="621" spans="1:24" x14ac:dyDescent="0.25">
      <c r="A621" s="45"/>
      <c r="E621" s="55"/>
      <c r="F621" s="55"/>
      <c r="G621" s="55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X621" s="9"/>
    </row>
    <row r="622" spans="1:24" x14ac:dyDescent="0.25">
      <c r="A622" s="45"/>
      <c r="E622" s="55"/>
      <c r="F622" s="55"/>
      <c r="G622" s="55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X622" s="9"/>
    </row>
    <row r="623" spans="1:24" x14ac:dyDescent="0.25">
      <c r="A623" s="45"/>
      <c r="E623" s="55"/>
      <c r="F623" s="55"/>
      <c r="G623" s="55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X623" s="9"/>
    </row>
    <row r="624" spans="1:24" x14ac:dyDescent="0.25">
      <c r="A624" s="45"/>
      <c r="E624" s="55"/>
      <c r="F624" s="55"/>
      <c r="G624" s="55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X624" s="9"/>
    </row>
    <row r="625" spans="1:24" x14ac:dyDescent="0.25">
      <c r="A625" s="45"/>
      <c r="E625" s="55"/>
      <c r="F625" s="55"/>
      <c r="G625" s="55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X625" s="9"/>
    </row>
    <row r="626" spans="1:24" x14ac:dyDescent="0.25">
      <c r="A626" s="45"/>
      <c r="E626" s="55"/>
      <c r="F626" s="55"/>
      <c r="G626" s="55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X626" s="9"/>
    </row>
    <row r="627" spans="1:24" x14ac:dyDescent="0.25">
      <c r="A627" s="45"/>
      <c r="E627" s="55"/>
      <c r="F627" s="55"/>
      <c r="G627" s="55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X627" s="9"/>
    </row>
    <row r="628" spans="1:24" x14ac:dyDescent="0.25">
      <c r="A628" s="45"/>
      <c r="E628" s="55"/>
      <c r="F628" s="55"/>
      <c r="G628" s="55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X628" s="9"/>
    </row>
    <row r="629" spans="1:24" x14ac:dyDescent="0.25">
      <c r="A629" s="45"/>
      <c r="E629" s="55"/>
      <c r="F629" s="55"/>
      <c r="G629" s="55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X629" s="9"/>
    </row>
    <row r="630" spans="1:24" x14ac:dyDescent="0.25">
      <c r="A630" s="45"/>
      <c r="E630" s="55"/>
      <c r="F630" s="55"/>
      <c r="G630" s="55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X630" s="9"/>
    </row>
    <row r="631" spans="1:24" x14ac:dyDescent="0.25">
      <c r="A631" s="45"/>
      <c r="E631" s="55"/>
      <c r="F631" s="55"/>
      <c r="G631" s="55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X631" s="9"/>
    </row>
    <row r="632" spans="1:24" x14ac:dyDescent="0.25">
      <c r="A632" s="45"/>
      <c r="E632" s="55"/>
      <c r="F632" s="55"/>
      <c r="G632" s="55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X632" s="9"/>
    </row>
    <row r="633" spans="1:24" x14ac:dyDescent="0.25">
      <c r="A633" s="45"/>
      <c r="E633" s="55"/>
      <c r="F633" s="55"/>
      <c r="G633" s="55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X633" s="9"/>
    </row>
    <row r="634" spans="1:24" x14ac:dyDescent="0.25">
      <c r="A634" s="45"/>
      <c r="E634" s="55"/>
      <c r="F634" s="55"/>
      <c r="G634" s="55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X634" s="9"/>
    </row>
    <row r="635" spans="1:24" x14ac:dyDescent="0.25">
      <c r="A635" s="45"/>
      <c r="E635" s="55"/>
      <c r="F635" s="55"/>
      <c r="G635" s="55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X635" s="9"/>
    </row>
    <row r="636" spans="1:24" x14ac:dyDescent="0.25">
      <c r="A636" s="45"/>
      <c r="E636" s="55"/>
      <c r="F636" s="55"/>
      <c r="G636" s="55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X636" s="9"/>
    </row>
    <row r="637" spans="1:24" x14ac:dyDescent="0.25">
      <c r="A637" s="45"/>
      <c r="E637" s="55"/>
      <c r="F637" s="55"/>
      <c r="G637" s="55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X637" s="9"/>
    </row>
    <row r="638" spans="1:24" x14ac:dyDescent="0.25">
      <c r="A638" s="45"/>
      <c r="E638" s="55"/>
      <c r="F638" s="55"/>
      <c r="G638" s="55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X638" s="9"/>
    </row>
    <row r="639" spans="1:24" x14ac:dyDescent="0.25">
      <c r="A639" s="45"/>
      <c r="E639" s="55"/>
      <c r="F639" s="55"/>
      <c r="G639" s="55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X639" s="9"/>
    </row>
    <row r="640" spans="1:24" x14ac:dyDescent="0.25">
      <c r="A640" s="45"/>
      <c r="E640" s="55"/>
      <c r="F640" s="55"/>
      <c r="G640" s="55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X640" s="9"/>
    </row>
    <row r="641" spans="1:24" x14ac:dyDescent="0.25">
      <c r="A641" s="45"/>
      <c r="E641" s="55"/>
      <c r="F641" s="55"/>
      <c r="G641" s="55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X641" s="9"/>
    </row>
    <row r="642" spans="1:24" x14ac:dyDescent="0.25">
      <c r="A642" s="45"/>
      <c r="E642" s="55"/>
      <c r="F642" s="55"/>
      <c r="G642" s="55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X642" s="9"/>
    </row>
    <row r="643" spans="1:24" x14ac:dyDescent="0.25">
      <c r="A643" s="45"/>
      <c r="E643" s="55"/>
      <c r="F643" s="55"/>
      <c r="G643" s="55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X643" s="9"/>
    </row>
    <row r="644" spans="1:24" x14ac:dyDescent="0.25">
      <c r="A644" s="45"/>
      <c r="E644" s="55"/>
      <c r="F644" s="55"/>
      <c r="G644" s="55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X644" s="9"/>
    </row>
    <row r="645" spans="1:24" x14ac:dyDescent="0.25">
      <c r="A645" s="45"/>
      <c r="E645" s="55"/>
      <c r="F645" s="55"/>
      <c r="G645" s="55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X645" s="9"/>
    </row>
    <row r="646" spans="1:24" x14ac:dyDescent="0.25">
      <c r="A646" s="45"/>
      <c r="E646" s="55"/>
      <c r="F646" s="55"/>
      <c r="G646" s="55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X646" s="9"/>
    </row>
    <row r="647" spans="1:24" x14ac:dyDescent="0.25">
      <c r="A647" s="45"/>
      <c r="E647" s="55"/>
      <c r="F647" s="55"/>
      <c r="G647" s="55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X647" s="9"/>
    </row>
    <row r="648" spans="1:24" x14ac:dyDescent="0.25">
      <c r="A648" s="45"/>
      <c r="E648" s="55"/>
      <c r="F648" s="55"/>
      <c r="G648" s="55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X648" s="9"/>
    </row>
    <row r="649" spans="1:24" x14ac:dyDescent="0.25">
      <c r="A649" s="45"/>
      <c r="E649" s="55"/>
      <c r="F649" s="55"/>
      <c r="G649" s="55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X649" s="9"/>
    </row>
    <row r="650" spans="1:24" x14ac:dyDescent="0.25">
      <c r="A650" s="45"/>
      <c r="E650" s="55"/>
      <c r="F650" s="55"/>
      <c r="G650" s="55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X650" s="9"/>
    </row>
    <row r="651" spans="1:24" x14ac:dyDescent="0.25">
      <c r="A651" s="45"/>
      <c r="E651" s="55"/>
      <c r="F651" s="55"/>
      <c r="G651" s="55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X651" s="9"/>
    </row>
    <row r="652" spans="1:24" x14ac:dyDescent="0.25">
      <c r="A652" s="45"/>
      <c r="E652" s="55"/>
      <c r="F652" s="55"/>
      <c r="G652" s="55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X652" s="9"/>
    </row>
    <row r="653" spans="1:24" x14ac:dyDescent="0.25">
      <c r="A653" s="45"/>
      <c r="E653" s="55"/>
      <c r="F653" s="55"/>
      <c r="G653" s="55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X653" s="9"/>
    </row>
    <row r="654" spans="1:24" x14ac:dyDescent="0.25">
      <c r="A654" s="45"/>
      <c r="E654" s="55"/>
      <c r="F654" s="55"/>
      <c r="G654" s="55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X654" s="9"/>
    </row>
    <row r="655" spans="1:24" x14ac:dyDescent="0.25">
      <c r="A655" s="45"/>
      <c r="E655" s="55"/>
      <c r="F655" s="55"/>
      <c r="G655" s="55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X655" s="9"/>
    </row>
    <row r="656" spans="1:24" x14ac:dyDescent="0.25">
      <c r="A656" s="45"/>
      <c r="E656" s="55"/>
      <c r="F656" s="55"/>
      <c r="G656" s="55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X656" s="9"/>
    </row>
    <row r="657" spans="1:24" x14ac:dyDescent="0.25">
      <c r="A657" s="45"/>
      <c r="E657" s="55"/>
      <c r="F657" s="55"/>
      <c r="G657" s="55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X657" s="9"/>
    </row>
    <row r="658" spans="1:24" x14ac:dyDescent="0.25">
      <c r="A658" s="45"/>
      <c r="E658" s="55"/>
      <c r="F658" s="55"/>
      <c r="G658" s="55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X658" s="9"/>
    </row>
    <row r="659" spans="1:24" x14ac:dyDescent="0.25">
      <c r="A659" s="45"/>
      <c r="E659" s="55"/>
      <c r="F659" s="55"/>
      <c r="G659" s="55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X659" s="9"/>
    </row>
    <row r="660" spans="1:24" x14ac:dyDescent="0.25">
      <c r="A660" s="45"/>
      <c r="E660" s="55"/>
      <c r="F660" s="55"/>
      <c r="G660" s="55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X660" s="9"/>
    </row>
    <row r="661" spans="1:24" x14ac:dyDescent="0.25">
      <c r="A661" s="45"/>
      <c r="E661" s="55"/>
      <c r="F661" s="55"/>
      <c r="G661" s="55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X661" s="9"/>
    </row>
    <row r="662" spans="1:24" x14ac:dyDescent="0.25">
      <c r="A662" s="45"/>
      <c r="E662" s="55"/>
      <c r="F662" s="55"/>
      <c r="G662" s="55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X662" s="9"/>
    </row>
    <row r="663" spans="1:24" x14ac:dyDescent="0.25">
      <c r="A663" s="45"/>
      <c r="E663" s="55"/>
      <c r="F663" s="55"/>
      <c r="G663" s="55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X663" s="9"/>
    </row>
    <row r="664" spans="1:24" x14ac:dyDescent="0.25">
      <c r="A664" s="45"/>
      <c r="E664" s="55"/>
      <c r="F664" s="55"/>
      <c r="G664" s="55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X664" s="9"/>
    </row>
    <row r="665" spans="1:24" x14ac:dyDescent="0.25">
      <c r="A665" s="45"/>
      <c r="E665" s="55"/>
      <c r="F665" s="55"/>
      <c r="G665" s="55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X665" s="9"/>
    </row>
    <row r="666" spans="1:24" x14ac:dyDescent="0.25">
      <c r="A666" s="45"/>
      <c r="E666" s="55"/>
      <c r="F666" s="55"/>
      <c r="G666" s="55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X666" s="9"/>
    </row>
    <row r="667" spans="1:24" x14ac:dyDescent="0.25">
      <c r="A667" s="45"/>
      <c r="E667" s="55"/>
      <c r="F667" s="55"/>
      <c r="G667" s="55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X667" s="9"/>
    </row>
    <row r="668" spans="1:24" x14ac:dyDescent="0.25">
      <c r="A668" s="45"/>
      <c r="E668" s="55"/>
      <c r="F668" s="55"/>
      <c r="G668" s="55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X668" s="9"/>
    </row>
    <row r="669" spans="1:24" x14ac:dyDescent="0.25">
      <c r="A669" s="45"/>
      <c r="E669" s="55"/>
      <c r="F669" s="55"/>
      <c r="G669" s="55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X669" s="9"/>
    </row>
    <row r="670" spans="1:24" x14ac:dyDescent="0.25">
      <c r="A670" s="45"/>
      <c r="E670" s="55"/>
      <c r="F670" s="55"/>
      <c r="G670" s="55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X670" s="9"/>
    </row>
    <row r="671" spans="1:24" x14ac:dyDescent="0.25">
      <c r="A671" s="45"/>
      <c r="E671" s="55"/>
      <c r="F671" s="55"/>
      <c r="G671" s="55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X671" s="9"/>
    </row>
    <row r="672" spans="1:24" x14ac:dyDescent="0.25">
      <c r="A672" s="45"/>
      <c r="E672" s="55"/>
      <c r="F672" s="55"/>
      <c r="G672" s="55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X672" s="9"/>
    </row>
    <row r="673" spans="1:24" x14ac:dyDescent="0.25">
      <c r="A673" s="45"/>
      <c r="E673" s="55"/>
      <c r="F673" s="55"/>
      <c r="G673" s="55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X673" s="9"/>
    </row>
    <row r="674" spans="1:24" x14ac:dyDescent="0.25">
      <c r="A674" s="45"/>
      <c r="E674" s="55"/>
      <c r="F674" s="55"/>
      <c r="G674" s="55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X674" s="9"/>
    </row>
    <row r="675" spans="1:24" x14ac:dyDescent="0.25">
      <c r="A675" s="45"/>
      <c r="E675" s="55"/>
      <c r="F675" s="55"/>
      <c r="G675" s="55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X675" s="9"/>
    </row>
    <row r="676" spans="1:24" x14ac:dyDescent="0.25">
      <c r="A676" s="45"/>
      <c r="E676" s="55"/>
      <c r="F676" s="55"/>
      <c r="G676" s="55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X676" s="9"/>
    </row>
    <row r="677" spans="1:24" x14ac:dyDescent="0.25">
      <c r="A677" s="45"/>
      <c r="E677" s="55"/>
      <c r="F677" s="55"/>
      <c r="G677" s="55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X677" s="9"/>
    </row>
    <row r="678" spans="1:24" x14ac:dyDescent="0.25">
      <c r="A678" s="45"/>
      <c r="E678" s="55"/>
      <c r="F678" s="55"/>
      <c r="G678" s="55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X678" s="9"/>
    </row>
    <row r="679" spans="1:24" x14ac:dyDescent="0.25">
      <c r="A679" s="45"/>
      <c r="E679" s="55"/>
      <c r="F679" s="55"/>
      <c r="G679" s="55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X679" s="9"/>
    </row>
    <row r="680" spans="1:24" x14ac:dyDescent="0.25">
      <c r="A680" s="45"/>
      <c r="E680" s="55"/>
      <c r="F680" s="55"/>
      <c r="G680" s="55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X680" s="9"/>
    </row>
    <row r="681" spans="1:24" x14ac:dyDescent="0.25">
      <c r="A681" s="45"/>
      <c r="E681" s="55"/>
      <c r="F681" s="55"/>
      <c r="G681" s="55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X681" s="9"/>
    </row>
    <row r="682" spans="1:24" x14ac:dyDescent="0.25">
      <c r="A682" s="45"/>
      <c r="E682" s="55"/>
      <c r="F682" s="55"/>
      <c r="G682" s="55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X682" s="9"/>
    </row>
    <row r="683" spans="1:24" x14ac:dyDescent="0.25">
      <c r="A683" s="45"/>
      <c r="E683" s="55"/>
      <c r="F683" s="55"/>
      <c r="G683" s="55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X683" s="9"/>
    </row>
    <row r="684" spans="1:24" x14ac:dyDescent="0.25">
      <c r="A684" s="45"/>
      <c r="E684" s="55"/>
      <c r="F684" s="55"/>
      <c r="G684" s="55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X684" s="9"/>
    </row>
    <row r="685" spans="1:24" x14ac:dyDescent="0.25">
      <c r="A685" s="45"/>
      <c r="E685" s="55"/>
      <c r="F685" s="55"/>
      <c r="G685" s="55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X685" s="9"/>
    </row>
    <row r="686" spans="1:24" x14ac:dyDescent="0.25">
      <c r="A686" s="45"/>
      <c r="E686" s="55"/>
      <c r="F686" s="55"/>
      <c r="G686" s="55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X686" s="9"/>
    </row>
    <row r="687" spans="1:24" x14ac:dyDescent="0.25">
      <c r="A687" s="45"/>
      <c r="E687" s="55"/>
      <c r="F687" s="55"/>
      <c r="G687" s="55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X687" s="9"/>
    </row>
    <row r="688" spans="1:24" x14ac:dyDescent="0.25">
      <c r="A688" s="45"/>
      <c r="E688" s="55"/>
      <c r="F688" s="55"/>
      <c r="G688" s="55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X688" s="9"/>
    </row>
    <row r="689" spans="1:24" x14ac:dyDescent="0.25">
      <c r="A689" s="45"/>
      <c r="E689" s="55"/>
      <c r="F689" s="55"/>
      <c r="G689" s="55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X689" s="9"/>
    </row>
    <row r="690" spans="1:24" x14ac:dyDescent="0.25">
      <c r="A690" s="45"/>
      <c r="E690" s="55"/>
      <c r="F690" s="55"/>
      <c r="G690" s="55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X690" s="9"/>
    </row>
    <row r="691" spans="1:24" x14ac:dyDescent="0.25">
      <c r="A691" s="45"/>
      <c r="E691" s="55"/>
      <c r="F691" s="55"/>
      <c r="G691" s="55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X691" s="9"/>
    </row>
    <row r="692" spans="1:24" x14ac:dyDescent="0.25">
      <c r="A692" s="45"/>
      <c r="E692" s="55"/>
      <c r="F692" s="55"/>
      <c r="G692" s="55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X692" s="9"/>
    </row>
    <row r="693" spans="1:24" x14ac:dyDescent="0.25">
      <c r="A693" s="45"/>
      <c r="E693" s="55"/>
      <c r="F693" s="55"/>
      <c r="G693" s="55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X693" s="9"/>
    </row>
    <row r="694" spans="1:24" x14ac:dyDescent="0.25">
      <c r="A694" s="45"/>
      <c r="E694" s="55"/>
      <c r="F694" s="55"/>
      <c r="G694" s="55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X694" s="9"/>
    </row>
    <row r="695" spans="1:24" x14ac:dyDescent="0.25">
      <c r="A695" s="45"/>
      <c r="E695" s="55"/>
      <c r="F695" s="55"/>
      <c r="G695" s="55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X695" s="9"/>
    </row>
    <row r="696" spans="1:24" x14ac:dyDescent="0.25">
      <c r="A696" s="45"/>
      <c r="E696" s="55"/>
      <c r="F696" s="55"/>
      <c r="G696" s="55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X696" s="9"/>
    </row>
    <row r="697" spans="1:24" x14ac:dyDescent="0.25">
      <c r="A697" s="45"/>
      <c r="E697" s="55"/>
      <c r="F697" s="55"/>
      <c r="G697" s="55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X697" s="9"/>
    </row>
    <row r="698" spans="1:24" x14ac:dyDescent="0.25">
      <c r="A698" s="45"/>
      <c r="E698" s="55"/>
      <c r="F698" s="55"/>
      <c r="G698" s="55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X698" s="9"/>
    </row>
    <row r="699" spans="1:24" x14ac:dyDescent="0.25">
      <c r="A699" s="45"/>
      <c r="E699" s="55"/>
      <c r="F699" s="55"/>
      <c r="G699" s="55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X699" s="9"/>
    </row>
    <row r="700" spans="1:24" x14ac:dyDescent="0.25">
      <c r="A700" s="45"/>
      <c r="E700" s="55"/>
      <c r="F700" s="55"/>
      <c r="G700" s="55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X700" s="9"/>
    </row>
    <row r="701" spans="1:24" x14ac:dyDescent="0.25">
      <c r="A701" s="45"/>
      <c r="E701" s="55"/>
      <c r="F701" s="55"/>
      <c r="G701" s="55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X701" s="9"/>
    </row>
    <row r="702" spans="1:24" x14ac:dyDescent="0.25">
      <c r="A702" s="45"/>
      <c r="E702" s="55"/>
      <c r="F702" s="55"/>
      <c r="G702" s="55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X702" s="9"/>
    </row>
    <row r="703" spans="1:24" x14ac:dyDescent="0.25">
      <c r="A703" s="45"/>
      <c r="E703" s="55"/>
      <c r="F703" s="55"/>
      <c r="G703" s="55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X703" s="9"/>
    </row>
    <row r="704" spans="1:24" x14ac:dyDescent="0.25">
      <c r="A704" s="45"/>
      <c r="E704" s="55"/>
      <c r="F704" s="55"/>
      <c r="G704" s="55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X704" s="9"/>
    </row>
    <row r="705" spans="1:24" x14ac:dyDescent="0.25">
      <c r="A705" s="45"/>
      <c r="E705" s="55"/>
      <c r="F705" s="55"/>
      <c r="G705" s="55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X705" s="9"/>
    </row>
    <row r="706" spans="1:24" x14ac:dyDescent="0.25">
      <c r="A706" s="45"/>
      <c r="E706" s="55"/>
      <c r="F706" s="55"/>
      <c r="G706" s="55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X706" s="9"/>
    </row>
    <row r="707" spans="1:24" x14ac:dyDescent="0.25">
      <c r="A707" s="45"/>
      <c r="E707" s="55"/>
      <c r="F707" s="55"/>
      <c r="G707" s="55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X707" s="9"/>
    </row>
    <row r="708" spans="1:24" x14ac:dyDescent="0.25">
      <c r="A708" s="45"/>
      <c r="E708" s="55"/>
      <c r="F708" s="55"/>
      <c r="G708" s="55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X708" s="9"/>
    </row>
    <row r="709" spans="1:24" x14ac:dyDescent="0.25">
      <c r="A709" s="45"/>
      <c r="E709" s="55"/>
      <c r="F709" s="55"/>
      <c r="G709" s="55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X709" s="9"/>
    </row>
    <row r="710" spans="1:24" x14ac:dyDescent="0.25">
      <c r="A710" s="45"/>
      <c r="E710" s="55"/>
      <c r="F710" s="55"/>
      <c r="G710" s="55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X710" s="9"/>
    </row>
    <row r="711" spans="1:24" x14ac:dyDescent="0.25">
      <c r="A711" s="45"/>
      <c r="E711" s="55"/>
      <c r="F711" s="55"/>
      <c r="G711" s="55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X711" s="9"/>
    </row>
    <row r="712" spans="1:24" x14ac:dyDescent="0.25">
      <c r="A712" s="45"/>
      <c r="E712" s="55"/>
      <c r="F712" s="55"/>
      <c r="G712" s="55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X712" s="9"/>
    </row>
    <row r="713" spans="1:24" x14ac:dyDescent="0.25">
      <c r="A713" s="45"/>
      <c r="E713" s="55"/>
      <c r="F713" s="55"/>
      <c r="G713" s="55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X713" s="9"/>
    </row>
    <row r="714" spans="1:24" x14ac:dyDescent="0.25">
      <c r="A714" s="45"/>
      <c r="E714" s="55"/>
      <c r="F714" s="55"/>
      <c r="G714" s="55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X714" s="9"/>
    </row>
    <row r="715" spans="1:24" x14ac:dyDescent="0.25">
      <c r="A715" s="45"/>
      <c r="E715" s="55"/>
      <c r="F715" s="55"/>
      <c r="G715" s="55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X715" s="9"/>
    </row>
    <row r="716" spans="1:24" x14ac:dyDescent="0.25">
      <c r="A716" s="45"/>
      <c r="E716" s="55"/>
      <c r="F716" s="55"/>
      <c r="G716" s="55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X716" s="9"/>
    </row>
    <row r="717" spans="1:24" x14ac:dyDescent="0.25">
      <c r="A717" s="45"/>
      <c r="E717" s="55"/>
      <c r="F717" s="55"/>
      <c r="G717" s="55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X717" s="9"/>
    </row>
    <row r="718" spans="1:24" x14ac:dyDescent="0.25">
      <c r="A718" s="45"/>
      <c r="E718" s="55"/>
      <c r="F718" s="55"/>
      <c r="G718" s="55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X718" s="9"/>
    </row>
    <row r="719" spans="1:24" x14ac:dyDescent="0.25">
      <c r="A719" s="45"/>
      <c r="E719" s="55"/>
      <c r="F719" s="55"/>
      <c r="G719" s="55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X719" s="9"/>
    </row>
    <row r="720" spans="1:24" x14ac:dyDescent="0.25">
      <c r="A720" s="45"/>
      <c r="E720" s="55"/>
      <c r="F720" s="55"/>
      <c r="G720" s="55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X720" s="9"/>
    </row>
    <row r="721" spans="1:24" x14ac:dyDescent="0.25">
      <c r="A721" s="45"/>
      <c r="E721" s="55"/>
      <c r="F721" s="55"/>
      <c r="G721" s="55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X721" s="9"/>
    </row>
    <row r="722" spans="1:24" x14ac:dyDescent="0.25">
      <c r="A722" s="45"/>
      <c r="E722" s="55"/>
      <c r="F722" s="55"/>
      <c r="G722" s="55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X722" s="9"/>
    </row>
    <row r="723" spans="1:24" x14ac:dyDescent="0.25">
      <c r="A723" s="45"/>
      <c r="E723" s="55"/>
      <c r="F723" s="55"/>
      <c r="G723" s="55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X723" s="9"/>
    </row>
    <row r="724" spans="1:24" x14ac:dyDescent="0.25">
      <c r="A724" s="45"/>
      <c r="E724" s="55"/>
      <c r="F724" s="55"/>
      <c r="G724" s="55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X724" s="9"/>
    </row>
    <row r="725" spans="1:24" x14ac:dyDescent="0.25">
      <c r="A725" s="45"/>
      <c r="E725" s="55"/>
      <c r="F725" s="55"/>
      <c r="G725" s="55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X725" s="9"/>
    </row>
    <row r="726" spans="1:24" x14ac:dyDescent="0.25">
      <c r="A726" s="45"/>
      <c r="E726" s="55"/>
      <c r="F726" s="55"/>
      <c r="G726" s="55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X726" s="9"/>
    </row>
    <row r="727" spans="1:24" x14ac:dyDescent="0.25">
      <c r="A727" s="45"/>
      <c r="E727" s="55"/>
      <c r="F727" s="55"/>
      <c r="G727" s="55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X727" s="9"/>
    </row>
    <row r="728" spans="1:24" x14ac:dyDescent="0.25">
      <c r="A728" s="45"/>
      <c r="E728" s="55"/>
      <c r="F728" s="55"/>
      <c r="G728" s="55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X728" s="9"/>
    </row>
    <row r="729" spans="1:24" x14ac:dyDescent="0.25">
      <c r="A729" s="45"/>
      <c r="E729" s="55"/>
      <c r="F729" s="55"/>
      <c r="G729" s="55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X729" s="9"/>
    </row>
    <row r="730" spans="1:24" x14ac:dyDescent="0.25">
      <c r="A730" s="45"/>
      <c r="E730" s="55"/>
      <c r="F730" s="55"/>
      <c r="G730" s="55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X730" s="9"/>
    </row>
    <row r="731" spans="1:24" x14ac:dyDescent="0.25">
      <c r="A731" s="45"/>
      <c r="E731" s="55"/>
      <c r="F731" s="55"/>
      <c r="G731" s="55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X731" s="9"/>
    </row>
    <row r="732" spans="1:24" x14ac:dyDescent="0.25">
      <c r="A732" s="45"/>
      <c r="E732" s="55"/>
      <c r="F732" s="55"/>
      <c r="G732" s="55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X732" s="9"/>
    </row>
    <row r="733" spans="1:24" x14ac:dyDescent="0.25">
      <c r="A733" s="45"/>
      <c r="E733" s="55"/>
      <c r="F733" s="55"/>
      <c r="G733" s="55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X733" s="9"/>
    </row>
    <row r="734" spans="1:24" x14ac:dyDescent="0.25">
      <c r="A734" s="45"/>
      <c r="E734" s="55"/>
      <c r="F734" s="55"/>
      <c r="G734" s="55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X734" s="9"/>
    </row>
    <row r="735" spans="1:24" x14ac:dyDescent="0.25">
      <c r="A735" s="45"/>
      <c r="E735" s="55"/>
      <c r="F735" s="55"/>
      <c r="G735" s="55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X735" s="9"/>
    </row>
    <row r="736" spans="1:24" x14ac:dyDescent="0.25">
      <c r="A736" s="45"/>
      <c r="E736" s="55"/>
      <c r="F736" s="55"/>
      <c r="G736" s="55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X736" s="9"/>
    </row>
    <row r="737" spans="1:24" x14ac:dyDescent="0.25">
      <c r="A737" s="45"/>
      <c r="E737" s="55"/>
      <c r="F737" s="55"/>
      <c r="G737" s="55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X737" s="9"/>
    </row>
    <row r="738" spans="1:24" x14ac:dyDescent="0.25">
      <c r="A738" s="45"/>
      <c r="E738" s="55"/>
      <c r="F738" s="55"/>
      <c r="G738" s="55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X738" s="9"/>
    </row>
    <row r="739" spans="1:24" x14ac:dyDescent="0.25">
      <c r="A739" s="45"/>
      <c r="E739" s="55"/>
      <c r="F739" s="55"/>
      <c r="G739" s="55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X739" s="9"/>
    </row>
    <row r="740" spans="1:24" x14ac:dyDescent="0.25">
      <c r="A740" s="45"/>
      <c r="E740" s="55"/>
      <c r="F740" s="55"/>
      <c r="G740" s="55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X740" s="9"/>
    </row>
    <row r="741" spans="1:24" x14ac:dyDescent="0.25">
      <c r="A741" s="45"/>
      <c r="E741" s="55"/>
      <c r="F741" s="55"/>
      <c r="G741" s="55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X741" s="9"/>
    </row>
    <row r="742" spans="1:24" x14ac:dyDescent="0.25">
      <c r="A742" s="45"/>
      <c r="E742" s="55"/>
      <c r="F742" s="55"/>
      <c r="G742" s="55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X742" s="9"/>
    </row>
    <row r="743" spans="1:24" x14ac:dyDescent="0.25">
      <c r="A743" s="45"/>
      <c r="E743" s="55"/>
      <c r="F743" s="55"/>
      <c r="G743" s="55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X743" s="9"/>
    </row>
    <row r="744" spans="1:24" x14ac:dyDescent="0.25">
      <c r="A744" s="45"/>
      <c r="E744" s="55"/>
      <c r="F744" s="55"/>
      <c r="G744" s="55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X744" s="9"/>
    </row>
    <row r="745" spans="1:24" x14ac:dyDescent="0.25">
      <c r="A745" s="45"/>
      <c r="E745" s="55"/>
      <c r="F745" s="55"/>
      <c r="G745" s="55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X745" s="9"/>
    </row>
    <row r="746" spans="1:24" x14ac:dyDescent="0.25">
      <c r="A746" s="45"/>
      <c r="E746" s="55"/>
      <c r="F746" s="55"/>
      <c r="G746" s="55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X746" s="9"/>
    </row>
    <row r="747" spans="1:24" x14ac:dyDescent="0.25">
      <c r="A747" s="45"/>
      <c r="E747" s="55"/>
      <c r="F747" s="55"/>
      <c r="G747" s="55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X747" s="9"/>
    </row>
    <row r="748" spans="1:24" x14ac:dyDescent="0.25">
      <c r="A748" s="45"/>
      <c r="E748" s="55"/>
      <c r="F748" s="55"/>
      <c r="G748" s="55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X748" s="9"/>
    </row>
    <row r="749" spans="1:24" x14ac:dyDescent="0.25">
      <c r="A749" s="45"/>
      <c r="E749" s="55"/>
      <c r="F749" s="55"/>
      <c r="G749" s="55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X749" s="9"/>
    </row>
    <row r="750" spans="1:24" x14ac:dyDescent="0.25">
      <c r="A750" s="45"/>
      <c r="E750" s="55"/>
      <c r="F750" s="55"/>
      <c r="G750" s="55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X750" s="9"/>
    </row>
    <row r="751" spans="1:24" x14ac:dyDescent="0.25">
      <c r="A751" s="45"/>
      <c r="E751" s="55"/>
      <c r="F751" s="55"/>
      <c r="G751" s="55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X751" s="9"/>
    </row>
    <row r="752" spans="1:24" x14ac:dyDescent="0.25">
      <c r="A752" s="45"/>
      <c r="E752" s="55"/>
      <c r="F752" s="55"/>
      <c r="G752" s="55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X752" s="9"/>
    </row>
    <row r="753" spans="1:24" x14ac:dyDescent="0.25">
      <c r="A753" s="45"/>
      <c r="E753" s="55"/>
      <c r="F753" s="55"/>
      <c r="G753" s="55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X753" s="9"/>
    </row>
    <row r="754" spans="1:24" x14ac:dyDescent="0.25">
      <c r="A754" s="45"/>
      <c r="E754" s="55"/>
      <c r="F754" s="55"/>
      <c r="G754" s="55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X754" s="9"/>
    </row>
    <row r="755" spans="1:24" x14ac:dyDescent="0.25">
      <c r="A755" s="45"/>
      <c r="E755" s="55"/>
      <c r="F755" s="55"/>
      <c r="G755" s="55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X755" s="9"/>
    </row>
    <row r="756" spans="1:24" x14ac:dyDescent="0.25">
      <c r="A756" s="45"/>
      <c r="E756" s="55"/>
      <c r="F756" s="55"/>
      <c r="G756" s="55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X756" s="9"/>
    </row>
    <row r="757" spans="1:24" x14ac:dyDescent="0.25">
      <c r="A757" s="45"/>
      <c r="E757" s="55"/>
      <c r="F757" s="55"/>
      <c r="G757" s="55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X757" s="9"/>
    </row>
    <row r="758" spans="1:24" x14ac:dyDescent="0.25">
      <c r="A758" s="45"/>
      <c r="E758" s="55"/>
      <c r="F758" s="55"/>
      <c r="G758" s="55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X758" s="9"/>
    </row>
    <row r="759" spans="1:24" x14ac:dyDescent="0.25">
      <c r="A759" s="45"/>
      <c r="E759" s="55"/>
      <c r="F759" s="55"/>
      <c r="G759" s="55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X759" s="9"/>
    </row>
    <row r="760" spans="1:24" x14ac:dyDescent="0.25">
      <c r="A760" s="45"/>
      <c r="E760" s="55"/>
      <c r="F760" s="55"/>
      <c r="G760" s="55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X760" s="9"/>
    </row>
    <row r="761" spans="1:24" x14ac:dyDescent="0.25">
      <c r="A761" s="45"/>
      <c r="E761" s="55"/>
      <c r="F761" s="55"/>
      <c r="G761" s="55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X761" s="9"/>
    </row>
    <row r="762" spans="1:24" x14ac:dyDescent="0.25">
      <c r="A762" s="45"/>
      <c r="E762" s="55"/>
      <c r="F762" s="55"/>
      <c r="G762" s="55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X762" s="9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56"/>
      <c r="B2" s="255" t="s">
        <v>710</v>
      </c>
    </row>
    <row r="3" spans="1:2" x14ac:dyDescent="0.25">
      <c r="A3" s="257" t="s">
        <v>711</v>
      </c>
      <c r="B3" s="261">
        <f>B4+B15</f>
        <v>6676468</v>
      </c>
    </row>
    <row r="4" spans="1:2" ht="75" x14ac:dyDescent="0.25">
      <c r="A4" s="262" t="s">
        <v>712</v>
      </c>
      <c r="B4" s="263">
        <v>5894800</v>
      </c>
    </row>
    <row r="5" spans="1:2" x14ac:dyDescent="0.25">
      <c r="A5" s="256" t="s">
        <v>713</v>
      </c>
      <c r="B5" s="259">
        <v>2500</v>
      </c>
    </row>
    <row r="6" spans="1:2" ht="30" x14ac:dyDescent="0.25">
      <c r="A6" s="262" t="s">
        <v>714</v>
      </c>
      <c r="B6" s="264">
        <v>600</v>
      </c>
    </row>
    <row r="7" spans="1:2" ht="30" x14ac:dyDescent="0.25">
      <c r="A7" s="262" t="s">
        <v>715</v>
      </c>
      <c r="B7" s="264">
        <v>600</v>
      </c>
    </row>
    <row r="8" spans="1:2" ht="60" x14ac:dyDescent="0.25">
      <c r="A8" s="262" t="s">
        <v>716</v>
      </c>
      <c r="B8" s="264">
        <v>600</v>
      </c>
    </row>
    <row r="9" spans="1:2" ht="30" x14ac:dyDescent="0.25">
      <c r="A9" s="262" t="s">
        <v>717</v>
      </c>
      <c r="B9" s="263">
        <v>2100</v>
      </c>
    </row>
    <row r="10" spans="1:2" ht="30" x14ac:dyDescent="0.25">
      <c r="A10" s="256" t="s">
        <v>718</v>
      </c>
      <c r="B10" s="259">
        <v>18000</v>
      </c>
    </row>
    <row r="11" spans="1:2" ht="30" x14ac:dyDescent="0.25">
      <c r="A11" s="256" t="s">
        <v>719</v>
      </c>
      <c r="B11" s="259">
        <v>2400</v>
      </c>
    </row>
    <row r="12" spans="1:2" ht="45" x14ac:dyDescent="0.25">
      <c r="A12" s="256" t="s">
        <v>720</v>
      </c>
      <c r="B12" s="259">
        <v>5110400</v>
      </c>
    </row>
    <row r="13" spans="1:2" ht="30" x14ac:dyDescent="0.25">
      <c r="A13" s="265" t="s">
        <v>721</v>
      </c>
      <c r="B13" s="259">
        <v>489600</v>
      </c>
    </row>
    <row r="14" spans="1:2" x14ac:dyDescent="0.25">
      <c r="A14" s="265" t="s">
        <v>722</v>
      </c>
      <c r="B14" s="259">
        <v>268000</v>
      </c>
    </row>
    <row r="15" spans="1:2" ht="30" x14ac:dyDescent="0.25">
      <c r="A15" s="262" t="s">
        <v>723</v>
      </c>
      <c r="B15" s="264">
        <f>B16+B17</f>
        <v>781668</v>
      </c>
    </row>
    <row r="16" spans="1:2" ht="45" x14ac:dyDescent="0.25">
      <c r="A16" s="256" t="s">
        <v>724</v>
      </c>
      <c r="B16" s="255">
        <v>781468</v>
      </c>
    </row>
    <row r="17" spans="1:4" ht="90" x14ac:dyDescent="0.25">
      <c r="A17" s="262" t="s">
        <v>725</v>
      </c>
      <c r="B17" s="264">
        <v>200</v>
      </c>
    </row>
    <row r="19" spans="1:4" x14ac:dyDescent="0.25">
      <c r="A19" s="283" t="s">
        <v>0</v>
      </c>
      <c r="B19" s="284" t="s">
        <v>487</v>
      </c>
      <c r="C19" s="284" t="s">
        <v>704</v>
      </c>
      <c r="D19" s="284" t="s">
        <v>754</v>
      </c>
    </row>
    <row r="20" spans="1:4" ht="30" x14ac:dyDescent="0.25">
      <c r="A20" s="285" t="s">
        <v>48</v>
      </c>
      <c r="B20" s="286" t="e">
        <f>#REF!</f>
        <v>#REF!</v>
      </c>
      <c r="C20" s="286" t="e">
        <f>#REF!</f>
        <v>#REF!</v>
      </c>
      <c r="D20" s="286" t="e">
        <f>#REF!</f>
        <v>#REF!</v>
      </c>
    </row>
    <row r="21" spans="1:4" ht="30" x14ac:dyDescent="0.25">
      <c r="A21" s="285" t="s">
        <v>157</v>
      </c>
      <c r="B21" s="286" t="e">
        <f>#REF!</f>
        <v>#REF!</v>
      </c>
      <c r="C21" s="286" t="e">
        <f>#REF!</f>
        <v>#REF!</v>
      </c>
      <c r="D21" s="286" t="e">
        <f>#REF!</f>
        <v>#REF!</v>
      </c>
    </row>
    <row r="22" spans="1:4" ht="64.5" customHeight="1" x14ac:dyDescent="0.25">
      <c r="A22" s="285" t="s">
        <v>465</v>
      </c>
      <c r="B22" s="287" t="e">
        <f>#REF!</f>
        <v>#REF!</v>
      </c>
      <c r="C22" s="287" t="e">
        <f>#REF!</f>
        <v>#REF!</v>
      </c>
      <c r="D22" s="287" t="e">
        <f>#REF!</f>
        <v>#REF!</v>
      </c>
    </row>
    <row r="23" spans="1:4" ht="60" x14ac:dyDescent="0.25">
      <c r="A23" s="285" t="s">
        <v>66</v>
      </c>
      <c r="B23" s="287" t="e">
        <f>#REF!</f>
        <v>#REF!</v>
      </c>
      <c r="C23" s="287" t="e">
        <f>#REF!</f>
        <v>#REF!</v>
      </c>
      <c r="D23" s="287" t="e">
        <f>#REF!</f>
        <v>#REF!</v>
      </c>
    </row>
    <row r="24" spans="1:4" ht="45" x14ac:dyDescent="0.25">
      <c r="A24" s="260" t="s">
        <v>65</v>
      </c>
      <c r="B24" s="287" t="e">
        <f>#REF!</f>
        <v>#REF!</v>
      </c>
      <c r="C24" s="287" t="e">
        <f>#REF!</f>
        <v>#REF!</v>
      </c>
      <c r="D24" s="287" t="e">
        <f>#REF!</f>
        <v>#REF!</v>
      </c>
    </row>
    <row r="25" spans="1:4" ht="120" x14ac:dyDescent="0.25">
      <c r="A25" s="260" t="s">
        <v>361</v>
      </c>
      <c r="B25" s="287" t="e">
        <f>#REF!</f>
        <v>#REF!</v>
      </c>
      <c r="C25" s="287" t="e">
        <f>#REF!</f>
        <v>#REF!</v>
      </c>
      <c r="D25" s="287" t="e">
        <f>#REF!</f>
        <v>#REF!</v>
      </c>
    </row>
    <row r="26" spans="1:4" x14ac:dyDescent="0.25">
      <c r="A26" s="288" t="s">
        <v>394</v>
      </c>
      <c r="B26" s="289" t="e">
        <f>SUM(B20:B25)</f>
        <v>#REF!</v>
      </c>
      <c r="C26" s="289" t="e">
        <f t="shared" ref="C26:D26" si="0">SUM(C20:C25)</f>
        <v>#REF!</v>
      </c>
      <c r="D26" s="289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75" t="s">
        <v>726</v>
      </c>
      <c r="B1" s="375" t="s">
        <v>466</v>
      </c>
      <c r="C1" s="375"/>
      <c r="D1" s="375" t="s">
        <v>487</v>
      </c>
      <c r="E1" s="375"/>
      <c r="F1" s="375" t="s">
        <v>704</v>
      </c>
      <c r="G1" s="375"/>
    </row>
    <row r="2" spans="1:11" ht="38.25" x14ac:dyDescent="0.25">
      <c r="A2" s="375"/>
      <c r="B2" s="266" t="s">
        <v>728</v>
      </c>
      <c r="C2" s="266" t="s">
        <v>729</v>
      </c>
      <c r="D2" s="266" t="s">
        <v>728</v>
      </c>
      <c r="E2" s="266" t="s">
        <v>729</v>
      </c>
      <c r="F2" s="266" t="s">
        <v>728</v>
      </c>
      <c r="G2" s="266" t="s">
        <v>729</v>
      </c>
    </row>
    <row r="3" spans="1:11" ht="25.5" x14ac:dyDescent="0.25">
      <c r="A3" s="267" t="s">
        <v>7</v>
      </c>
      <c r="B3" s="278">
        <v>49661.2</v>
      </c>
      <c r="C3" s="282">
        <f>B3/I3</f>
        <v>8.4735981959827983E-2</v>
      </c>
      <c r="D3" s="268">
        <v>47831.9</v>
      </c>
      <c r="E3" s="282">
        <f>D3/J3</f>
        <v>0.12623298574676922</v>
      </c>
      <c r="F3" s="268">
        <v>47795</v>
      </c>
      <c r="G3" s="282">
        <f>F3/H3</f>
        <v>0.12326225240199562</v>
      </c>
      <c r="H3" s="281">
        <v>387750.5</v>
      </c>
      <c r="I3" s="258">
        <v>586069.80000000005</v>
      </c>
      <c r="J3" s="258">
        <v>378917.6</v>
      </c>
      <c r="K3" s="258"/>
    </row>
    <row r="4" spans="1:11" x14ac:dyDescent="0.25">
      <c r="A4" s="267" t="s">
        <v>19</v>
      </c>
      <c r="B4" s="278">
        <v>781.5</v>
      </c>
      <c r="C4" s="282">
        <f t="shared" ref="C4:C15" si="0">B4/I4</f>
        <v>1.3334589156445186E-3</v>
      </c>
      <c r="D4" s="266">
        <v>856.9</v>
      </c>
      <c r="E4" s="282">
        <f t="shared" ref="E4:E15" si="1">D4/J4</f>
        <v>2.2614415376852382E-3</v>
      </c>
      <c r="F4" s="266">
        <v>888.1</v>
      </c>
      <c r="G4" s="282">
        <f t="shared" ref="G4:G15" si="2">F4/H4</f>
        <v>2.2903903412116811E-3</v>
      </c>
      <c r="H4" s="281">
        <v>387750.5</v>
      </c>
      <c r="I4" s="258">
        <v>586069.80000000005</v>
      </c>
      <c r="J4" s="258">
        <v>378917.6</v>
      </c>
      <c r="K4" s="258"/>
    </row>
    <row r="5" spans="1:11" ht="38.25" x14ac:dyDescent="0.25">
      <c r="A5" s="275" t="s">
        <v>24</v>
      </c>
      <c r="B5" s="279">
        <v>4773.8999999999996</v>
      </c>
      <c r="C5" s="282">
        <f t="shared" si="0"/>
        <v>8.1456167848949039E-3</v>
      </c>
      <c r="D5" s="276">
        <v>4773.8999999999996</v>
      </c>
      <c r="E5" s="282">
        <f t="shared" si="1"/>
        <v>1.2598781370936583E-2</v>
      </c>
      <c r="F5" s="276">
        <v>4773.8999999999996</v>
      </c>
      <c r="G5" s="282">
        <f t="shared" si="2"/>
        <v>1.2311782963529382E-2</v>
      </c>
      <c r="H5" s="281">
        <v>387750.5</v>
      </c>
      <c r="I5" s="258">
        <v>586069.80000000005</v>
      </c>
      <c r="J5" s="258">
        <v>378917.6</v>
      </c>
      <c r="K5" s="258"/>
    </row>
    <row r="6" spans="1:11" x14ac:dyDescent="0.25">
      <c r="A6" s="275" t="s">
        <v>27</v>
      </c>
      <c r="B6" s="279">
        <v>16564.2</v>
      </c>
      <c r="C6" s="282">
        <f t="shared" si="0"/>
        <v>2.8263186398616684E-2</v>
      </c>
      <c r="D6" s="276">
        <v>16596.599999999999</v>
      </c>
      <c r="E6" s="282">
        <f t="shared" si="1"/>
        <v>4.3800024068557382E-2</v>
      </c>
      <c r="F6" s="276">
        <v>17952</v>
      </c>
      <c r="G6" s="282">
        <f t="shared" si="2"/>
        <v>4.6297812639828961E-2</v>
      </c>
      <c r="H6" s="281">
        <v>387750.5</v>
      </c>
      <c r="I6" s="258">
        <v>586069.80000000005</v>
      </c>
      <c r="J6" s="258">
        <v>378917.6</v>
      </c>
      <c r="K6" s="258"/>
    </row>
    <row r="7" spans="1:11" ht="25.5" x14ac:dyDescent="0.25">
      <c r="A7" s="275" t="s">
        <v>32</v>
      </c>
      <c r="B7" s="279">
        <v>311.3</v>
      </c>
      <c r="C7" s="282">
        <f t="shared" si="0"/>
        <v>5.3116540043523825E-4</v>
      </c>
      <c r="D7" s="277">
        <v>75.8</v>
      </c>
      <c r="E7" s="282">
        <f t="shared" si="1"/>
        <v>2.0004349230545111E-4</v>
      </c>
      <c r="F7" s="277">
        <v>75.8</v>
      </c>
      <c r="G7" s="282">
        <f t="shared" si="2"/>
        <v>1.9548653064277156E-4</v>
      </c>
      <c r="H7" s="281">
        <v>387750.5</v>
      </c>
      <c r="I7" s="258">
        <v>586069.80000000005</v>
      </c>
      <c r="J7" s="258">
        <v>378917.6</v>
      </c>
      <c r="K7" s="258"/>
    </row>
    <row r="8" spans="1:11" x14ac:dyDescent="0.25">
      <c r="A8" s="275" t="s">
        <v>467</v>
      </c>
      <c r="B8" s="279">
        <v>84</v>
      </c>
      <c r="C8" s="282">
        <f t="shared" si="0"/>
        <v>1.4332763776601354E-4</v>
      </c>
      <c r="D8" s="277">
        <v>84</v>
      </c>
      <c r="E8" s="282">
        <f t="shared" si="1"/>
        <v>2.2168408118282182E-4</v>
      </c>
      <c r="F8" s="277">
        <v>84</v>
      </c>
      <c r="G8" s="282">
        <f t="shared" si="2"/>
        <v>2.1663415005267563E-4</v>
      </c>
      <c r="H8" s="281">
        <v>387750.5</v>
      </c>
      <c r="I8" s="258">
        <v>586069.80000000005</v>
      </c>
      <c r="J8" s="258">
        <v>378917.6</v>
      </c>
      <c r="K8" s="258"/>
    </row>
    <row r="9" spans="1:11" x14ac:dyDescent="0.25">
      <c r="A9" s="275" t="s">
        <v>38</v>
      </c>
      <c r="B9" s="279">
        <v>233011.1</v>
      </c>
      <c r="C9" s="282">
        <f t="shared" si="0"/>
        <v>0.39758250638405185</v>
      </c>
      <c r="D9" s="276">
        <v>230124.3</v>
      </c>
      <c r="E9" s="282">
        <f t="shared" si="1"/>
        <v>0.60732016670642908</v>
      </c>
      <c r="F9" s="276">
        <v>231478.7</v>
      </c>
      <c r="G9" s="282">
        <f t="shared" si="2"/>
        <v>0.59697846940236055</v>
      </c>
      <c r="H9" s="281">
        <v>387750.5</v>
      </c>
      <c r="I9" s="258">
        <v>586069.80000000005</v>
      </c>
      <c r="J9" s="258">
        <v>378917.6</v>
      </c>
      <c r="K9" s="258"/>
    </row>
    <row r="10" spans="1:11" x14ac:dyDescent="0.25">
      <c r="A10" s="275" t="s">
        <v>40</v>
      </c>
      <c r="B10" s="279">
        <v>35949.800000000003</v>
      </c>
      <c r="C10" s="282">
        <f t="shared" si="0"/>
        <v>6.1340475144769445E-2</v>
      </c>
      <c r="D10" s="276">
        <v>30590.7</v>
      </c>
      <c r="E10" s="282">
        <f t="shared" si="1"/>
        <v>8.0731800264754142E-2</v>
      </c>
      <c r="F10" s="276">
        <v>30590.7</v>
      </c>
      <c r="G10" s="282">
        <f t="shared" si="2"/>
        <v>7.889274159543315E-2</v>
      </c>
      <c r="H10" s="281">
        <v>387750.5</v>
      </c>
      <c r="I10" s="258">
        <v>586069.80000000005</v>
      </c>
      <c r="J10" s="258">
        <v>378917.6</v>
      </c>
      <c r="K10" s="258"/>
    </row>
    <row r="11" spans="1:11" x14ac:dyDescent="0.25">
      <c r="A11" s="275" t="s">
        <v>46</v>
      </c>
      <c r="B11" s="279">
        <v>31560.7</v>
      </c>
      <c r="C11" s="282">
        <f t="shared" si="0"/>
        <v>5.3851435443355036E-2</v>
      </c>
      <c r="D11" s="276">
        <v>29307.5</v>
      </c>
      <c r="E11" s="282">
        <f t="shared" si="1"/>
        <v>7.7345312015066073E-2</v>
      </c>
      <c r="F11" s="276">
        <v>29635.5</v>
      </c>
      <c r="G11" s="282">
        <f t="shared" si="2"/>
        <v>7.6429301831977006E-2</v>
      </c>
      <c r="H11" s="281">
        <v>387750.5</v>
      </c>
      <c r="I11" s="258">
        <v>586069.80000000005</v>
      </c>
      <c r="J11" s="258">
        <v>378917.6</v>
      </c>
      <c r="K11" s="258"/>
    </row>
    <row r="12" spans="1:11" x14ac:dyDescent="0.25">
      <c r="A12" s="275" t="s">
        <v>51</v>
      </c>
      <c r="B12" s="279">
        <v>205413.6</v>
      </c>
      <c r="C12" s="282">
        <f t="shared" si="0"/>
        <v>0.35049340539300949</v>
      </c>
      <c r="D12" s="276">
        <v>8585.6</v>
      </c>
      <c r="E12" s="282">
        <f t="shared" si="1"/>
        <v>2.2658224373848037E-2</v>
      </c>
      <c r="F12" s="276">
        <v>8585.6</v>
      </c>
      <c r="G12" s="282">
        <f t="shared" si="2"/>
        <v>2.2142073317764903E-2</v>
      </c>
      <c r="H12" s="281">
        <v>387750.5</v>
      </c>
      <c r="I12" s="258">
        <v>586069.80000000005</v>
      </c>
      <c r="J12" s="258">
        <v>378917.6</v>
      </c>
      <c r="K12" s="258"/>
    </row>
    <row r="13" spans="1:11" ht="51" x14ac:dyDescent="0.25">
      <c r="A13" s="267" t="s">
        <v>358</v>
      </c>
      <c r="B13" s="278">
        <v>7958.5</v>
      </c>
      <c r="C13" s="282">
        <f t="shared" si="0"/>
        <v>1.3579440537628794E-2</v>
      </c>
      <c r="D13" s="268">
        <v>3958.5</v>
      </c>
      <c r="E13" s="282">
        <f t="shared" si="1"/>
        <v>1.0446862325740477E-2</v>
      </c>
      <c r="F13" s="268">
        <v>3958.5</v>
      </c>
      <c r="G13" s="282">
        <f t="shared" si="2"/>
        <v>1.0208884321232339E-2</v>
      </c>
      <c r="H13" s="281">
        <v>387750.5</v>
      </c>
      <c r="I13" s="258">
        <v>586069.80000000005</v>
      </c>
      <c r="J13" s="258">
        <v>378917.6</v>
      </c>
      <c r="K13" s="258"/>
    </row>
    <row r="14" spans="1:11" ht="25.5" x14ac:dyDescent="0.25">
      <c r="A14" s="267" t="s">
        <v>160</v>
      </c>
      <c r="B14" s="278">
        <v>0</v>
      </c>
      <c r="C14" s="282">
        <f t="shared" si="0"/>
        <v>0</v>
      </c>
      <c r="D14" s="269">
        <v>6131.9</v>
      </c>
      <c r="E14" s="282">
        <f t="shared" si="1"/>
        <v>1.6182674016725535E-2</v>
      </c>
      <c r="F14" s="269">
        <v>11932.7</v>
      </c>
      <c r="G14" s="282">
        <f t="shared" si="2"/>
        <v>3.0774170503970983E-2</v>
      </c>
      <c r="H14" s="281">
        <v>387750.5</v>
      </c>
      <c r="I14" s="258">
        <v>586069.80000000005</v>
      </c>
      <c r="J14" s="258">
        <v>378917.6</v>
      </c>
      <c r="K14" s="258"/>
    </row>
    <row r="15" spans="1:11" x14ac:dyDescent="0.25">
      <c r="A15" s="270" t="s">
        <v>727</v>
      </c>
      <c r="B15" s="280">
        <f>SUM(B3:B14)</f>
        <v>586069.80000000005</v>
      </c>
      <c r="C15" s="282">
        <f t="shared" si="0"/>
        <v>1</v>
      </c>
      <c r="D15" s="280">
        <f t="shared" ref="D15:F15" si="3">SUM(D3:D14)</f>
        <v>378917.60000000003</v>
      </c>
      <c r="E15" s="282">
        <f t="shared" si="1"/>
        <v>1.0000000000000002</v>
      </c>
      <c r="F15" s="280">
        <f t="shared" si="3"/>
        <v>387750.5</v>
      </c>
      <c r="G15" s="282">
        <f t="shared" si="2"/>
        <v>1</v>
      </c>
      <c r="H15" s="281">
        <v>387750.5</v>
      </c>
      <c r="I15" s="258">
        <v>586069.80000000005</v>
      </c>
      <c r="J15" s="258">
        <v>378917.6</v>
      </c>
      <c r="K15" s="258"/>
    </row>
    <row r="16" spans="1:11" x14ac:dyDescent="0.25">
      <c r="I16" s="258"/>
      <c r="J16" s="258"/>
      <c r="K16" s="258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1.Дох</vt:lpstr>
      <vt:lpstr>ОМ ПСР</vt:lpstr>
      <vt:lpstr>субс,субв</vt:lpstr>
      <vt:lpstr>Лист5</vt:lpstr>
      <vt:lpstr>'1.Дох'!Заголовки_для_печати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2025-11-16T12:28:22Z</dcterms:modified>
</cp:coreProperties>
</file>