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Лист2" sheetId="2" r:id="rId1"/>
  </sheets>
  <definedNames>
    <definedName name="_xlnm.Print_Titles" localSheetId="0">Лист2!$3:$3</definedName>
  </definedNames>
  <calcPr calcId="145621" iterate="1"/>
</workbook>
</file>

<file path=xl/calcChain.xml><?xml version="1.0" encoding="utf-8"?>
<calcChain xmlns="http://schemas.openxmlformats.org/spreadsheetml/2006/main">
  <c r="F220" i="2" l="1"/>
  <c r="D219" i="2"/>
  <c r="D218" i="2" s="1"/>
  <c r="D217" i="2" s="1"/>
  <c r="E219" i="2"/>
  <c r="E218" i="2" s="1"/>
  <c r="E217" i="2" s="1"/>
  <c r="F217" i="2" s="1"/>
  <c r="C219" i="2"/>
  <c r="C218" i="2" s="1"/>
  <c r="C217" i="2" s="1"/>
  <c r="F202" i="2"/>
  <c r="D201" i="2"/>
  <c r="E201" i="2"/>
  <c r="C201" i="2"/>
  <c r="E199" i="2"/>
  <c r="D199" i="2"/>
  <c r="F164" i="2"/>
  <c r="D163" i="2"/>
  <c r="E163" i="2"/>
  <c r="C163" i="2"/>
  <c r="E153" i="2"/>
  <c r="D153" i="2"/>
  <c r="F155" i="2"/>
  <c r="F152" i="2"/>
  <c r="D151" i="2"/>
  <c r="E151" i="2"/>
  <c r="C151" i="2"/>
  <c r="F218" i="2" l="1"/>
  <c r="F219" i="2"/>
  <c r="F201" i="2"/>
  <c r="F163" i="2"/>
  <c r="F151" i="2"/>
  <c r="E69" i="2"/>
  <c r="D69" i="2"/>
  <c r="D66" i="2" s="1"/>
  <c r="C222" i="2"/>
  <c r="C221" i="2" s="1"/>
  <c r="C214" i="2"/>
  <c r="C207" i="2"/>
  <c r="C205" i="2"/>
  <c r="C203" i="2"/>
  <c r="C199" i="2"/>
  <c r="C196" i="2"/>
  <c r="C194" i="2"/>
  <c r="C192" i="2"/>
  <c r="C188" i="2"/>
  <c r="C186" i="2"/>
  <c r="C184" i="2"/>
  <c r="C181" i="2"/>
  <c r="C177" i="2"/>
  <c r="C175" i="2"/>
  <c r="C173" i="2"/>
  <c r="C171" i="2"/>
  <c r="C169" i="2"/>
  <c r="C167" i="2"/>
  <c r="C165" i="2"/>
  <c r="C161" i="2"/>
  <c r="C159" i="2"/>
  <c r="C156" i="2"/>
  <c r="C153" i="2"/>
  <c r="C149" i="2"/>
  <c r="C146" i="2"/>
  <c r="C142" i="2"/>
  <c r="C139" i="2"/>
  <c r="C130" i="2"/>
  <c r="C127" i="2"/>
  <c r="C124" i="2"/>
  <c r="C122" i="2"/>
  <c r="C118" i="2"/>
  <c r="C116" i="2"/>
  <c r="C113" i="2"/>
  <c r="C111" i="2"/>
  <c r="C109" i="2"/>
  <c r="C107" i="2"/>
  <c r="C105" i="2"/>
  <c r="C103" i="2"/>
  <c r="C101" i="2"/>
  <c r="C98" i="2"/>
  <c r="C95" i="2"/>
  <c r="C93" i="2"/>
  <c r="C91" i="2"/>
  <c r="C87" i="2"/>
  <c r="C84" i="2"/>
  <c r="C81" i="2"/>
  <c r="C80" i="2" s="1"/>
  <c r="C76" i="2"/>
  <c r="C74" i="2"/>
  <c r="C69" i="2"/>
  <c r="C66" i="2" s="1"/>
  <c r="C65" i="2" s="1"/>
  <c r="C63" i="2"/>
  <c r="C62" i="2" s="1"/>
  <c r="C60" i="2"/>
  <c r="C59" i="2" s="1"/>
  <c r="C55" i="2"/>
  <c r="C52" i="2"/>
  <c r="C48" i="2"/>
  <c r="C47" i="2" s="1"/>
  <c r="C46" i="2" s="1"/>
  <c r="C44" i="2"/>
  <c r="C43" i="2" s="1"/>
  <c r="C40" i="2"/>
  <c r="C37" i="2"/>
  <c r="C33" i="2"/>
  <c r="C30" i="2"/>
  <c r="C28" i="2"/>
  <c r="C25" i="2"/>
  <c r="C22" i="2"/>
  <c r="C20" i="2"/>
  <c r="C18" i="2"/>
  <c r="C16" i="2"/>
  <c r="C6" i="2"/>
  <c r="C5" i="2" s="1"/>
  <c r="E181" i="2"/>
  <c r="D181" i="2"/>
  <c r="G215" i="2"/>
  <c r="G216" i="2"/>
  <c r="E214" i="2"/>
  <c r="D214" i="2"/>
  <c r="E188" i="2"/>
  <c r="D188" i="2"/>
  <c r="E194" i="2"/>
  <c r="G176" i="2"/>
  <c r="F176" i="2"/>
  <c r="E175" i="2"/>
  <c r="D175" i="2"/>
  <c r="F170" i="2"/>
  <c r="E169" i="2"/>
  <c r="D169" i="2"/>
  <c r="C83" i="2" l="1"/>
  <c r="C79" i="2" s="1"/>
  <c r="G214" i="2"/>
  <c r="C73" i="2"/>
  <c r="C72" i="2" s="1"/>
  <c r="F175" i="2"/>
  <c r="C138" i="2"/>
  <c r="C115" i="2"/>
  <c r="C198" i="2"/>
  <c r="C24" i="2"/>
  <c r="C36" i="2"/>
  <c r="C32" i="2" s="1"/>
  <c r="F169" i="2"/>
  <c r="C180" i="2"/>
  <c r="C15" i="2"/>
  <c r="C14" i="2" s="1"/>
  <c r="C121" i="2"/>
  <c r="C51" i="2"/>
  <c r="C50" i="2" s="1"/>
  <c r="C90" i="2"/>
  <c r="C145" i="2"/>
  <c r="G175" i="2"/>
  <c r="E6" i="2"/>
  <c r="C137" i="2" l="1"/>
  <c r="C136" i="2" s="1"/>
  <c r="C89" i="2"/>
  <c r="C4" i="2" s="1"/>
  <c r="D6" i="2"/>
  <c r="E118" i="2"/>
  <c r="D118" i="2"/>
  <c r="D87" i="2"/>
  <c r="F12" i="2"/>
  <c r="G12" i="2"/>
  <c r="F11" i="2"/>
  <c r="G11" i="2"/>
  <c r="C225" i="2" l="1"/>
  <c r="D81" i="2"/>
  <c r="D80" i="2" s="1"/>
  <c r="E74" i="2"/>
  <c r="E63" i="2"/>
  <c r="G204" i="2"/>
  <c r="F204" i="2"/>
  <c r="E203" i="2"/>
  <c r="D203" i="2"/>
  <c r="F203" i="2" l="1"/>
  <c r="G203" i="2"/>
  <c r="D139" i="2" l="1"/>
  <c r="F158" i="2"/>
  <c r="G158" i="2"/>
  <c r="D184" i="2"/>
  <c r="F179" i="2"/>
  <c r="E177" i="2"/>
  <c r="D177" i="2"/>
  <c r="E156" i="2"/>
  <c r="D156" i="2"/>
  <c r="E48" i="2"/>
  <c r="E47" i="2" s="1"/>
  <c r="E130" i="2"/>
  <c r="D44" i="2"/>
  <c r="E98" i="2"/>
  <c r="D98" i="2"/>
  <c r="D95" i="2"/>
  <c r="D74" i="2"/>
  <c r="D116" i="2" l="1"/>
  <c r="D115" i="2" s="1"/>
  <c r="E116" i="2"/>
  <c r="F108" i="2"/>
  <c r="D107" i="2"/>
  <c r="E107" i="2"/>
  <c r="F106" i="2"/>
  <c r="D105" i="2"/>
  <c r="E105" i="2"/>
  <c r="E95" i="2"/>
  <c r="F96" i="2"/>
  <c r="F97" i="2"/>
  <c r="E87" i="2"/>
  <c r="E81" i="2"/>
  <c r="E80" i="2" s="1"/>
  <c r="F107" i="2" l="1"/>
  <c r="F105" i="2"/>
  <c r="E115" i="2"/>
  <c r="E28" i="2" l="1"/>
  <c r="D28" i="2" l="1"/>
  <c r="E173" i="2"/>
  <c r="D173" i="2"/>
  <c r="F150" i="2"/>
  <c r="E149" i="2"/>
  <c r="D149" i="2"/>
  <c r="F148" i="2"/>
  <c r="F147" i="2"/>
  <c r="E146" i="2"/>
  <c r="D146" i="2"/>
  <c r="G224" i="2"/>
  <c r="E222" i="2"/>
  <c r="E221" i="2" s="1"/>
  <c r="D222" i="2"/>
  <c r="D221" i="2" s="1"/>
  <c r="G213" i="2"/>
  <c r="F213" i="2"/>
  <c r="F212" i="2"/>
  <c r="G211" i="2"/>
  <c r="F211" i="2"/>
  <c r="F210" i="2"/>
  <c r="D209" i="2"/>
  <c r="F209" i="2" s="1"/>
  <c r="G208" i="2"/>
  <c r="F208" i="2"/>
  <c r="E207" i="2"/>
  <c r="D207" i="2"/>
  <c r="G206" i="2"/>
  <c r="F206" i="2"/>
  <c r="E205" i="2"/>
  <c r="D205" i="2"/>
  <c r="G200" i="2"/>
  <c r="F200" i="2"/>
  <c r="F197" i="2"/>
  <c r="E196" i="2"/>
  <c r="D196" i="2"/>
  <c r="F195" i="2"/>
  <c r="D194" i="2"/>
  <c r="F193" i="2"/>
  <c r="E192" i="2"/>
  <c r="D192" i="2"/>
  <c r="G191" i="2"/>
  <c r="F191" i="2"/>
  <c r="G190" i="2"/>
  <c r="F190" i="2"/>
  <c r="G189" i="2"/>
  <c r="F189" i="2"/>
  <c r="G188" i="2"/>
  <c r="F187" i="2"/>
  <c r="E186" i="2"/>
  <c r="D186" i="2"/>
  <c r="G185" i="2"/>
  <c r="F185" i="2"/>
  <c r="E184" i="2"/>
  <c r="G184" i="2" s="1"/>
  <c r="F183" i="2"/>
  <c r="G182" i="2"/>
  <c r="F182" i="2"/>
  <c r="F181" i="2"/>
  <c r="F178" i="2"/>
  <c r="F174" i="2"/>
  <c r="F172" i="2"/>
  <c r="E171" i="2"/>
  <c r="D171" i="2"/>
  <c r="F168" i="2"/>
  <c r="E167" i="2"/>
  <c r="D167" i="2"/>
  <c r="F166" i="2"/>
  <c r="E165" i="2"/>
  <c r="D165" i="2"/>
  <c r="G162" i="2"/>
  <c r="F162" i="2"/>
  <c r="E161" i="2"/>
  <c r="G161" i="2" s="1"/>
  <c r="D161" i="2"/>
  <c r="G160" i="2"/>
  <c r="F160" i="2"/>
  <c r="E159" i="2"/>
  <c r="G159" i="2" s="1"/>
  <c r="D159" i="2"/>
  <c r="G157" i="2"/>
  <c r="F157" i="2"/>
  <c r="G156" i="2"/>
  <c r="F154" i="2"/>
  <c r="G144" i="2"/>
  <c r="F144" i="2"/>
  <c r="G143" i="2"/>
  <c r="F143" i="2"/>
  <c r="E142" i="2"/>
  <c r="D142" i="2"/>
  <c r="D138" i="2" s="1"/>
  <c r="G141" i="2"/>
  <c r="F141" i="2"/>
  <c r="G140" i="2"/>
  <c r="F140" i="2"/>
  <c r="E139" i="2"/>
  <c r="G139" i="2" s="1"/>
  <c r="E127" i="2"/>
  <c r="F126" i="2"/>
  <c r="F125" i="2"/>
  <c r="E124" i="2"/>
  <c r="D124" i="2"/>
  <c r="D121" i="2" s="1"/>
  <c r="F123" i="2"/>
  <c r="E122" i="2"/>
  <c r="F122" i="2" s="1"/>
  <c r="F114" i="2"/>
  <c r="E113" i="2"/>
  <c r="D113" i="2"/>
  <c r="F112" i="2"/>
  <c r="E111" i="2"/>
  <c r="D111" i="2"/>
  <c r="F110" i="2"/>
  <c r="E109" i="2"/>
  <c r="D109" i="2"/>
  <c r="F104" i="2"/>
  <c r="E103" i="2"/>
  <c r="D103" i="2"/>
  <c r="F102" i="2"/>
  <c r="E101" i="2"/>
  <c r="D101" i="2"/>
  <c r="F100" i="2"/>
  <c r="F99" i="2"/>
  <c r="F94" i="2"/>
  <c r="E93" i="2"/>
  <c r="D93" i="2"/>
  <c r="F92" i="2"/>
  <c r="E91" i="2"/>
  <c r="D91" i="2"/>
  <c r="D198" i="2" l="1"/>
  <c r="E198" i="2"/>
  <c r="G198" i="2" s="1"/>
  <c r="D145" i="2"/>
  <c r="E145" i="2"/>
  <c r="E90" i="2"/>
  <c r="D90" i="2"/>
  <c r="D89" i="2" s="1"/>
  <c r="D180" i="2"/>
  <c r="F205" i="2"/>
  <c r="F153" i="2"/>
  <c r="F159" i="2"/>
  <c r="G207" i="2"/>
  <c r="F139" i="2"/>
  <c r="G181" i="2"/>
  <c r="F149" i="2"/>
  <c r="F186" i="2"/>
  <c r="F161" i="2"/>
  <c r="F184" i="2"/>
  <c r="F177" i="2"/>
  <c r="F173" i="2"/>
  <c r="F165" i="2"/>
  <c r="E138" i="2"/>
  <c r="F138" i="2" s="1"/>
  <c r="F196" i="2"/>
  <c r="F171" i="2"/>
  <c r="F167" i="2"/>
  <c r="G199" i="2"/>
  <c r="F146" i="2"/>
  <c r="F142" i="2"/>
  <c r="G142" i="2"/>
  <c r="F192" i="2"/>
  <c r="E180" i="2"/>
  <c r="F194" i="2"/>
  <c r="F156" i="2"/>
  <c r="G205" i="2"/>
  <c r="F188" i="2"/>
  <c r="F207" i="2"/>
  <c r="F103" i="2"/>
  <c r="F113" i="2"/>
  <c r="F98" i="2"/>
  <c r="F95" i="2"/>
  <c r="F93" i="2"/>
  <c r="F124" i="2"/>
  <c r="F91" i="2"/>
  <c r="F101" i="2"/>
  <c r="F111" i="2"/>
  <c r="F109" i="2"/>
  <c r="E121" i="2"/>
  <c r="D137" i="2" l="1"/>
  <c r="D136" i="2" s="1"/>
  <c r="E89" i="2"/>
  <c r="F121" i="2"/>
  <c r="G138" i="2"/>
  <c r="F180" i="2"/>
  <c r="E137" i="2"/>
  <c r="E136" i="2" s="1"/>
  <c r="F198" i="2"/>
  <c r="G180" i="2"/>
  <c r="F145" i="2"/>
  <c r="F90" i="2"/>
  <c r="F137" i="2" l="1"/>
  <c r="G137" i="2"/>
  <c r="G136" i="2"/>
  <c r="F136" i="2"/>
  <c r="G89" i="2"/>
  <c r="F89" i="2"/>
  <c r="E33" i="2" l="1"/>
  <c r="E30" i="2"/>
  <c r="D30" i="2"/>
  <c r="E22" i="2"/>
  <c r="E20" i="2"/>
  <c r="D22" i="2"/>
  <c r="D20" i="2"/>
  <c r="E18" i="2"/>
  <c r="E16" i="2"/>
  <c r="D16" i="2"/>
  <c r="D18" i="2"/>
  <c r="G7" i="2" l="1"/>
  <c r="G8" i="2"/>
  <c r="G9" i="2"/>
  <c r="G10" i="2"/>
  <c r="G13" i="2"/>
  <c r="G16" i="2"/>
  <c r="G17" i="2"/>
  <c r="G18" i="2"/>
  <c r="G19" i="2"/>
  <c r="G20" i="2"/>
  <c r="G21" i="2"/>
  <c r="G22" i="2"/>
  <c r="G23" i="2"/>
  <c r="G26" i="2"/>
  <c r="G27" i="2"/>
  <c r="G28" i="2"/>
  <c r="G29" i="2"/>
  <c r="G30" i="2"/>
  <c r="G31" i="2"/>
  <c r="G33" i="2"/>
  <c r="G34" i="2"/>
  <c r="G35" i="2"/>
  <c r="G38" i="2"/>
  <c r="G39" i="2"/>
  <c r="G41" i="2"/>
  <c r="G42" i="2"/>
  <c r="G45" i="2"/>
  <c r="G53" i="2"/>
  <c r="G54" i="2"/>
  <c r="G56" i="2"/>
  <c r="G57" i="2"/>
  <c r="G58" i="2"/>
  <c r="G63" i="2"/>
  <c r="G64" i="2"/>
  <c r="G67" i="2"/>
  <c r="G69" i="2"/>
  <c r="G70" i="2"/>
  <c r="G71" i="2"/>
  <c r="G78" i="2"/>
  <c r="G80" i="2"/>
  <c r="G81" i="2"/>
  <c r="G82" i="2"/>
  <c r="G85" i="2"/>
  <c r="G86" i="2"/>
  <c r="G135" i="2"/>
  <c r="F7" i="2"/>
  <c r="F8" i="2"/>
  <c r="F9" i="2"/>
  <c r="F10" i="2"/>
  <c r="F16" i="2"/>
  <c r="F17" i="2"/>
  <c r="F18" i="2"/>
  <c r="F19" i="2"/>
  <c r="F20" i="2"/>
  <c r="F21" i="2"/>
  <c r="F22" i="2"/>
  <c r="F23" i="2"/>
  <c r="F28" i="2"/>
  <c r="F29" i="2"/>
  <c r="F30" i="2"/>
  <c r="F31" i="2"/>
  <c r="F34" i="2"/>
  <c r="F35" i="2"/>
  <c r="F38" i="2"/>
  <c r="F39" i="2"/>
  <c r="F41" i="2"/>
  <c r="F42" i="2"/>
  <c r="F45" i="2"/>
  <c r="F53" i="2"/>
  <c r="F54" i="2"/>
  <c r="F56" i="2"/>
  <c r="F57" i="2"/>
  <c r="F58" i="2"/>
  <c r="F61" i="2"/>
  <c r="F64" i="2"/>
  <c r="F67" i="2"/>
  <c r="F68" i="2"/>
  <c r="F69" i="2"/>
  <c r="F70" i="2"/>
  <c r="F74" i="2"/>
  <c r="F75" i="2"/>
  <c r="F78" i="2"/>
  <c r="F85" i="2"/>
  <c r="F86" i="2"/>
  <c r="F87" i="2"/>
  <c r="F88" i="2"/>
  <c r="F135" i="2"/>
  <c r="D63" i="2" l="1"/>
  <c r="D59" i="2"/>
  <c r="E60" i="2"/>
  <c r="D52" i="2"/>
  <c r="E52" i="2"/>
  <c r="G52" i="2" s="1"/>
  <c r="E46" i="2"/>
  <c r="E44" i="2"/>
  <c r="E43" i="2" s="1"/>
  <c r="D37" i="2"/>
  <c r="E37" i="2"/>
  <c r="G37" i="2" s="1"/>
  <c r="D33" i="2"/>
  <c r="F33" i="2" s="1"/>
  <c r="G6" i="2"/>
  <c r="D15" i="2"/>
  <c r="E15" i="2"/>
  <c r="D25" i="2"/>
  <c r="E25" i="2"/>
  <c r="E24" i="2" s="1"/>
  <c r="D40" i="2"/>
  <c r="E40" i="2"/>
  <c r="G40" i="2" s="1"/>
  <c r="D55" i="2"/>
  <c r="E55" i="2"/>
  <c r="G55" i="2" s="1"/>
  <c r="E66" i="2"/>
  <c r="D76" i="2"/>
  <c r="D73" i="2" s="1"/>
  <c r="E76" i="2"/>
  <c r="D84" i="2"/>
  <c r="E84" i="2"/>
  <c r="E83" i="2" s="1"/>
  <c r="E79" i="2" s="1"/>
  <c r="G84" i="2" l="1"/>
  <c r="E59" i="2"/>
  <c r="F59" i="2" s="1"/>
  <c r="F60" i="2"/>
  <c r="D62" i="2"/>
  <c r="F63" i="2"/>
  <c r="D83" i="2"/>
  <c r="F84" i="2"/>
  <c r="E73" i="2"/>
  <c r="G73" i="2" s="1"/>
  <c r="G76" i="2"/>
  <c r="F76" i="2"/>
  <c r="E65" i="2"/>
  <c r="G65" i="2" s="1"/>
  <c r="G66" i="2"/>
  <c r="D65" i="2"/>
  <c r="F66" i="2"/>
  <c r="F55" i="2"/>
  <c r="F52" i="2"/>
  <c r="F44" i="2"/>
  <c r="G44" i="2"/>
  <c r="F40" i="2"/>
  <c r="F37" i="2"/>
  <c r="G24" i="2"/>
  <c r="G25" i="2"/>
  <c r="D24" i="2"/>
  <c r="E14" i="2"/>
  <c r="G14" i="2" s="1"/>
  <c r="G15" i="2"/>
  <c r="D14" i="2"/>
  <c r="F15" i="2"/>
  <c r="D5" i="2"/>
  <c r="F6" i="2"/>
  <c r="E5" i="2"/>
  <c r="G5" i="2" s="1"/>
  <c r="E36" i="2"/>
  <c r="G36" i="2" s="1"/>
  <c r="E62" i="2"/>
  <c r="D51" i="2"/>
  <c r="D36" i="2"/>
  <c r="E51" i="2"/>
  <c r="G51" i="2" s="1"/>
  <c r="D43" i="2"/>
  <c r="D72" i="2"/>
  <c r="E32" i="2" l="1"/>
  <c r="G32" i="2" s="1"/>
  <c r="G79" i="2"/>
  <c r="G83" i="2"/>
  <c r="F83" i="2"/>
  <c r="D79" i="2"/>
  <c r="F73" i="2"/>
  <c r="E72" i="2"/>
  <c r="G72" i="2" s="1"/>
  <c r="F65" i="2"/>
  <c r="F62" i="2"/>
  <c r="G62" i="2"/>
  <c r="D50" i="2"/>
  <c r="F51" i="2"/>
  <c r="F36" i="2"/>
  <c r="D32" i="2"/>
  <c r="F24" i="2"/>
  <c r="F14" i="2"/>
  <c r="F5" i="2"/>
  <c r="G43" i="2"/>
  <c r="F43" i="2"/>
  <c r="E50" i="2"/>
  <c r="D4" i="2" l="1"/>
  <c r="D225" i="2" s="1"/>
  <c r="G50" i="2"/>
  <c r="E4" i="2"/>
  <c r="F32" i="2"/>
  <c r="F72" i="2"/>
  <c r="F79" i="2"/>
  <c r="F50" i="2"/>
  <c r="G4" i="2" l="1"/>
  <c r="E225" i="2"/>
  <c r="F4" i="2"/>
  <c r="F225" i="2" l="1"/>
  <c r="G225" i="2"/>
</calcChain>
</file>

<file path=xl/sharedStrings.xml><?xml version="1.0" encoding="utf-8"?>
<sst xmlns="http://schemas.openxmlformats.org/spreadsheetml/2006/main" count="460" uniqueCount="445">
  <si>
    <t>Наименование доходов</t>
  </si>
  <si>
    <t>КБК</t>
  </si>
  <si>
    <t>Процент исполнения к прогнозным показателям</t>
  </si>
  <si>
    <t>Всего доходов</t>
  </si>
  <si>
    <t>Доходы от продажи земельных участков, государственная собственность на которые  разграничена (за исключением земельных участков бюджетных и автономных учреждений)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</si>
  <si>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</si>
  <si>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</si>
  <si>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</si>
  <si>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</si>
  <si>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</si>
  <si>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-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</si>
  <si>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</si>
  <si>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</si>
  <si>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</si>
  <si>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</si>
  <si>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</si>
  <si>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</si>
  <si>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</si>
  <si>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</si>
  <si>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</si>
  <si>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</si>
  <si>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</si>
  <si>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</si>
  <si>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</si>
  <si>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</si>
  <si>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</si>
  <si>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</si>
  <si>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</si>
  <si>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</si>
  <si>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</si>
  <si>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</si>
  <si>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</si>
  <si>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</si>
  <si>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</si>
  <si>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</si>
  <si>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</si>
  <si>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</si>
  <si>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</si>
  <si>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</si>
  <si>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</si>
  <si>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</si>
  <si>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</si>
  <si>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</si>
  <si>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</si>
  <si>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</si>
  <si>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</si>
  <si>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</si>
  <si>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</si>
  <si>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</si>
  <si>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</si>
  <si>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</si>
  <si>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</si>
  <si>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</si>
  <si>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</si>
  <si>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</si>
  <si>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</si>
  <si>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</si>
  <si>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</si>
  <si>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</si>
  <si>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</si>
  <si>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</si>
  <si>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</si>
  <si>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</si>
  <si>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</si>
  <si>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</si>
  <si>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</si>
  <si>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</si>
  <si>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</si>
  <si>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</si>
  <si>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</si>
  <si>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</si>
  <si>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</si>
  <si>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</si>
  <si>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</si>
  <si>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</si>
  <si>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</si>
  <si>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</si>
  <si>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</si>
  <si>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</si>
  <si>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</si>
  <si>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</si>
  <si>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</si>
  <si>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</si>
  <si>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</si>
  <si>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</si>
  <si>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</si>
  <si>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</si>
  <si>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</si>
  <si>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</si>
  <si>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</si>
  <si>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</si>
  <si>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</si>
  <si>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</si>
  <si>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</si>
  <si>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</si>
  <si>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</si>
  <si>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</si>
  <si>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</si>
  <si>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</si>
  <si>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</si>
  <si>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</si>
  <si>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</si>
  <si>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</si>
  <si>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</si>
  <si>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</si>
  <si>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</si>
  <si>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</si>
  <si>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</si>
  <si>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</si>
  <si>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</si>
  <si>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</si>
  <si>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</si>
  <si>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</si>
  <si>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</si>
  <si>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</si>
  <si>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</si>
  <si>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</si>
  <si>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</si>
  <si>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</si>
  <si>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</si>
  <si>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</si>
  <si>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</si>
  <si>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</si>
  <si>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</si>
  <si>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</si>
  <si>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</si>
  <si>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</si>
  <si>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</si>
  <si>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</si>
  <si>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</si>
  <si>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</si>
  <si>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</si>
  <si>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</si>
  <si>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</si>
  <si>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</si>
  <si>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</si>
  <si>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</si>
  <si>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</si>
  <si>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</si>
  <si>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000 1140200000 0000 000</t>
  </si>
  <si>
    <t xml:space="preserve"> 000 1140205005 0000 410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</si>
  <si>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</si>
  <si>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</si>
  <si>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</si>
  <si>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</si>
  <si>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</si>
  <si>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</si>
  <si>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</si>
  <si>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</si>
  <si>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</si>
  <si>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</si>
  <si>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</si>
  <si>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</si>
  <si>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</si>
  <si>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</si>
  <si>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</si>
  <si>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</si>
  <si>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</si>
  <si>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</si>
  <si>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</si>
  <si>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</si>
  <si>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</si>
  <si>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</si>
  <si>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</si>
  <si>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</si>
  <si>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</si>
  <si>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</si>
  <si>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</si>
  <si>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</si>
  <si>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</si>
  <si>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</si>
  <si>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</si>
  <si>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</si>
  <si>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000 2022007700 0000 150</t>
  </si>
  <si>
    <t xml:space="preserve"> 000 2022007713 0000 150</t>
  </si>
  <si>
    <t xml:space="preserve"> 000 2022021600 0000 150</t>
  </si>
  <si>
    <t xml:space="preserve"> 000 2022021613 0000 150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</si>
  <si>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</si>
  <si>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</si>
  <si>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</si>
  <si>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</si>
  <si>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</si>
  <si>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</si>
  <si>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</si>
  <si>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</si>
  <si>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</si>
  <si>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</si>
  <si>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</si>
  <si>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</si>
  <si>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</si>
  <si>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</si>
  <si>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</si>
  <si>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</si>
  <si>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</si>
  <si>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</si>
  <si>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</si>
  <si>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</si>
  <si>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</si>
  <si>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</si>
  <si>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</si>
  <si>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</si>
  <si>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</si>
  <si>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</si>
  <si>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</si>
  <si>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</si>
  <si>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</si>
  <si>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</si>
  <si>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</si>
  <si>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</si>
  <si>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</si>
  <si>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</si>
  <si>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</si>
  <si>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</si>
  <si>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</si>
  <si>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</si>
  <si>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</si>
  <si>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</si>
  <si>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</si>
  <si>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</si>
  <si>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</si>
  <si>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</si>
  <si>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</si>
  <si>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</si>
  <si>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</si>
  <si>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</si>
  <si>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</si>
  <si>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</si>
  <si>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</si>
  <si>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 xml:space="preserve"> 000 2023526005 0000 150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</si>
  <si>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</si>
  <si>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</si>
  <si>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</si>
  <si>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</si>
  <si>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</si>
  <si>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</si>
  <si>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</si>
  <si>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</si>
  <si>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</si>
  <si>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</si>
  <si>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</si>
  <si>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</si>
  <si>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</si>
  <si>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</si>
  <si>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</si>
  <si>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</si>
  <si>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</si>
  <si>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</si>
  <si>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</si>
  <si>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</si>
  <si>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000 2190000005 0000 150</t>
  </si>
  <si>
    <t xml:space="preserve"> 000 2196001005 0000 150</t>
  </si>
  <si>
    <t>(в рублях)</t>
  </si>
  <si>
    <t xml:space="preserve">  Плата за выбросы загрязняющих веществ в атмосферный воздух стационарными объектами 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</si>
  <si>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</si>
  <si>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000 1130206000 0000 130</t>
  </si>
  <si>
    <t>000 1130206505 0000 130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</si>
  <si>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</si>
  <si>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000 1140602000 0000 430</t>
  </si>
  <si>
    <t>000 1140602510 0000 430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</si>
  <si>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</si>
  <si>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</si>
  <si>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</si>
  <si>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</si>
  <si>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</si>
  <si>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</si>
  <si>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</si>
  <si>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</si>
  <si>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</si>
  <si>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</si>
  <si>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</si>
  <si>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</si>
  <si>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 Платежи в целях возмещения причиненного ущерба (убытков)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</si>
  <si>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</si>
  <si>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</si>
  <si>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</si>
  <si>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</si>
  <si>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</si>
  <si>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 Платежи, уплачиваемые в целях возмещения вреда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</si>
  <si>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</si>
  <si>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000 1160105001 0000 140</t>
  </si>
  <si>
    <t xml:space="preserve"> 000 1160105301 0000 140</t>
  </si>
  <si>
    <t xml:space="preserve"> 000 1160106001 0000 140</t>
  </si>
  <si>
    <t xml:space="preserve"> 000 1160106301 0000 140</t>
  </si>
  <si>
    <t xml:space="preserve"> 000 1160107001 0000 140</t>
  </si>
  <si>
    <t xml:space="preserve"> 000 1160107301 0000 140</t>
  </si>
  <si>
    <t xml:space="preserve"> 000 1160108001 0000 140</t>
  </si>
  <si>
    <t xml:space="preserve"> 000 1160108301 0000 140</t>
  </si>
  <si>
    <t xml:space="preserve"> 000 1160114001 0000 140</t>
  </si>
  <si>
    <t xml:space="preserve"> 000 1160114301 0000 140</t>
  </si>
  <si>
    <t xml:space="preserve"> 000 1160120001 0000 140</t>
  </si>
  <si>
    <t xml:space="preserve"> 000 1160120301 0000 140</t>
  </si>
  <si>
    <t xml:space="preserve"> 000 1161000000 0000 140</t>
  </si>
  <si>
    <t xml:space="preserve"> 000 1161003005 0000 140</t>
  </si>
  <si>
    <t xml:space="preserve"> 000 1161003105 0000 140</t>
  </si>
  <si>
    <t xml:space="preserve"> 000 1161012000 0000 140</t>
  </si>
  <si>
    <t xml:space="preserve"> 000 1161012301 0000 140</t>
  </si>
  <si>
    <t xml:space="preserve"> 000 1161012901 0000 140</t>
  </si>
  <si>
    <t xml:space="preserve"> 000 1161100001 0000 140</t>
  </si>
  <si>
    <t xml:space="preserve"> 000 1161105001 0000 140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</si>
  <si>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</si>
  <si>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</si>
  <si>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</si>
  <si>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</si>
  <si>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Субвенции бюджетам на проведение Всероссийской переписи населения 2020 года</t>
  </si>
  <si>
    <t xml:space="preserve">  Субвенции бюджетам муниципальных районов на проведение Всероссийской переписи населения 2020 года</t>
  </si>
  <si>
    <t xml:space="preserve"> 000 2023546900 0000 150</t>
  </si>
  <si>
    <t xml:space="preserve"> 000 2023546905 0000 150</t>
  </si>
  <si>
    <t xml:space="preserve">  ПРОЧИЕ НЕНАЛОГОВЫЕ ДОХОДЫ</t>
  </si>
  <si>
    <t xml:space="preserve">  Невыясненные поступления</t>
  </si>
  <si>
    <t xml:space="preserve">  Невыясненные поступления, зачисляемые в бюджеты сельских поселений</t>
  </si>
  <si>
    <t xml:space="preserve"> 000 1170000000 0000 000</t>
  </si>
  <si>
    <t xml:space="preserve"> 000 1170100000 0000 180</t>
  </si>
  <si>
    <t xml:space="preserve"> 000 1170105010 0000 180</t>
  </si>
  <si>
    <t xml:space="preserve">  Доходы, поступающие в порядке возмещения расходов, понесенных в связи с эксплуатацией имущества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</si>
  <si>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</si>
  <si>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</si>
  <si>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>000 1160108401 0000 140</t>
  </si>
  <si>
    <t xml:space="preserve">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</si>
  <si>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</si>
  <si>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</si>
  <si>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</si>
  <si>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000 1160119001 0000 140</t>
  </si>
  <si>
    <t xml:space="preserve">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</si>
  <si>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</si>
  <si>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</si>
  <si>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000 1160133000 0000 140</t>
  </si>
  <si>
    <t xml:space="preserve"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</si>
  <si>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
 000 1160133301 0000 140
</t>
  </si>
  <si>
    <t xml:space="preserve">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</si>
  <si>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</si>
  <si>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</si>
  <si>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000 1160201002 0000 140</t>
  </si>
  <si>
    <t xml:space="preserve"> 000 2024530300 0000 150</t>
  </si>
  <si>
    <t xml:space="preserve"> Субсидии бюджетам на оснащение объектов спортивной инфраструктуры спортивно-технологическим оборудованием
</t>
  </si>
  <si>
    <t xml:space="preserve"> 000 2022522800 0000 150</t>
  </si>
  <si>
    <t xml:space="preserve"> Субсидии бюджетам муниципальных районов на оснащение объектов спортивной инфраструктуры спортивно-технологическим оборудованием
</t>
  </si>
  <si>
    <t xml:space="preserve"> 000 2022522805 0000 150</t>
  </si>
  <si>
    <t xml:space="preserve"> Субсидии бюджетам на строительство и реконструкцию (модернизацию) объектов питьевого водоснабжения
</t>
  </si>
  <si>
    <t xml:space="preserve"> 000 2022524300 0000 150</t>
  </si>
  <si>
    <t xml:space="preserve">Субсидии бюджетам муниципальных районов на строительство и реконструкцию (модернизацию) объектов питьевого водоснабжения
</t>
  </si>
  <si>
    <t xml:space="preserve"> 000 2022524305 0000 150</t>
  </si>
  <si>
    <t xml:space="preserve">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</si>
  <si>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</si>
  <si>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</si>
  <si>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000 2022529905 0000 150</t>
  </si>
  <si>
    <t xml:space="preserve">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</si>
  <si>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</si>
  <si>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</si>
  <si>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</si>
  <si>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</si>
  <si>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</si>
  <si>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</si>
  <si>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
</t>
  </si>
  <si>
    <t xml:space="preserve"> 000 2194530305 0000 150</t>
  </si>
  <si>
    <t xml:space="preserve"> 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</si>
  <si>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</si>
  <si>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</si>
  <si>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000 1120104201 0000 120</t>
  </si>
  <si>
    <t xml:space="preserve">  Плата за размещение твердых коммунальных отходов </t>
  </si>
  <si>
    <t xml:space="preserve"> 000 1160107401 0000 140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</si>
  <si>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</si>
  <si>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</si>
  <si>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</si>
  <si>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000 1160117001 0000 140</t>
  </si>
  <si>
    <t xml:space="preserve"> 000 1160117301 0000 140</t>
  </si>
  <si>
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</si>
  <si>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</si>
  <si>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</si>
  <si>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</si>
  <si>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</si>
  <si>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</si>
  <si>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</si>
  <si>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</si>
  <si>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</si>
  <si>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</si>
  <si>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000 1160709005 0000 140</t>
  </si>
  <si>
    <t xml:space="preserve">  ЗАДОЛЖЕННОСТЬ И ПЕРЕРАСЧЕТЫ ПО ОТМЕНЕННЫМ НАЛОГАМ, СБОРАМ И ИНЫМ ОБЯЗАТЕЛЬНЫМ ПЛАТЕЖАМ</t>
  </si>
  <si>
    <t xml:space="preserve">  Налоги на имущество</t>
  </si>
  <si>
    <t xml:space="preserve">  Земельный налог (по обязательствам, возникшим до 1 января 2006 года)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</si>
  <si>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</si>
  <si>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000 1090000000 0000 000</t>
  </si>
  <si>
    <t xml:space="preserve"> 000 1090400000 0000 110</t>
  </si>
  <si>
    <t xml:space="preserve"> 000 1090405000 0000 110</t>
  </si>
  <si>
    <t xml:space="preserve"> 000 1090405313 0000 110</t>
  </si>
  <si>
    <t xml:space="preserve">  Субсидии бюджетам городских поселений на строительство и реконструкцию (модернизацию) объектов питьевого водоснабжения</t>
  </si>
  <si>
    <t xml:space="preserve"> 000 2022524313 0000 150</t>
  </si>
  <si>
    <t xml:space="preserve">  Прочие субсидии бюджетам городских поселений</t>
  </si>
  <si>
    <t xml:space="preserve"> 000 2022999913 0000 150</t>
  </si>
  <si>
    <t>тел.9 16 37</t>
  </si>
  <si>
    <t>Межбюджетные трансферты, передаваемые бюджетам 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</si>
  <si>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</si>
  <si>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</si>
  <si>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000 2024517905 0000 150</t>
  </si>
  <si>
    <t>Кассовое исполнение за 1  квартал 2024 года</t>
  </si>
  <si>
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
</t>
  </si>
  <si>
    <t xml:space="preserve">НДФЛ с доходов от долевого участия в организации, полученных в виде дивидендов (в части суммы налога, превышающей 650 000 руб.)
</t>
  </si>
  <si>
    <t>000 1010208001 1000 110</t>
  </si>
  <si>
    <t xml:space="preserve"> 000 1010213001 1000 110
</t>
  </si>
  <si>
    <t xml:space="preserve"> 000 1010214001 1000 110
</t>
  </si>
  <si>
    <t>000  1160709013 0000 140</t>
  </si>
  <si>
    <t>Штрафы, неустойки, пени, уплаченные в соответствие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</si>
  <si>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Субсидия бюджетам на развитие сети учреждений культурно- досугового типа</t>
  </si>
  <si>
    <t xml:space="preserve"> Субсидия бюджетам муниципальных районов на развитие сети учреждений культурно- досугового типа</t>
  </si>
  <si>
    <t>000 2022551300 0000 150</t>
  </si>
  <si>
    <t>000 2022551305 0000 150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</si>
  <si>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</si>
  <si>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</si>
  <si>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</si>
  <si>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000 2022713905 0000 150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</si>
  <si>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</si>
  <si>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</si>
  <si>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</si>
  <si>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</si>
  <si>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000 2080500005 0000 150</t>
  </si>
  <si>
    <t xml:space="preserve"> 000 2080500013 0000 150</t>
  </si>
  <si>
    <t>Сведения об исполнении консолидированного бюджета Клетнянского района по доходам  за 1 квартал 2025 год в разрезе видов доходов в сравнении с соответствующим периодом прошлого года</t>
  </si>
  <si>
    <t xml:space="preserve"> Прогноз доходов на 2025 год</t>
  </si>
  <si>
    <t>Кассовое исполнение за 1  квартал 2025 года</t>
  </si>
  <si>
    <t xml:space="preserve"> Субсидии бюджетам на реализацию мероприятий по модернизации коммунальной инфраструктуры </t>
  </si>
  <si>
    <t xml:space="preserve"> Субсидии бюджетам бюджетам городских поселений на реализацию мероприятий по модернизации коммунальной инфраструктуры </t>
  </si>
  <si>
    <t>000 2022515400 000 150</t>
  </si>
  <si>
    <t>000 2022515413 000 150</t>
  </si>
  <si>
    <t xml:space="preserve"> Субсидии бюджетам сельских поселений на оснащение объектов спортивной инфраструктуры спортивно-технологическим оборудованием
</t>
  </si>
  <si>
    <t xml:space="preserve"> 000 2022522810 0000 150</t>
  </si>
  <si>
    <t xml:space="preserve">  Субсидии бюджетам на модернизацию региональных и муниципальных библиотек</t>
  </si>
  <si>
    <t xml:space="preserve">  Субсидии бюджетам  бюджетам муниципальных районов на модернизацию региональных и муниципальных библиотек</t>
  </si>
  <si>
    <t xml:space="preserve"> 000 2022534800 0000 150</t>
  </si>
  <si>
    <t xml:space="preserve"> 000 2022534805 0000 150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</si>
  <si>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организиций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организиций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</si>
  <si>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организиций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организиций</t>
  </si>
  <si>
    <t>000 2024505005 0000 150</t>
  </si>
  <si>
    <t>000 2024505000 0000 150</t>
  </si>
  <si>
    <t xml:space="preserve"> 000 2180000000 0000 000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</si>
  <si>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</si>
  <si>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000 2180000005 0000 150</t>
  </si>
  <si>
    <t>Доходы бюджетов муниципальных районов от возврата бюджетами бюджетной системы Российской Федерации 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</si>
  <si>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000 2180500005 0000 150</t>
  </si>
  <si>
    <t>Доходы бюджетов муниципальных районов от возврата организациями остатков субсидий прошлых лет</t>
  </si>
  <si>
    <t xml:space="preserve"> 000 2180501005 0000 150</t>
  </si>
  <si>
    <t>Доходы бюджетов муниципальных районов от возврата бюджетными учреждениями остатков субсидий прошлых лет</t>
  </si>
  <si>
    <t>С.Н.Запецкая</t>
  </si>
  <si>
    <t>И.о.заместителя главы администрации - начальника финансового управления администрации Клетнянского района</t>
  </si>
  <si>
    <t>Исп.Ю.В.Чубарова</t>
  </si>
  <si>
    <t>Темп роста к соответствующему периоду прошлого периода 2024 года</t>
  </si>
  <si>
    <t>Налог на доходы физических лиц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</si>
</sst>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</borders>
  <cellStyleXfs count="57">
    <xf numFmtId="0" fontId="0" fillId="0" borderId="0"/>
    <xf numFmtId="0" fontId="1" fillId="0" borderId="2">
      <alignment horizontal="left" wrapText="1" indent="2"/>
    </xf>
    <xf numFmtId="49" fontId="1" fillId="0" borderId="3">
      <alignment horizontal="center"/>
    </xf>
    <xf numFmtId="0" fontId="8" fillId="0" borderId="4">
      <alignment horizontal="left" wrapText="1" indent="2"/>
    </xf>
    <xf numFmtId="0" fontId="10" fillId="0" borderId="0"/>
    <xf numFmtId="0" fontId="11" fillId="0" borderId="0">
      <alignment horizontal="center" wrapText="1"/>
    </xf>
    <xf numFmtId="0" fontId="12" fillId="0" borderId="5"/>
    <xf numFmtId="0" fontId="12" fillId="0" borderId="0"/>
    <xf numFmtId="0" fontId="13" fillId="0" borderId="0"/>
    <xf numFmtId="0" fontId="11" fillId="0" borderId="0">
      <alignment horizontal="left" wrapText="1"/>
    </xf>
    <xf numFmtId="0" fontId="14" fillId="0" borderId="0"/>
    <xf numFmtId="0" fontId="15" fillId="0" borderId="0"/>
    <xf numFmtId="0" fontId="8" fillId="0" borderId="6">
      <alignment horizontal="center"/>
    </xf>
    <xf numFmtId="0" fontId="13" fillId="0" borderId="7"/>
    <xf numFmtId="0" fontId="8" fillId="0" borderId="0">
      <alignment horizontal="left"/>
    </xf>
    <xf numFmtId="0" fontId="16" fillId="0" borderId="0">
      <alignment horizontal="center" vertical="top"/>
    </xf>
    <xf numFmtId="49" fontId="17" fillId="0" borderId="8">
      <alignment horizontal="right"/>
    </xf>
    <xf numFmtId="49" fontId="13" fillId="0" borderId="9">
      <alignment horizontal="center"/>
    </xf>
    <xf numFmtId="0" fontId="13" fillId="0" borderId="10"/>
    <xf numFmtId="49" fontId="13" fillId="0" borderId="0"/>
    <xf numFmtId="49" fontId="8" fillId="0" borderId="0">
      <alignment horizontal="right"/>
    </xf>
    <xf numFmtId="0" fontId="8" fillId="0" borderId="0"/>
    <xf numFmtId="0" fontId="8" fillId="0" borderId="0">
      <alignment horizontal="center"/>
    </xf>
    <xf numFmtId="0" fontId="8" fillId="0" borderId="8">
      <alignment horizontal="right"/>
    </xf>
    <xf numFmtId="165" fontId="8" fillId="0" borderId="11">
      <alignment horizontal="center"/>
    </xf>
    <xf numFmtId="49" fontId="8" fillId="0" borderId="0"/>
    <xf numFmtId="0" fontId="8" fillId="0" borderId="0">
      <alignment horizontal="right"/>
    </xf>
    <xf numFmtId="0" fontId="8" fillId="0" borderId="12">
      <alignment horizontal="center"/>
    </xf>
    <xf numFmtId="0" fontId="8" fillId="0" borderId="5">
      <alignment wrapText="1"/>
    </xf>
    <xf numFmtId="49" fontId="8" fillId="0" borderId="13">
      <alignment horizontal="center"/>
    </xf>
    <xf numFmtId="0" fontId="8" fillId="0" borderId="14">
      <alignment wrapText="1"/>
    </xf>
    <xf numFmtId="49" fontId="8" fillId="0" borderId="11">
      <alignment horizontal="center"/>
    </xf>
    <xf numFmtId="49" fontId="8" fillId="0" borderId="15"/>
    <xf numFmtId="0" fontId="8" fillId="0" borderId="11">
      <alignment horizontal="center"/>
    </xf>
    <xf numFmtId="49" fontId="8" fillId="0" borderId="16">
      <alignment horizontal="center"/>
    </xf>
    <xf numFmtId="0" fontId="14" fillId="0" borderId="0"/>
    <xf numFmtId="0" fontId="14" fillId="0" borderId="17"/>
    <xf numFmtId="49" fontId="8" fillId="0" borderId="3">
      <alignment horizontal="center" vertical="center" wrapText="1"/>
    </xf>
    <xf numFmtId="49" fontId="8" fillId="0" borderId="6">
      <alignment horizontal="center" vertical="center" wrapText="1"/>
    </xf>
    <xf numFmtId="0" fontId="8" fillId="0" borderId="18">
      <alignment horizontal="left" wrapText="1"/>
    </xf>
    <xf numFmtId="49" fontId="8" fillId="0" borderId="19">
      <alignment horizontal="center" wrapText="1"/>
    </xf>
    <xf numFmtId="49" fontId="8" fillId="0" borderId="20">
      <alignment horizontal="center"/>
    </xf>
    <xf numFmtId="4" fontId="8" fillId="0" borderId="3">
      <alignment horizontal="right"/>
    </xf>
    <xf numFmtId="4" fontId="8" fillId="0" borderId="4">
      <alignment horizontal="right"/>
    </xf>
    <xf numFmtId="0" fontId="8" fillId="0" borderId="21">
      <alignment horizontal="left" wrapText="1"/>
    </xf>
    <xf numFmtId="0" fontId="8" fillId="0" borderId="22">
      <alignment horizontal="left" wrapText="1" indent="1"/>
    </xf>
    <xf numFmtId="49" fontId="8" fillId="0" borderId="23">
      <alignment horizontal="center" wrapText="1"/>
    </xf>
    <xf numFmtId="49" fontId="8" fillId="0" borderId="24">
      <alignment horizontal="center"/>
    </xf>
    <xf numFmtId="49" fontId="8" fillId="0" borderId="25">
      <alignment horizontal="center"/>
    </xf>
    <xf numFmtId="0" fontId="8" fillId="0" borderId="26">
      <alignment horizontal="left" wrapText="1" indent="1"/>
    </xf>
    <xf numFmtId="49" fontId="8" fillId="0" borderId="27">
      <alignment horizontal="center"/>
    </xf>
    <xf numFmtId="49" fontId="8" fillId="0" borderId="3">
      <alignment horizontal="center"/>
    </xf>
    <xf numFmtId="0" fontId="8" fillId="0" borderId="11">
      <alignment horizontal="left" wrapText="1" indent="2"/>
    </xf>
    <xf numFmtId="0" fontId="8" fillId="0" borderId="17"/>
    <xf numFmtId="0" fontId="8" fillId="2" borderId="17"/>
    <xf numFmtId="0" fontId="8" fillId="2" borderId="28"/>
    <xf numFmtId="0" fontId="8" fillId="2" borderId="0"/>
  </cellStyleXfs>
  <cellXfs count="47">
    <xf numFmtId="0" fontId="0" fillId="0" borderId="0" xfId="0"/>
    <xf numFmtId="0" fontId="20" fillId="0" borderId="0" xfId="14" applyFont="1" applyFill="1" applyAlignment="1">
      <alignment horizontal="center" vertical="top" wrapText="1"/>
    </xf>
    <xf numFmtId="0" fontId="0" fillId="0" borderId="0" xfId="0" applyFill="1" applyAlignment="1" applyProtection="1">
      <alignment vertical="top"/>
      <protection locked="0"/>
    </xf>
    <xf numFmtId="0" fontId="10" fillId="0" borderId="0" xfId="4" applyFill="1" applyAlignment="1">
      <alignment vertical="top"/>
    </xf>
    <xf numFmtId="0" fontId="21" fillId="0" borderId="0" xfId="14" applyFont="1" applyFill="1" applyAlignment="1">
      <alignment horizontal="left" vertical="top"/>
    </xf>
    <xf numFmtId="4" fontId="8" fillId="0" borderId="0" xfId="25" applyNumberFormat="1" applyFill="1" applyAlignment="1">
      <alignment vertical="top"/>
    </xf>
    <xf numFmtId="0" fontId="2" fillId="0" borderId="0" xfId="0" applyFont="1" applyFill="1" applyAlignment="1" applyProtection="1">
      <alignment vertical="top"/>
      <protection locked="0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 applyProtection="1">
      <alignment vertical="top"/>
      <protection locked="0"/>
    </xf>
    <xf numFmtId="0" fontId="18" fillId="0" borderId="0" xfId="0" applyFont="1" applyFill="1" applyAlignment="1" applyProtection="1">
      <alignment vertical="top"/>
      <protection locked="0"/>
    </xf>
    <xf numFmtId="49" fontId="9" fillId="0" borderId="1" xfId="51" applyFont="1" applyFill="1" applyBorder="1" applyAlignment="1">
      <alignment horizontal="center" vertical="top"/>
    </xf>
    <xf numFmtId="0" fontId="19" fillId="0" borderId="0" xfId="0" applyFont="1" applyFill="1" applyAlignment="1" applyProtection="1">
      <alignment vertical="top"/>
      <protection locked="0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right" vertical="top"/>
    </xf>
    <xf numFmtId="49" fontId="6" fillId="0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top" wrapText="1"/>
    </xf>
    <xf numFmtId="0" fontId="8" fillId="0" borderId="0" xfId="21" applyFill="1" applyAlignment="1">
      <alignment vertical="top"/>
    </xf>
    <xf numFmtId="0" fontId="21" fillId="0" borderId="0" xfId="21" applyFont="1" applyFill="1" applyAlignment="1">
      <alignment vertical="top"/>
    </xf>
    <xf numFmtId="0" fontId="8" fillId="0" borderId="0" xfId="56" applyFill="1" applyAlignment="1">
      <alignment vertical="top"/>
    </xf>
    <xf numFmtId="0" fontId="7" fillId="0" borderId="0" xfId="0" applyFont="1" applyFill="1" applyAlignment="1" applyProtection="1">
      <alignment vertical="top"/>
      <protection locked="0"/>
    </xf>
    <xf numFmtId="0" fontId="5" fillId="0" borderId="0" xfId="0" applyFont="1" applyFill="1" applyAlignment="1" applyProtection="1">
      <alignment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1" xfId="0" applyFont="1" applyFill="1" applyBorder="1" applyAlignment="1">
      <alignment horizontal="left" vertical="top"/>
    </xf>
    <xf numFmtId="49" fontId="9" fillId="0" borderId="1" xfId="47" applyFont="1" applyFill="1" applyBorder="1" applyAlignment="1">
      <alignment horizontal="center" vertical="top"/>
    </xf>
    <xf numFmtId="49" fontId="9" fillId="0" borderId="1" xfId="47" applyFont="1" applyFill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left" vertical="top" wrapText="1"/>
    </xf>
    <xf numFmtId="49" fontId="9" fillId="0" borderId="1" xfId="47" applyFont="1" applyFill="1" applyBorder="1">
      <alignment horizontal="center"/>
    </xf>
    <xf numFmtId="0" fontId="22" fillId="0" borderId="1" xfId="3" applyFont="1" applyFill="1" applyBorder="1" applyAlignment="1">
      <alignment horizontal="left" vertical="top" wrapText="1"/>
    </xf>
    <xf numFmtId="49" fontId="22" fillId="0" borderId="1" xfId="51" applyFont="1" applyFill="1" applyBorder="1" applyAlignment="1">
      <alignment horizontal="center" vertical="top"/>
    </xf>
    <xf numFmtId="4" fontId="22" fillId="0" borderId="1" xfId="51" applyNumberFormat="1" applyFont="1" applyFill="1" applyBorder="1" applyAlignment="1">
      <alignment horizontal="center" vertical="top"/>
    </xf>
    <xf numFmtId="164" fontId="6" fillId="0" borderId="1" xfId="0" applyNumberFormat="1" applyFont="1" applyFill="1" applyBorder="1" applyAlignment="1">
      <alignment horizontal="center" vertical="top"/>
    </xf>
    <xf numFmtId="4" fontId="23" fillId="0" borderId="0" xfId="0" applyNumberFormat="1" applyFont="1" applyFill="1" applyAlignment="1" applyProtection="1">
      <alignment vertical="top"/>
      <protection locked="0"/>
    </xf>
    <xf numFmtId="0" fontId="9" fillId="0" borderId="1" xfId="3" applyFont="1" applyFill="1" applyBorder="1" applyAlignment="1">
      <alignment horizontal="left" vertical="top" wrapText="1"/>
    </xf>
    <xf numFmtId="4" fontId="9" fillId="0" borderId="1" xfId="51" applyNumberFormat="1" applyFont="1" applyFill="1" applyBorder="1" applyAlignment="1">
      <alignment horizontal="center" vertical="top"/>
    </xf>
    <xf numFmtId="4" fontId="2" fillId="0" borderId="0" xfId="0" applyNumberFormat="1" applyFont="1" applyFill="1" applyAlignment="1" applyProtection="1">
      <alignment vertical="top"/>
      <protection locked="0"/>
    </xf>
    <xf numFmtId="4" fontId="9" fillId="0" borderId="1" xfId="42" applyFont="1" applyFill="1" applyBorder="1" applyAlignment="1">
      <alignment horizontal="center" vertical="top"/>
    </xf>
    <xf numFmtId="4" fontId="24" fillId="0" borderId="0" xfId="0" applyNumberFormat="1" applyFont="1" applyFill="1" applyAlignment="1" applyProtection="1">
      <alignment vertical="top"/>
      <protection locked="0"/>
    </xf>
    <xf numFmtId="0" fontId="2" fillId="0" borderId="1" xfId="0" applyFont="1" applyFill="1" applyBorder="1" applyAlignment="1">
      <alignment vertical="top" wrapText="1"/>
    </xf>
    <xf numFmtId="4" fontId="9" fillId="0" borderId="1" xfId="38" applyNumberFormat="1" applyFont="1" applyFill="1" applyBorder="1" applyAlignment="1">
      <alignment horizontal="center" vertical="top" shrinkToFit="1"/>
    </xf>
    <xf numFmtId="0" fontId="9" fillId="0" borderId="1" xfId="3" applyFont="1" applyFill="1" applyBorder="1" applyAlignment="1">
      <alignment vertical="top" wrapText="1"/>
    </xf>
    <xf numFmtId="0" fontId="24" fillId="0" borderId="0" xfId="0" applyFont="1" applyFill="1" applyAlignment="1" applyProtection="1">
      <alignment vertical="top"/>
      <protection locked="0"/>
    </xf>
    <xf numFmtId="0" fontId="6" fillId="0" borderId="1" xfId="0" applyFont="1" applyFill="1" applyBorder="1" applyAlignment="1">
      <alignment horizontal="justify" vertical="top" wrapText="1"/>
    </xf>
    <xf numFmtId="0" fontId="9" fillId="0" borderId="1" xfId="3" applyFont="1" applyFill="1" applyBorder="1">
      <alignment horizontal="left" wrapText="1" indent="2"/>
    </xf>
    <xf numFmtId="0" fontId="24" fillId="0" borderId="1" xfId="0" applyFont="1" applyFill="1" applyBorder="1" applyAlignment="1">
      <alignment horizontal="center" vertical="top" wrapText="1"/>
    </xf>
    <xf numFmtId="4" fontId="24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/>
    </xf>
  </cellXfs>
  <cellStyles count="57">
    <cellStyle name="xl22" xfId="4"/>
    <cellStyle name="xl23" xfId="11"/>
    <cellStyle name="xl24" xfId="14"/>
    <cellStyle name="xl25" xfId="21"/>
    <cellStyle name="xl26" xfId="35"/>
    <cellStyle name="xl27" xfId="8"/>
    <cellStyle name="xl28" xfId="37"/>
    <cellStyle name="xl29" xfId="39"/>
    <cellStyle name="xl30" xfId="45"/>
    <cellStyle name="xl31" xfId="3"/>
    <cellStyle name="xl32" xfId="10"/>
    <cellStyle name="xl33" xfId="15"/>
    <cellStyle name="xl34" xfId="1"/>
    <cellStyle name="xl35" xfId="40"/>
    <cellStyle name="xl36" xfId="46"/>
    <cellStyle name="xl37" xfId="50"/>
    <cellStyle name="xl39" xfId="53"/>
    <cellStyle name="xl40" xfId="32"/>
    <cellStyle name="xl41" xfId="25"/>
    <cellStyle name="xl42" xfId="41"/>
    <cellStyle name="xl43" xfId="47"/>
    <cellStyle name="xl44" xfId="51"/>
    <cellStyle name="xl45" xfId="38"/>
    <cellStyle name="xl46" xfId="42"/>
    <cellStyle name="xl47" xfId="54"/>
    <cellStyle name="xl48" xfId="56"/>
    <cellStyle name="xl49" xfId="5"/>
    <cellStyle name="xl50" xfId="22"/>
    <cellStyle name="xl51" xfId="28"/>
    <cellStyle name="xl52" xfId="30"/>
    <cellStyle name="xl53" xfId="2"/>
    <cellStyle name="xl54" xfId="16"/>
    <cellStyle name="xl55" xfId="23"/>
    <cellStyle name="xl56" xfId="6"/>
    <cellStyle name="xl57" xfId="36"/>
    <cellStyle name="xl58" xfId="12"/>
    <cellStyle name="xl59" xfId="17"/>
    <cellStyle name="xl60" xfId="24"/>
    <cellStyle name="xl61" xfId="27"/>
    <cellStyle name="xl62" xfId="29"/>
    <cellStyle name="xl63" xfId="31"/>
    <cellStyle name="xl64" xfId="33"/>
    <cellStyle name="xl65" xfId="34"/>
    <cellStyle name="xl66" xfId="7"/>
    <cellStyle name="xl67" xfId="13"/>
    <cellStyle name="xl68" xfId="18"/>
    <cellStyle name="xl69" xfId="43"/>
    <cellStyle name="xl70" xfId="48"/>
    <cellStyle name="xl71" xfId="44"/>
    <cellStyle name="xl72" xfId="49"/>
    <cellStyle name="xl73" xfId="52"/>
    <cellStyle name="xl74" xfId="55"/>
    <cellStyle name="xl75" xfId="9"/>
    <cellStyle name="xl76" xfId="19"/>
    <cellStyle name="xl77" xfId="26"/>
    <cellStyle name="xl78" xfId="20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2"/>
  <sheetViews>
    <sheetView tabSelected="1" workbookViewId="0">
      <selection activeCell="A18" sqref="A18"/>
    </sheetView>
  </sheetViews>
  <sheetFormatPr defaultRowHeight="15" x14ac:dyDescent="0.25"/>
  <cols>
    <col min="1" max="1" width="64.7109375" style="2" customWidth="1"/>
    <col min="2" max="2" width="23.28515625" style="20" customWidth="1"/>
    <col min="3" max="5" width="15.85546875" style="2" customWidth="1"/>
    <col min="6" max="6" width="11.28515625" style="2" customWidth="1"/>
    <col min="7" max="7" width="14.28515625" style="2" customWidth="1"/>
    <col min="8" max="16384" width="9.140625" style="2"/>
  </cols>
  <sheetData>
    <row r="1" spans="1:8" ht="38.25" customHeight="1" x14ac:dyDescent="0.25">
      <c r="A1" s="1" t="s">
        <v>415</v>
      </c>
      <c r="B1" s="1"/>
      <c r="C1" s="1"/>
      <c r="D1" s="1"/>
      <c r="E1" s="1"/>
      <c r="F1" s="1"/>
      <c r="G1" s="1"/>
    </row>
    <row r="2" spans="1:8" ht="15" customHeight="1" x14ac:dyDescent="0.25">
      <c r="A2" s="3"/>
      <c r="B2" s="4"/>
      <c r="C2" s="5"/>
      <c r="D2" s="5"/>
      <c r="E2" s="5"/>
      <c r="G2" s="6" t="s">
        <v>251</v>
      </c>
    </row>
    <row r="3" spans="1:8" ht="64.5" customHeight="1" x14ac:dyDescent="0.25">
      <c r="A3" s="7" t="s">
        <v>0</v>
      </c>
      <c r="B3" s="7" t="s">
        <v>1</v>
      </c>
      <c r="C3" s="7" t="s">
        <v>393</v>
      </c>
      <c r="D3" s="7" t="s">
        <v>416</v>
      </c>
      <c r="E3" s="7" t="s">
        <v>417</v>
      </c>
      <c r="F3" s="7" t="s">
        <v>2</v>
      </c>
      <c r="G3" s="7" t="s">
        <v>443</v>
      </c>
      <c r="H3" s="8"/>
    </row>
    <row r="4" spans="1:8" s="9" customFormat="1" x14ac:dyDescent="0.25">
      <c r="A4" s="28" t="s">
        <v>11</v>
      </c>
      <c r="B4" s="29" t="s">
        <v>12</v>
      </c>
      <c r="C4" s="30">
        <f>C5+C14+C24+C32+C43+C50+C65+C72+C79+C89+C132+C46</f>
        <v>30995548.029999997</v>
      </c>
      <c r="D4" s="30">
        <f>D5+D14+D24+D32+D43+D50+D65+D72+D79+D89+D132+D46</f>
        <v>160094100</v>
      </c>
      <c r="E4" s="30">
        <f>E5+E14+E24+E32+E43+E50+E65+E72+E79+E89+E132+E46</f>
        <v>33436754.41</v>
      </c>
      <c r="F4" s="31">
        <f t="shared" ref="F4:F70" si="0">E4/D4*100</f>
        <v>20.88568811092976</v>
      </c>
      <c r="G4" s="31">
        <f t="shared" ref="G4:G71" si="1">E4/C4*100</f>
        <v>107.87599037654442</v>
      </c>
      <c r="H4" s="32"/>
    </row>
    <row r="5" spans="1:8" s="11" customFormat="1" ht="19.5" customHeight="1" x14ac:dyDescent="0.25">
      <c r="A5" s="33" t="s">
        <v>13</v>
      </c>
      <c r="B5" s="10" t="s">
        <v>14</v>
      </c>
      <c r="C5" s="34">
        <f t="shared" ref="C5:E5" si="2">C6</f>
        <v>21666853.300000001</v>
      </c>
      <c r="D5" s="34">
        <f t="shared" si="2"/>
        <v>114415000</v>
      </c>
      <c r="E5" s="34">
        <f t="shared" si="2"/>
        <v>23149688.140000004</v>
      </c>
      <c r="F5" s="31">
        <f t="shared" si="0"/>
        <v>20.233088441200895</v>
      </c>
      <c r="G5" s="31">
        <f t="shared" si="1"/>
        <v>106.84379415630237</v>
      </c>
      <c r="H5" s="35"/>
    </row>
    <row r="6" spans="1:8" s="20" customFormat="1" ht="19.5" customHeight="1" x14ac:dyDescent="0.25">
      <c r="A6" s="33" t="s">
        <v>15</v>
      </c>
      <c r="B6" s="10" t="s">
        <v>16</v>
      </c>
      <c r="C6" s="34">
        <f>C7+C8+C9+C10+C13+C11+C12</f>
        <v>21666853.300000001</v>
      </c>
      <c r="D6" s="34">
        <f>D7+D8+D9+D10+D13+D11+D12</f>
        <v>114415000</v>
      </c>
      <c r="E6" s="34">
        <f>E7+E8+E9+E10+E13+E11+E12</f>
        <v>23149688.140000004</v>
      </c>
      <c r="F6" s="31">
        <f t="shared" si="0"/>
        <v>20.233088441200895</v>
      </c>
      <c r="G6" s="31">
        <f t="shared" si="1"/>
        <v>106.84379415630237</v>
      </c>
      <c r="H6" s="35"/>
    </row>
    <row r="7" spans="1:8" s="20" customFormat="1" ht="75.75" customHeight="1" x14ac:dyDescent="0.25">
      <c r="A7" s="33" t="s">
        <v>17</v>
      </c>
      <c r="B7" s="10" t="s">
        <v>18</v>
      </c>
      <c r="C7" s="36">
        <v>15609654.73</v>
      </c>
      <c r="D7" s="36">
        <v>105978000</v>
      </c>
      <c r="E7" s="36">
        <v>21293049.920000002</v>
      </c>
      <c r="F7" s="31">
        <f t="shared" si="0"/>
        <v>20.09195297137142</v>
      </c>
      <c r="G7" s="31">
        <f t="shared" si="1"/>
        <v>136.40948687402519</v>
      </c>
      <c r="H7" s="35"/>
    </row>
    <row r="8" spans="1:8" s="20" customFormat="1" ht="106.5" customHeight="1" x14ac:dyDescent="0.25">
      <c r="A8" s="33" t="s">
        <v>19</v>
      </c>
      <c r="B8" s="10" t="s">
        <v>20</v>
      </c>
      <c r="C8" s="36">
        <v>-685.58</v>
      </c>
      <c r="D8" s="36">
        <v>735000</v>
      </c>
      <c r="E8" s="36">
        <v>995.28</v>
      </c>
      <c r="F8" s="31">
        <f t="shared" si="0"/>
        <v>0.13541224489795917</v>
      </c>
      <c r="G8" s="31">
        <f t="shared" si="1"/>
        <v>-145.1734297966685</v>
      </c>
      <c r="H8" s="35"/>
    </row>
    <row r="9" spans="1:8" s="20" customFormat="1" ht="43.5" customHeight="1" x14ac:dyDescent="0.25">
      <c r="A9" s="33" t="s">
        <v>21</v>
      </c>
      <c r="B9" s="10" t="s">
        <v>22</v>
      </c>
      <c r="C9" s="36">
        <v>288489.15000000002</v>
      </c>
      <c r="D9" s="36">
        <v>1611000</v>
      </c>
      <c r="E9" s="36">
        <v>39492.25</v>
      </c>
      <c r="F9" s="31">
        <f t="shared" si="0"/>
        <v>2.4514121663563002</v>
      </c>
      <c r="G9" s="31">
        <f t="shared" si="1"/>
        <v>13.689336323393791</v>
      </c>
      <c r="H9" s="35"/>
    </row>
    <row r="10" spans="1:8" s="20" customFormat="1" ht="82.5" hidden="1" customHeight="1" x14ac:dyDescent="0.25">
      <c r="A10" s="33" t="s">
        <v>23</v>
      </c>
      <c r="B10" s="10" t="s">
        <v>24</v>
      </c>
      <c r="C10" s="36">
        <v>0</v>
      </c>
      <c r="D10" s="36">
        <v>0</v>
      </c>
      <c r="E10" s="36">
        <v>0</v>
      </c>
      <c r="F10" s="31" t="e">
        <f t="shared" si="0"/>
        <v>#DIV/0!</v>
      </c>
      <c r="G10" s="31" t="e">
        <f t="shared" si="1"/>
        <v>#DIV/0!</v>
      </c>
      <c r="H10" s="35"/>
    </row>
    <row r="11" spans="1:8" s="20" customFormat="1" ht="75" customHeight="1" x14ac:dyDescent="0.25">
      <c r="A11" s="12" t="s">
        <v>444</v>
      </c>
      <c r="B11" s="23" t="s">
        <v>396</v>
      </c>
      <c r="C11" s="36">
        <v>243000</v>
      </c>
      <c r="D11" s="36">
        <v>418000</v>
      </c>
      <c r="E11" s="36">
        <v>0</v>
      </c>
      <c r="F11" s="31">
        <f t="shared" si="0"/>
        <v>0</v>
      </c>
      <c r="G11" s="31">
        <f t="shared" si="1"/>
        <v>0</v>
      </c>
      <c r="H11" s="35"/>
    </row>
    <row r="12" spans="1:8" s="20" customFormat="1" ht="77.25" customHeight="1" x14ac:dyDescent="0.25">
      <c r="A12" s="12" t="s">
        <v>394</v>
      </c>
      <c r="B12" s="13" t="s">
        <v>397</v>
      </c>
      <c r="C12" s="36">
        <v>544895</v>
      </c>
      <c r="D12" s="36">
        <v>796000</v>
      </c>
      <c r="E12" s="36">
        <v>274560</v>
      </c>
      <c r="F12" s="31">
        <f t="shared" si="0"/>
        <v>34.492462311557787</v>
      </c>
      <c r="G12" s="31">
        <f t="shared" si="1"/>
        <v>50.387689371346781</v>
      </c>
      <c r="H12" s="35"/>
    </row>
    <row r="13" spans="1:8" s="20" customFormat="1" ht="32.25" customHeight="1" x14ac:dyDescent="0.25">
      <c r="A13" s="12" t="s">
        <v>395</v>
      </c>
      <c r="B13" s="13" t="s">
        <v>398</v>
      </c>
      <c r="C13" s="36">
        <v>4981500</v>
      </c>
      <c r="D13" s="36">
        <v>4877000</v>
      </c>
      <c r="E13" s="36">
        <v>1541590.69</v>
      </c>
      <c r="F13" s="31">
        <v>0</v>
      </c>
      <c r="G13" s="31">
        <f t="shared" si="1"/>
        <v>30.946315166114623</v>
      </c>
      <c r="H13" s="35"/>
    </row>
    <row r="14" spans="1:8" s="11" customFormat="1" ht="31.5" customHeight="1" x14ac:dyDescent="0.25">
      <c r="A14" s="33" t="s">
        <v>25</v>
      </c>
      <c r="B14" s="10" t="s">
        <v>26</v>
      </c>
      <c r="C14" s="34">
        <f t="shared" ref="C14:E14" si="3">C15</f>
        <v>3819652.39</v>
      </c>
      <c r="D14" s="34">
        <f t="shared" si="3"/>
        <v>16375200</v>
      </c>
      <c r="E14" s="34">
        <f t="shared" si="3"/>
        <v>3934365.43</v>
      </c>
      <c r="F14" s="31">
        <f t="shared" si="0"/>
        <v>24.026365662709466</v>
      </c>
      <c r="G14" s="31">
        <f t="shared" si="1"/>
        <v>103.00323244859462</v>
      </c>
      <c r="H14" s="35"/>
    </row>
    <row r="15" spans="1:8" s="20" customFormat="1" ht="34.5" customHeight="1" x14ac:dyDescent="0.25">
      <c r="A15" s="33" t="s">
        <v>27</v>
      </c>
      <c r="B15" s="10" t="s">
        <v>28</v>
      </c>
      <c r="C15" s="34">
        <f t="shared" ref="C15" si="4">C16+C18+C20+C22</f>
        <v>3819652.39</v>
      </c>
      <c r="D15" s="34">
        <f t="shared" ref="D15:E15" si="5">D16+D18+D20+D22</f>
        <v>16375200</v>
      </c>
      <c r="E15" s="34">
        <f t="shared" si="5"/>
        <v>3934365.43</v>
      </c>
      <c r="F15" s="31">
        <f t="shared" si="0"/>
        <v>24.026365662709466</v>
      </c>
      <c r="G15" s="31">
        <f t="shared" si="1"/>
        <v>103.00323244859462</v>
      </c>
      <c r="H15" s="35"/>
    </row>
    <row r="16" spans="1:8" s="20" customFormat="1" ht="60" customHeight="1" x14ac:dyDescent="0.25">
      <c r="A16" s="33" t="s">
        <v>29</v>
      </c>
      <c r="B16" s="10" t="s">
        <v>30</v>
      </c>
      <c r="C16" s="36">
        <f>C17</f>
        <v>1872711.37</v>
      </c>
      <c r="D16" s="36">
        <f>D17</f>
        <v>8564500</v>
      </c>
      <c r="E16" s="36">
        <f>E17</f>
        <v>1932568.5</v>
      </c>
      <c r="F16" s="31">
        <f t="shared" si="0"/>
        <v>22.564872438554499</v>
      </c>
      <c r="G16" s="31">
        <f t="shared" si="1"/>
        <v>103.1962816565801</v>
      </c>
      <c r="H16" s="35"/>
    </row>
    <row r="17" spans="1:8" s="20" customFormat="1" ht="105" customHeight="1" x14ac:dyDescent="0.25">
      <c r="A17" s="33" t="s">
        <v>31</v>
      </c>
      <c r="B17" s="10" t="s">
        <v>32</v>
      </c>
      <c r="C17" s="36">
        <v>1872711.37</v>
      </c>
      <c r="D17" s="36">
        <v>8564500</v>
      </c>
      <c r="E17" s="36">
        <v>1932568.5</v>
      </c>
      <c r="F17" s="31">
        <f t="shared" si="0"/>
        <v>22.564872438554499</v>
      </c>
      <c r="G17" s="31">
        <f t="shared" si="1"/>
        <v>103.1962816565801</v>
      </c>
      <c r="H17" s="35"/>
    </row>
    <row r="18" spans="1:8" s="20" customFormat="1" ht="75" customHeight="1" x14ac:dyDescent="0.25">
      <c r="A18" s="33" t="s">
        <v>33</v>
      </c>
      <c r="B18" s="10" t="s">
        <v>34</v>
      </c>
      <c r="C18" s="36">
        <f>C19</f>
        <v>9852.73</v>
      </c>
      <c r="D18" s="36">
        <f>D19</f>
        <v>38600</v>
      </c>
      <c r="E18" s="36">
        <f>E19</f>
        <v>10980.88</v>
      </c>
      <c r="F18" s="31">
        <f t="shared" si="0"/>
        <v>28.44787564766839</v>
      </c>
      <c r="G18" s="31">
        <f t="shared" si="1"/>
        <v>111.45012600568573</v>
      </c>
      <c r="H18" s="35"/>
    </row>
    <row r="19" spans="1:8" s="20" customFormat="1" ht="120" customHeight="1" x14ac:dyDescent="0.25">
      <c r="A19" s="33" t="s">
        <v>35</v>
      </c>
      <c r="B19" s="10" t="s">
        <v>36</v>
      </c>
      <c r="C19" s="36">
        <v>9852.73</v>
      </c>
      <c r="D19" s="36">
        <v>38600</v>
      </c>
      <c r="E19" s="36">
        <v>10980.88</v>
      </c>
      <c r="F19" s="31">
        <f t="shared" si="0"/>
        <v>28.44787564766839</v>
      </c>
      <c r="G19" s="31">
        <f t="shared" si="1"/>
        <v>111.45012600568573</v>
      </c>
      <c r="H19" s="35"/>
    </row>
    <row r="20" spans="1:8" s="20" customFormat="1" ht="61.5" customHeight="1" x14ac:dyDescent="0.25">
      <c r="A20" s="33" t="s">
        <v>37</v>
      </c>
      <c r="B20" s="10" t="s">
        <v>38</v>
      </c>
      <c r="C20" s="36">
        <f>C21</f>
        <v>2135913.96</v>
      </c>
      <c r="D20" s="36">
        <f>D21</f>
        <v>8649300</v>
      </c>
      <c r="E20" s="36">
        <f>E21</f>
        <v>2157008.33</v>
      </c>
      <c r="F20" s="31">
        <f t="shared" si="0"/>
        <v>24.938530632536736</v>
      </c>
      <c r="G20" s="31">
        <f t="shared" si="1"/>
        <v>100.98760392015042</v>
      </c>
      <c r="H20" s="35"/>
    </row>
    <row r="21" spans="1:8" s="20" customFormat="1" ht="111.75" customHeight="1" x14ac:dyDescent="0.25">
      <c r="A21" s="33" t="s">
        <v>39</v>
      </c>
      <c r="B21" s="10" t="s">
        <v>40</v>
      </c>
      <c r="C21" s="36">
        <v>2135913.96</v>
      </c>
      <c r="D21" s="36">
        <v>8649300</v>
      </c>
      <c r="E21" s="36">
        <v>2157008.33</v>
      </c>
      <c r="F21" s="31">
        <f t="shared" si="0"/>
        <v>24.938530632536736</v>
      </c>
      <c r="G21" s="31">
        <f t="shared" si="1"/>
        <v>100.98760392015042</v>
      </c>
      <c r="H21" s="35"/>
    </row>
    <row r="22" spans="1:8" s="20" customFormat="1" ht="71.25" customHeight="1" x14ac:dyDescent="0.25">
      <c r="A22" s="33" t="s">
        <v>41</v>
      </c>
      <c r="B22" s="10" t="s">
        <v>42</v>
      </c>
      <c r="C22" s="36">
        <f>C23</f>
        <v>-198825.67</v>
      </c>
      <c r="D22" s="36">
        <f>D23</f>
        <v>-877200</v>
      </c>
      <c r="E22" s="36">
        <f>E23</f>
        <v>-166192.28</v>
      </c>
      <c r="F22" s="31">
        <f t="shared" si="0"/>
        <v>18.945768353853168</v>
      </c>
      <c r="G22" s="31">
        <f t="shared" si="1"/>
        <v>83.586933216420192</v>
      </c>
      <c r="H22" s="35"/>
    </row>
    <row r="23" spans="1:8" s="20" customFormat="1" ht="111" customHeight="1" x14ac:dyDescent="0.25">
      <c r="A23" s="33" t="s">
        <v>43</v>
      </c>
      <c r="B23" s="10" t="s">
        <v>44</v>
      </c>
      <c r="C23" s="36">
        <v>-198825.67</v>
      </c>
      <c r="D23" s="36">
        <v>-877200</v>
      </c>
      <c r="E23" s="36">
        <v>-166192.28</v>
      </c>
      <c r="F23" s="31">
        <f t="shared" si="0"/>
        <v>18.945768353853168</v>
      </c>
      <c r="G23" s="31">
        <f t="shared" si="1"/>
        <v>83.586933216420192</v>
      </c>
      <c r="H23" s="35"/>
    </row>
    <row r="24" spans="1:8" s="11" customFormat="1" ht="21" customHeight="1" x14ac:dyDescent="0.25">
      <c r="A24" s="33" t="s">
        <v>45</v>
      </c>
      <c r="B24" s="10" t="s">
        <v>46</v>
      </c>
      <c r="C24" s="34">
        <f>C25+C28+C30</f>
        <v>1454508.97</v>
      </c>
      <c r="D24" s="34">
        <f t="shared" ref="D24" si="6">D25+D28+D30</f>
        <v>3695000</v>
      </c>
      <c r="E24" s="34">
        <f>E25+E28+E30</f>
        <v>1642021.8800000001</v>
      </c>
      <c r="F24" s="31">
        <f t="shared" si="0"/>
        <v>44.439022462787555</v>
      </c>
      <c r="G24" s="31">
        <f t="shared" si="1"/>
        <v>112.89183593003212</v>
      </c>
      <c r="H24" s="35"/>
    </row>
    <row r="25" spans="1:8" s="20" customFormat="1" ht="33.75" customHeight="1" x14ac:dyDescent="0.25">
      <c r="A25" s="33" t="s">
        <v>47</v>
      </c>
      <c r="B25" s="10" t="s">
        <v>48</v>
      </c>
      <c r="C25" s="34">
        <f t="shared" ref="C25" si="7">C26+C27</f>
        <v>1795.87</v>
      </c>
      <c r="D25" s="34">
        <f t="shared" ref="D25:E25" si="8">D26+D27</f>
        <v>0</v>
      </c>
      <c r="E25" s="34">
        <f t="shared" si="8"/>
        <v>0</v>
      </c>
      <c r="F25" s="31"/>
      <c r="G25" s="31">
        <f t="shared" si="1"/>
        <v>0</v>
      </c>
      <c r="H25" s="35"/>
    </row>
    <row r="26" spans="1:8" s="20" customFormat="1" ht="30" customHeight="1" x14ac:dyDescent="0.25">
      <c r="A26" s="33" t="s">
        <v>47</v>
      </c>
      <c r="B26" s="10" t="s">
        <v>49</v>
      </c>
      <c r="C26" s="36">
        <v>1795.87</v>
      </c>
      <c r="D26" s="36">
        <v>0</v>
      </c>
      <c r="E26" s="36">
        <v>0</v>
      </c>
      <c r="F26" s="31"/>
      <c r="G26" s="31">
        <f t="shared" si="1"/>
        <v>0</v>
      </c>
      <c r="H26" s="35"/>
    </row>
    <row r="27" spans="1:8" s="20" customFormat="1" ht="39" hidden="1" customHeight="1" x14ac:dyDescent="0.25">
      <c r="A27" s="33" t="s">
        <v>50</v>
      </c>
      <c r="B27" s="10" t="s">
        <v>51</v>
      </c>
      <c r="C27" s="36">
        <v>0</v>
      </c>
      <c r="D27" s="36">
        <v>0</v>
      </c>
      <c r="E27" s="36">
        <v>0</v>
      </c>
      <c r="F27" s="31">
        <v>0</v>
      </c>
      <c r="G27" s="31" t="e">
        <f t="shared" si="1"/>
        <v>#DIV/0!</v>
      </c>
      <c r="H27" s="35"/>
    </row>
    <row r="28" spans="1:8" s="20" customFormat="1" ht="19.5" customHeight="1" x14ac:dyDescent="0.25">
      <c r="A28" s="33" t="s">
        <v>52</v>
      </c>
      <c r="B28" s="10" t="s">
        <v>53</v>
      </c>
      <c r="C28" s="36">
        <f>C29</f>
        <v>24409.1</v>
      </c>
      <c r="D28" s="36">
        <f>D29</f>
        <v>288000</v>
      </c>
      <c r="E28" s="36">
        <f>E29</f>
        <v>116202.3</v>
      </c>
      <c r="F28" s="31">
        <f t="shared" si="0"/>
        <v>40.348020833333337</v>
      </c>
      <c r="G28" s="31">
        <f t="shared" si="1"/>
        <v>476.0613869417553</v>
      </c>
      <c r="H28" s="35"/>
    </row>
    <row r="29" spans="1:8" s="20" customFormat="1" ht="19.5" customHeight="1" x14ac:dyDescent="0.25">
      <c r="A29" s="33" t="s">
        <v>52</v>
      </c>
      <c r="B29" s="10" t="s">
        <v>54</v>
      </c>
      <c r="C29" s="36">
        <v>24409.1</v>
      </c>
      <c r="D29" s="36">
        <v>288000</v>
      </c>
      <c r="E29" s="36">
        <v>116202.3</v>
      </c>
      <c r="F29" s="31">
        <f t="shared" si="0"/>
        <v>40.348020833333337</v>
      </c>
      <c r="G29" s="31">
        <f t="shared" si="1"/>
        <v>476.0613869417553</v>
      </c>
      <c r="H29" s="35"/>
    </row>
    <row r="30" spans="1:8" s="20" customFormat="1" ht="33.75" customHeight="1" x14ac:dyDescent="0.25">
      <c r="A30" s="33" t="s">
        <v>55</v>
      </c>
      <c r="B30" s="10" t="s">
        <v>56</v>
      </c>
      <c r="C30" s="36">
        <f>C31</f>
        <v>1428304</v>
      </c>
      <c r="D30" s="36">
        <f>D31</f>
        <v>3407000</v>
      </c>
      <c r="E30" s="36">
        <f>E31</f>
        <v>1525819.58</v>
      </c>
      <c r="F30" s="31">
        <f t="shared" si="0"/>
        <v>44.784842383328446</v>
      </c>
      <c r="G30" s="31">
        <f t="shared" si="1"/>
        <v>106.82736868341753</v>
      </c>
      <c r="H30" s="35"/>
    </row>
    <row r="31" spans="1:8" s="20" customFormat="1" ht="42.75" customHeight="1" x14ac:dyDescent="0.25">
      <c r="A31" s="33" t="s">
        <v>253</v>
      </c>
      <c r="B31" s="10" t="s">
        <v>57</v>
      </c>
      <c r="C31" s="36">
        <v>1428304</v>
      </c>
      <c r="D31" s="36">
        <v>3407000</v>
      </c>
      <c r="E31" s="36">
        <v>1525819.58</v>
      </c>
      <c r="F31" s="31">
        <f t="shared" si="0"/>
        <v>44.784842383328446</v>
      </c>
      <c r="G31" s="31">
        <f t="shared" si="1"/>
        <v>106.82736868341753</v>
      </c>
      <c r="H31" s="35"/>
    </row>
    <row r="32" spans="1:8" s="11" customFormat="1" x14ac:dyDescent="0.25">
      <c r="A32" s="33" t="s">
        <v>58</v>
      </c>
      <c r="B32" s="10" t="s">
        <v>59</v>
      </c>
      <c r="C32" s="34">
        <f t="shared" ref="C32" si="9">C33+C36</f>
        <v>2012243.81</v>
      </c>
      <c r="D32" s="34">
        <f t="shared" ref="D32:E32" si="10">D33+D36</f>
        <v>17145000</v>
      </c>
      <c r="E32" s="34">
        <f t="shared" si="10"/>
        <v>2608283.77</v>
      </c>
      <c r="F32" s="31">
        <f t="shared" si="0"/>
        <v>15.213087022455527</v>
      </c>
      <c r="G32" s="31">
        <f t="shared" si="1"/>
        <v>129.62066311437678</v>
      </c>
      <c r="H32" s="35"/>
    </row>
    <row r="33" spans="1:8" s="20" customFormat="1" ht="20.25" customHeight="1" x14ac:dyDescent="0.25">
      <c r="A33" s="33" t="s">
        <v>60</v>
      </c>
      <c r="B33" s="10" t="s">
        <v>61</v>
      </c>
      <c r="C33" s="34">
        <f t="shared" ref="C33" si="11">C34+C35</f>
        <v>-41132.19</v>
      </c>
      <c r="D33" s="34">
        <f t="shared" ref="D33:E33" si="12">D34+D35</f>
        <v>5905000</v>
      </c>
      <c r="E33" s="34">
        <f t="shared" si="12"/>
        <v>157119.91</v>
      </c>
      <c r="F33" s="31">
        <f t="shared" si="0"/>
        <v>2.6607944115156648</v>
      </c>
      <c r="G33" s="31">
        <f t="shared" si="1"/>
        <v>-381.98770841037151</v>
      </c>
      <c r="H33" s="35"/>
    </row>
    <row r="34" spans="1:8" s="20" customFormat="1" ht="48" customHeight="1" x14ac:dyDescent="0.25">
      <c r="A34" s="33" t="s">
        <v>62</v>
      </c>
      <c r="B34" s="10" t="s">
        <v>63</v>
      </c>
      <c r="C34" s="36">
        <v>9615.75</v>
      </c>
      <c r="D34" s="36">
        <v>327000</v>
      </c>
      <c r="E34" s="36">
        <v>7273.7</v>
      </c>
      <c r="F34" s="31">
        <f t="shared" si="0"/>
        <v>2.2243730886850153</v>
      </c>
      <c r="G34" s="31">
        <f t="shared" si="1"/>
        <v>75.643605542989363</v>
      </c>
      <c r="H34" s="35"/>
    </row>
    <row r="35" spans="1:8" s="20" customFormat="1" ht="48" customHeight="1" x14ac:dyDescent="0.25">
      <c r="A35" s="33" t="s">
        <v>64</v>
      </c>
      <c r="B35" s="10" t="s">
        <v>65</v>
      </c>
      <c r="C35" s="36">
        <v>-50747.94</v>
      </c>
      <c r="D35" s="36">
        <v>5578000</v>
      </c>
      <c r="E35" s="36">
        <v>149846.21</v>
      </c>
      <c r="F35" s="31">
        <f t="shared" si="0"/>
        <v>2.6863788096091787</v>
      </c>
      <c r="G35" s="31">
        <f t="shared" si="1"/>
        <v>-295.27545354550352</v>
      </c>
      <c r="H35" s="35"/>
    </row>
    <row r="36" spans="1:8" s="20" customFormat="1" x14ac:dyDescent="0.25">
      <c r="A36" s="33" t="s">
        <v>66</v>
      </c>
      <c r="B36" s="10" t="s">
        <v>67</v>
      </c>
      <c r="C36" s="34">
        <f t="shared" ref="C36" si="13">C37+C40</f>
        <v>2053376</v>
      </c>
      <c r="D36" s="34">
        <f t="shared" ref="D36:E36" si="14">D37+D40</f>
        <v>11240000</v>
      </c>
      <c r="E36" s="34">
        <f t="shared" si="14"/>
        <v>2451163.86</v>
      </c>
      <c r="F36" s="31">
        <f t="shared" si="0"/>
        <v>21.807507651245551</v>
      </c>
      <c r="G36" s="31">
        <f t="shared" si="1"/>
        <v>119.3723828465902</v>
      </c>
      <c r="H36" s="35"/>
    </row>
    <row r="37" spans="1:8" s="20" customFormat="1" x14ac:dyDescent="0.25">
      <c r="A37" s="33" t="s">
        <v>68</v>
      </c>
      <c r="B37" s="10" t="s">
        <v>69</v>
      </c>
      <c r="C37" s="34">
        <f t="shared" ref="C37" si="15">C38+C39</f>
        <v>1850246.46</v>
      </c>
      <c r="D37" s="34">
        <f t="shared" ref="D37:E37" si="16">D38+D39</f>
        <v>6956000</v>
      </c>
      <c r="E37" s="34">
        <f t="shared" si="16"/>
        <v>2288239.23</v>
      </c>
      <c r="F37" s="31">
        <f t="shared" si="0"/>
        <v>32.895906124209318</v>
      </c>
      <c r="G37" s="31">
        <f t="shared" si="1"/>
        <v>123.67213122515581</v>
      </c>
      <c r="H37" s="35"/>
    </row>
    <row r="38" spans="1:8" s="20" customFormat="1" ht="31.5" customHeight="1" x14ac:dyDescent="0.25">
      <c r="A38" s="33" t="s">
        <v>70</v>
      </c>
      <c r="B38" s="10" t="s">
        <v>71</v>
      </c>
      <c r="C38" s="36">
        <v>460673.2</v>
      </c>
      <c r="D38" s="36">
        <v>1788000</v>
      </c>
      <c r="E38" s="36">
        <v>1114235.68</v>
      </c>
      <c r="F38" s="31">
        <f t="shared" si="0"/>
        <v>62.317431767337808</v>
      </c>
      <c r="G38" s="31">
        <f t="shared" si="1"/>
        <v>241.87117462009945</v>
      </c>
      <c r="H38" s="35"/>
    </row>
    <row r="39" spans="1:8" s="20" customFormat="1" ht="31.5" customHeight="1" x14ac:dyDescent="0.25">
      <c r="A39" s="33" t="s">
        <v>72</v>
      </c>
      <c r="B39" s="10" t="s">
        <v>73</v>
      </c>
      <c r="C39" s="36">
        <v>1389573.26</v>
      </c>
      <c r="D39" s="36">
        <v>5168000</v>
      </c>
      <c r="E39" s="36">
        <v>1174003.55</v>
      </c>
      <c r="F39" s="31">
        <f t="shared" si="0"/>
        <v>22.716786958204334</v>
      </c>
      <c r="G39" s="31">
        <f t="shared" si="1"/>
        <v>84.486625052068149</v>
      </c>
      <c r="H39" s="35"/>
    </row>
    <row r="40" spans="1:8" s="20" customFormat="1" ht="16.5" customHeight="1" x14ac:dyDescent="0.25">
      <c r="A40" s="33" t="s">
        <v>74</v>
      </c>
      <c r="B40" s="10" t="s">
        <v>75</v>
      </c>
      <c r="C40" s="34">
        <f t="shared" ref="C40" si="17">C41+C42</f>
        <v>203129.54</v>
      </c>
      <c r="D40" s="34">
        <f t="shared" ref="D40:E40" si="18">D41+D42</f>
        <v>4284000</v>
      </c>
      <c r="E40" s="34">
        <f t="shared" si="18"/>
        <v>162924.63</v>
      </c>
      <c r="F40" s="31">
        <f t="shared" si="0"/>
        <v>3.8030959383753506</v>
      </c>
      <c r="G40" s="31">
        <f t="shared" si="1"/>
        <v>80.207255921516889</v>
      </c>
      <c r="H40" s="35"/>
    </row>
    <row r="41" spans="1:8" s="20" customFormat="1" ht="31.5" customHeight="1" x14ac:dyDescent="0.25">
      <c r="A41" s="33" t="s">
        <v>76</v>
      </c>
      <c r="B41" s="10" t="s">
        <v>77</v>
      </c>
      <c r="C41" s="36">
        <v>88180.38</v>
      </c>
      <c r="D41" s="36">
        <v>1455000</v>
      </c>
      <c r="E41" s="36">
        <v>61447.6</v>
      </c>
      <c r="F41" s="31">
        <f t="shared" si="0"/>
        <v>4.223202749140893</v>
      </c>
      <c r="G41" s="31">
        <f t="shared" si="1"/>
        <v>69.683981856281406</v>
      </c>
      <c r="H41" s="35"/>
    </row>
    <row r="42" spans="1:8" s="20" customFormat="1" ht="31.5" customHeight="1" x14ac:dyDescent="0.25">
      <c r="A42" s="33" t="s">
        <v>78</v>
      </c>
      <c r="B42" s="10" t="s">
        <v>79</v>
      </c>
      <c r="C42" s="36">
        <v>114949.16</v>
      </c>
      <c r="D42" s="36">
        <v>2829000</v>
      </c>
      <c r="E42" s="36">
        <v>101477.03</v>
      </c>
      <c r="F42" s="31">
        <f t="shared" si="0"/>
        <v>3.5870282785436554</v>
      </c>
      <c r="G42" s="31">
        <f t="shared" si="1"/>
        <v>88.279923054679116</v>
      </c>
      <c r="H42" s="35"/>
    </row>
    <row r="43" spans="1:8" s="11" customFormat="1" x14ac:dyDescent="0.25">
      <c r="A43" s="33" t="s">
        <v>80</v>
      </c>
      <c r="B43" s="10" t="s">
        <v>81</v>
      </c>
      <c r="C43" s="34">
        <f>C44</f>
        <v>408635.65</v>
      </c>
      <c r="D43" s="34">
        <f t="shared" ref="D43" si="19">D44+D46</f>
        <v>1855000</v>
      </c>
      <c r="E43" s="34">
        <f>E44</f>
        <v>1133911.95</v>
      </c>
      <c r="F43" s="31">
        <f t="shared" si="0"/>
        <v>61.12732884097035</v>
      </c>
      <c r="G43" s="31">
        <f t="shared" si="1"/>
        <v>277.48727992773024</v>
      </c>
      <c r="H43" s="35"/>
    </row>
    <row r="44" spans="1:8" s="20" customFormat="1" ht="31.5" customHeight="1" x14ac:dyDescent="0.25">
      <c r="A44" s="33" t="s">
        <v>82</v>
      </c>
      <c r="B44" s="10" t="s">
        <v>83</v>
      </c>
      <c r="C44" s="34">
        <f t="shared" ref="C44:E44" si="20">C45</f>
        <v>408635.65</v>
      </c>
      <c r="D44" s="34">
        <f>D45</f>
        <v>1855000</v>
      </c>
      <c r="E44" s="34">
        <f t="shared" si="20"/>
        <v>1133911.95</v>
      </c>
      <c r="F44" s="31">
        <f t="shared" si="0"/>
        <v>61.12732884097035</v>
      </c>
      <c r="G44" s="31">
        <f t="shared" si="1"/>
        <v>277.48727992773024</v>
      </c>
      <c r="H44" s="35"/>
    </row>
    <row r="45" spans="1:8" s="20" customFormat="1" ht="49.5" customHeight="1" x14ac:dyDescent="0.25">
      <c r="A45" s="33" t="s">
        <v>84</v>
      </c>
      <c r="B45" s="10" t="s">
        <v>85</v>
      </c>
      <c r="C45" s="36">
        <v>408635.65</v>
      </c>
      <c r="D45" s="36">
        <v>1855000</v>
      </c>
      <c r="E45" s="36">
        <v>1133911.95</v>
      </c>
      <c r="F45" s="31">
        <f t="shared" si="0"/>
        <v>61.12732884097035</v>
      </c>
      <c r="G45" s="31">
        <f t="shared" si="1"/>
        <v>277.48727992773024</v>
      </c>
      <c r="H45" s="35"/>
    </row>
    <row r="46" spans="1:8" s="20" customFormat="1" ht="30" hidden="1" x14ac:dyDescent="0.25">
      <c r="A46" s="33" t="s">
        <v>376</v>
      </c>
      <c r="B46" s="24" t="s">
        <v>380</v>
      </c>
      <c r="C46" s="34">
        <f t="shared" ref="C46:E46" si="21">C47</f>
        <v>0</v>
      </c>
      <c r="D46" s="34">
        <v>0</v>
      </c>
      <c r="E46" s="34">
        <f t="shared" si="21"/>
        <v>0</v>
      </c>
      <c r="F46" s="31">
        <v>0</v>
      </c>
      <c r="G46" s="31">
        <v>0</v>
      </c>
      <c r="H46" s="35"/>
    </row>
    <row r="47" spans="1:8" s="20" customFormat="1" hidden="1" x14ac:dyDescent="0.25">
      <c r="A47" s="33" t="s">
        <v>377</v>
      </c>
      <c r="B47" s="24" t="s">
        <v>381</v>
      </c>
      <c r="C47" s="36">
        <f>C48</f>
        <v>0</v>
      </c>
      <c r="D47" s="36">
        <v>0</v>
      </c>
      <c r="E47" s="36">
        <f>E48</f>
        <v>0</v>
      </c>
      <c r="F47" s="31">
        <v>0</v>
      </c>
      <c r="G47" s="31">
        <v>0</v>
      </c>
      <c r="H47" s="35"/>
    </row>
    <row r="48" spans="1:8" s="20" customFormat="1" ht="30" hidden="1" x14ac:dyDescent="0.25">
      <c r="A48" s="33" t="s">
        <v>378</v>
      </c>
      <c r="B48" s="24" t="s">
        <v>382</v>
      </c>
      <c r="C48" s="36">
        <f>C49</f>
        <v>0</v>
      </c>
      <c r="D48" s="36">
        <v>0</v>
      </c>
      <c r="E48" s="36">
        <f>E49</f>
        <v>0</v>
      </c>
      <c r="F48" s="31">
        <v>0</v>
      </c>
      <c r="G48" s="31">
        <v>0</v>
      </c>
      <c r="H48" s="35"/>
    </row>
    <row r="49" spans="1:8" s="20" customFormat="1" ht="30" hidden="1" x14ac:dyDescent="0.25">
      <c r="A49" s="33" t="s">
        <v>379</v>
      </c>
      <c r="B49" s="24" t="s">
        <v>383</v>
      </c>
      <c r="C49" s="36">
        <v>0</v>
      </c>
      <c r="D49" s="36">
        <v>0</v>
      </c>
      <c r="E49" s="36">
        <v>0</v>
      </c>
      <c r="F49" s="31">
        <v>0</v>
      </c>
      <c r="G49" s="31">
        <v>0</v>
      </c>
      <c r="H49" s="35"/>
    </row>
    <row r="50" spans="1:8" s="11" customFormat="1" ht="45.75" customHeight="1" x14ac:dyDescent="0.25">
      <c r="A50" s="33" t="s">
        <v>86</v>
      </c>
      <c r="B50" s="10" t="s">
        <v>87</v>
      </c>
      <c r="C50" s="34">
        <f t="shared" ref="C50" si="22">C51+C59+C62</f>
        <v>351164.8</v>
      </c>
      <c r="D50" s="34">
        <f t="shared" ref="D50:E50" si="23">D51+D59+D62</f>
        <v>3046900</v>
      </c>
      <c r="E50" s="34">
        <f t="shared" si="23"/>
        <v>388955.22</v>
      </c>
      <c r="F50" s="31">
        <f t="shared" si="0"/>
        <v>12.765605041189405</v>
      </c>
      <c r="G50" s="31">
        <f t="shared" si="1"/>
        <v>110.76144875568394</v>
      </c>
      <c r="H50" s="35"/>
    </row>
    <row r="51" spans="1:8" s="20" customFormat="1" ht="76.5" customHeight="1" x14ac:dyDescent="0.25">
      <c r="A51" s="33" t="s">
        <v>88</v>
      </c>
      <c r="B51" s="10" t="s">
        <v>89</v>
      </c>
      <c r="C51" s="34">
        <f t="shared" ref="C51" si="24">C52+C55</f>
        <v>345890.08</v>
      </c>
      <c r="D51" s="34">
        <f t="shared" ref="D51:E51" si="25">D52+D55</f>
        <v>2926100</v>
      </c>
      <c r="E51" s="34">
        <f t="shared" si="25"/>
        <v>382465.62</v>
      </c>
      <c r="F51" s="31">
        <f t="shared" si="0"/>
        <v>13.070832165681281</v>
      </c>
      <c r="G51" s="31">
        <f t="shared" si="1"/>
        <v>110.57432465250233</v>
      </c>
      <c r="H51" s="35"/>
    </row>
    <row r="52" spans="1:8" s="20" customFormat="1" ht="63" customHeight="1" x14ac:dyDescent="0.25">
      <c r="A52" s="33" t="s">
        <v>90</v>
      </c>
      <c r="B52" s="10" t="s">
        <v>91</v>
      </c>
      <c r="C52" s="34">
        <f t="shared" ref="C52" si="26">C53+C54</f>
        <v>126648.79000000001</v>
      </c>
      <c r="D52" s="34">
        <f t="shared" ref="D52:E52" si="27">D53+D54</f>
        <v>1998600</v>
      </c>
      <c r="E52" s="34">
        <f t="shared" si="27"/>
        <v>158457.17000000001</v>
      </c>
      <c r="F52" s="31">
        <f t="shared" si="0"/>
        <v>7.9284083858701102</v>
      </c>
      <c r="G52" s="31">
        <f t="shared" si="1"/>
        <v>125.1154235267467</v>
      </c>
      <c r="H52" s="35"/>
    </row>
    <row r="53" spans="1:8" s="20" customFormat="1" ht="90" customHeight="1" x14ac:dyDescent="0.25">
      <c r="A53" s="33" t="s">
        <v>92</v>
      </c>
      <c r="B53" s="10" t="s">
        <v>93</v>
      </c>
      <c r="C53" s="36">
        <v>14532.93</v>
      </c>
      <c r="D53" s="36">
        <v>707700</v>
      </c>
      <c r="E53" s="36">
        <v>42260.959999999999</v>
      </c>
      <c r="F53" s="31">
        <f t="shared" si="0"/>
        <v>5.9715924826904052</v>
      </c>
      <c r="G53" s="31">
        <f t="shared" si="1"/>
        <v>290.79449223246792</v>
      </c>
      <c r="H53" s="35"/>
    </row>
    <row r="54" spans="1:8" s="20" customFormat="1" ht="82.5" customHeight="1" x14ac:dyDescent="0.25">
      <c r="A54" s="33" t="s">
        <v>94</v>
      </c>
      <c r="B54" s="10" t="s">
        <v>95</v>
      </c>
      <c r="C54" s="36">
        <v>112115.86</v>
      </c>
      <c r="D54" s="36">
        <v>1290900</v>
      </c>
      <c r="E54" s="36">
        <v>116196.21</v>
      </c>
      <c r="F54" s="31">
        <f t="shared" si="0"/>
        <v>9.0011782477341402</v>
      </c>
      <c r="G54" s="31">
        <f t="shared" si="1"/>
        <v>103.63940480856144</v>
      </c>
      <c r="H54" s="35"/>
    </row>
    <row r="55" spans="1:8" s="20" customFormat="1" ht="80.25" customHeight="1" x14ac:dyDescent="0.25">
      <c r="A55" s="33" t="s">
        <v>96</v>
      </c>
      <c r="B55" s="10" t="s">
        <v>97</v>
      </c>
      <c r="C55" s="34">
        <f t="shared" ref="C55" si="28">C56+C57+C58</f>
        <v>219241.29</v>
      </c>
      <c r="D55" s="34">
        <f t="shared" ref="D55:E55" si="29">D56+D57+D58</f>
        <v>927500</v>
      </c>
      <c r="E55" s="34">
        <f t="shared" si="29"/>
        <v>224008.44999999998</v>
      </c>
      <c r="F55" s="31">
        <f t="shared" si="0"/>
        <v>24.151854447439352</v>
      </c>
      <c r="G55" s="31">
        <f t="shared" si="1"/>
        <v>102.17438968727105</v>
      </c>
      <c r="H55" s="35"/>
    </row>
    <row r="56" spans="1:8" s="20" customFormat="1" ht="65.25" customHeight="1" x14ac:dyDescent="0.25">
      <c r="A56" s="33" t="s">
        <v>98</v>
      </c>
      <c r="B56" s="10" t="s">
        <v>99</v>
      </c>
      <c r="C56" s="36">
        <v>28581.21</v>
      </c>
      <c r="D56" s="36">
        <v>166800</v>
      </c>
      <c r="E56" s="36">
        <v>37860.01</v>
      </c>
      <c r="F56" s="31">
        <f t="shared" si="0"/>
        <v>22.697847721822541</v>
      </c>
      <c r="G56" s="31">
        <f t="shared" si="1"/>
        <v>132.46468571484553</v>
      </c>
      <c r="H56" s="35"/>
    </row>
    <row r="57" spans="1:8" s="20" customFormat="1" ht="68.25" customHeight="1" x14ac:dyDescent="0.25">
      <c r="A57" s="33" t="s">
        <v>100</v>
      </c>
      <c r="B57" s="10" t="s">
        <v>101</v>
      </c>
      <c r="C57" s="36">
        <v>48496.11</v>
      </c>
      <c r="D57" s="36">
        <v>289000</v>
      </c>
      <c r="E57" s="36">
        <v>44920.11</v>
      </c>
      <c r="F57" s="31">
        <f t="shared" si="0"/>
        <v>15.543290657439446</v>
      </c>
      <c r="G57" s="31">
        <f t="shared" si="1"/>
        <v>92.626212700358863</v>
      </c>
      <c r="H57" s="35"/>
    </row>
    <row r="58" spans="1:8" s="20" customFormat="1" ht="64.5" customHeight="1" x14ac:dyDescent="0.25">
      <c r="A58" s="33" t="s">
        <v>102</v>
      </c>
      <c r="B58" s="10" t="s">
        <v>103</v>
      </c>
      <c r="C58" s="36">
        <v>142163.97</v>
      </c>
      <c r="D58" s="36">
        <v>471700</v>
      </c>
      <c r="E58" s="36">
        <v>141228.32999999999</v>
      </c>
      <c r="F58" s="31">
        <f t="shared" si="0"/>
        <v>29.940286198855205</v>
      </c>
      <c r="G58" s="31">
        <f t="shared" si="1"/>
        <v>99.341858559521086</v>
      </c>
      <c r="H58" s="35"/>
    </row>
    <row r="59" spans="1:8" s="20" customFormat="1" ht="30" hidden="1" x14ac:dyDescent="0.25">
      <c r="A59" s="33" t="s">
        <v>104</v>
      </c>
      <c r="B59" s="10" t="s">
        <v>105</v>
      </c>
      <c r="C59" s="34">
        <f t="shared" ref="C59:E60" si="30">C60</f>
        <v>0</v>
      </c>
      <c r="D59" s="34">
        <f t="shared" si="30"/>
        <v>0</v>
      </c>
      <c r="E59" s="34">
        <f t="shared" si="30"/>
        <v>0</v>
      </c>
      <c r="F59" s="31" t="e">
        <f t="shared" si="0"/>
        <v>#DIV/0!</v>
      </c>
      <c r="G59" s="31">
        <v>0</v>
      </c>
      <c r="H59" s="35"/>
    </row>
    <row r="60" spans="1:8" s="20" customFormat="1" ht="48.75" hidden="1" customHeight="1" x14ac:dyDescent="0.25">
      <c r="A60" s="33" t="s">
        <v>106</v>
      </c>
      <c r="B60" s="10" t="s">
        <v>107</v>
      </c>
      <c r="C60" s="34">
        <f t="shared" si="30"/>
        <v>0</v>
      </c>
      <c r="D60" s="34">
        <v>0</v>
      </c>
      <c r="E60" s="34">
        <f t="shared" si="30"/>
        <v>0</v>
      </c>
      <c r="F60" s="31" t="e">
        <f t="shared" si="0"/>
        <v>#DIV/0!</v>
      </c>
      <c r="G60" s="31">
        <v>0</v>
      </c>
      <c r="H60" s="35"/>
    </row>
    <row r="61" spans="1:8" s="20" customFormat="1" ht="49.5" hidden="1" customHeight="1" x14ac:dyDescent="0.25">
      <c r="A61" s="33" t="s">
        <v>108</v>
      </c>
      <c r="B61" s="10" t="s">
        <v>109</v>
      </c>
      <c r="C61" s="36"/>
      <c r="D61" s="36">
        <v>0</v>
      </c>
      <c r="E61" s="36"/>
      <c r="F61" s="31" t="e">
        <f t="shared" si="0"/>
        <v>#DIV/0!</v>
      </c>
      <c r="G61" s="31">
        <v>0</v>
      </c>
      <c r="H61" s="35"/>
    </row>
    <row r="62" spans="1:8" s="20" customFormat="1" ht="81.75" customHeight="1" x14ac:dyDescent="0.25">
      <c r="A62" s="33" t="s">
        <v>110</v>
      </c>
      <c r="B62" s="10" t="s">
        <v>111</v>
      </c>
      <c r="C62" s="34">
        <f t="shared" ref="C62:E63" si="31">C63</f>
        <v>5274.72</v>
      </c>
      <c r="D62" s="34">
        <f t="shared" si="31"/>
        <v>120800</v>
      </c>
      <c r="E62" s="34">
        <f t="shared" si="31"/>
        <v>6489.6</v>
      </c>
      <c r="F62" s="31">
        <f t="shared" si="0"/>
        <v>5.3721854304635768</v>
      </c>
      <c r="G62" s="31">
        <f t="shared" si="1"/>
        <v>123.03212303212302</v>
      </c>
      <c r="H62" s="35"/>
    </row>
    <row r="63" spans="1:8" s="20" customFormat="1" ht="83.25" customHeight="1" x14ac:dyDescent="0.25">
      <c r="A63" s="33" t="s">
        <v>112</v>
      </c>
      <c r="B63" s="10" t="s">
        <v>113</v>
      </c>
      <c r="C63" s="34">
        <f>C64</f>
        <v>5274.72</v>
      </c>
      <c r="D63" s="34">
        <f t="shared" si="31"/>
        <v>120800</v>
      </c>
      <c r="E63" s="34">
        <f>E64</f>
        <v>6489.6</v>
      </c>
      <c r="F63" s="31">
        <f t="shared" si="0"/>
        <v>5.3721854304635768</v>
      </c>
      <c r="G63" s="31">
        <f t="shared" si="1"/>
        <v>123.03212303212302</v>
      </c>
      <c r="H63" s="37"/>
    </row>
    <row r="64" spans="1:8" s="20" customFormat="1" ht="82.5" customHeight="1" x14ac:dyDescent="0.25">
      <c r="A64" s="33" t="s">
        <v>114</v>
      </c>
      <c r="B64" s="10" t="s">
        <v>115</v>
      </c>
      <c r="C64" s="36">
        <v>5274.72</v>
      </c>
      <c r="D64" s="36">
        <v>120800</v>
      </c>
      <c r="E64" s="36">
        <v>6489.6</v>
      </c>
      <c r="F64" s="31">
        <f t="shared" si="0"/>
        <v>5.3721854304635768</v>
      </c>
      <c r="G64" s="31">
        <f t="shared" si="1"/>
        <v>123.03212303212302</v>
      </c>
      <c r="H64" s="37"/>
    </row>
    <row r="65" spans="1:8" s="11" customFormat="1" ht="30" x14ac:dyDescent="0.25">
      <c r="A65" s="33" t="s">
        <v>116</v>
      </c>
      <c r="B65" s="10" t="s">
        <v>117</v>
      </c>
      <c r="C65" s="34">
        <f t="shared" ref="C65:E65" si="32">C66</f>
        <v>14646.990000000002</v>
      </c>
      <c r="D65" s="34">
        <f t="shared" si="32"/>
        <v>61800</v>
      </c>
      <c r="E65" s="34">
        <f t="shared" si="32"/>
        <v>81586.070000000007</v>
      </c>
      <c r="F65" s="31">
        <f t="shared" si="0"/>
        <v>132.01629449838188</v>
      </c>
      <c r="G65" s="31">
        <f t="shared" si="1"/>
        <v>557.01594662111461</v>
      </c>
      <c r="H65" s="37"/>
    </row>
    <row r="66" spans="1:8" s="20" customFormat="1" ht="20.25" customHeight="1" x14ac:dyDescent="0.25">
      <c r="A66" s="33" t="s">
        <v>118</v>
      </c>
      <c r="B66" s="10" t="s">
        <v>119</v>
      </c>
      <c r="C66" s="34">
        <f t="shared" ref="C66" si="33">C67+C68+C69+C71</f>
        <v>14646.990000000002</v>
      </c>
      <c r="D66" s="34">
        <f>D67+D68+D69+D71</f>
        <v>61800</v>
      </c>
      <c r="E66" s="34">
        <f t="shared" ref="E66" si="34">E67+E68+E69+E71</f>
        <v>81586.070000000007</v>
      </c>
      <c r="F66" s="31">
        <f t="shared" si="0"/>
        <v>132.01629449838188</v>
      </c>
      <c r="G66" s="31">
        <f t="shared" si="1"/>
        <v>557.01594662111461</v>
      </c>
      <c r="H66" s="37"/>
    </row>
    <row r="67" spans="1:8" s="20" customFormat="1" ht="33.75" customHeight="1" x14ac:dyDescent="0.25">
      <c r="A67" s="33" t="s">
        <v>252</v>
      </c>
      <c r="B67" s="10" t="s">
        <v>120</v>
      </c>
      <c r="C67" s="36">
        <v>307.91000000000003</v>
      </c>
      <c r="D67" s="36">
        <v>12500</v>
      </c>
      <c r="E67" s="36">
        <v>56844.78</v>
      </c>
      <c r="F67" s="31">
        <f t="shared" si="0"/>
        <v>454.75823999999994</v>
      </c>
      <c r="G67" s="31">
        <f t="shared" si="1"/>
        <v>18461.491994413951</v>
      </c>
      <c r="H67" s="37"/>
    </row>
    <row r="68" spans="1:8" s="20" customFormat="1" ht="19.5" hidden="1" customHeight="1" x14ac:dyDescent="0.25">
      <c r="A68" s="33" t="s">
        <v>121</v>
      </c>
      <c r="B68" s="10" t="s">
        <v>122</v>
      </c>
      <c r="C68" s="36">
        <v>0</v>
      </c>
      <c r="D68" s="36">
        <v>0</v>
      </c>
      <c r="E68" s="36">
        <v>0</v>
      </c>
      <c r="F68" s="31" t="e">
        <f t="shared" si="0"/>
        <v>#DIV/0!</v>
      </c>
      <c r="G68" s="31">
        <v>0</v>
      </c>
      <c r="H68" s="37"/>
    </row>
    <row r="69" spans="1:8" s="20" customFormat="1" ht="19.5" customHeight="1" x14ac:dyDescent="0.25">
      <c r="A69" s="33" t="s">
        <v>123</v>
      </c>
      <c r="B69" s="10" t="s">
        <v>124</v>
      </c>
      <c r="C69" s="36">
        <f>C70</f>
        <v>14234.54</v>
      </c>
      <c r="D69" s="36">
        <f>D70</f>
        <v>49300</v>
      </c>
      <c r="E69" s="36">
        <f>E70</f>
        <v>24640.97</v>
      </c>
      <c r="F69" s="31">
        <f t="shared" si="0"/>
        <v>49.981683569979715</v>
      </c>
      <c r="G69" s="31">
        <f t="shared" si="1"/>
        <v>173.10689351394566</v>
      </c>
      <c r="H69" s="37"/>
    </row>
    <row r="70" spans="1:8" s="20" customFormat="1" ht="19.5" customHeight="1" x14ac:dyDescent="0.25">
      <c r="A70" s="33" t="s">
        <v>125</v>
      </c>
      <c r="B70" s="10" t="s">
        <v>126</v>
      </c>
      <c r="C70" s="36">
        <v>14234.54</v>
      </c>
      <c r="D70" s="36">
        <v>49300</v>
      </c>
      <c r="E70" s="36">
        <v>24640.97</v>
      </c>
      <c r="F70" s="31">
        <f t="shared" si="0"/>
        <v>49.981683569979715</v>
      </c>
      <c r="G70" s="31">
        <f t="shared" si="1"/>
        <v>173.10689351394566</v>
      </c>
      <c r="H70" s="37"/>
    </row>
    <row r="71" spans="1:8" s="20" customFormat="1" ht="21" customHeight="1" x14ac:dyDescent="0.25">
      <c r="A71" s="33" t="s">
        <v>358</v>
      </c>
      <c r="B71" s="10" t="s">
        <v>357</v>
      </c>
      <c r="C71" s="36">
        <v>104.54</v>
      </c>
      <c r="D71" s="36">
        <v>0</v>
      </c>
      <c r="E71" s="36">
        <v>100.32</v>
      </c>
      <c r="F71" s="31">
        <v>0</v>
      </c>
      <c r="G71" s="31">
        <f t="shared" si="1"/>
        <v>95.963267648746879</v>
      </c>
      <c r="H71" s="37"/>
    </row>
    <row r="72" spans="1:8" s="11" customFormat="1" ht="33" customHeight="1" x14ac:dyDescent="0.25">
      <c r="A72" s="33" t="s">
        <v>127</v>
      </c>
      <c r="B72" s="10" t="s">
        <v>128</v>
      </c>
      <c r="C72" s="34">
        <f t="shared" ref="C72:E72" si="35">C73</f>
        <v>69137.75</v>
      </c>
      <c r="D72" s="34">
        <f t="shared" si="35"/>
        <v>316200</v>
      </c>
      <c r="E72" s="34">
        <f t="shared" si="35"/>
        <v>85354.66</v>
      </c>
      <c r="F72" s="31">
        <f t="shared" ref="F72:F144" si="36">E72/D72*100</f>
        <v>26.993883617963316</v>
      </c>
      <c r="G72" s="31">
        <f t="shared" ref="G72:G144" si="37">E72/C72*100</f>
        <v>123.4559412187987</v>
      </c>
      <c r="H72" s="37"/>
    </row>
    <row r="73" spans="1:8" s="20" customFormat="1" ht="20.25" customHeight="1" x14ac:dyDescent="0.25">
      <c r="A73" s="33" t="s">
        <v>129</v>
      </c>
      <c r="B73" s="10" t="s">
        <v>130</v>
      </c>
      <c r="C73" s="34">
        <f>C76+C74</f>
        <v>69137.75</v>
      </c>
      <c r="D73" s="34">
        <f>D76+D74</f>
        <v>316200</v>
      </c>
      <c r="E73" s="34">
        <f>E76+E74</f>
        <v>85354.66</v>
      </c>
      <c r="F73" s="31">
        <f t="shared" si="36"/>
        <v>26.993883617963316</v>
      </c>
      <c r="G73" s="31">
        <f t="shared" si="37"/>
        <v>123.4559412187987</v>
      </c>
      <c r="H73" s="37"/>
    </row>
    <row r="74" spans="1:8" s="20" customFormat="1" ht="30" x14ac:dyDescent="0.25">
      <c r="A74" s="12" t="s">
        <v>313</v>
      </c>
      <c r="B74" s="10" t="s">
        <v>254</v>
      </c>
      <c r="C74" s="34">
        <f>C75</f>
        <v>53026.15</v>
      </c>
      <c r="D74" s="34">
        <f>D75</f>
        <v>291200</v>
      </c>
      <c r="E74" s="34">
        <f>E75</f>
        <v>0</v>
      </c>
      <c r="F74" s="31">
        <f t="shared" si="36"/>
        <v>0</v>
      </c>
      <c r="G74" s="31">
        <v>0</v>
      </c>
      <c r="H74" s="37"/>
    </row>
    <row r="75" spans="1:8" s="20" customFormat="1" ht="30.75" customHeight="1" x14ac:dyDescent="0.25">
      <c r="A75" s="13" t="s">
        <v>314</v>
      </c>
      <c r="B75" s="10" t="s">
        <v>255</v>
      </c>
      <c r="C75" s="34">
        <v>53026.15</v>
      </c>
      <c r="D75" s="34">
        <v>291200</v>
      </c>
      <c r="E75" s="34">
        <v>0</v>
      </c>
      <c r="F75" s="31">
        <f t="shared" si="36"/>
        <v>0</v>
      </c>
      <c r="G75" s="31">
        <v>0</v>
      </c>
      <c r="H75" s="37"/>
    </row>
    <row r="76" spans="1:8" s="20" customFormat="1" ht="19.5" customHeight="1" x14ac:dyDescent="0.25">
      <c r="A76" s="33" t="s">
        <v>131</v>
      </c>
      <c r="B76" s="10" t="s">
        <v>132</v>
      </c>
      <c r="C76" s="34">
        <f t="shared" ref="C76" si="38">C77+C78</f>
        <v>16111.6</v>
      </c>
      <c r="D76" s="34">
        <f t="shared" ref="D76:E76" si="39">D77+D78</f>
        <v>25000</v>
      </c>
      <c r="E76" s="34">
        <f t="shared" si="39"/>
        <v>85354.66</v>
      </c>
      <c r="F76" s="31">
        <f t="shared" si="36"/>
        <v>341.41864000000004</v>
      </c>
      <c r="G76" s="31">
        <f t="shared" si="37"/>
        <v>529.77146900369917</v>
      </c>
      <c r="H76" s="37"/>
    </row>
    <row r="77" spans="1:8" s="20" customFormat="1" ht="18" customHeight="1" x14ac:dyDescent="0.25">
      <c r="A77" s="33" t="s">
        <v>133</v>
      </c>
      <c r="B77" s="10" t="s">
        <v>134</v>
      </c>
      <c r="C77" s="36">
        <v>0</v>
      </c>
      <c r="D77" s="36">
        <v>0</v>
      </c>
      <c r="E77" s="36">
        <v>79655.27</v>
      </c>
      <c r="F77" s="31">
        <v>0</v>
      </c>
      <c r="G77" s="31"/>
      <c r="H77" s="37"/>
    </row>
    <row r="78" spans="1:8" s="20" customFormat="1" ht="33.75" customHeight="1" x14ac:dyDescent="0.25">
      <c r="A78" s="33" t="s">
        <v>135</v>
      </c>
      <c r="B78" s="10" t="s">
        <v>136</v>
      </c>
      <c r="C78" s="36">
        <v>16111.6</v>
      </c>
      <c r="D78" s="36">
        <v>25000</v>
      </c>
      <c r="E78" s="36">
        <v>5699.39</v>
      </c>
      <c r="F78" s="31">
        <f t="shared" si="36"/>
        <v>22.797560000000001</v>
      </c>
      <c r="G78" s="31">
        <f t="shared" si="37"/>
        <v>35.374450706323394</v>
      </c>
      <c r="H78" s="37"/>
    </row>
    <row r="79" spans="1:8" s="11" customFormat="1" ht="33.75" customHeight="1" x14ac:dyDescent="0.25">
      <c r="A79" s="33" t="s">
        <v>137</v>
      </c>
      <c r="B79" s="10" t="s">
        <v>138</v>
      </c>
      <c r="C79" s="34">
        <f>C80+C83</f>
        <v>1060265.8600000001</v>
      </c>
      <c r="D79" s="34">
        <f>D80+D83+D87</f>
        <v>2529000</v>
      </c>
      <c r="E79" s="34">
        <f>E80+E83</f>
        <v>359416.75</v>
      </c>
      <c r="F79" s="31">
        <f t="shared" si="36"/>
        <v>14.211812969553183</v>
      </c>
      <c r="G79" s="31">
        <f t="shared" si="37"/>
        <v>33.898738378693054</v>
      </c>
      <c r="H79" s="37"/>
    </row>
    <row r="80" spans="1:8" s="20" customFormat="1" ht="83.25" hidden="1" customHeight="1" x14ac:dyDescent="0.25">
      <c r="A80" s="33" t="s">
        <v>7</v>
      </c>
      <c r="B80" s="10" t="s">
        <v>139</v>
      </c>
      <c r="C80" s="36">
        <f t="shared" ref="C80:E81" si="40">C81</f>
        <v>0</v>
      </c>
      <c r="D80" s="36">
        <f t="shared" si="40"/>
        <v>0</v>
      </c>
      <c r="E80" s="36">
        <f t="shared" si="40"/>
        <v>0</v>
      </c>
      <c r="F80" s="31">
        <v>0</v>
      </c>
      <c r="G80" s="31" t="e">
        <f t="shared" si="37"/>
        <v>#DIV/0!</v>
      </c>
      <c r="H80" s="37"/>
    </row>
    <row r="81" spans="1:8" s="20" customFormat="1" ht="96.75" hidden="1" customHeight="1" x14ac:dyDescent="0.25">
      <c r="A81" s="33" t="s">
        <v>8</v>
      </c>
      <c r="B81" s="10" t="s">
        <v>140</v>
      </c>
      <c r="C81" s="36">
        <f t="shared" si="40"/>
        <v>0</v>
      </c>
      <c r="D81" s="36">
        <f t="shared" si="40"/>
        <v>0</v>
      </c>
      <c r="E81" s="36">
        <f t="shared" si="40"/>
        <v>0</v>
      </c>
      <c r="F81" s="31">
        <v>0</v>
      </c>
      <c r="G81" s="31" t="e">
        <f t="shared" si="37"/>
        <v>#DIV/0!</v>
      </c>
      <c r="H81" s="37"/>
    </row>
    <row r="82" spans="1:8" s="20" customFormat="1" ht="97.5" hidden="1" customHeight="1" x14ac:dyDescent="0.25">
      <c r="A82" s="33" t="s">
        <v>9</v>
      </c>
      <c r="B82" s="10" t="s">
        <v>141</v>
      </c>
      <c r="C82" s="36">
        <v>0</v>
      </c>
      <c r="D82" s="36">
        <v>0</v>
      </c>
      <c r="E82" s="36">
        <v>0</v>
      </c>
      <c r="F82" s="31">
        <v>0</v>
      </c>
      <c r="G82" s="31" t="e">
        <f t="shared" si="37"/>
        <v>#DIV/0!</v>
      </c>
      <c r="H82" s="37"/>
    </row>
    <row r="83" spans="1:8" s="20" customFormat="1" ht="34.5" customHeight="1" x14ac:dyDescent="0.25">
      <c r="A83" s="33" t="s">
        <v>142</v>
      </c>
      <c r="B83" s="10" t="s">
        <v>143</v>
      </c>
      <c r="C83" s="34">
        <f>C84+C87</f>
        <v>1060265.8600000001</v>
      </c>
      <c r="D83" s="34">
        <f t="shared" ref="D83" si="41">D84</f>
        <v>150000</v>
      </c>
      <c r="E83" s="34">
        <f>E84+E87</f>
        <v>359416.75</v>
      </c>
      <c r="F83" s="31">
        <f t="shared" si="36"/>
        <v>239.61116666666666</v>
      </c>
      <c r="G83" s="31">
        <f t="shared" si="37"/>
        <v>33.898738378693054</v>
      </c>
      <c r="H83" s="37"/>
    </row>
    <row r="84" spans="1:8" s="20" customFormat="1" ht="34.5" customHeight="1" x14ac:dyDescent="0.25">
      <c r="A84" s="33" t="s">
        <v>144</v>
      </c>
      <c r="B84" s="10" t="s">
        <v>145</v>
      </c>
      <c r="C84" s="34">
        <f t="shared" ref="C84" si="42">C85+C86</f>
        <v>1060265.8600000001</v>
      </c>
      <c r="D84" s="34">
        <f t="shared" ref="D84:E84" si="43">D85+D86</f>
        <v>150000</v>
      </c>
      <c r="E84" s="34">
        <f t="shared" si="43"/>
        <v>359416.75</v>
      </c>
      <c r="F84" s="31">
        <f t="shared" si="36"/>
        <v>239.61116666666666</v>
      </c>
      <c r="G84" s="31">
        <f t="shared" si="37"/>
        <v>33.898738378693054</v>
      </c>
      <c r="H84" s="37"/>
    </row>
    <row r="85" spans="1:8" s="20" customFormat="1" ht="63" customHeight="1" x14ac:dyDescent="0.25">
      <c r="A85" s="33" t="s">
        <v>146</v>
      </c>
      <c r="B85" s="10" t="s">
        <v>147</v>
      </c>
      <c r="C85" s="36">
        <v>920564.56</v>
      </c>
      <c r="D85" s="36">
        <v>50000</v>
      </c>
      <c r="E85" s="36">
        <v>293168.34000000003</v>
      </c>
      <c r="F85" s="31">
        <f t="shared" si="36"/>
        <v>586.33668</v>
      </c>
      <c r="G85" s="31">
        <f t="shared" si="37"/>
        <v>31.846581189264988</v>
      </c>
      <c r="H85" s="37"/>
    </row>
    <row r="86" spans="1:8" s="20" customFormat="1" ht="48.75" customHeight="1" x14ac:dyDescent="0.25">
      <c r="A86" s="33" t="s">
        <v>148</v>
      </c>
      <c r="B86" s="10" t="s">
        <v>149</v>
      </c>
      <c r="C86" s="36">
        <v>139701.29999999999</v>
      </c>
      <c r="D86" s="36">
        <v>100000</v>
      </c>
      <c r="E86" s="36">
        <v>66248.41</v>
      </c>
      <c r="F86" s="31">
        <f t="shared" si="36"/>
        <v>66.248410000000007</v>
      </c>
      <c r="G86" s="31">
        <f t="shared" si="37"/>
        <v>47.421469950530174</v>
      </c>
      <c r="H86" s="37"/>
    </row>
    <row r="87" spans="1:8" s="20" customFormat="1" ht="48.75" customHeight="1" x14ac:dyDescent="0.25">
      <c r="A87" s="38" t="s">
        <v>4</v>
      </c>
      <c r="B87" s="14" t="s">
        <v>257</v>
      </c>
      <c r="C87" s="36">
        <f>C88</f>
        <v>0</v>
      </c>
      <c r="D87" s="36">
        <f>D88</f>
        <v>2379000</v>
      </c>
      <c r="E87" s="36">
        <f>E88</f>
        <v>0</v>
      </c>
      <c r="F87" s="31">
        <f t="shared" si="36"/>
        <v>0</v>
      </c>
      <c r="G87" s="31">
        <v>0</v>
      </c>
      <c r="H87" s="37"/>
    </row>
    <row r="88" spans="1:8" s="20" customFormat="1" ht="49.5" customHeight="1" x14ac:dyDescent="0.25">
      <c r="A88" s="38" t="s">
        <v>256</v>
      </c>
      <c r="B88" s="14" t="s">
        <v>258</v>
      </c>
      <c r="C88" s="36">
        <v>0</v>
      </c>
      <c r="D88" s="36">
        <v>2379000</v>
      </c>
      <c r="E88" s="36">
        <v>0</v>
      </c>
      <c r="F88" s="31">
        <f t="shared" si="36"/>
        <v>0</v>
      </c>
      <c r="G88" s="31">
        <v>0</v>
      </c>
      <c r="H88" s="37"/>
    </row>
    <row r="89" spans="1:8" s="11" customFormat="1" ht="20.25" customHeight="1" x14ac:dyDescent="0.25">
      <c r="A89" s="33" t="s">
        <v>150</v>
      </c>
      <c r="B89" s="10" t="s">
        <v>151</v>
      </c>
      <c r="C89" s="34">
        <f>C90+C121+C127+C113+C115</f>
        <v>138438.50999999998</v>
      </c>
      <c r="D89" s="34">
        <f>D90+D121+D127+D113+D119</f>
        <v>655000</v>
      </c>
      <c r="E89" s="34">
        <f>E90+E121+E127+E113+E115</f>
        <v>53170.54</v>
      </c>
      <c r="F89" s="31">
        <f t="shared" si="36"/>
        <v>8.1176396946564875</v>
      </c>
      <c r="G89" s="31">
        <f t="shared" ref="G89" si="44">E89/C89*100</f>
        <v>38.407333335211433</v>
      </c>
      <c r="H89" s="37"/>
    </row>
    <row r="90" spans="1:8" s="20" customFormat="1" ht="33" customHeight="1" x14ac:dyDescent="0.25">
      <c r="A90" s="33" t="s">
        <v>299</v>
      </c>
      <c r="B90" s="25" t="s">
        <v>300</v>
      </c>
      <c r="C90" s="36">
        <f>C91+C93+C95+C98+C101+C103+C109+C111+C105+C107</f>
        <v>119545.56</v>
      </c>
      <c r="D90" s="36">
        <f>D91+D93+D95+D98+D101+D103+D109+D111+D105+D107</f>
        <v>613874</v>
      </c>
      <c r="E90" s="36">
        <f>E91+E93+E95+E98+E101+E103+E109+E111+E105+E107</f>
        <v>45479.67</v>
      </c>
      <c r="F90" s="31">
        <f t="shared" si="36"/>
        <v>7.4086327161599934</v>
      </c>
      <c r="G90" s="31">
        <v>0</v>
      </c>
      <c r="H90" s="37"/>
    </row>
    <row r="91" spans="1:8" s="20" customFormat="1" ht="45" customHeight="1" x14ac:dyDescent="0.25">
      <c r="A91" s="33" t="s">
        <v>259</v>
      </c>
      <c r="B91" s="25" t="s">
        <v>279</v>
      </c>
      <c r="C91" s="36">
        <f>C92</f>
        <v>4293.3599999999997</v>
      </c>
      <c r="D91" s="39">
        <f>D92</f>
        <v>22666</v>
      </c>
      <c r="E91" s="36">
        <f>E92</f>
        <v>4330.17</v>
      </c>
      <c r="F91" s="31">
        <f t="shared" si="36"/>
        <v>19.104253066266654</v>
      </c>
      <c r="G91" s="31">
        <v>0</v>
      </c>
      <c r="H91" s="37"/>
    </row>
    <row r="92" spans="1:8" s="20" customFormat="1" ht="63.75" customHeight="1" x14ac:dyDescent="0.25">
      <c r="A92" s="33" t="s">
        <v>260</v>
      </c>
      <c r="B92" s="25" t="s">
        <v>280</v>
      </c>
      <c r="C92" s="36">
        <v>4293.3599999999997</v>
      </c>
      <c r="D92" s="39">
        <v>22666</v>
      </c>
      <c r="E92" s="36">
        <v>4330.17</v>
      </c>
      <c r="F92" s="31">
        <f t="shared" si="36"/>
        <v>19.104253066266654</v>
      </c>
      <c r="G92" s="31">
        <v>0</v>
      </c>
      <c r="H92" s="37"/>
    </row>
    <row r="93" spans="1:8" s="20" customFormat="1" ht="65.25" customHeight="1" x14ac:dyDescent="0.25">
      <c r="A93" s="33" t="s">
        <v>261</v>
      </c>
      <c r="B93" s="25" t="s">
        <v>281</v>
      </c>
      <c r="C93" s="36">
        <f>C94</f>
        <v>42000</v>
      </c>
      <c r="D93" s="39">
        <f>D94</f>
        <v>129260</v>
      </c>
      <c r="E93" s="36">
        <f>E94</f>
        <v>5000</v>
      </c>
      <c r="F93" s="31">
        <f t="shared" si="36"/>
        <v>3.8681726752282222</v>
      </c>
      <c r="G93" s="31">
        <v>0</v>
      </c>
      <c r="H93" s="37"/>
    </row>
    <row r="94" spans="1:8" s="20" customFormat="1" ht="96.75" customHeight="1" x14ac:dyDescent="0.25">
      <c r="A94" s="33" t="s">
        <v>262</v>
      </c>
      <c r="B94" s="25" t="s">
        <v>282</v>
      </c>
      <c r="C94" s="36">
        <v>42000</v>
      </c>
      <c r="D94" s="39">
        <v>129260</v>
      </c>
      <c r="E94" s="36">
        <v>5000</v>
      </c>
      <c r="F94" s="31">
        <f t="shared" si="36"/>
        <v>3.8681726752282222</v>
      </c>
      <c r="G94" s="31">
        <v>0</v>
      </c>
      <c r="H94" s="37"/>
    </row>
    <row r="95" spans="1:8" s="20" customFormat="1" ht="32.25" customHeight="1" x14ac:dyDescent="0.25">
      <c r="A95" s="33" t="s">
        <v>263</v>
      </c>
      <c r="B95" s="25" t="s">
        <v>283</v>
      </c>
      <c r="C95" s="36">
        <f>C96+C97</f>
        <v>0</v>
      </c>
      <c r="D95" s="39">
        <f>D96+D97</f>
        <v>68810</v>
      </c>
      <c r="E95" s="36">
        <f>E96+E97</f>
        <v>300</v>
      </c>
      <c r="F95" s="31">
        <f t="shared" si="36"/>
        <v>0.43598314198517663</v>
      </c>
      <c r="G95" s="31">
        <v>0</v>
      </c>
      <c r="H95" s="37"/>
    </row>
    <row r="96" spans="1:8" s="20" customFormat="1" ht="53.25" customHeight="1" x14ac:dyDescent="0.25">
      <c r="A96" s="33" t="s">
        <v>264</v>
      </c>
      <c r="B96" s="25" t="s">
        <v>284</v>
      </c>
      <c r="C96" s="36">
        <v>0</v>
      </c>
      <c r="D96" s="39">
        <v>68810</v>
      </c>
      <c r="E96" s="36">
        <v>300</v>
      </c>
      <c r="F96" s="31">
        <f t="shared" si="36"/>
        <v>0.43598314198517663</v>
      </c>
      <c r="G96" s="31">
        <v>0</v>
      </c>
      <c r="H96" s="37"/>
    </row>
    <row r="97" spans="1:8" s="20" customFormat="1" ht="53.25" customHeight="1" x14ac:dyDescent="0.25">
      <c r="A97" s="33" t="s">
        <v>360</v>
      </c>
      <c r="B97" s="25" t="s">
        <v>359</v>
      </c>
      <c r="C97" s="36">
        <v>0</v>
      </c>
      <c r="D97" s="39">
        <v>0</v>
      </c>
      <c r="E97" s="36">
        <v>0</v>
      </c>
      <c r="F97" s="31" t="e">
        <f t="shared" si="36"/>
        <v>#DIV/0!</v>
      </c>
      <c r="G97" s="31">
        <v>0</v>
      </c>
      <c r="H97" s="37"/>
    </row>
    <row r="98" spans="1:8" s="20" customFormat="1" ht="65.25" customHeight="1" x14ac:dyDescent="0.25">
      <c r="A98" s="33" t="s">
        <v>265</v>
      </c>
      <c r="B98" s="25" t="s">
        <v>285</v>
      </c>
      <c r="C98" s="39">
        <f>C99+C100</f>
        <v>2000</v>
      </c>
      <c r="D98" s="39">
        <f>D99+D100</f>
        <v>22200</v>
      </c>
      <c r="E98" s="39">
        <f>E99+E100</f>
        <v>0</v>
      </c>
      <c r="F98" s="31">
        <f t="shared" si="36"/>
        <v>0</v>
      </c>
      <c r="G98" s="31">
        <v>0</v>
      </c>
      <c r="H98" s="37"/>
    </row>
    <row r="99" spans="1:8" s="20" customFormat="1" ht="78" customHeight="1" x14ac:dyDescent="0.25">
      <c r="A99" s="33" t="s">
        <v>266</v>
      </c>
      <c r="B99" s="25" t="s">
        <v>286</v>
      </c>
      <c r="C99" s="36">
        <v>2000</v>
      </c>
      <c r="D99" s="39">
        <v>22200</v>
      </c>
      <c r="E99" s="36">
        <v>0</v>
      </c>
      <c r="F99" s="31">
        <f t="shared" si="36"/>
        <v>0</v>
      </c>
      <c r="G99" s="31">
        <v>0</v>
      </c>
      <c r="H99" s="37"/>
    </row>
    <row r="100" spans="1:8" s="20" customFormat="1" ht="66" hidden="1" customHeight="1" thickBot="1" x14ac:dyDescent="0.3">
      <c r="A100" s="33" t="s">
        <v>315</v>
      </c>
      <c r="B100" s="25" t="s">
        <v>316</v>
      </c>
      <c r="C100" s="36">
        <v>0</v>
      </c>
      <c r="D100" s="39">
        <v>0</v>
      </c>
      <c r="E100" s="36">
        <v>0</v>
      </c>
      <c r="F100" s="31" t="e">
        <f t="shared" si="36"/>
        <v>#DIV/0!</v>
      </c>
      <c r="G100" s="31">
        <v>0</v>
      </c>
      <c r="H100" s="37"/>
    </row>
    <row r="101" spans="1:8" s="20" customFormat="1" ht="33" customHeight="1" x14ac:dyDescent="0.25">
      <c r="A101" s="33" t="s">
        <v>267</v>
      </c>
      <c r="B101" s="25" t="s">
        <v>287</v>
      </c>
      <c r="C101" s="36">
        <f>C102</f>
        <v>0</v>
      </c>
      <c r="D101" s="39">
        <f>D102</f>
        <v>1967</v>
      </c>
      <c r="E101" s="36">
        <f>E102</f>
        <v>0</v>
      </c>
      <c r="F101" s="31">
        <f t="shared" si="36"/>
        <v>0</v>
      </c>
      <c r="G101" s="31">
        <v>0</v>
      </c>
      <c r="H101" s="37"/>
    </row>
    <row r="102" spans="1:8" s="20" customFormat="1" ht="48.75" customHeight="1" x14ac:dyDescent="0.25">
      <c r="A102" s="33" t="s">
        <v>268</v>
      </c>
      <c r="B102" s="25" t="s">
        <v>288</v>
      </c>
      <c r="C102" s="36">
        <v>0</v>
      </c>
      <c r="D102" s="39">
        <v>1967</v>
      </c>
      <c r="E102" s="36">
        <v>0</v>
      </c>
      <c r="F102" s="31">
        <f t="shared" si="36"/>
        <v>0</v>
      </c>
      <c r="G102" s="31">
        <v>0</v>
      </c>
      <c r="H102" s="37"/>
    </row>
    <row r="103" spans="1:8" s="20" customFormat="1" ht="36" customHeight="1" x14ac:dyDescent="0.25">
      <c r="A103" s="33" t="s">
        <v>317</v>
      </c>
      <c r="B103" s="25" t="s">
        <v>318</v>
      </c>
      <c r="C103" s="39">
        <f>C104</f>
        <v>1500</v>
      </c>
      <c r="D103" s="39">
        <f>D104</f>
        <v>1800</v>
      </c>
      <c r="E103" s="39">
        <f>E104</f>
        <v>1300</v>
      </c>
      <c r="F103" s="31">
        <f t="shared" si="36"/>
        <v>72.222222222222214</v>
      </c>
      <c r="G103" s="31">
        <v>0</v>
      </c>
      <c r="H103" s="37"/>
    </row>
    <row r="104" spans="1:8" s="20" customFormat="1" ht="59.25" customHeight="1" x14ac:dyDescent="0.25">
      <c r="A104" s="33" t="s">
        <v>319</v>
      </c>
      <c r="B104" s="25" t="s">
        <v>320</v>
      </c>
      <c r="C104" s="36">
        <v>1500</v>
      </c>
      <c r="D104" s="39">
        <v>1800</v>
      </c>
      <c r="E104" s="36">
        <v>1300</v>
      </c>
      <c r="F104" s="31">
        <f t="shared" si="36"/>
        <v>72.222222222222214</v>
      </c>
      <c r="G104" s="31">
        <v>0</v>
      </c>
      <c r="H104" s="37"/>
    </row>
    <row r="105" spans="1:8" s="20" customFormat="1" ht="67.5" customHeight="1" x14ac:dyDescent="0.25">
      <c r="A105" s="33" t="s">
        <v>361</v>
      </c>
      <c r="B105" s="15" t="s">
        <v>363</v>
      </c>
      <c r="C105" s="39">
        <f t="shared" ref="C105:E105" si="45">C106</f>
        <v>11.2</v>
      </c>
      <c r="D105" s="39">
        <f t="shared" si="45"/>
        <v>2697</v>
      </c>
      <c r="E105" s="39">
        <f t="shared" si="45"/>
        <v>0</v>
      </c>
      <c r="F105" s="31">
        <f t="shared" si="36"/>
        <v>0</v>
      </c>
      <c r="G105" s="31">
        <v>0</v>
      </c>
      <c r="H105" s="37"/>
    </row>
    <row r="106" spans="1:8" s="20" customFormat="1" ht="67.5" customHeight="1" x14ac:dyDescent="0.25">
      <c r="A106" s="33" t="s">
        <v>362</v>
      </c>
      <c r="B106" s="15" t="s">
        <v>364</v>
      </c>
      <c r="C106" s="39">
        <v>11.2</v>
      </c>
      <c r="D106" s="39">
        <v>2697</v>
      </c>
      <c r="E106" s="39">
        <v>0</v>
      </c>
      <c r="F106" s="31">
        <f t="shared" si="36"/>
        <v>0</v>
      </c>
      <c r="G106" s="31">
        <v>0</v>
      </c>
      <c r="H106" s="37"/>
    </row>
    <row r="107" spans="1:8" s="20" customFormat="1" ht="67.5" customHeight="1" x14ac:dyDescent="0.25">
      <c r="A107" s="33" t="s">
        <v>365</v>
      </c>
      <c r="B107" s="25" t="s">
        <v>321</v>
      </c>
      <c r="C107" s="39">
        <f t="shared" ref="C107:E107" si="46">C108</f>
        <v>0</v>
      </c>
      <c r="D107" s="39">
        <f t="shared" si="46"/>
        <v>15033</v>
      </c>
      <c r="E107" s="39">
        <f t="shared" si="46"/>
        <v>4000</v>
      </c>
      <c r="F107" s="31">
        <f t="shared" si="36"/>
        <v>26.608128783343311</v>
      </c>
      <c r="G107" s="31">
        <v>0</v>
      </c>
      <c r="H107" s="37"/>
    </row>
    <row r="108" spans="1:8" s="20" customFormat="1" ht="80.25" customHeight="1" x14ac:dyDescent="0.25">
      <c r="A108" s="33" t="s">
        <v>322</v>
      </c>
      <c r="B108" s="25" t="s">
        <v>323</v>
      </c>
      <c r="C108" s="36">
        <v>0</v>
      </c>
      <c r="D108" s="39">
        <v>15033</v>
      </c>
      <c r="E108" s="36">
        <v>4000</v>
      </c>
      <c r="F108" s="31">
        <f t="shared" si="36"/>
        <v>26.608128783343311</v>
      </c>
      <c r="G108" s="31">
        <v>0</v>
      </c>
      <c r="H108" s="37"/>
    </row>
    <row r="109" spans="1:8" s="20" customFormat="1" ht="66.75" customHeight="1" x14ac:dyDescent="0.25">
      <c r="A109" s="33" t="s">
        <v>269</v>
      </c>
      <c r="B109" s="25" t="s">
        <v>289</v>
      </c>
      <c r="C109" s="36">
        <f>C110</f>
        <v>69741</v>
      </c>
      <c r="D109" s="39">
        <f>D110</f>
        <v>278949</v>
      </c>
      <c r="E109" s="36">
        <f>E110</f>
        <v>30549.5</v>
      </c>
      <c r="F109" s="31">
        <f t="shared" si="36"/>
        <v>10.951643490387132</v>
      </c>
      <c r="G109" s="31">
        <v>0</v>
      </c>
      <c r="H109" s="37"/>
    </row>
    <row r="110" spans="1:8" s="20" customFormat="1" ht="90" x14ac:dyDescent="0.25">
      <c r="A110" s="33" t="s">
        <v>270</v>
      </c>
      <c r="B110" s="25" t="s">
        <v>290</v>
      </c>
      <c r="C110" s="36">
        <v>69741</v>
      </c>
      <c r="D110" s="39">
        <v>278949</v>
      </c>
      <c r="E110" s="36">
        <v>30549.5</v>
      </c>
      <c r="F110" s="31">
        <f t="shared" si="36"/>
        <v>10.951643490387132</v>
      </c>
      <c r="G110" s="31">
        <v>0</v>
      </c>
      <c r="H110" s="37"/>
    </row>
    <row r="111" spans="1:8" s="20" customFormat="1" ht="36" customHeight="1" x14ac:dyDescent="0.25">
      <c r="A111" s="33" t="s">
        <v>324</v>
      </c>
      <c r="B111" s="25" t="s">
        <v>325</v>
      </c>
      <c r="C111" s="36">
        <f>C112</f>
        <v>0</v>
      </c>
      <c r="D111" s="36">
        <f>D112</f>
        <v>70492</v>
      </c>
      <c r="E111" s="36">
        <f>E112</f>
        <v>0</v>
      </c>
      <c r="F111" s="31">
        <f t="shared" si="36"/>
        <v>0</v>
      </c>
      <c r="G111" s="31">
        <v>0</v>
      </c>
      <c r="H111" s="37"/>
    </row>
    <row r="112" spans="1:8" s="20" customFormat="1" ht="36" customHeight="1" x14ac:dyDescent="0.25">
      <c r="A112" s="12" t="s">
        <v>326</v>
      </c>
      <c r="B112" s="26" t="s">
        <v>327</v>
      </c>
      <c r="C112" s="36">
        <v>0</v>
      </c>
      <c r="D112" s="39">
        <v>70492</v>
      </c>
      <c r="E112" s="36">
        <v>0</v>
      </c>
      <c r="F112" s="31">
        <f t="shared" si="36"/>
        <v>0</v>
      </c>
      <c r="G112" s="31">
        <v>0</v>
      </c>
      <c r="H112" s="37"/>
    </row>
    <row r="113" spans="1:8" s="20" customFormat="1" ht="36" customHeight="1" x14ac:dyDescent="0.25">
      <c r="A113" s="33" t="s">
        <v>328</v>
      </c>
      <c r="B113" s="24" t="s">
        <v>329</v>
      </c>
      <c r="C113" s="39">
        <f>C114</f>
        <v>4000</v>
      </c>
      <c r="D113" s="39">
        <f>D114</f>
        <v>8000</v>
      </c>
      <c r="E113" s="39">
        <f>E114</f>
        <v>1000</v>
      </c>
      <c r="F113" s="31">
        <f t="shared" si="36"/>
        <v>12.5</v>
      </c>
      <c r="G113" s="31">
        <v>0</v>
      </c>
      <c r="H113" s="37"/>
    </row>
    <row r="114" spans="1:8" s="20" customFormat="1" ht="36" customHeight="1" x14ac:dyDescent="0.25">
      <c r="A114" s="33" t="s">
        <v>330</v>
      </c>
      <c r="B114" s="24" t="s">
        <v>331</v>
      </c>
      <c r="C114" s="36">
        <v>4000</v>
      </c>
      <c r="D114" s="39">
        <v>8000</v>
      </c>
      <c r="E114" s="36">
        <v>1000</v>
      </c>
      <c r="F114" s="31">
        <f t="shared" si="36"/>
        <v>12.5</v>
      </c>
      <c r="G114" s="31">
        <v>0</v>
      </c>
      <c r="H114" s="37"/>
    </row>
    <row r="115" spans="1:8" s="20" customFormat="1" ht="36" customHeight="1" x14ac:dyDescent="0.25">
      <c r="A115" s="33" t="s">
        <v>366</v>
      </c>
      <c r="B115" s="24" t="s">
        <v>367</v>
      </c>
      <c r="C115" s="36">
        <f>C116+C118</f>
        <v>2292.9</v>
      </c>
      <c r="D115" s="36">
        <f>D116+D118</f>
        <v>0</v>
      </c>
      <c r="E115" s="36">
        <f>E116+E118</f>
        <v>6690.87</v>
      </c>
      <c r="F115" s="31"/>
      <c r="G115" s="31">
        <v>0</v>
      </c>
      <c r="H115" s="37"/>
    </row>
    <row r="116" spans="1:8" s="20" customFormat="1" ht="36" hidden="1" customHeight="1" x14ac:dyDescent="0.25">
      <c r="A116" s="33" t="s">
        <v>368</v>
      </c>
      <c r="B116" s="25" t="s">
        <v>369</v>
      </c>
      <c r="C116" s="36">
        <f t="shared" ref="C116:E116" si="47">C117</f>
        <v>0</v>
      </c>
      <c r="D116" s="36">
        <f t="shared" si="47"/>
        <v>0</v>
      </c>
      <c r="E116" s="36">
        <f t="shared" si="47"/>
        <v>0</v>
      </c>
      <c r="F116" s="31"/>
      <c r="G116" s="31">
        <v>0</v>
      </c>
      <c r="H116" s="37"/>
    </row>
    <row r="117" spans="1:8" s="20" customFormat="1" ht="36" hidden="1" customHeight="1" x14ac:dyDescent="0.25">
      <c r="A117" s="33" t="s">
        <v>370</v>
      </c>
      <c r="B117" s="25" t="s">
        <v>371</v>
      </c>
      <c r="C117" s="36">
        <v>0</v>
      </c>
      <c r="D117" s="39">
        <v>0</v>
      </c>
      <c r="E117" s="36">
        <v>0</v>
      </c>
      <c r="F117" s="31"/>
      <c r="G117" s="31">
        <v>0</v>
      </c>
      <c r="H117" s="37"/>
    </row>
    <row r="118" spans="1:8" s="20" customFormat="1" ht="36" customHeight="1" x14ac:dyDescent="0.25">
      <c r="A118" s="33" t="s">
        <v>372</v>
      </c>
      <c r="B118" s="25" t="s">
        <v>373</v>
      </c>
      <c r="C118" s="36">
        <f>C119+C120</f>
        <v>2292.9</v>
      </c>
      <c r="D118" s="36">
        <f>D119+D120</f>
        <v>0</v>
      </c>
      <c r="E118" s="36">
        <f>E119+E120</f>
        <v>6690.87</v>
      </c>
      <c r="F118" s="31"/>
      <c r="G118" s="31">
        <v>0</v>
      </c>
      <c r="H118" s="37"/>
    </row>
    <row r="119" spans="1:8" s="20" customFormat="1" ht="36" hidden="1" customHeight="1" x14ac:dyDescent="0.25">
      <c r="A119" s="33" t="s">
        <v>374</v>
      </c>
      <c r="B119" s="25" t="s">
        <v>375</v>
      </c>
      <c r="C119" s="36">
        <v>0</v>
      </c>
      <c r="D119" s="39">
        <v>0</v>
      </c>
      <c r="E119" s="36">
        <v>0</v>
      </c>
      <c r="F119" s="31"/>
      <c r="G119" s="31">
        <v>0</v>
      </c>
      <c r="H119" s="37"/>
    </row>
    <row r="120" spans="1:8" s="20" customFormat="1" ht="36" customHeight="1" x14ac:dyDescent="0.25">
      <c r="A120" s="33" t="s">
        <v>400</v>
      </c>
      <c r="B120" s="25" t="s">
        <v>399</v>
      </c>
      <c r="C120" s="36">
        <v>2292.9</v>
      </c>
      <c r="D120" s="39">
        <v>0</v>
      </c>
      <c r="E120" s="36">
        <v>6690.87</v>
      </c>
      <c r="F120" s="31"/>
      <c r="G120" s="31"/>
      <c r="H120" s="37"/>
    </row>
    <row r="121" spans="1:8" s="20" customFormat="1" ht="19.5" customHeight="1" x14ac:dyDescent="0.25">
      <c r="A121" s="33" t="s">
        <v>271</v>
      </c>
      <c r="B121" s="25" t="s">
        <v>291</v>
      </c>
      <c r="C121" s="36">
        <f>C122+C124</f>
        <v>12600.05</v>
      </c>
      <c r="D121" s="36">
        <f>D122+D124</f>
        <v>33126</v>
      </c>
      <c r="E121" s="36">
        <f>E122+E124</f>
        <v>0</v>
      </c>
      <c r="F121" s="31">
        <f t="shared" si="36"/>
        <v>0</v>
      </c>
      <c r="G121" s="31">
        <v>0</v>
      </c>
      <c r="H121" s="37"/>
    </row>
    <row r="122" spans="1:8" s="20" customFormat="1" ht="36" hidden="1" customHeight="1" thickBot="1" x14ac:dyDescent="0.3">
      <c r="A122" s="33" t="s">
        <v>272</v>
      </c>
      <c r="B122" s="25" t="s">
        <v>292</v>
      </c>
      <c r="C122" s="36">
        <f>C123</f>
        <v>0</v>
      </c>
      <c r="D122" s="39">
        <v>0</v>
      </c>
      <c r="E122" s="36">
        <f>E123</f>
        <v>0</v>
      </c>
      <c r="F122" s="31" t="e">
        <f t="shared" si="36"/>
        <v>#DIV/0!</v>
      </c>
      <c r="G122" s="31">
        <v>0</v>
      </c>
      <c r="H122" s="37"/>
    </row>
    <row r="123" spans="1:8" s="20" customFormat="1" ht="45" hidden="1" x14ac:dyDescent="0.25">
      <c r="A123" s="33" t="s">
        <v>273</v>
      </c>
      <c r="B123" s="25" t="s">
        <v>293</v>
      </c>
      <c r="C123" s="36">
        <v>0</v>
      </c>
      <c r="D123" s="39">
        <v>0</v>
      </c>
      <c r="E123" s="36">
        <v>0</v>
      </c>
      <c r="F123" s="31" t="e">
        <f t="shared" si="36"/>
        <v>#DIV/0!</v>
      </c>
      <c r="G123" s="31">
        <v>0</v>
      </c>
      <c r="H123" s="37"/>
    </row>
    <row r="124" spans="1:8" s="20" customFormat="1" ht="60" x14ac:dyDescent="0.25">
      <c r="A124" s="33" t="s">
        <v>274</v>
      </c>
      <c r="B124" s="25" t="s">
        <v>294</v>
      </c>
      <c r="C124" s="36">
        <f>C125+C126</f>
        <v>12600.05</v>
      </c>
      <c r="D124" s="36">
        <f>D125+D126</f>
        <v>33126</v>
      </c>
      <c r="E124" s="36">
        <f>E125+E126</f>
        <v>0</v>
      </c>
      <c r="F124" s="31">
        <f t="shared" si="36"/>
        <v>0</v>
      </c>
      <c r="G124" s="31">
        <v>0</v>
      </c>
      <c r="H124" s="37"/>
    </row>
    <row r="125" spans="1:8" s="20" customFormat="1" ht="60" x14ac:dyDescent="0.25">
      <c r="A125" s="33" t="s">
        <v>275</v>
      </c>
      <c r="B125" s="25" t="s">
        <v>295</v>
      </c>
      <c r="C125" s="36">
        <v>12600.05</v>
      </c>
      <c r="D125" s="39">
        <v>33126</v>
      </c>
      <c r="E125" s="36">
        <v>0</v>
      </c>
      <c r="F125" s="31">
        <f t="shared" si="36"/>
        <v>0</v>
      </c>
      <c r="G125" s="31">
        <v>0</v>
      </c>
      <c r="H125" s="37"/>
    </row>
    <row r="126" spans="1:8" s="20" customFormat="1" ht="75" hidden="1" x14ac:dyDescent="0.25">
      <c r="A126" s="33" t="s">
        <v>276</v>
      </c>
      <c r="B126" s="25" t="s">
        <v>296</v>
      </c>
      <c r="C126" s="36">
        <v>0</v>
      </c>
      <c r="D126" s="39">
        <v>0</v>
      </c>
      <c r="E126" s="36">
        <v>0</v>
      </c>
      <c r="F126" s="31" t="e">
        <f t="shared" si="36"/>
        <v>#DIV/0!</v>
      </c>
      <c r="G126" s="31">
        <v>0</v>
      </c>
      <c r="H126" s="37"/>
    </row>
    <row r="127" spans="1:8" s="20" customFormat="1" hidden="1" x14ac:dyDescent="0.25">
      <c r="A127" s="33" t="s">
        <v>277</v>
      </c>
      <c r="B127" s="25" t="s">
        <v>297</v>
      </c>
      <c r="C127" s="36">
        <f>C128</f>
        <v>0</v>
      </c>
      <c r="D127" s="39">
        <v>0</v>
      </c>
      <c r="E127" s="36">
        <f>E128</f>
        <v>0</v>
      </c>
      <c r="F127" s="31">
        <v>0</v>
      </c>
      <c r="G127" s="31">
        <v>0</v>
      </c>
      <c r="H127" s="37"/>
    </row>
    <row r="128" spans="1:8" s="20" customFormat="1" ht="90" hidden="1" x14ac:dyDescent="0.25">
      <c r="A128" s="33" t="s">
        <v>278</v>
      </c>
      <c r="B128" s="25" t="s">
        <v>298</v>
      </c>
      <c r="C128" s="36">
        <v>0</v>
      </c>
      <c r="D128" s="39">
        <v>0</v>
      </c>
      <c r="E128" s="36">
        <v>0</v>
      </c>
      <c r="F128" s="31">
        <v>0</v>
      </c>
      <c r="G128" s="31">
        <v>0</v>
      </c>
      <c r="H128" s="37"/>
    </row>
    <row r="129" spans="1:8" s="20" customFormat="1" ht="68.25" hidden="1" customHeight="1" thickBot="1" x14ac:dyDescent="0.3">
      <c r="A129" s="33" t="s">
        <v>276</v>
      </c>
      <c r="B129" s="25" t="s">
        <v>296</v>
      </c>
      <c r="C129" s="36">
        <v>0</v>
      </c>
      <c r="D129" s="39">
        <v>0</v>
      </c>
      <c r="E129" s="36">
        <v>0</v>
      </c>
      <c r="F129" s="31">
        <v>0</v>
      </c>
      <c r="G129" s="31">
        <v>0</v>
      </c>
      <c r="H129" s="37"/>
    </row>
    <row r="130" spans="1:8" s="20" customFormat="1" hidden="1" x14ac:dyDescent="0.25">
      <c r="A130" s="33" t="s">
        <v>277</v>
      </c>
      <c r="B130" s="25" t="s">
        <v>297</v>
      </c>
      <c r="C130" s="36">
        <f>C131</f>
        <v>0</v>
      </c>
      <c r="D130" s="39">
        <v>0</v>
      </c>
      <c r="E130" s="36">
        <f>E131</f>
        <v>0</v>
      </c>
      <c r="F130" s="31">
        <v>0</v>
      </c>
      <c r="G130" s="31">
        <v>0</v>
      </c>
      <c r="H130" s="37"/>
    </row>
    <row r="131" spans="1:8" s="20" customFormat="1" ht="97.5" hidden="1" customHeight="1" thickBot="1" x14ac:dyDescent="0.3">
      <c r="A131" s="33" t="s">
        <v>278</v>
      </c>
      <c r="B131" s="25" t="s">
        <v>298</v>
      </c>
      <c r="C131" s="36">
        <v>0</v>
      </c>
      <c r="D131" s="39">
        <v>0</v>
      </c>
      <c r="E131" s="36">
        <v>0</v>
      </c>
      <c r="F131" s="31">
        <v>0</v>
      </c>
      <c r="G131" s="31">
        <v>0</v>
      </c>
      <c r="H131" s="37"/>
    </row>
    <row r="132" spans="1:8" s="20" customFormat="1" hidden="1" x14ac:dyDescent="0.25">
      <c r="A132" s="40" t="s">
        <v>307</v>
      </c>
      <c r="B132" s="27" t="s">
        <v>310</v>
      </c>
      <c r="C132" s="36">
        <v>0</v>
      </c>
      <c r="D132" s="36">
        <v>0</v>
      </c>
      <c r="E132" s="36">
        <v>0</v>
      </c>
      <c r="F132" s="31">
        <v>0</v>
      </c>
      <c r="G132" s="31">
        <v>0</v>
      </c>
      <c r="H132" s="37"/>
    </row>
    <row r="133" spans="1:8" s="20" customFormat="1" hidden="1" x14ac:dyDescent="0.25">
      <c r="A133" s="40" t="s">
        <v>308</v>
      </c>
      <c r="B133" s="27" t="s">
        <v>311</v>
      </c>
      <c r="C133" s="36">
        <v>0</v>
      </c>
      <c r="D133" s="36">
        <v>0</v>
      </c>
      <c r="E133" s="36">
        <v>0</v>
      </c>
      <c r="F133" s="31">
        <v>0</v>
      </c>
      <c r="G133" s="31">
        <v>0</v>
      </c>
      <c r="H133" s="37"/>
    </row>
    <row r="134" spans="1:8" s="20" customFormat="1" ht="30" hidden="1" x14ac:dyDescent="0.25">
      <c r="A134" s="40" t="s">
        <v>309</v>
      </c>
      <c r="B134" s="27" t="s">
        <v>312</v>
      </c>
      <c r="C134" s="36">
        <v>0</v>
      </c>
      <c r="D134" s="36">
        <v>0</v>
      </c>
      <c r="E134" s="36">
        <v>0</v>
      </c>
      <c r="F134" s="31">
        <v>0</v>
      </c>
      <c r="G134" s="31">
        <v>0</v>
      </c>
      <c r="H134" s="37"/>
    </row>
    <row r="135" spans="1:8" s="20" customFormat="1" hidden="1" x14ac:dyDescent="0.25">
      <c r="A135" s="33"/>
      <c r="B135" s="10"/>
      <c r="C135" s="36"/>
      <c r="D135" s="36"/>
      <c r="E135" s="36"/>
      <c r="F135" s="31" t="e">
        <f t="shared" si="36"/>
        <v>#DIV/0!</v>
      </c>
      <c r="G135" s="31" t="e">
        <f t="shared" si="37"/>
        <v>#DIV/0!</v>
      </c>
      <c r="H135" s="37"/>
    </row>
    <row r="136" spans="1:8" s="9" customFormat="1" x14ac:dyDescent="0.25">
      <c r="A136" s="28" t="s">
        <v>152</v>
      </c>
      <c r="B136" s="29" t="s">
        <v>153</v>
      </c>
      <c r="C136" s="30">
        <f>C137+C209+C221+C214</f>
        <v>54628976.109999992</v>
      </c>
      <c r="D136" s="30">
        <f>D137+D209+D217+D221+D214</f>
        <v>720708237</v>
      </c>
      <c r="E136" s="30">
        <f>E137+E209+E217+E221+E214</f>
        <v>98252146.030000016</v>
      </c>
      <c r="F136" s="31">
        <f t="shared" si="36"/>
        <v>13.632721396245124</v>
      </c>
      <c r="G136" s="31">
        <f t="shared" si="37"/>
        <v>179.85353749292526</v>
      </c>
      <c r="H136" s="37"/>
    </row>
    <row r="137" spans="1:8" s="20" customFormat="1" ht="33" customHeight="1" x14ac:dyDescent="0.25">
      <c r="A137" s="33" t="s">
        <v>154</v>
      </c>
      <c r="B137" s="10" t="s">
        <v>155</v>
      </c>
      <c r="C137" s="34">
        <f t="shared" ref="C137:E137" si="48">C138+C145+C180+C198</f>
        <v>54843051.699999996</v>
      </c>
      <c r="D137" s="34">
        <f>D138+D145+D180+D198</f>
        <v>720711145.24000001</v>
      </c>
      <c r="E137" s="34">
        <f t="shared" si="48"/>
        <v>98255054.270000011</v>
      </c>
      <c r="F137" s="31">
        <f t="shared" si="36"/>
        <v>13.63306990864983</v>
      </c>
      <c r="G137" s="31">
        <f t="shared" si="37"/>
        <v>179.1567960285478</v>
      </c>
      <c r="H137" s="6"/>
    </row>
    <row r="138" spans="1:8" s="11" customFormat="1" ht="32.25" customHeight="1" x14ac:dyDescent="0.25">
      <c r="A138" s="33" t="s">
        <v>156</v>
      </c>
      <c r="B138" s="10" t="s">
        <v>157</v>
      </c>
      <c r="C138" s="36">
        <f>C139+C142</f>
        <v>18695724</v>
      </c>
      <c r="D138" s="36">
        <f>D139+D142</f>
        <v>83102417.5</v>
      </c>
      <c r="E138" s="36">
        <f>E139+E142</f>
        <v>19180899</v>
      </c>
      <c r="F138" s="31">
        <f t="shared" si="36"/>
        <v>23.081036120278931</v>
      </c>
      <c r="G138" s="31">
        <f t="shared" si="37"/>
        <v>102.59511212296459</v>
      </c>
      <c r="H138" s="41"/>
    </row>
    <row r="139" spans="1:8" s="20" customFormat="1" ht="18" customHeight="1" x14ac:dyDescent="0.25">
      <c r="A139" s="33" t="s">
        <v>158</v>
      </c>
      <c r="B139" s="10" t="s">
        <v>159</v>
      </c>
      <c r="C139" s="36">
        <f>C140</f>
        <v>17198250</v>
      </c>
      <c r="D139" s="36">
        <f>D140</f>
        <v>70081000</v>
      </c>
      <c r="E139" s="36">
        <f>E140</f>
        <v>17520249</v>
      </c>
      <c r="F139" s="31">
        <f t="shared" si="36"/>
        <v>24.999998573079722</v>
      </c>
      <c r="G139" s="31">
        <f t="shared" si="37"/>
        <v>101.87227770267324</v>
      </c>
      <c r="H139" s="6"/>
    </row>
    <row r="140" spans="1:8" s="20" customFormat="1" ht="35.25" customHeight="1" x14ac:dyDescent="0.25">
      <c r="A140" s="33" t="s">
        <v>160</v>
      </c>
      <c r="B140" s="10" t="s">
        <v>161</v>
      </c>
      <c r="C140" s="36">
        <v>17198250</v>
      </c>
      <c r="D140" s="36">
        <v>70081000</v>
      </c>
      <c r="E140" s="36">
        <v>17520249</v>
      </c>
      <c r="F140" s="31">
        <f t="shared" si="36"/>
        <v>24.999998573079722</v>
      </c>
      <c r="G140" s="31">
        <f t="shared" si="37"/>
        <v>101.87227770267324</v>
      </c>
      <c r="H140" s="6"/>
    </row>
    <row r="141" spans="1:8" s="20" customFormat="1" ht="30" hidden="1" x14ac:dyDescent="0.25">
      <c r="A141" s="33" t="s">
        <v>162</v>
      </c>
      <c r="B141" s="10" t="s">
        <v>163</v>
      </c>
      <c r="C141" s="36" t="s">
        <v>10</v>
      </c>
      <c r="D141" s="36" t="s">
        <v>10</v>
      </c>
      <c r="E141" s="36" t="s">
        <v>10</v>
      </c>
      <c r="F141" s="31" t="e">
        <f t="shared" si="36"/>
        <v>#VALUE!</v>
      </c>
      <c r="G141" s="31" t="e">
        <f t="shared" si="37"/>
        <v>#VALUE!</v>
      </c>
      <c r="H141" s="6"/>
    </row>
    <row r="142" spans="1:8" s="20" customFormat="1" ht="33" customHeight="1" x14ac:dyDescent="0.25">
      <c r="A142" s="33" t="s">
        <v>164</v>
      </c>
      <c r="B142" s="10" t="s">
        <v>165</v>
      </c>
      <c r="C142" s="34">
        <f t="shared" ref="C142:E142" si="49">C143</f>
        <v>1497474</v>
      </c>
      <c r="D142" s="34">
        <f t="shared" si="49"/>
        <v>13021417.5</v>
      </c>
      <c r="E142" s="34">
        <f t="shared" si="49"/>
        <v>1660650</v>
      </c>
      <c r="F142" s="31">
        <f t="shared" si="36"/>
        <v>12.753219839545119</v>
      </c>
      <c r="G142" s="31">
        <f t="shared" si="37"/>
        <v>110.89675012721423</v>
      </c>
      <c r="H142" s="6"/>
    </row>
    <row r="143" spans="1:8" s="20" customFormat="1" ht="30" x14ac:dyDescent="0.25">
      <c r="A143" s="33" t="s">
        <v>166</v>
      </c>
      <c r="B143" s="10" t="s">
        <v>167</v>
      </c>
      <c r="C143" s="36">
        <v>1497474</v>
      </c>
      <c r="D143" s="36">
        <v>13021417.5</v>
      </c>
      <c r="E143" s="36">
        <v>1660650</v>
      </c>
      <c r="F143" s="31">
        <f t="shared" si="36"/>
        <v>12.753219839545119</v>
      </c>
      <c r="G143" s="31">
        <f t="shared" si="37"/>
        <v>110.89675012721423</v>
      </c>
      <c r="H143" s="6"/>
    </row>
    <row r="144" spans="1:8" s="20" customFormat="1" ht="30" hidden="1" x14ac:dyDescent="0.25">
      <c r="A144" s="33" t="s">
        <v>168</v>
      </c>
      <c r="B144" s="10" t="s">
        <v>169</v>
      </c>
      <c r="C144" s="36" t="s">
        <v>10</v>
      </c>
      <c r="D144" s="36" t="s">
        <v>10</v>
      </c>
      <c r="E144" s="36" t="s">
        <v>10</v>
      </c>
      <c r="F144" s="31" t="e">
        <f t="shared" si="36"/>
        <v>#VALUE!</v>
      </c>
      <c r="G144" s="31" t="e">
        <f t="shared" si="37"/>
        <v>#VALUE!</v>
      </c>
      <c r="H144" s="6"/>
    </row>
    <row r="145" spans="1:8" s="11" customFormat="1" ht="30" x14ac:dyDescent="0.25">
      <c r="A145" s="33" t="s">
        <v>170</v>
      </c>
      <c r="B145" s="10" t="s">
        <v>171</v>
      </c>
      <c r="C145" s="34">
        <f>C146+C153+C165+C167+C171+C173+C177+C156+C159+C161+C149+C169+C175</f>
        <v>6183570</v>
      </c>
      <c r="D145" s="34">
        <f>D146+D153+D165+D167+D171+D173+D177+D156+D159+D161++D163+D149+D151+D169+D175</f>
        <v>434782507.32999998</v>
      </c>
      <c r="E145" s="34">
        <f>E146+E153+E165+E167+E171+E173+E177+E156+E159+E161++E163+E149+E151+E169+E175</f>
        <v>42372165.210000001</v>
      </c>
      <c r="F145" s="31">
        <f t="shared" ref="F145:F213" si="50">E145/D145*100</f>
        <v>9.7456002703989935</v>
      </c>
      <c r="G145" s="31">
        <v>0</v>
      </c>
      <c r="H145" s="37"/>
    </row>
    <row r="146" spans="1:8" s="20" customFormat="1" ht="48" customHeight="1" x14ac:dyDescent="0.25">
      <c r="A146" s="33" t="s">
        <v>172</v>
      </c>
      <c r="B146" s="10" t="s">
        <v>173</v>
      </c>
      <c r="C146" s="36">
        <f>C147+C148</f>
        <v>0</v>
      </c>
      <c r="D146" s="36">
        <f>D147+D148</f>
        <v>336380212.92000002</v>
      </c>
      <c r="E146" s="36">
        <f>E147+E148</f>
        <v>20009879.649999999</v>
      </c>
      <c r="F146" s="31">
        <f t="shared" si="50"/>
        <v>5.9485899828355446</v>
      </c>
      <c r="G146" s="31">
        <v>0</v>
      </c>
      <c r="H146" s="6"/>
    </row>
    <row r="147" spans="1:8" s="20" customFormat="1" ht="48" customHeight="1" x14ac:dyDescent="0.25">
      <c r="A147" s="33" t="s">
        <v>301</v>
      </c>
      <c r="B147" s="24" t="s">
        <v>302</v>
      </c>
      <c r="C147" s="36">
        <v>0</v>
      </c>
      <c r="D147" s="36">
        <v>336380212.92000002</v>
      </c>
      <c r="E147" s="36">
        <v>20009879.649999999</v>
      </c>
      <c r="F147" s="31">
        <f t="shared" si="50"/>
        <v>5.9485899828355446</v>
      </c>
      <c r="G147" s="31">
        <v>0</v>
      </c>
      <c r="H147" s="6"/>
    </row>
    <row r="148" spans="1:8" s="20" customFormat="1" ht="48" hidden="1" customHeight="1" x14ac:dyDescent="0.25">
      <c r="A148" s="33" t="s">
        <v>354</v>
      </c>
      <c r="B148" s="25" t="s">
        <v>174</v>
      </c>
      <c r="C148" s="36">
        <v>0</v>
      </c>
      <c r="D148" s="36">
        <v>0</v>
      </c>
      <c r="E148" s="36">
        <v>0</v>
      </c>
      <c r="F148" s="31" t="e">
        <f t="shared" si="50"/>
        <v>#DIV/0!</v>
      </c>
      <c r="G148" s="31">
        <v>0</v>
      </c>
      <c r="H148" s="6"/>
    </row>
    <row r="149" spans="1:8" s="20" customFormat="1" ht="48" customHeight="1" x14ac:dyDescent="0.25">
      <c r="A149" s="33" t="s">
        <v>355</v>
      </c>
      <c r="B149" s="25" t="s">
        <v>175</v>
      </c>
      <c r="C149" s="36">
        <f>C150</f>
        <v>0</v>
      </c>
      <c r="D149" s="36">
        <f>D150</f>
        <v>21192475</v>
      </c>
      <c r="E149" s="36">
        <f>E150</f>
        <v>0</v>
      </c>
      <c r="F149" s="31">
        <f t="shared" si="50"/>
        <v>0</v>
      </c>
      <c r="G149" s="31">
        <v>0</v>
      </c>
      <c r="H149" s="6"/>
    </row>
    <row r="150" spans="1:8" s="20" customFormat="1" ht="48" customHeight="1" x14ac:dyDescent="0.25">
      <c r="A150" s="33" t="s">
        <v>356</v>
      </c>
      <c r="B150" s="25" t="s">
        <v>176</v>
      </c>
      <c r="C150" s="36">
        <v>0</v>
      </c>
      <c r="D150" s="36">
        <v>21192475</v>
      </c>
      <c r="E150" s="36">
        <v>0</v>
      </c>
      <c r="F150" s="31">
        <f t="shared" si="50"/>
        <v>0</v>
      </c>
      <c r="G150" s="31">
        <v>0</v>
      </c>
      <c r="H150" s="6"/>
    </row>
    <row r="151" spans="1:8" s="20" customFormat="1" ht="48" customHeight="1" x14ac:dyDescent="0.25">
      <c r="A151" s="40" t="s">
        <v>418</v>
      </c>
      <c r="B151" s="25" t="s">
        <v>420</v>
      </c>
      <c r="C151" s="36">
        <f>C152</f>
        <v>0</v>
      </c>
      <c r="D151" s="36">
        <f t="shared" ref="D151:E151" si="51">D152</f>
        <v>10236739.449999999</v>
      </c>
      <c r="E151" s="36">
        <f t="shared" si="51"/>
        <v>0</v>
      </c>
      <c r="F151" s="31">
        <f t="shared" si="50"/>
        <v>0</v>
      </c>
      <c r="G151" s="31">
        <v>0</v>
      </c>
      <c r="H151" s="6"/>
    </row>
    <row r="152" spans="1:8" s="20" customFormat="1" ht="48" customHeight="1" x14ac:dyDescent="0.25">
      <c r="A152" s="40" t="s">
        <v>419</v>
      </c>
      <c r="B152" s="25" t="s">
        <v>421</v>
      </c>
      <c r="C152" s="36">
        <v>0</v>
      </c>
      <c r="D152" s="36">
        <v>10236739.449999999</v>
      </c>
      <c r="E152" s="36">
        <v>0</v>
      </c>
      <c r="F152" s="31">
        <f t="shared" si="50"/>
        <v>0</v>
      </c>
      <c r="G152" s="31">
        <v>0</v>
      </c>
      <c r="H152" s="6"/>
    </row>
    <row r="153" spans="1:8" s="20" customFormat="1" ht="47.25" customHeight="1" x14ac:dyDescent="0.25">
      <c r="A153" s="40" t="s">
        <v>333</v>
      </c>
      <c r="B153" s="25" t="s">
        <v>334</v>
      </c>
      <c r="C153" s="36">
        <f>C154</f>
        <v>0</v>
      </c>
      <c r="D153" s="36">
        <f>D154+D155</f>
        <v>3348091.6</v>
      </c>
      <c r="E153" s="36">
        <f>E154+E155</f>
        <v>0</v>
      </c>
      <c r="F153" s="31">
        <f t="shared" si="50"/>
        <v>0</v>
      </c>
      <c r="G153" s="31"/>
      <c r="H153" s="6"/>
    </row>
    <row r="154" spans="1:8" s="20" customFormat="1" ht="47.25" hidden="1" customHeight="1" x14ac:dyDescent="0.25">
      <c r="A154" s="40" t="s">
        <v>335</v>
      </c>
      <c r="B154" s="25" t="s">
        <v>336</v>
      </c>
      <c r="C154" s="36">
        <v>0</v>
      </c>
      <c r="D154" s="36">
        <v>0</v>
      </c>
      <c r="E154" s="36">
        <v>0</v>
      </c>
      <c r="F154" s="31" t="e">
        <f t="shared" si="50"/>
        <v>#DIV/0!</v>
      </c>
      <c r="G154" s="31"/>
      <c r="H154" s="6"/>
    </row>
    <row r="155" spans="1:8" s="20" customFormat="1" ht="47.25" customHeight="1" x14ac:dyDescent="0.25">
      <c r="A155" s="40" t="s">
        <v>422</v>
      </c>
      <c r="B155" s="25" t="s">
        <v>423</v>
      </c>
      <c r="C155" s="36">
        <v>0</v>
      </c>
      <c r="D155" s="36">
        <v>3348091.6</v>
      </c>
      <c r="E155" s="36">
        <v>0</v>
      </c>
      <c r="F155" s="31">
        <f t="shared" si="50"/>
        <v>0</v>
      </c>
      <c r="G155" s="31"/>
      <c r="H155" s="6"/>
    </row>
    <row r="156" spans="1:8" s="20" customFormat="1" ht="45" hidden="1" x14ac:dyDescent="0.25">
      <c r="A156" s="33" t="s">
        <v>337</v>
      </c>
      <c r="B156" s="25" t="s">
        <v>338</v>
      </c>
      <c r="C156" s="36">
        <f>C157+C158</f>
        <v>0</v>
      </c>
      <c r="D156" s="36">
        <f>D157+D158</f>
        <v>0</v>
      </c>
      <c r="E156" s="36">
        <f>E157+E158</f>
        <v>0</v>
      </c>
      <c r="F156" s="31" t="e">
        <f t="shared" si="50"/>
        <v>#DIV/0!</v>
      </c>
      <c r="G156" s="31" t="e">
        <f t="shared" ref="G156:G224" si="52">E156/C156*100</f>
        <v>#DIV/0!</v>
      </c>
      <c r="H156" s="6"/>
    </row>
    <row r="157" spans="1:8" s="20" customFormat="1" ht="48.75" hidden="1" customHeight="1" x14ac:dyDescent="0.25">
      <c r="A157" s="33" t="s">
        <v>339</v>
      </c>
      <c r="B157" s="25" t="s">
        <v>340</v>
      </c>
      <c r="C157" s="36">
        <v>0</v>
      </c>
      <c r="D157" s="36">
        <v>0</v>
      </c>
      <c r="E157" s="36">
        <v>0</v>
      </c>
      <c r="F157" s="31" t="e">
        <f t="shared" si="50"/>
        <v>#DIV/0!</v>
      </c>
      <c r="G157" s="31" t="e">
        <f t="shared" si="52"/>
        <v>#DIV/0!</v>
      </c>
      <c r="H157" s="6"/>
    </row>
    <row r="158" spans="1:8" s="20" customFormat="1" ht="48.75" hidden="1" customHeight="1" x14ac:dyDescent="0.25">
      <c r="A158" s="40" t="s">
        <v>384</v>
      </c>
      <c r="B158" s="25" t="s">
        <v>385</v>
      </c>
      <c r="C158" s="36">
        <v>0</v>
      </c>
      <c r="D158" s="36">
        <v>0</v>
      </c>
      <c r="E158" s="36">
        <v>0</v>
      </c>
      <c r="F158" s="31" t="e">
        <f t="shared" si="50"/>
        <v>#DIV/0!</v>
      </c>
      <c r="G158" s="31" t="e">
        <f t="shared" si="52"/>
        <v>#DIV/0!</v>
      </c>
      <c r="H158" s="6"/>
    </row>
    <row r="159" spans="1:8" s="20" customFormat="1" ht="64.5" hidden="1" customHeight="1" x14ac:dyDescent="0.25">
      <c r="A159" s="33" t="s">
        <v>341</v>
      </c>
      <c r="B159" s="25" t="s">
        <v>342</v>
      </c>
      <c r="C159" s="36">
        <f>C160</f>
        <v>0</v>
      </c>
      <c r="D159" s="36">
        <f>D160</f>
        <v>0</v>
      </c>
      <c r="E159" s="36">
        <f>E160</f>
        <v>0</v>
      </c>
      <c r="F159" s="31" t="e">
        <f t="shared" si="50"/>
        <v>#DIV/0!</v>
      </c>
      <c r="G159" s="31" t="e">
        <f t="shared" si="52"/>
        <v>#DIV/0!</v>
      </c>
      <c r="H159" s="6"/>
    </row>
    <row r="160" spans="1:8" s="20" customFormat="1" ht="33.75" hidden="1" customHeight="1" x14ac:dyDescent="0.25">
      <c r="A160" s="33" t="s">
        <v>343</v>
      </c>
      <c r="B160" s="25" t="s">
        <v>344</v>
      </c>
      <c r="C160" s="36">
        <v>0</v>
      </c>
      <c r="D160" s="36">
        <v>0</v>
      </c>
      <c r="E160" s="36">
        <v>0</v>
      </c>
      <c r="F160" s="31" t="e">
        <f t="shared" si="50"/>
        <v>#DIV/0!</v>
      </c>
      <c r="G160" s="31" t="e">
        <f t="shared" si="52"/>
        <v>#DIV/0!</v>
      </c>
      <c r="H160" s="6"/>
    </row>
    <row r="161" spans="1:8" s="20" customFormat="1" ht="33.75" customHeight="1" x14ac:dyDescent="0.25">
      <c r="A161" s="33" t="s">
        <v>345</v>
      </c>
      <c r="B161" s="25" t="s">
        <v>346</v>
      </c>
      <c r="C161" s="36">
        <f>C162</f>
        <v>952842</v>
      </c>
      <c r="D161" s="36">
        <f>D162</f>
        <v>4385467.62</v>
      </c>
      <c r="E161" s="36">
        <f>E162</f>
        <v>1076700</v>
      </c>
      <c r="F161" s="31">
        <f t="shared" si="50"/>
        <v>24.551543718842915</v>
      </c>
      <c r="G161" s="31">
        <f t="shared" si="52"/>
        <v>112.99879728223567</v>
      </c>
      <c r="H161" s="6"/>
    </row>
    <row r="162" spans="1:8" s="20" customFormat="1" ht="19.5" customHeight="1" x14ac:dyDescent="0.25">
      <c r="A162" s="33" t="s">
        <v>347</v>
      </c>
      <c r="B162" s="25" t="s">
        <v>348</v>
      </c>
      <c r="C162" s="36">
        <v>952842</v>
      </c>
      <c r="D162" s="36">
        <v>4385467.62</v>
      </c>
      <c r="E162" s="36">
        <v>1076700</v>
      </c>
      <c r="F162" s="31">
        <f t="shared" si="50"/>
        <v>24.551543718842915</v>
      </c>
      <c r="G162" s="31">
        <f t="shared" si="52"/>
        <v>112.99879728223567</v>
      </c>
      <c r="H162" s="6"/>
    </row>
    <row r="163" spans="1:8" s="20" customFormat="1" ht="34.5" customHeight="1" x14ac:dyDescent="0.25">
      <c r="A163" s="33" t="s">
        <v>424</v>
      </c>
      <c r="B163" s="25" t="s">
        <v>426</v>
      </c>
      <c r="C163" s="36">
        <f>C164</f>
        <v>0</v>
      </c>
      <c r="D163" s="36">
        <f t="shared" ref="D163:E163" si="53">D164</f>
        <v>9800000</v>
      </c>
      <c r="E163" s="36">
        <f t="shared" si="53"/>
        <v>0</v>
      </c>
      <c r="F163" s="31">
        <f t="shared" si="50"/>
        <v>0</v>
      </c>
      <c r="G163" s="31"/>
      <c r="H163" s="6"/>
    </row>
    <row r="164" spans="1:8" s="20" customFormat="1" ht="33.75" customHeight="1" x14ac:dyDescent="0.25">
      <c r="A164" s="33" t="s">
        <v>425</v>
      </c>
      <c r="B164" s="25" t="s">
        <v>427</v>
      </c>
      <c r="C164" s="36">
        <v>0</v>
      </c>
      <c r="D164" s="36">
        <v>9800000</v>
      </c>
      <c r="E164" s="36">
        <v>0</v>
      </c>
      <c r="F164" s="31">
        <f t="shared" si="50"/>
        <v>0</v>
      </c>
      <c r="G164" s="31"/>
      <c r="H164" s="6"/>
    </row>
    <row r="165" spans="1:8" s="20" customFormat="1" ht="30.75" hidden="1" customHeight="1" x14ac:dyDescent="0.25">
      <c r="A165" s="33" t="s">
        <v>177</v>
      </c>
      <c r="B165" s="10" t="s">
        <v>178</v>
      </c>
      <c r="C165" s="36">
        <f>C166</f>
        <v>0</v>
      </c>
      <c r="D165" s="36">
        <f>D166</f>
        <v>0</v>
      </c>
      <c r="E165" s="36">
        <f>E166</f>
        <v>0</v>
      </c>
      <c r="F165" s="31" t="e">
        <f t="shared" si="50"/>
        <v>#DIV/0!</v>
      </c>
      <c r="G165" s="31">
        <v>0</v>
      </c>
      <c r="H165" s="6"/>
    </row>
    <row r="166" spans="1:8" s="20" customFormat="1" ht="33.75" hidden="1" customHeight="1" x14ac:dyDescent="0.25">
      <c r="A166" s="33" t="s">
        <v>179</v>
      </c>
      <c r="B166" s="10" t="s">
        <v>180</v>
      </c>
      <c r="C166" s="36">
        <v>0</v>
      </c>
      <c r="D166" s="36">
        <v>0</v>
      </c>
      <c r="E166" s="36">
        <v>0</v>
      </c>
      <c r="F166" s="31" t="e">
        <f t="shared" si="50"/>
        <v>#DIV/0!</v>
      </c>
      <c r="G166" s="31">
        <v>0</v>
      </c>
      <c r="H166" s="6"/>
    </row>
    <row r="167" spans="1:8" s="20" customFormat="1" ht="35.25" customHeight="1" x14ac:dyDescent="0.25">
      <c r="A167" s="33" t="s">
        <v>181</v>
      </c>
      <c r="B167" s="10" t="s">
        <v>182</v>
      </c>
      <c r="C167" s="36">
        <f>C168</f>
        <v>5230728</v>
      </c>
      <c r="D167" s="36">
        <f>D168</f>
        <v>4576887</v>
      </c>
      <c r="E167" s="36">
        <f>E168</f>
        <v>4576887</v>
      </c>
      <c r="F167" s="31">
        <f t="shared" si="50"/>
        <v>100</v>
      </c>
      <c r="G167" s="31">
        <v>0</v>
      </c>
      <c r="H167" s="6"/>
    </row>
    <row r="168" spans="1:8" s="20" customFormat="1" ht="21.75" customHeight="1" x14ac:dyDescent="0.25">
      <c r="A168" s="33" t="s">
        <v>183</v>
      </c>
      <c r="B168" s="10" t="s">
        <v>184</v>
      </c>
      <c r="C168" s="36">
        <v>5230728</v>
      </c>
      <c r="D168" s="36">
        <v>4576887</v>
      </c>
      <c r="E168" s="36">
        <v>4576887</v>
      </c>
      <c r="F168" s="31">
        <f t="shared" si="50"/>
        <v>100</v>
      </c>
      <c r="G168" s="31">
        <v>0</v>
      </c>
      <c r="H168" s="6"/>
    </row>
    <row r="169" spans="1:8" s="20" customFormat="1" ht="21.75" hidden="1" customHeight="1" x14ac:dyDescent="0.25">
      <c r="A169" s="12" t="s">
        <v>401</v>
      </c>
      <c r="B169" s="14" t="s">
        <v>403</v>
      </c>
      <c r="C169" s="36">
        <f>C170</f>
        <v>0</v>
      </c>
      <c r="D169" s="36">
        <f>D170</f>
        <v>0</v>
      </c>
      <c r="E169" s="36">
        <f>E170</f>
        <v>0</v>
      </c>
      <c r="F169" s="31" t="e">
        <f t="shared" si="50"/>
        <v>#DIV/0!</v>
      </c>
      <c r="G169" s="31">
        <v>0</v>
      </c>
      <c r="H169" s="6"/>
    </row>
    <row r="170" spans="1:8" s="20" customFormat="1" ht="21.75" hidden="1" customHeight="1" x14ac:dyDescent="0.25">
      <c r="A170" s="12" t="s">
        <v>402</v>
      </c>
      <c r="B170" s="14" t="s">
        <v>404</v>
      </c>
      <c r="C170" s="36">
        <v>0</v>
      </c>
      <c r="D170" s="36">
        <v>0</v>
      </c>
      <c r="E170" s="36">
        <v>0</v>
      </c>
      <c r="F170" s="31" t="e">
        <f t="shared" si="50"/>
        <v>#DIV/0!</v>
      </c>
      <c r="G170" s="31">
        <v>0</v>
      </c>
      <c r="H170" s="6"/>
    </row>
    <row r="171" spans="1:8" s="20" customFormat="1" ht="21.75" customHeight="1" x14ac:dyDescent="0.25">
      <c r="A171" s="33" t="s">
        <v>185</v>
      </c>
      <c r="B171" s="10" t="s">
        <v>186</v>
      </c>
      <c r="C171" s="36">
        <f>C172</f>
        <v>0</v>
      </c>
      <c r="D171" s="36">
        <f>D172</f>
        <v>275336</v>
      </c>
      <c r="E171" s="36">
        <f>E172</f>
        <v>212766</v>
      </c>
      <c r="F171" s="31">
        <f t="shared" si="50"/>
        <v>77.275038498416478</v>
      </c>
      <c r="G171" s="31">
        <v>0</v>
      </c>
      <c r="H171" s="6"/>
    </row>
    <row r="172" spans="1:8" s="11" customFormat="1" ht="31.5" customHeight="1" x14ac:dyDescent="0.25">
      <c r="A172" s="33" t="s">
        <v>187</v>
      </c>
      <c r="B172" s="10" t="s">
        <v>188</v>
      </c>
      <c r="C172" s="36">
        <v>0</v>
      </c>
      <c r="D172" s="36">
        <v>275336</v>
      </c>
      <c r="E172" s="36">
        <v>212766</v>
      </c>
      <c r="F172" s="31">
        <f t="shared" si="50"/>
        <v>77.275038498416478</v>
      </c>
      <c r="G172" s="31">
        <v>0</v>
      </c>
      <c r="H172" s="37"/>
    </row>
    <row r="173" spans="1:8" s="20" customFormat="1" ht="33.75" customHeight="1" x14ac:dyDescent="0.25">
      <c r="A173" s="33" t="s">
        <v>189</v>
      </c>
      <c r="B173" s="10" t="s">
        <v>190</v>
      </c>
      <c r="C173" s="36">
        <f>C174</f>
        <v>0</v>
      </c>
      <c r="D173" s="36">
        <f>D174</f>
        <v>4281046.84</v>
      </c>
      <c r="E173" s="36">
        <f>E174</f>
        <v>0</v>
      </c>
      <c r="F173" s="31">
        <f t="shared" si="50"/>
        <v>0</v>
      </c>
      <c r="G173" s="31"/>
      <c r="H173" s="6"/>
    </row>
    <row r="174" spans="1:8" s="20" customFormat="1" ht="33" customHeight="1" x14ac:dyDescent="0.25">
      <c r="A174" s="33" t="s">
        <v>191</v>
      </c>
      <c r="B174" s="10" t="s">
        <v>192</v>
      </c>
      <c r="C174" s="36">
        <v>0</v>
      </c>
      <c r="D174" s="36">
        <v>4281046.84</v>
      </c>
      <c r="E174" s="36">
        <v>0</v>
      </c>
      <c r="F174" s="31">
        <f t="shared" si="50"/>
        <v>0</v>
      </c>
      <c r="G174" s="31"/>
      <c r="H174" s="6"/>
    </row>
    <row r="175" spans="1:8" s="20" customFormat="1" ht="75" hidden="1" x14ac:dyDescent="0.25">
      <c r="A175" s="33" t="s">
        <v>405</v>
      </c>
      <c r="B175" s="24" t="s">
        <v>407</v>
      </c>
      <c r="C175" s="36">
        <f>C176</f>
        <v>0</v>
      </c>
      <c r="D175" s="36">
        <f>D176</f>
        <v>0</v>
      </c>
      <c r="E175" s="36">
        <f>E176</f>
        <v>0</v>
      </c>
      <c r="F175" s="31" t="e">
        <f t="shared" si="50"/>
        <v>#DIV/0!</v>
      </c>
      <c r="G175" s="31" t="e">
        <f t="shared" si="52"/>
        <v>#DIV/0!</v>
      </c>
      <c r="H175" s="6"/>
    </row>
    <row r="176" spans="1:8" s="20" customFormat="1" ht="33" hidden="1" customHeight="1" x14ac:dyDescent="0.25">
      <c r="A176" s="33" t="s">
        <v>406</v>
      </c>
      <c r="B176" s="24" t="s">
        <v>408</v>
      </c>
      <c r="C176" s="36">
        <v>0</v>
      </c>
      <c r="D176" s="36">
        <v>0</v>
      </c>
      <c r="E176" s="36">
        <v>0</v>
      </c>
      <c r="F176" s="31" t="e">
        <f t="shared" si="50"/>
        <v>#DIV/0!</v>
      </c>
      <c r="G176" s="31" t="e">
        <f t="shared" si="52"/>
        <v>#DIV/0!</v>
      </c>
      <c r="H176" s="6"/>
    </row>
    <row r="177" spans="1:8" s="20" customFormat="1" x14ac:dyDescent="0.25">
      <c r="A177" s="33" t="s">
        <v>193</v>
      </c>
      <c r="B177" s="10" t="s">
        <v>194</v>
      </c>
      <c r="C177" s="36">
        <f>C178+C179</f>
        <v>0</v>
      </c>
      <c r="D177" s="36">
        <f>D178+D179</f>
        <v>40306250.899999999</v>
      </c>
      <c r="E177" s="36">
        <f>E178+E179</f>
        <v>16495932.560000001</v>
      </c>
      <c r="F177" s="31">
        <f t="shared" si="50"/>
        <v>40.92648706258116</v>
      </c>
      <c r="G177" s="31">
        <v>0</v>
      </c>
      <c r="H177" s="6"/>
    </row>
    <row r="178" spans="1:8" s="20" customFormat="1" x14ac:dyDescent="0.25">
      <c r="A178" s="33" t="s">
        <v>195</v>
      </c>
      <c r="B178" s="10" t="s">
        <v>196</v>
      </c>
      <c r="C178" s="36">
        <v>0</v>
      </c>
      <c r="D178" s="36">
        <v>20006250.899999999</v>
      </c>
      <c r="E178" s="36">
        <v>16495932.560000001</v>
      </c>
      <c r="F178" s="31">
        <f t="shared" si="50"/>
        <v>82.453892248247286</v>
      </c>
      <c r="G178" s="31">
        <v>0</v>
      </c>
      <c r="H178" s="6"/>
    </row>
    <row r="179" spans="1:8" s="20" customFormat="1" x14ac:dyDescent="0.25">
      <c r="A179" s="33" t="s">
        <v>386</v>
      </c>
      <c r="B179" s="25" t="s">
        <v>387</v>
      </c>
      <c r="C179" s="36">
        <v>0</v>
      </c>
      <c r="D179" s="36">
        <v>20300000</v>
      </c>
      <c r="E179" s="36">
        <v>0</v>
      </c>
      <c r="F179" s="31">
        <f t="shared" si="50"/>
        <v>0</v>
      </c>
      <c r="G179" s="31">
        <v>0</v>
      </c>
      <c r="H179" s="6"/>
    </row>
    <row r="180" spans="1:8" s="20" customFormat="1" ht="30" customHeight="1" x14ac:dyDescent="0.25">
      <c r="A180" s="33" t="s">
        <v>197</v>
      </c>
      <c r="B180" s="10" t="s">
        <v>198</v>
      </c>
      <c r="C180" s="34">
        <f>C181+C184+C186+C188+C192+C194+C196</f>
        <v>28611715.66</v>
      </c>
      <c r="D180" s="34">
        <f>D181+D184+D186+D188+D192+D194+D196</f>
        <v>186702002.44</v>
      </c>
      <c r="E180" s="34">
        <f>E181+E184+E186+E188+E192+E194+E196</f>
        <v>34176169.710000008</v>
      </c>
      <c r="F180" s="31">
        <f t="shared" si="50"/>
        <v>18.305197193041959</v>
      </c>
      <c r="G180" s="31">
        <f t="shared" si="52"/>
        <v>119.44816632502496</v>
      </c>
      <c r="H180" s="6"/>
    </row>
    <row r="181" spans="1:8" s="20" customFormat="1" ht="31.5" customHeight="1" x14ac:dyDescent="0.25">
      <c r="A181" s="33" t="s">
        <v>199</v>
      </c>
      <c r="B181" s="10" t="s">
        <v>200</v>
      </c>
      <c r="C181" s="34">
        <f>C182+C183</f>
        <v>28154256.02</v>
      </c>
      <c r="D181" s="34">
        <f>D182+D183</f>
        <v>167552497.19999999</v>
      </c>
      <c r="E181" s="34">
        <f>E182+E183</f>
        <v>33731766.340000004</v>
      </c>
      <c r="F181" s="31">
        <f t="shared" si="50"/>
        <v>20.132058252605979</v>
      </c>
      <c r="G181" s="31">
        <f t="shared" si="52"/>
        <v>119.81054060188234</v>
      </c>
      <c r="H181" s="6"/>
    </row>
    <row r="182" spans="1:8" s="20" customFormat="1" ht="32.25" customHeight="1" x14ac:dyDescent="0.25">
      <c r="A182" s="33" t="s">
        <v>201</v>
      </c>
      <c r="B182" s="10" t="s">
        <v>202</v>
      </c>
      <c r="C182" s="36">
        <v>28154256.02</v>
      </c>
      <c r="D182" s="36">
        <v>167552297.19999999</v>
      </c>
      <c r="E182" s="36">
        <v>33731766.340000004</v>
      </c>
      <c r="F182" s="31">
        <f t="shared" si="50"/>
        <v>20.132082283381553</v>
      </c>
      <c r="G182" s="31">
        <f t="shared" si="52"/>
        <v>119.81054060188234</v>
      </c>
      <c r="H182" s="6"/>
    </row>
    <row r="183" spans="1:8" s="20" customFormat="1" ht="33.75" customHeight="1" x14ac:dyDescent="0.25">
      <c r="A183" s="33" t="s">
        <v>203</v>
      </c>
      <c r="B183" s="10" t="s">
        <v>204</v>
      </c>
      <c r="C183" s="36">
        <v>0</v>
      </c>
      <c r="D183" s="36">
        <v>200</v>
      </c>
      <c r="E183" s="36">
        <v>0</v>
      </c>
      <c r="F183" s="31">
        <f t="shared" si="50"/>
        <v>0</v>
      </c>
      <c r="G183" s="31"/>
      <c r="H183" s="6"/>
    </row>
    <row r="184" spans="1:8" s="20" customFormat="1" ht="50.25" customHeight="1" x14ac:dyDescent="0.25">
      <c r="A184" s="33" t="s">
        <v>205</v>
      </c>
      <c r="B184" s="10" t="s">
        <v>206</v>
      </c>
      <c r="C184" s="36">
        <f>C185</f>
        <v>183116.32</v>
      </c>
      <c r="D184" s="36">
        <f>D185</f>
        <v>972276</v>
      </c>
      <c r="E184" s="36">
        <f>E185</f>
        <v>164493.81</v>
      </c>
      <c r="F184" s="31">
        <f t="shared" si="50"/>
        <v>16.918427483554051</v>
      </c>
      <c r="G184" s="31">
        <f t="shared" si="52"/>
        <v>89.83022922260561</v>
      </c>
      <c r="H184" s="6"/>
    </row>
    <row r="185" spans="1:8" s="20" customFormat="1" ht="45.75" customHeight="1" x14ac:dyDescent="0.25">
      <c r="A185" s="33" t="s">
        <v>207</v>
      </c>
      <c r="B185" s="10" t="s">
        <v>208</v>
      </c>
      <c r="C185" s="36">
        <v>183116.32</v>
      </c>
      <c r="D185" s="36">
        <v>972276</v>
      </c>
      <c r="E185" s="36">
        <v>164493.81</v>
      </c>
      <c r="F185" s="31">
        <f t="shared" si="50"/>
        <v>16.918427483554051</v>
      </c>
      <c r="G185" s="31">
        <f t="shared" si="52"/>
        <v>89.83022922260561</v>
      </c>
      <c r="H185" s="6"/>
    </row>
    <row r="186" spans="1:8" s="20" customFormat="1" ht="45.75" customHeight="1" x14ac:dyDescent="0.25">
      <c r="A186" s="33" t="s">
        <v>209</v>
      </c>
      <c r="B186" s="10" t="s">
        <v>210</v>
      </c>
      <c r="C186" s="36">
        <f>C187</f>
        <v>0</v>
      </c>
      <c r="D186" s="36">
        <f>D187</f>
        <v>16541919.24</v>
      </c>
      <c r="E186" s="36">
        <f>E187</f>
        <v>0</v>
      </c>
      <c r="F186" s="31">
        <f t="shared" si="50"/>
        <v>0</v>
      </c>
      <c r="G186" s="31">
        <v>0</v>
      </c>
      <c r="H186" s="6"/>
    </row>
    <row r="187" spans="1:8" s="20" customFormat="1" ht="63" customHeight="1" x14ac:dyDescent="0.25">
      <c r="A187" s="33" t="s">
        <v>211</v>
      </c>
      <c r="B187" s="10" t="s">
        <v>212</v>
      </c>
      <c r="C187" s="36">
        <v>0</v>
      </c>
      <c r="D187" s="36">
        <v>16541919.24</v>
      </c>
      <c r="E187" s="36">
        <v>0</v>
      </c>
      <c r="F187" s="31">
        <f t="shared" si="50"/>
        <v>0</v>
      </c>
      <c r="G187" s="31">
        <v>0</v>
      </c>
      <c r="H187" s="6"/>
    </row>
    <row r="188" spans="1:8" s="20" customFormat="1" ht="35.25" customHeight="1" x14ac:dyDescent="0.25">
      <c r="A188" s="33" t="s">
        <v>213</v>
      </c>
      <c r="B188" s="10" t="s">
        <v>214</v>
      </c>
      <c r="C188" s="36">
        <f>C189+C190+C191</f>
        <v>274343.32</v>
      </c>
      <c r="D188" s="36">
        <f>D189+D190+D191</f>
        <v>1630460</v>
      </c>
      <c r="E188" s="36">
        <f>E189+E190+E191</f>
        <v>279909.56</v>
      </c>
      <c r="F188" s="31">
        <f t="shared" si="50"/>
        <v>17.167520822344613</v>
      </c>
      <c r="G188" s="31">
        <f t="shared" si="52"/>
        <v>102.0289322152987</v>
      </c>
      <c r="H188" s="6"/>
    </row>
    <row r="189" spans="1:8" s="20" customFormat="1" ht="48.75" hidden="1" customHeight="1" x14ac:dyDescent="0.25">
      <c r="A189" s="33" t="s">
        <v>215</v>
      </c>
      <c r="B189" s="10" t="s">
        <v>216</v>
      </c>
      <c r="C189" s="36">
        <v>0</v>
      </c>
      <c r="D189" s="36">
        <v>0</v>
      </c>
      <c r="E189" s="36">
        <v>0</v>
      </c>
      <c r="F189" s="31" t="e">
        <f t="shared" si="50"/>
        <v>#DIV/0!</v>
      </c>
      <c r="G189" s="31" t="e">
        <f t="shared" si="52"/>
        <v>#DIV/0!</v>
      </c>
      <c r="H189" s="6"/>
    </row>
    <row r="190" spans="1:8" s="20" customFormat="1" ht="48.75" customHeight="1" x14ac:dyDescent="0.25">
      <c r="A190" s="33" t="s">
        <v>217</v>
      </c>
      <c r="B190" s="10" t="s">
        <v>218</v>
      </c>
      <c r="C190" s="36">
        <v>101852.07</v>
      </c>
      <c r="D190" s="36">
        <v>815230</v>
      </c>
      <c r="E190" s="36">
        <v>139485.35</v>
      </c>
      <c r="F190" s="31">
        <f t="shared" si="50"/>
        <v>17.109938299620968</v>
      </c>
      <c r="G190" s="31">
        <f t="shared" si="52"/>
        <v>136.94895940750149</v>
      </c>
      <c r="H190" s="6"/>
    </row>
    <row r="191" spans="1:8" s="20" customFormat="1" ht="45" x14ac:dyDescent="0.25">
      <c r="A191" s="33" t="s">
        <v>219</v>
      </c>
      <c r="B191" s="10" t="s">
        <v>220</v>
      </c>
      <c r="C191" s="36">
        <v>172491.25</v>
      </c>
      <c r="D191" s="36">
        <v>815230</v>
      </c>
      <c r="E191" s="36">
        <v>140424.21</v>
      </c>
      <c r="F191" s="31">
        <f t="shared" si="50"/>
        <v>17.225103345068263</v>
      </c>
      <c r="G191" s="31">
        <f t="shared" si="52"/>
        <v>81.40946859623314</v>
      </c>
      <c r="H191" s="6"/>
    </row>
    <row r="192" spans="1:8" s="20" customFormat="1" ht="60" x14ac:dyDescent="0.25">
      <c r="A192" s="33" t="s">
        <v>221</v>
      </c>
      <c r="B192" s="10" t="s">
        <v>222</v>
      </c>
      <c r="C192" s="36">
        <f>C193</f>
        <v>0</v>
      </c>
      <c r="D192" s="36">
        <f>D193</f>
        <v>4850</v>
      </c>
      <c r="E192" s="36">
        <f>E193</f>
        <v>0</v>
      </c>
      <c r="F192" s="31">
        <f t="shared" si="50"/>
        <v>0</v>
      </c>
      <c r="G192" s="31">
        <v>0</v>
      </c>
      <c r="H192" s="6"/>
    </row>
    <row r="193" spans="1:8" s="11" customFormat="1" ht="18.75" customHeight="1" x14ac:dyDescent="0.25">
      <c r="A193" s="33" t="s">
        <v>223</v>
      </c>
      <c r="B193" s="10" t="s">
        <v>224</v>
      </c>
      <c r="C193" s="36">
        <v>0</v>
      </c>
      <c r="D193" s="36">
        <v>4850</v>
      </c>
      <c r="E193" s="36">
        <v>0</v>
      </c>
      <c r="F193" s="31">
        <f t="shared" si="50"/>
        <v>0</v>
      </c>
      <c r="G193" s="31">
        <v>0</v>
      </c>
      <c r="H193" s="41"/>
    </row>
    <row r="194" spans="1:8" s="20" customFormat="1" ht="52.5" hidden="1" customHeight="1" x14ac:dyDescent="0.25">
      <c r="A194" s="33" t="s">
        <v>225</v>
      </c>
      <c r="B194" s="10" t="s">
        <v>226</v>
      </c>
      <c r="C194" s="36">
        <f>C195</f>
        <v>0</v>
      </c>
      <c r="D194" s="36">
        <f>D195</f>
        <v>0</v>
      </c>
      <c r="E194" s="36">
        <f>E195</f>
        <v>0</v>
      </c>
      <c r="F194" s="31" t="e">
        <f t="shared" si="50"/>
        <v>#DIV/0!</v>
      </c>
      <c r="G194" s="31">
        <v>0</v>
      </c>
      <c r="H194" s="6"/>
    </row>
    <row r="195" spans="1:8" s="20" customFormat="1" ht="45" hidden="1" x14ac:dyDescent="0.25">
      <c r="A195" s="33" t="s">
        <v>227</v>
      </c>
      <c r="B195" s="10" t="s">
        <v>228</v>
      </c>
      <c r="C195" s="36">
        <v>0</v>
      </c>
      <c r="D195" s="36">
        <v>0</v>
      </c>
      <c r="E195" s="36">
        <v>0</v>
      </c>
      <c r="F195" s="31" t="e">
        <f t="shared" si="50"/>
        <v>#DIV/0!</v>
      </c>
      <c r="G195" s="31">
        <v>0</v>
      </c>
      <c r="H195" s="6"/>
    </row>
    <row r="196" spans="1:8" s="20" customFormat="1" ht="30" hidden="1" x14ac:dyDescent="0.25">
      <c r="A196" s="33" t="s">
        <v>303</v>
      </c>
      <c r="B196" s="25" t="s">
        <v>305</v>
      </c>
      <c r="C196" s="36">
        <f>C197</f>
        <v>0</v>
      </c>
      <c r="D196" s="36">
        <f>D197</f>
        <v>0</v>
      </c>
      <c r="E196" s="36">
        <f>E197</f>
        <v>0</v>
      </c>
      <c r="F196" s="31" t="e">
        <f t="shared" si="50"/>
        <v>#DIV/0!</v>
      </c>
      <c r="G196" s="31">
        <v>0</v>
      </c>
      <c r="H196" s="6"/>
    </row>
    <row r="197" spans="1:8" s="20" customFormat="1" ht="17.25" hidden="1" customHeight="1" x14ac:dyDescent="0.25">
      <c r="A197" s="33" t="s">
        <v>304</v>
      </c>
      <c r="B197" s="25" t="s">
        <v>306</v>
      </c>
      <c r="C197" s="36">
        <v>0</v>
      </c>
      <c r="D197" s="36">
        <v>0</v>
      </c>
      <c r="E197" s="36">
        <v>0</v>
      </c>
      <c r="F197" s="31" t="e">
        <f t="shared" si="50"/>
        <v>#DIV/0!</v>
      </c>
      <c r="G197" s="31">
        <v>0</v>
      </c>
      <c r="H197" s="6"/>
    </row>
    <row r="198" spans="1:8" s="20" customFormat="1" ht="32.25" customHeight="1" x14ac:dyDescent="0.25">
      <c r="A198" s="33" t="s">
        <v>229</v>
      </c>
      <c r="B198" s="10" t="s">
        <v>230</v>
      </c>
      <c r="C198" s="34">
        <f>C199+C207+C208+C203</f>
        <v>1352042.04</v>
      </c>
      <c r="D198" s="34">
        <f>D199+D201+D207+D208+D203+D205</f>
        <v>16124217.970000001</v>
      </c>
      <c r="E198" s="34">
        <f>E199+E201+E207+E208+E203+E205</f>
        <v>2525820.35</v>
      </c>
      <c r="F198" s="31">
        <f t="shared" si="50"/>
        <v>15.664761879921423</v>
      </c>
      <c r="G198" s="31">
        <f t="shared" si="52"/>
        <v>186.81522284617716</v>
      </c>
      <c r="H198" s="6"/>
    </row>
    <row r="199" spans="1:8" s="11" customFormat="1" ht="60.75" customHeight="1" x14ac:dyDescent="0.25">
      <c r="A199" s="33" t="s">
        <v>231</v>
      </c>
      <c r="B199" s="10" t="s">
        <v>232</v>
      </c>
      <c r="C199" s="34">
        <f>C200+C206</f>
        <v>1185594.06</v>
      </c>
      <c r="D199" s="34">
        <f>D200</f>
        <v>0</v>
      </c>
      <c r="E199" s="34">
        <f>E200</f>
        <v>0</v>
      </c>
      <c r="F199" s="31"/>
      <c r="G199" s="31">
        <f t="shared" si="52"/>
        <v>0</v>
      </c>
      <c r="H199" s="41"/>
    </row>
    <row r="200" spans="1:8" s="20" customFormat="1" ht="78" hidden="1" customHeight="1" x14ac:dyDescent="0.25">
      <c r="A200" s="33" t="s">
        <v>233</v>
      </c>
      <c r="B200" s="10" t="s">
        <v>234</v>
      </c>
      <c r="C200" s="36">
        <v>0</v>
      </c>
      <c r="D200" s="36">
        <v>0</v>
      </c>
      <c r="E200" s="36">
        <v>0</v>
      </c>
      <c r="F200" s="31" t="e">
        <f>E200/D200*100</f>
        <v>#DIV/0!</v>
      </c>
      <c r="G200" s="31" t="e">
        <f t="shared" si="52"/>
        <v>#DIV/0!</v>
      </c>
      <c r="H200" s="6"/>
    </row>
    <row r="201" spans="1:8" s="20" customFormat="1" ht="139.5" customHeight="1" x14ac:dyDescent="0.25">
      <c r="A201" s="33" t="s">
        <v>428</v>
      </c>
      <c r="B201" s="10" t="s">
        <v>431</v>
      </c>
      <c r="C201" s="36">
        <f>C202</f>
        <v>0</v>
      </c>
      <c r="D201" s="36">
        <f t="shared" ref="D201:E201" si="54">D202</f>
        <v>546840</v>
      </c>
      <c r="E201" s="36">
        <f t="shared" si="54"/>
        <v>83174.81</v>
      </c>
      <c r="F201" s="31">
        <f>E201/D201*100</f>
        <v>15.210081559505523</v>
      </c>
      <c r="G201" s="31"/>
      <c r="H201" s="6"/>
    </row>
    <row r="202" spans="1:8" s="20" customFormat="1" ht="139.5" customHeight="1" x14ac:dyDescent="0.25">
      <c r="A202" s="33" t="s">
        <v>429</v>
      </c>
      <c r="B202" s="10" t="s">
        <v>430</v>
      </c>
      <c r="C202" s="36">
        <v>0</v>
      </c>
      <c r="D202" s="36">
        <v>546840</v>
      </c>
      <c r="E202" s="36">
        <v>83174.81</v>
      </c>
      <c r="F202" s="31">
        <f>E202/D202*100</f>
        <v>15.210081559505523</v>
      </c>
      <c r="G202" s="31"/>
      <c r="H202" s="6"/>
    </row>
    <row r="203" spans="1:8" s="20" customFormat="1" ht="80.25" customHeight="1" x14ac:dyDescent="0.25">
      <c r="A203" s="42" t="s">
        <v>389</v>
      </c>
      <c r="B203" s="16" t="s">
        <v>390</v>
      </c>
      <c r="C203" s="36">
        <f>C204</f>
        <v>166447.98000000001</v>
      </c>
      <c r="D203" s="36">
        <f>D204</f>
        <v>1047057.97</v>
      </c>
      <c r="E203" s="36">
        <f>E204</f>
        <v>177145.4</v>
      </c>
      <c r="F203" s="31">
        <f t="shared" ref="F203:F204" si="55">E203/D203*100</f>
        <v>16.91839469021949</v>
      </c>
      <c r="G203" s="31">
        <f t="shared" si="52"/>
        <v>106.42688484414168</v>
      </c>
      <c r="H203" s="6"/>
    </row>
    <row r="204" spans="1:8" s="20" customFormat="1" ht="79.5" customHeight="1" x14ac:dyDescent="0.25">
      <c r="A204" s="42" t="s">
        <v>391</v>
      </c>
      <c r="B204" s="16" t="s">
        <v>392</v>
      </c>
      <c r="C204" s="36">
        <v>166447.98000000001</v>
      </c>
      <c r="D204" s="36">
        <v>1047057.97</v>
      </c>
      <c r="E204" s="36">
        <v>177145.4</v>
      </c>
      <c r="F204" s="31">
        <f t="shared" si="55"/>
        <v>16.91839469021949</v>
      </c>
      <c r="G204" s="31">
        <f t="shared" si="52"/>
        <v>106.42688484414168</v>
      </c>
      <c r="H204" s="6"/>
    </row>
    <row r="205" spans="1:8" s="20" customFormat="1" ht="61.5" customHeight="1" x14ac:dyDescent="0.25">
      <c r="A205" s="33" t="s">
        <v>349</v>
      </c>
      <c r="B205" s="25" t="s">
        <v>332</v>
      </c>
      <c r="C205" s="36">
        <f>C206</f>
        <v>1185594.06</v>
      </c>
      <c r="D205" s="36">
        <f>D206</f>
        <v>14530320</v>
      </c>
      <c r="E205" s="36">
        <f>E206</f>
        <v>2265500.14</v>
      </c>
      <c r="F205" s="31">
        <f t="shared" si="50"/>
        <v>15.591536456182659</v>
      </c>
      <c r="G205" s="31">
        <f t="shared" si="52"/>
        <v>191.08565203169118</v>
      </c>
      <c r="H205" s="6"/>
    </row>
    <row r="206" spans="1:8" s="20" customFormat="1" ht="34.5" customHeight="1" x14ac:dyDescent="0.25">
      <c r="A206" s="33" t="s">
        <v>350</v>
      </c>
      <c r="B206" s="25" t="s">
        <v>351</v>
      </c>
      <c r="C206" s="36">
        <v>1185594.06</v>
      </c>
      <c r="D206" s="36">
        <v>14530320</v>
      </c>
      <c r="E206" s="36">
        <v>2265500.14</v>
      </c>
      <c r="F206" s="31">
        <f t="shared" si="50"/>
        <v>15.591536456182659</v>
      </c>
      <c r="G206" s="31">
        <f t="shared" si="52"/>
        <v>191.08565203169118</v>
      </c>
      <c r="H206" s="6"/>
    </row>
    <row r="207" spans="1:8" s="20" customFormat="1" ht="34.5" hidden="1" customHeight="1" x14ac:dyDescent="0.25">
      <c r="A207" s="33" t="s">
        <v>235</v>
      </c>
      <c r="B207" s="10" t="s">
        <v>236</v>
      </c>
      <c r="C207" s="34">
        <f t="shared" ref="C207:E207" si="56">C208</f>
        <v>0</v>
      </c>
      <c r="D207" s="34">
        <f t="shared" si="56"/>
        <v>0</v>
      </c>
      <c r="E207" s="34">
        <f t="shared" si="56"/>
        <v>0</v>
      </c>
      <c r="F207" s="31" t="e">
        <f t="shared" si="50"/>
        <v>#DIV/0!</v>
      </c>
      <c r="G207" s="31" t="e">
        <f t="shared" si="52"/>
        <v>#DIV/0!</v>
      </c>
      <c r="H207" s="6"/>
    </row>
    <row r="208" spans="1:8" s="11" customFormat="1" ht="48" hidden="1" customHeight="1" x14ac:dyDescent="0.25">
      <c r="A208" s="33" t="s">
        <v>237</v>
      </c>
      <c r="B208" s="10" t="s">
        <v>238</v>
      </c>
      <c r="C208" s="36">
        <v>0</v>
      </c>
      <c r="D208" s="36">
        <v>0</v>
      </c>
      <c r="E208" s="36">
        <v>0</v>
      </c>
      <c r="F208" s="31" t="e">
        <f t="shared" si="50"/>
        <v>#DIV/0!</v>
      </c>
      <c r="G208" s="31" t="e">
        <f t="shared" si="52"/>
        <v>#DIV/0!</v>
      </c>
      <c r="H208" s="41"/>
    </row>
    <row r="209" spans="1:8" s="20" customFormat="1" ht="48.75" hidden="1" customHeight="1" x14ac:dyDescent="0.25">
      <c r="A209" s="33" t="s">
        <v>239</v>
      </c>
      <c r="B209" s="10" t="s">
        <v>240</v>
      </c>
      <c r="C209" s="36">
        <v>0</v>
      </c>
      <c r="D209" s="36">
        <f>D210</f>
        <v>0</v>
      </c>
      <c r="E209" s="36">
        <v>0</v>
      </c>
      <c r="F209" s="31" t="e">
        <f t="shared" si="50"/>
        <v>#DIV/0!</v>
      </c>
      <c r="G209" s="31">
        <v>0</v>
      </c>
      <c r="H209" s="6"/>
    </row>
    <row r="210" spans="1:8" s="20" customFormat="1" ht="48.75" hidden="1" customHeight="1" x14ac:dyDescent="0.25">
      <c r="A210" s="33" t="s">
        <v>241</v>
      </c>
      <c r="B210" s="10" t="s">
        <v>242</v>
      </c>
      <c r="C210" s="36"/>
      <c r="D210" s="36">
        <v>0</v>
      </c>
      <c r="E210" s="36"/>
      <c r="F210" s="31" t="e">
        <f t="shared" si="50"/>
        <v>#DIV/0!</v>
      </c>
      <c r="G210" s="31">
        <v>0</v>
      </c>
      <c r="H210" s="6"/>
    </row>
    <row r="211" spans="1:8" s="20" customFormat="1" ht="30" hidden="1" x14ac:dyDescent="0.25">
      <c r="A211" s="33" t="s">
        <v>243</v>
      </c>
      <c r="B211" s="10" t="s">
        <v>244</v>
      </c>
      <c r="C211" s="36"/>
      <c r="D211" s="36"/>
      <c r="E211" s="36"/>
      <c r="F211" s="31" t="e">
        <f t="shared" si="50"/>
        <v>#DIV/0!</v>
      </c>
      <c r="G211" s="31" t="e">
        <f t="shared" si="52"/>
        <v>#DIV/0!</v>
      </c>
      <c r="H211" s="6"/>
    </row>
    <row r="212" spans="1:8" s="20" customFormat="1" ht="30" hidden="1" x14ac:dyDescent="0.25">
      <c r="A212" s="33" t="s">
        <v>241</v>
      </c>
      <c r="B212" s="10" t="s">
        <v>245</v>
      </c>
      <c r="C212" s="36"/>
      <c r="D212" s="36">
        <v>0</v>
      </c>
      <c r="E212" s="36"/>
      <c r="F212" s="31" t="e">
        <f t="shared" si="50"/>
        <v>#DIV/0!</v>
      </c>
      <c r="G212" s="31">
        <v>0</v>
      </c>
      <c r="H212" s="6"/>
    </row>
    <row r="213" spans="1:8" s="20" customFormat="1" ht="30" hidden="1" x14ac:dyDescent="0.25">
      <c r="A213" s="33" t="s">
        <v>243</v>
      </c>
      <c r="B213" s="10" t="s">
        <v>246</v>
      </c>
      <c r="C213" s="36"/>
      <c r="D213" s="36"/>
      <c r="E213" s="36"/>
      <c r="F213" s="31" t="e">
        <f t="shared" si="50"/>
        <v>#DIV/0!</v>
      </c>
      <c r="G213" s="31" t="e">
        <f t="shared" si="52"/>
        <v>#DIV/0!</v>
      </c>
      <c r="H213" s="6"/>
    </row>
    <row r="214" spans="1:8" s="20" customFormat="1" ht="105" x14ac:dyDescent="0.25">
      <c r="A214" s="43" t="s">
        <v>409</v>
      </c>
      <c r="B214" s="24" t="s">
        <v>412</v>
      </c>
      <c r="C214" s="36">
        <f>C215+C216</f>
        <v>-214075.59</v>
      </c>
      <c r="D214" s="36">
        <f>D215+D216</f>
        <v>0</v>
      </c>
      <c r="E214" s="36">
        <f>E215+E216</f>
        <v>0</v>
      </c>
      <c r="F214" s="31"/>
      <c r="G214" s="31">
        <f t="shared" si="52"/>
        <v>0</v>
      </c>
      <c r="H214" s="6"/>
    </row>
    <row r="215" spans="1:8" s="20" customFormat="1" ht="90" x14ac:dyDescent="0.25">
      <c r="A215" s="43" t="s">
        <v>410</v>
      </c>
      <c r="B215" s="24" t="s">
        <v>413</v>
      </c>
      <c r="C215" s="36">
        <v>-185425.81</v>
      </c>
      <c r="D215" s="36">
        <v>0</v>
      </c>
      <c r="E215" s="36">
        <v>0</v>
      </c>
      <c r="F215" s="31"/>
      <c r="G215" s="31">
        <f t="shared" si="52"/>
        <v>0</v>
      </c>
      <c r="H215" s="6"/>
    </row>
    <row r="216" spans="1:8" s="20" customFormat="1" ht="96.75" customHeight="1" x14ac:dyDescent="0.25">
      <c r="A216" s="43" t="s">
        <v>411</v>
      </c>
      <c r="B216" s="24" t="s">
        <v>414</v>
      </c>
      <c r="C216" s="36">
        <v>-28649.78</v>
      </c>
      <c r="D216" s="36">
        <v>0</v>
      </c>
      <c r="E216" s="36">
        <v>0</v>
      </c>
      <c r="F216" s="31"/>
      <c r="G216" s="31">
        <f t="shared" si="52"/>
        <v>0</v>
      </c>
      <c r="H216" s="6"/>
    </row>
    <row r="217" spans="1:8" s="20" customFormat="1" ht="75" x14ac:dyDescent="0.25">
      <c r="A217" s="43" t="s">
        <v>433</v>
      </c>
      <c r="B217" s="10" t="s">
        <v>432</v>
      </c>
      <c r="C217" s="36">
        <f>C218</f>
        <v>0</v>
      </c>
      <c r="D217" s="36">
        <f t="shared" ref="D217:E219" si="57">D218</f>
        <v>66807</v>
      </c>
      <c r="E217" s="36">
        <f t="shared" si="57"/>
        <v>66807</v>
      </c>
      <c r="F217" s="31">
        <f t="shared" ref="F217:F220" si="58">E217/D217*100</f>
        <v>100</v>
      </c>
      <c r="G217" s="31"/>
      <c r="H217" s="6"/>
    </row>
    <row r="218" spans="1:8" s="20" customFormat="1" ht="90" x14ac:dyDescent="0.25">
      <c r="A218" s="43" t="s">
        <v>435</v>
      </c>
      <c r="B218" s="10" t="s">
        <v>434</v>
      </c>
      <c r="C218" s="36">
        <f>C219</f>
        <v>0</v>
      </c>
      <c r="D218" s="36">
        <f t="shared" si="57"/>
        <v>66807</v>
      </c>
      <c r="E218" s="36">
        <f t="shared" si="57"/>
        <v>66807</v>
      </c>
      <c r="F218" s="31">
        <f t="shared" si="58"/>
        <v>100</v>
      </c>
      <c r="G218" s="31"/>
      <c r="H218" s="6"/>
    </row>
    <row r="219" spans="1:8" s="20" customFormat="1" ht="30" x14ac:dyDescent="0.25">
      <c r="A219" s="43" t="s">
        <v>437</v>
      </c>
      <c r="B219" s="10" t="s">
        <v>436</v>
      </c>
      <c r="C219" s="36">
        <f>C220</f>
        <v>0</v>
      </c>
      <c r="D219" s="36">
        <f t="shared" si="57"/>
        <v>66807</v>
      </c>
      <c r="E219" s="36">
        <f t="shared" si="57"/>
        <v>66807</v>
      </c>
      <c r="F219" s="31">
        <f t="shared" si="58"/>
        <v>100</v>
      </c>
      <c r="G219" s="31"/>
      <c r="H219" s="6"/>
    </row>
    <row r="220" spans="1:8" s="20" customFormat="1" ht="31.5" customHeight="1" x14ac:dyDescent="0.25">
      <c r="A220" s="43" t="s">
        <v>439</v>
      </c>
      <c r="B220" s="10" t="s">
        <v>438</v>
      </c>
      <c r="C220" s="36">
        <v>0</v>
      </c>
      <c r="D220" s="36">
        <v>66807</v>
      </c>
      <c r="E220" s="36">
        <v>66807</v>
      </c>
      <c r="F220" s="31">
        <f t="shared" si="58"/>
        <v>100</v>
      </c>
      <c r="G220" s="31"/>
      <c r="H220" s="6"/>
    </row>
    <row r="221" spans="1:8" s="20" customFormat="1" ht="45" x14ac:dyDescent="0.25">
      <c r="A221" s="33" t="s">
        <v>247</v>
      </c>
      <c r="B221" s="10" t="s">
        <v>248</v>
      </c>
      <c r="C221" s="36">
        <f>C222</f>
        <v>0</v>
      </c>
      <c r="D221" s="36">
        <f t="shared" ref="D221" si="59">D222</f>
        <v>-69715.240000000005</v>
      </c>
      <c r="E221" s="36">
        <f>E222</f>
        <v>-69715.240000000005</v>
      </c>
      <c r="F221" s="31">
        <v>0</v>
      </c>
      <c r="G221" s="31"/>
      <c r="H221" s="6"/>
    </row>
    <row r="222" spans="1:8" s="20" customFormat="1" ht="45" x14ac:dyDescent="0.25">
      <c r="A222" s="33" t="s">
        <v>5</v>
      </c>
      <c r="B222" s="10" t="s">
        <v>249</v>
      </c>
      <c r="C222" s="36">
        <f>C223+C224</f>
        <v>0</v>
      </c>
      <c r="D222" s="36">
        <f t="shared" ref="D222" si="60">D223+D224</f>
        <v>-69715.240000000005</v>
      </c>
      <c r="E222" s="36">
        <f>E223+E224</f>
        <v>-69715.240000000005</v>
      </c>
      <c r="F222" s="31">
        <v>0</v>
      </c>
      <c r="G222" s="31"/>
      <c r="H222" s="6"/>
    </row>
    <row r="223" spans="1:8" s="20" customFormat="1" ht="45" x14ac:dyDescent="0.25">
      <c r="A223" s="33" t="s">
        <v>6</v>
      </c>
      <c r="B223" s="10" t="s">
        <v>250</v>
      </c>
      <c r="C223" s="36">
        <v>0</v>
      </c>
      <c r="D223" s="36">
        <v>-69715.240000000005</v>
      </c>
      <c r="E223" s="36">
        <v>-69715.240000000005</v>
      </c>
      <c r="F223" s="31">
        <v>0</v>
      </c>
      <c r="G223" s="31"/>
      <c r="H223" s="6"/>
    </row>
    <row r="224" spans="1:8" s="20" customFormat="1" ht="75.75" hidden="1" customHeight="1" x14ac:dyDescent="0.25">
      <c r="A224" s="33" t="s">
        <v>352</v>
      </c>
      <c r="B224" s="25" t="s">
        <v>353</v>
      </c>
      <c r="C224" s="36">
        <v>0</v>
      </c>
      <c r="D224" s="36">
        <v>0</v>
      </c>
      <c r="E224" s="36">
        <v>0</v>
      </c>
      <c r="F224" s="31">
        <v>0</v>
      </c>
      <c r="G224" s="31" t="e">
        <f t="shared" si="52"/>
        <v>#DIV/0!</v>
      </c>
      <c r="H224" s="6"/>
    </row>
    <row r="225" spans="1:7" s="46" customFormat="1" ht="21.75" customHeight="1" x14ac:dyDescent="0.25">
      <c r="A225" s="44" t="s">
        <v>3</v>
      </c>
      <c r="B225" s="16"/>
      <c r="C225" s="45">
        <f>C4+C136</f>
        <v>85624524.139999986</v>
      </c>
      <c r="D225" s="45">
        <f>D4+D136</f>
        <v>880802337</v>
      </c>
      <c r="E225" s="45">
        <f>E4+E136</f>
        <v>131688900.44000001</v>
      </c>
      <c r="F225" s="31">
        <f t="shared" ref="F225" si="61">E225/D225*100</f>
        <v>14.951016239186025</v>
      </c>
      <c r="G225" s="31">
        <f t="shared" ref="G225" si="62">E225/C225*100</f>
        <v>153.79811071963761</v>
      </c>
    </row>
    <row r="226" spans="1:7" hidden="1" x14ac:dyDescent="0.25">
      <c r="A226" s="17"/>
      <c r="B226" s="18"/>
      <c r="C226" s="19"/>
      <c r="D226" s="19"/>
      <c r="E226" s="19"/>
    </row>
    <row r="228" spans="1:7" s="22" customFormat="1" ht="47.25" x14ac:dyDescent="0.25">
      <c r="A228" s="21" t="s">
        <v>441</v>
      </c>
      <c r="E228" s="22" t="s">
        <v>440</v>
      </c>
    </row>
    <row r="229" spans="1:7" s="6" customFormat="1" x14ac:dyDescent="0.25"/>
    <row r="230" spans="1:7" s="6" customFormat="1" x14ac:dyDescent="0.25">
      <c r="A230" s="6" t="s">
        <v>442</v>
      </c>
    </row>
    <row r="231" spans="1:7" s="6" customFormat="1" x14ac:dyDescent="0.25">
      <c r="A231" s="6" t="s">
        <v>388</v>
      </c>
    </row>
    <row r="232" spans="1:7" s="6" customFormat="1" x14ac:dyDescent="0.25"/>
  </sheetData>
  <mergeCells count="1">
    <mergeCell ref="A1:G1"/>
  </mergeCells>
  <pageMargins left="0.11811023622047245" right="0.11811023622047245" top="0.74803149606299213" bottom="0.35433070866141736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2025-04-22T07:49:08Z</dcterms:modified>
</cp:coreProperties>
</file>