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85" windowWidth="14805" windowHeight="7530"/>
  </bookViews>
  <sheets>
    <sheet name=" 2024 год" sheetId="6" r:id="rId1"/>
  </sheets>
  <definedNames>
    <definedName name="_xlnm.Print_Titles" localSheetId="0">' 2024 год'!$5:$5</definedName>
    <definedName name="_xlnm.Print_Area" localSheetId="0">' 2024 год'!$A$1:$H$223</definedName>
  </definedNames>
  <calcPr calcId="145621"/>
</workbook>
</file>

<file path=xl/calcChain.xml><?xml version="1.0" encoding="utf-8"?>
<calcChain xmlns="http://schemas.openxmlformats.org/spreadsheetml/2006/main">
  <c r="G216" i="6" l="1"/>
  <c r="F216" i="6"/>
  <c r="D215" i="6"/>
  <c r="D214" i="6" s="1"/>
  <c r="D213" i="6" s="1"/>
  <c r="E215" i="6"/>
  <c r="E214" i="6" s="1"/>
  <c r="E213" i="6" s="1"/>
  <c r="G213" i="6" s="1"/>
  <c r="C215" i="6"/>
  <c r="C214" i="6" s="1"/>
  <c r="C213" i="6" s="1"/>
  <c r="C173" i="6"/>
  <c r="E173" i="6"/>
  <c r="D173" i="6"/>
  <c r="E153" i="6"/>
  <c r="D153" i="6"/>
  <c r="C159" i="6"/>
  <c r="G199" i="6"/>
  <c r="F199" i="6"/>
  <c r="D198" i="6"/>
  <c r="E198" i="6"/>
  <c r="C198" i="6"/>
  <c r="F182" i="6"/>
  <c r="G182" i="6"/>
  <c r="F215" i="6" l="1"/>
  <c r="G215" i="6"/>
  <c r="F214" i="6"/>
  <c r="G214" i="6"/>
  <c r="G198" i="6"/>
  <c r="F213" i="6"/>
  <c r="F198" i="6"/>
  <c r="G154" i="6" l="1"/>
  <c r="G156" i="6"/>
  <c r="F153" i="6"/>
  <c r="F154" i="6"/>
  <c r="F155" i="6"/>
  <c r="F156" i="6"/>
  <c r="E155" i="6"/>
  <c r="D155" i="6"/>
  <c r="G146" i="6" l="1"/>
  <c r="F145" i="6"/>
  <c r="F146" i="6"/>
  <c r="E145" i="6"/>
  <c r="D145" i="6"/>
  <c r="D56" i="6" l="1"/>
  <c r="D9" i="6" l="1"/>
  <c r="E9" i="6"/>
  <c r="C9" i="6"/>
  <c r="C8" i="6" s="1"/>
  <c r="F16" i="6"/>
  <c r="G16" i="6"/>
  <c r="F15" i="6"/>
  <c r="G15" i="6"/>
  <c r="F14" i="6"/>
  <c r="G14" i="6"/>
  <c r="C157" i="6" l="1"/>
  <c r="C153" i="6"/>
  <c r="G153" i="6" s="1"/>
  <c r="C155" i="6"/>
  <c r="G155" i="6" s="1"/>
  <c r="C145" i="6"/>
  <c r="G145" i="6" s="1"/>
  <c r="G201" i="6"/>
  <c r="F201" i="6"/>
  <c r="D200" i="6"/>
  <c r="E200" i="6"/>
  <c r="C200" i="6"/>
  <c r="D205" i="6"/>
  <c r="E205" i="6"/>
  <c r="C205" i="6"/>
  <c r="C202" i="6"/>
  <c r="D162" i="6"/>
  <c r="F166" i="6"/>
  <c r="F200" i="6" l="1"/>
  <c r="G200" i="6"/>
  <c r="G160" i="6"/>
  <c r="F160" i="6"/>
  <c r="E159" i="6"/>
  <c r="G159" i="6" s="1"/>
  <c r="D159" i="6"/>
  <c r="C147" i="6"/>
  <c r="G144" i="6"/>
  <c r="F144" i="6"/>
  <c r="D143" i="6"/>
  <c r="E143" i="6"/>
  <c r="C143" i="6"/>
  <c r="G142" i="6"/>
  <c r="F142" i="6"/>
  <c r="D141" i="6"/>
  <c r="E141" i="6"/>
  <c r="C141" i="6"/>
  <c r="E56" i="6"/>
  <c r="C56" i="6"/>
  <c r="D41" i="6"/>
  <c r="E41" i="6"/>
  <c r="C19" i="6"/>
  <c r="E85" i="6"/>
  <c r="D85" i="6"/>
  <c r="C125" i="6"/>
  <c r="C117" i="6"/>
  <c r="C119" i="6"/>
  <c r="C112" i="6"/>
  <c r="G113" i="6"/>
  <c r="F113" i="6"/>
  <c r="E112" i="6"/>
  <c r="E109" i="6" s="1"/>
  <c r="D112" i="6"/>
  <c r="D109" i="6" s="1"/>
  <c r="C107" i="6"/>
  <c r="G108" i="6"/>
  <c r="F108" i="6"/>
  <c r="E107" i="6"/>
  <c r="D107" i="6"/>
  <c r="C105" i="6"/>
  <c r="C99" i="6"/>
  <c r="C97" i="6"/>
  <c r="C95" i="6"/>
  <c r="C93" i="6"/>
  <c r="F90" i="6"/>
  <c r="G90" i="6"/>
  <c r="E88" i="6"/>
  <c r="D88" i="6"/>
  <c r="C88" i="6"/>
  <c r="F87" i="6"/>
  <c r="G87" i="6"/>
  <c r="G143" i="6" l="1"/>
  <c r="F143" i="6"/>
  <c r="F159" i="6"/>
  <c r="G141" i="6"/>
  <c r="F141" i="6"/>
  <c r="G112" i="6"/>
  <c r="C116" i="6"/>
  <c r="F112" i="6"/>
  <c r="C109" i="6"/>
  <c r="G107" i="6"/>
  <c r="F107" i="6"/>
  <c r="G67" i="6"/>
  <c r="G68" i="6"/>
  <c r="F67" i="6"/>
  <c r="F68" i="6"/>
  <c r="D66" i="6"/>
  <c r="E66" i="6"/>
  <c r="C66" i="6"/>
  <c r="G74" i="6"/>
  <c r="F74" i="6"/>
  <c r="D73" i="6"/>
  <c r="E73" i="6"/>
  <c r="C73" i="6"/>
  <c r="C25" i="6"/>
  <c r="C23" i="6"/>
  <c r="D21" i="6"/>
  <c r="C21" i="6"/>
  <c r="F73" i="6" l="1"/>
  <c r="G66" i="6"/>
  <c r="G73" i="6"/>
  <c r="F66" i="6"/>
  <c r="G118" i="6"/>
  <c r="G120" i="6"/>
  <c r="G121" i="6"/>
  <c r="G122" i="6"/>
  <c r="G123" i="6"/>
  <c r="G124" i="6"/>
  <c r="G126" i="6"/>
  <c r="G131" i="6"/>
  <c r="G133" i="6"/>
  <c r="G135" i="6"/>
  <c r="G140" i="6"/>
  <c r="G148" i="6"/>
  <c r="G150" i="6"/>
  <c r="G152" i="6"/>
  <c r="G158" i="6"/>
  <c r="G163" i="6"/>
  <c r="G164" i="6"/>
  <c r="G167" i="6"/>
  <c r="G168" i="6"/>
  <c r="G169" i="6"/>
  <c r="G170" i="6"/>
  <c r="G174" i="6"/>
  <c r="G176" i="6"/>
  <c r="G177" i="6"/>
  <c r="G178" i="6"/>
  <c r="G179" i="6"/>
  <c r="G180" i="6"/>
  <c r="G181" i="6"/>
  <c r="G184" i="6"/>
  <c r="G186" i="6"/>
  <c r="G188" i="6"/>
  <c r="G190" i="6"/>
  <c r="G192" i="6"/>
  <c r="G194" i="6"/>
  <c r="G197" i="6"/>
  <c r="G203" i="6"/>
  <c r="G206" i="6"/>
  <c r="F120" i="6"/>
  <c r="F121" i="6"/>
  <c r="F122" i="6"/>
  <c r="F123" i="6"/>
  <c r="F124" i="6"/>
  <c r="F126" i="6"/>
  <c r="F131" i="6"/>
  <c r="F133" i="6"/>
  <c r="F135" i="6"/>
  <c r="F140" i="6"/>
  <c r="F148" i="6"/>
  <c r="F150" i="6"/>
  <c r="F152" i="6"/>
  <c r="F158" i="6"/>
  <c r="F163" i="6"/>
  <c r="F164" i="6"/>
  <c r="F165" i="6"/>
  <c r="F167" i="6"/>
  <c r="F168" i="6"/>
  <c r="F169" i="6"/>
  <c r="F170" i="6"/>
  <c r="F174" i="6"/>
  <c r="F175" i="6"/>
  <c r="F176" i="6"/>
  <c r="F177" i="6"/>
  <c r="F178" i="6"/>
  <c r="F179" i="6"/>
  <c r="F180" i="6"/>
  <c r="F181" i="6"/>
  <c r="F184" i="6"/>
  <c r="F186" i="6"/>
  <c r="F188" i="6"/>
  <c r="F190" i="6"/>
  <c r="F192" i="6"/>
  <c r="F194" i="6"/>
  <c r="F197" i="6"/>
  <c r="F203" i="6"/>
  <c r="F206" i="6"/>
  <c r="F212" i="6"/>
  <c r="E211" i="6"/>
  <c r="E210" i="6"/>
  <c r="G208" i="6"/>
  <c r="E204" i="6"/>
  <c r="E202" i="6"/>
  <c r="G202" i="6" s="1"/>
  <c r="E196" i="6"/>
  <c r="E195" i="6" s="1"/>
  <c r="E193" i="6"/>
  <c r="G193" i="6" s="1"/>
  <c r="E191" i="6"/>
  <c r="E189" i="6"/>
  <c r="E187" i="6"/>
  <c r="E185" i="6"/>
  <c r="E183" i="6"/>
  <c r="E172" i="6"/>
  <c r="E162" i="6"/>
  <c r="E161" i="6" s="1"/>
  <c r="E157" i="6"/>
  <c r="G157" i="6" s="1"/>
  <c r="E151" i="6"/>
  <c r="E149" i="6"/>
  <c r="E147" i="6"/>
  <c r="E139" i="6"/>
  <c r="E138" i="6" s="1"/>
  <c r="E136" i="6"/>
  <c r="E134" i="6"/>
  <c r="G134" i="6" s="1"/>
  <c r="E132" i="6"/>
  <c r="E130" i="6"/>
  <c r="E129" i="6" s="1"/>
  <c r="E125" i="6"/>
  <c r="E119" i="6"/>
  <c r="G119" i="6" s="1"/>
  <c r="E117" i="6"/>
  <c r="E114" i="6"/>
  <c r="E105" i="6"/>
  <c r="E101" i="6"/>
  <c r="E99" i="6"/>
  <c r="E97" i="6"/>
  <c r="E95" i="6"/>
  <c r="E93" i="6"/>
  <c r="E91" i="6"/>
  <c r="E81" i="6"/>
  <c r="E77" i="6"/>
  <c r="E70" i="6"/>
  <c r="E69" i="6" s="1"/>
  <c r="E65" i="6" s="1"/>
  <c r="E63" i="6"/>
  <c r="E61" i="6"/>
  <c r="E53" i="6"/>
  <c r="E52" i="6" s="1"/>
  <c r="E50" i="6"/>
  <c r="E49" i="6" s="1"/>
  <c r="E44" i="6"/>
  <c r="E40" i="6" s="1"/>
  <c r="E37" i="6"/>
  <c r="E36" i="6" s="1"/>
  <c r="E31" i="6"/>
  <c r="E25" i="6"/>
  <c r="E23" i="6"/>
  <c r="E21" i="6"/>
  <c r="E19" i="6"/>
  <c r="E8" i="6"/>
  <c r="D211" i="6"/>
  <c r="D210" i="6"/>
  <c r="F208" i="6"/>
  <c r="D204" i="6"/>
  <c r="D202" i="6"/>
  <c r="F202" i="6" s="1"/>
  <c r="D196" i="6"/>
  <c r="D195" i="6" s="1"/>
  <c r="D193" i="6"/>
  <c r="D191" i="6"/>
  <c r="D189" i="6"/>
  <c r="D187" i="6"/>
  <c r="D185" i="6"/>
  <c r="D183" i="6"/>
  <c r="D172" i="6"/>
  <c r="D161" i="6"/>
  <c r="D157" i="6"/>
  <c r="D151" i="6"/>
  <c r="D149" i="6"/>
  <c r="D147" i="6"/>
  <c r="D139" i="6"/>
  <c r="F137" i="6"/>
  <c r="D134" i="6"/>
  <c r="D132" i="6"/>
  <c r="D130" i="6"/>
  <c r="D125" i="6"/>
  <c r="D119" i="6"/>
  <c r="D117" i="6"/>
  <c r="D114" i="6"/>
  <c r="D105" i="6"/>
  <c r="D101" i="6"/>
  <c r="D99" i="6"/>
  <c r="D97" i="6"/>
  <c r="D95" i="6"/>
  <c r="D93" i="6"/>
  <c r="D91" i="6"/>
  <c r="D81" i="6"/>
  <c r="D77" i="6"/>
  <c r="D70" i="6"/>
  <c r="D69" i="6" s="1"/>
  <c r="D65" i="6" s="1"/>
  <c r="D63" i="6"/>
  <c r="D61" i="6"/>
  <c r="D53" i="6"/>
  <c r="D52" i="6" s="1"/>
  <c r="D50" i="6"/>
  <c r="D49" i="6" s="1"/>
  <c r="D44" i="6"/>
  <c r="D40" i="6" s="1"/>
  <c r="D37" i="6"/>
  <c r="D36" i="6" s="1"/>
  <c r="D31" i="6"/>
  <c r="D25" i="6"/>
  <c r="D23" i="6"/>
  <c r="D19" i="6"/>
  <c r="D8" i="6"/>
  <c r="G212" i="6"/>
  <c r="C211" i="6"/>
  <c r="C204" i="6"/>
  <c r="C196" i="6"/>
  <c r="C195" i="6" s="1"/>
  <c r="C191" i="6"/>
  <c r="C189" i="6"/>
  <c r="G189" i="6" s="1"/>
  <c r="C187" i="6"/>
  <c r="C185" i="6"/>
  <c r="C183" i="6"/>
  <c r="G175" i="6"/>
  <c r="G165" i="6"/>
  <c r="C162" i="6"/>
  <c r="C161" i="6" s="1"/>
  <c r="C151" i="6"/>
  <c r="C149" i="6"/>
  <c r="C139" i="6"/>
  <c r="C132" i="6"/>
  <c r="C130" i="6"/>
  <c r="C129" i="6" s="1"/>
  <c r="C101" i="6"/>
  <c r="C91" i="6"/>
  <c r="C85" i="6"/>
  <c r="C81" i="6"/>
  <c r="C77" i="6"/>
  <c r="C70" i="6"/>
  <c r="C69" i="6" s="1"/>
  <c r="C65" i="6" s="1"/>
  <c r="C63" i="6"/>
  <c r="C61" i="6"/>
  <c r="C60" i="6"/>
  <c r="C59" i="6" s="1"/>
  <c r="C53" i="6"/>
  <c r="C52" i="6" s="1"/>
  <c r="C50" i="6"/>
  <c r="C49" i="6" s="1"/>
  <c r="C47" i="6"/>
  <c r="C46" i="6" s="1"/>
  <c r="C44" i="6"/>
  <c r="C41" i="6"/>
  <c r="C36" i="6"/>
  <c r="C31" i="6"/>
  <c r="C28" i="6"/>
  <c r="C18" i="6"/>
  <c r="C17" i="6" s="1"/>
  <c r="C138" i="6" l="1"/>
  <c r="D138" i="6"/>
  <c r="E60" i="6"/>
  <c r="E59" i="6" s="1"/>
  <c r="D18" i="6"/>
  <c r="E116" i="6"/>
  <c r="D76" i="6"/>
  <c r="C76" i="6"/>
  <c r="C75" i="6" s="1"/>
  <c r="D116" i="6"/>
  <c r="E76" i="6"/>
  <c r="E75" i="6" s="1"/>
  <c r="C40" i="6"/>
  <c r="C39" i="6" s="1"/>
  <c r="F196" i="6"/>
  <c r="F187" i="6"/>
  <c r="F151" i="6"/>
  <c r="E39" i="6"/>
  <c r="D60" i="6"/>
  <c r="D59" i="6" s="1"/>
  <c r="F130" i="6"/>
  <c r="G185" i="6"/>
  <c r="D171" i="6"/>
  <c r="G161" i="6"/>
  <c r="F147" i="6"/>
  <c r="F210" i="6"/>
  <c r="D136" i="6"/>
  <c r="F136" i="6" s="1"/>
  <c r="F125" i="6"/>
  <c r="G151" i="6"/>
  <c r="F173" i="6"/>
  <c r="F189" i="6"/>
  <c r="C172" i="6"/>
  <c r="G172" i="6" s="1"/>
  <c r="E18" i="6"/>
  <c r="G139" i="6"/>
  <c r="F183" i="6"/>
  <c r="F191" i="6"/>
  <c r="G211" i="6"/>
  <c r="G205" i="6"/>
  <c r="F132" i="6"/>
  <c r="G149" i="6"/>
  <c r="G187" i="6"/>
  <c r="G196" i="6"/>
  <c r="C27" i="6"/>
  <c r="C210" i="6"/>
  <c r="D27" i="6"/>
  <c r="F211" i="6"/>
  <c r="F205" i="6"/>
  <c r="F193" i="6"/>
  <c r="F185" i="6"/>
  <c r="F172" i="6"/>
  <c r="F157" i="6"/>
  <c r="F149" i="6"/>
  <c r="F139" i="6"/>
  <c r="G191" i="6"/>
  <c r="G183" i="6"/>
  <c r="G147" i="6"/>
  <c r="G137" i="6"/>
  <c r="G125" i="6"/>
  <c r="F204" i="6"/>
  <c r="F162" i="6"/>
  <c r="F134" i="6"/>
  <c r="G136" i="6"/>
  <c r="G132" i="6"/>
  <c r="E27" i="6"/>
  <c r="E171" i="6"/>
  <c r="F161" i="6"/>
  <c r="D39" i="6"/>
  <c r="G204" i="6"/>
  <c r="G162" i="6"/>
  <c r="G130" i="6"/>
  <c r="D129" i="6" l="1"/>
  <c r="G210" i="6"/>
  <c r="D75" i="6"/>
  <c r="D7" i="6" s="1"/>
  <c r="F195" i="6"/>
  <c r="G195" i="6"/>
  <c r="C7" i="6"/>
  <c r="E7" i="6"/>
  <c r="C171" i="6"/>
  <c r="C128" i="6" s="1"/>
  <c r="C127" i="6" s="1"/>
  <c r="G173" i="6"/>
  <c r="D128" i="6"/>
  <c r="D127" i="6" s="1"/>
  <c r="F171" i="6"/>
  <c r="E128" i="6"/>
  <c r="E127" i="6" s="1"/>
  <c r="G129" i="6"/>
  <c r="G138" i="6"/>
  <c r="F138" i="6"/>
  <c r="G171" i="6" l="1"/>
  <c r="C217" i="6"/>
  <c r="D217" i="6"/>
  <c r="F129" i="6"/>
  <c r="F128" i="6"/>
  <c r="G128" i="6"/>
  <c r="G127" i="6" l="1"/>
  <c r="F127" i="6"/>
  <c r="E217" i="6"/>
  <c r="F217" i="6" l="1"/>
  <c r="G217" i="6"/>
  <c r="G117" i="6" l="1"/>
  <c r="F119" i="6"/>
  <c r="F118" i="6"/>
  <c r="G106" i="6"/>
  <c r="F106" i="6"/>
  <c r="G70" i="6"/>
  <c r="F70" i="6"/>
  <c r="G105" i="6" l="1"/>
  <c r="G69" i="6"/>
  <c r="F105" i="6"/>
  <c r="F69" i="6"/>
  <c r="F117" i="6" l="1"/>
  <c r="G84" i="6" l="1"/>
  <c r="F84" i="6"/>
  <c r="G83" i="6"/>
  <c r="F83" i="6" l="1"/>
  <c r="G111" i="6"/>
  <c r="G114" i="6"/>
  <c r="G115" i="6"/>
  <c r="G116" i="6"/>
  <c r="F111" i="6"/>
  <c r="F114" i="6"/>
  <c r="F115" i="6"/>
  <c r="F116" i="6"/>
  <c r="G11" i="6"/>
  <c r="G12" i="6"/>
  <c r="G13" i="6"/>
  <c r="G17" i="6"/>
  <c r="G20" i="6"/>
  <c r="G21" i="6"/>
  <c r="G22" i="6"/>
  <c r="G23" i="6"/>
  <c r="G26" i="6"/>
  <c r="G27" i="6"/>
  <c r="G29" i="6"/>
  <c r="G30" i="6"/>
  <c r="G32" i="6"/>
  <c r="G35" i="6"/>
  <c r="G38" i="6"/>
  <c r="G41" i="6"/>
  <c r="G44" i="6"/>
  <c r="G45" i="6"/>
  <c r="G48" i="6"/>
  <c r="G49" i="6"/>
  <c r="G51" i="6"/>
  <c r="G54" i="6"/>
  <c r="G57" i="6"/>
  <c r="G60" i="6"/>
  <c r="G61" i="6"/>
  <c r="G62" i="6"/>
  <c r="G63" i="6"/>
  <c r="G72" i="6"/>
  <c r="G77" i="6"/>
  <c r="G78" i="6"/>
  <c r="G81" i="6"/>
  <c r="G82" i="6"/>
  <c r="G88" i="6"/>
  <c r="G89" i="6"/>
  <c r="G91" i="6"/>
  <c r="G93" i="6"/>
  <c r="G96" i="6"/>
  <c r="G98" i="6"/>
  <c r="G99" i="6"/>
  <c r="G101" i="6"/>
  <c r="G102" i="6"/>
  <c r="G104" i="6"/>
  <c r="F11" i="6"/>
  <c r="F12" i="6"/>
  <c r="F13" i="6"/>
  <c r="F17" i="6"/>
  <c r="F20" i="6"/>
  <c r="F21" i="6"/>
  <c r="F22" i="6"/>
  <c r="F23" i="6"/>
  <c r="F26" i="6"/>
  <c r="F27" i="6"/>
  <c r="F29" i="6"/>
  <c r="F30" i="6"/>
  <c r="F32" i="6"/>
  <c r="F35" i="6"/>
  <c r="F38" i="6"/>
  <c r="F41" i="6"/>
  <c r="F44" i="6"/>
  <c r="F45" i="6"/>
  <c r="F48" i="6"/>
  <c r="F49" i="6"/>
  <c r="F51" i="6"/>
  <c r="F54" i="6"/>
  <c r="F57" i="6"/>
  <c r="F60" i="6"/>
  <c r="F61" i="6"/>
  <c r="F62" i="6"/>
  <c r="F63" i="6"/>
  <c r="F72" i="6"/>
  <c r="F77" i="6"/>
  <c r="F78" i="6"/>
  <c r="F81" i="6"/>
  <c r="F82" i="6"/>
  <c r="F88" i="6"/>
  <c r="F89" i="6"/>
  <c r="F91" i="6"/>
  <c r="F93" i="6"/>
  <c r="F96" i="6"/>
  <c r="F98" i="6"/>
  <c r="F99" i="6"/>
  <c r="F101" i="6"/>
  <c r="F102" i="6"/>
  <c r="F104" i="6"/>
  <c r="G109" i="6" l="1"/>
  <c r="F110" i="6"/>
  <c r="F109" i="6"/>
  <c r="G110" i="6"/>
  <c r="G37" i="6" l="1"/>
  <c r="F37" i="6"/>
  <c r="F95" i="6"/>
  <c r="G95" i="6"/>
  <c r="G86" i="6"/>
  <c r="F86" i="6"/>
  <c r="G97" i="6"/>
  <c r="F97" i="6"/>
  <c r="G92" i="6"/>
  <c r="F92" i="6"/>
  <c r="G103" i="6"/>
  <c r="F103" i="6"/>
  <c r="G65" i="6"/>
  <c r="F65" i="6"/>
  <c r="G71" i="6"/>
  <c r="F71" i="6"/>
  <c r="F58" i="6"/>
  <c r="G58" i="6"/>
  <c r="G59" i="6"/>
  <c r="F59" i="6"/>
  <c r="F50" i="6"/>
  <c r="G50" i="6"/>
  <c r="F34" i="6"/>
  <c r="G34" i="6"/>
  <c r="G33" i="6"/>
  <c r="F33" i="6"/>
  <c r="G31" i="6"/>
  <c r="F31" i="6"/>
  <c r="F28" i="6"/>
  <c r="G28" i="6"/>
  <c r="G19" i="6"/>
  <c r="F19" i="6"/>
  <c r="F10" i="6"/>
  <c r="G10" i="6"/>
  <c r="G25" i="6"/>
  <c r="F25" i="6"/>
  <c r="G53" i="6"/>
  <c r="F53" i="6"/>
  <c r="G56" i="6"/>
  <c r="F56" i="6"/>
  <c r="F76" i="6"/>
  <c r="G100" i="6"/>
  <c r="F100" i="6"/>
  <c r="G40" i="6"/>
  <c r="F40" i="6"/>
  <c r="G47" i="6"/>
  <c r="F47" i="6"/>
  <c r="G52" i="6"/>
  <c r="F52" i="6"/>
  <c r="G80" i="6"/>
  <c r="F80" i="6"/>
  <c r="D2" i="6" l="1"/>
  <c r="F46" i="6"/>
  <c r="G94" i="6"/>
  <c r="F94" i="6"/>
  <c r="G85" i="6"/>
  <c r="G64" i="6"/>
  <c r="F64" i="6"/>
  <c r="G46" i="6"/>
  <c r="G18" i="6"/>
  <c r="F18" i="6"/>
  <c r="F9" i="6"/>
  <c r="G9" i="6"/>
  <c r="G36" i="6"/>
  <c r="F36" i="6"/>
  <c r="G79" i="6"/>
  <c r="F79" i="6"/>
  <c r="G55" i="6"/>
  <c r="F55" i="6"/>
  <c r="G24" i="6"/>
  <c r="F24" i="6"/>
  <c r="G75" i="6"/>
  <c r="F75" i="6"/>
  <c r="G39" i="6"/>
  <c r="F39" i="6"/>
  <c r="G43" i="6" l="1"/>
  <c r="F85" i="6"/>
  <c r="D3" i="6"/>
  <c r="F43" i="6"/>
  <c r="G8" i="6"/>
  <c r="F8" i="6"/>
  <c r="G42" i="6" l="1"/>
  <c r="F42" i="6"/>
  <c r="G7" i="6" l="1"/>
  <c r="F7" i="6"/>
</calcChain>
</file>

<file path=xl/sharedStrings.xml><?xml version="1.0" encoding="utf-8"?>
<sst xmlns="http://schemas.openxmlformats.org/spreadsheetml/2006/main" count="437" uniqueCount="407">
  <si>
    <t>налог</t>
  </si>
  <si>
    <t>неналог</t>
  </si>
  <si>
    <t xml:space="preserve"> </t>
  </si>
  <si>
    <t>Код бюджетной классификации Российской Федерации</t>
  </si>
  <si>
    <t>Наименование доходов</t>
  </si>
  <si>
    <t>Причины отклонения от плана</t>
  </si>
  <si>
    <t xml:space="preserve"> НАЛОГОВЫЕ И НЕНАЛОГОВЫЕ ДОХОДЫ</t>
  </si>
  <si>
    <t>НАЛОГИ НА ПРИБЫЛЬ, ДОХОДЫ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</si>
  <si>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</si>
  <si>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227,227.1 и 228 Налогового Кодекса Российской Федерации</t>
  </si>
  <si>
    <t xml:space="preserve">Налог на доходы физических лиц с доходов,  полученных от осуществления деятельности физическими лицами, зарегистрированными в качестве индивидуальных предпринимателей, нотариусов,занимающихся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            </t>
  </si>
  <si>
    <t xml:space="preserve">Налог на доходы физических лиц с доходов, полученных  физическими  лицами в соответствии со статьей 228 Налогового Кодекса Российской Федерации </t>
  </si>
  <si>
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 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</si>
  <si>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</si>
  <si>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</si>
  <si>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</si>
  <si>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</si>
  <si>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</si>
  <si>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Единый  налог на  вмененный  доход для  отдельных видов  деятельности</t>
  </si>
  <si>
    <t xml:space="preserve">  1 05 02020 02 0000 110</t>
  </si>
  <si>
    <t>Единый  налог на  вмененный  доход для  отдельных видов  деятельности (за налоговые периоды, истекшие до 1 января 2011 года)</t>
  </si>
  <si>
    <t>Единый сельскохозяйственный налог</t>
  </si>
  <si>
    <t>1 05 03010 01 0000 110</t>
  </si>
  <si>
    <t>1 05 04000 02 0000 110</t>
  </si>
  <si>
    <t>Налог, взимаемый в связи с применением патентной системы налогообложения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</si>
  <si>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</si>
  <si>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</si>
  <si>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1 08 00000 00 0000 000</t>
  </si>
  <si>
    <t>Увеличение количества обращений физических и юридических лиц для совершения юридически значимых действий</t>
  </si>
  <si>
    <t xml:space="preserve"> 1 08 03000 01 0000 110</t>
  </si>
  <si>
    <t>Государственная пошлина  по делам,  рассматриваемым в судах  общей  юрисдикции, мировыми судьями</t>
  </si>
  <si>
    <t xml:space="preserve"> 1 11 00000 00 0000 000</t>
  </si>
  <si>
    <t>ДОХОДЫ ОТ ИСПОЛЬЗОВАНИЯ  ИМУЩЕСТВА  НАХОДЯЩЕГОСЯ В ГОСУДАРСТВЕННОЙ И  МУНИЦИПАЛЬНОЙ СОБСТВЕННОСТИ</t>
  </si>
  <si>
    <t>1 11 05000 00 0000 120</t>
  </si>
  <si>
    <t xml:space="preserve">Доходы, получаемые  в виде арендной либо  иной платы за передачу  в возмездное  пользование  государственного  и муниципального   имущества ( за исключением  имущества автономных учреждений, а  также  имущества государственных  и муниципальных  унитарных  предприятий, в том числе казенных)  </t>
  </si>
  <si>
    <t>Доходы, получаемые  в виде  арендной  платы за  земельные  участки,  государственная собственность  на которые  не разграничена, а также  средства от продажи  права на  заключение  договоров  аренды указанных  земельных  участков</t>
  </si>
  <si>
    <t>1 11 05013 13 0000 120</t>
  </si>
  <si>
    <t>1 11 05030 00 0000 120</t>
  </si>
  <si>
    <t>1 11 05035 05 0000 120</t>
  </si>
  <si>
    <t>1 11 09000 00 0000 120</t>
  </si>
  <si>
    <t>Прочие доходы  от использования  имущества и прав ,  находящихся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</si>
  <si>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1 11 09040  00 0000 120</t>
  </si>
  <si>
    <t>Прочие поступления  от использования  имущества,  находящегося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</si>
  <si>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1 11 09045  05  0000 120</t>
  </si>
  <si>
    <t>Прочие поступления  от использования  имущества,  находящегося в  собственности  муниципальных районов (за исключением  имущества  муниципальных бюджетных и  автономных учреждений, а также имущества  муниципальных унитарных предприятий, в том числе казенных)</t>
  </si>
  <si>
    <t>1 12 00000 00 0000 000</t>
  </si>
  <si>
    <t xml:space="preserve">ПЛАТЕЖИ ПРИ ПОЛЬЗОВАНИИ ПРИРОДНЫМИ РЕСУРСАМИ </t>
  </si>
  <si>
    <t>Плата за  негативное  воздействие  на окружающую среду</t>
  </si>
  <si>
    <t>Плата за выбросы загрязняющих веществ в атмосферный воздух стационарными объектами</t>
  </si>
  <si>
    <t>1 13 00000 00 0000 000</t>
  </si>
  <si>
    <t>1 13 02000 00 0000 130</t>
  </si>
  <si>
    <t>Доходы от   компенсации затрат  государства</t>
  </si>
  <si>
    <t>1 13 02990 00 0000 130</t>
  </si>
  <si>
    <t>Прочие  доходы от   компенсации затрат  государства</t>
  </si>
  <si>
    <t>Прочие доходы от компенсации затрат бюджетов муниципальных районов</t>
  </si>
  <si>
    <t>1 14 00000 00 0000 000</t>
  </si>
  <si>
    <t>ДОХОДЫ ОТ ПРОДАЖИ  МАТЕРИАЛЬНЫХ И НЕМАТЕРИАЛЬНЫХ  АКТИВОВ</t>
  </si>
  <si>
    <t>1 14 06000 00 0000 430</t>
  </si>
  <si>
    <t>Доходы  от продажи  земельных участков,  государственная  собственность  на которые  не разграничена</t>
  </si>
  <si>
    <t>1 16 00000 00 0000 000</t>
  </si>
  <si>
    <t>ШТРАФЫ. САНКЦИИ. ВОЗМЕЩЕНИЕ УЩЕРБА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</si>
  <si>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</si>
  <si>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1 05 03020 01 0000 110</t>
  </si>
  <si>
    <t>Единый сельскохозяйственный налог (за налоговые периоды, истекшие до 1 января 2011 года)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</si>
  <si>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сельских поселений и межселенных территорий муниципальных районов,  а также средства от продажи  права на  заключение  договоров  аренды  указанных земельных  участков</t>
  </si>
  <si>
    <t xml:space="preserve">                                                                                                                   ( в рублях)</t>
  </si>
  <si>
    <t xml:space="preserve">Кассовое исполнение  </t>
  </si>
  <si>
    <t>Процент исполнения к уточненному плану</t>
  </si>
  <si>
    <t>Процент исполнения к первоначальному плану</t>
  </si>
  <si>
    <t>2 00 00000 00 0000 000</t>
  </si>
  <si>
    <t>2 02 00000 00 0000 000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</si>
  <si>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</si>
  <si>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</si>
  <si>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</si>
  <si>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</si>
  <si>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2 07 00000 00 0000 000</t>
  </si>
  <si>
    <t>Акцизы по подакцизным товарам (продукции), производимым на территории Российской Федерации</t>
  </si>
  <si>
    <t>Заместитель главы администрации района, начальник финансового управления</t>
  </si>
  <si>
    <t>В.Н.Кортелева</t>
  </si>
  <si>
    <t>тел.9 16 37</t>
  </si>
  <si>
    <t>Доходы, поступающие в порядке возмещения расходов, понесенных в связи с эксплуатацией имущества муниципальных районов</t>
  </si>
  <si>
    <t>1 13 02060 00 0000 130</t>
  </si>
  <si>
    <t>Доходы, поступающие в порядке возмещения расходов, понесенных в связи с эксплуатацией имущества</t>
  </si>
  <si>
    <t>Исп.С.Н. Запецкая</t>
  </si>
  <si>
    <t>1 00 00000 00 0000 000</t>
  </si>
  <si>
    <t>1 01 00000 00 0000 000</t>
  </si>
  <si>
    <t>1 01 02000 01 0000 110</t>
  </si>
  <si>
    <t>1 01 02010 01 0000 110</t>
  </si>
  <si>
    <t>1 01 02020 01 0000 110</t>
  </si>
  <si>
    <t>1 01 02030 01 0000 110</t>
  </si>
  <si>
    <t>1 0102040 01 0000 110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</si>
  <si>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</si>
  <si>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</si>
  <si>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</si>
  <si>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1 03 02230 01 0000 110</t>
  </si>
  <si>
    <t>1 03 02231 01 0000 110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</si>
  <si>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</si>
  <si>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1 03 02240 01 0000 110</t>
  </si>
  <si>
    <t>1 03 02241 01 0000 110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</si>
  <si>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</si>
  <si>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1 03 02250 01 0000 110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</si>
  <si>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</si>
  <si>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</si>
  <si>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1 03 02260 01 0000 110</t>
  </si>
  <si>
    <t>1 03 02261 01 0000 110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</si>
  <si>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</si>
  <si>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1 05 00000 00 0000 000</t>
  </si>
  <si>
    <t>1 05 02000 02 0000 110</t>
  </si>
  <si>
    <t>1 05 02010 02 0000 110</t>
  </si>
  <si>
    <t>1 05 03000 01 0000 110</t>
  </si>
  <si>
    <t>ГОСУДАРСТВЕННАЯ ПОШЛИНА</t>
  </si>
  <si>
    <t>1 08 03010 01 0000 110</t>
  </si>
  <si>
    <t>Государственная пошлина  по делам,  рассматриваемым в судах  общей  юрисдикции, мировыми судьями (за исключением  Верховного  Суда  Российской  Федерации)</t>
  </si>
  <si>
    <t>1 11 05010 00 0000 120</t>
  </si>
  <si>
    <t>1 11 05013 05 0000 120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</si>
  <si>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городских поселений,  а также средства от продажи  права на  заключение  договоров  аренды  указанных земельных  участков</t>
  </si>
  <si>
    <t xml:space="preserve">Доходы от сдачи  в аренду  имущества, находяшегося в оперативном  управлении органов государственной власти, органов местного  самоуправления, государственных внебюджетных фондов и созданных ими учреждений (за исключением  имущества бюджетных и  автономных учреждений) </t>
  </si>
  <si>
    <t>Доходы от сдачи  в аренду имущества,  находящегося в оперативном управлении органов управления муниципальных районов и созданных  ими  учреждений (за  исключением имущества  муниципальных бюджетных и   автономных учреждений)</t>
  </si>
  <si>
    <t xml:space="preserve">  1 11 07000 00 0000 120</t>
  </si>
  <si>
    <t>Платежи от государственных и муниципальных унитарных предприятий</t>
  </si>
  <si>
    <t xml:space="preserve">  1 11 07010 00 0000 120</t>
  </si>
  <si>
    <t>Доходы от перечисления части прибыли государственный и муниципальных унитарных предприятий, остающейся после уплаты налогов и обязательных платежей</t>
  </si>
  <si>
    <t xml:space="preserve">  1 11 07045 05 0000 120</t>
  </si>
  <si>
    <t>1 12 01000 01 0000 120</t>
  </si>
  <si>
    <t>1 12 01010 01 0000 120</t>
  </si>
  <si>
    <t>1 12 01030 01 0000 120</t>
  </si>
  <si>
    <t>Плата за сбросы загрязняющих веществ в водные объекты</t>
  </si>
  <si>
    <t>1 12 01040 01 0000 120</t>
  </si>
  <si>
    <t>Плата за размещение отходов производства и потребления</t>
  </si>
  <si>
    <t>1 12 01041 01 0000 120</t>
  </si>
  <si>
    <t xml:space="preserve"> Плата за размещение отходов производства </t>
  </si>
  <si>
    <t>ДОХОДЫ ОТ ОКАЗАНИЯ ПЛАТНЫХ УСЛУГ  И КОМПЕНСАЦИИ ЗАТРАТ ГОСУДАРСТВА</t>
  </si>
  <si>
    <t>1 13 02065 05 0000 130</t>
  </si>
  <si>
    <t xml:space="preserve"> 1 13 02995 05 0000 130</t>
  </si>
  <si>
    <t xml:space="preserve">Доходы от продажи земельных участков, находящихся  в государственной  и муниципальной собственности </t>
  </si>
  <si>
    <t>1 14 06010 00 0000 430</t>
  </si>
  <si>
    <t>1 14 06013 05 0000 430</t>
  </si>
  <si>
    <t>Доходы  от продажи  земельных участков,  государственная  собственность  на которые  не разграничена и которые  расположены  в границах  сельских поселений и межселенных территорий муниципальных районов</t>
  </si>
  <si>
    <t>1 14 06013 13 0000 430</t>
  </si>
  <si>
    <t>Доходы  от продажи  земельных участков,  государственная  собственность  на которые  не разграничена и которые  расположены  в границах  городских  поселений</t>
  </si>
  <si>
    <t>﻿1 16 01000 01 0000 140</t>
  </si>
  <si>
    <t xml:space="preserve">﻿Административные штрафы, установленные Кодексом Российской Федерации об административных правонарушениях
</t>
  </si>
  <si>
    <t xml:space="preserve">﻿1 16 01050 01 0000 140
</t>
  </si>
  <si>
    <t xml:space="preserve">﻿Административные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</si>
  <si>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>1 16 01053 01 0000 140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</si>
  <si>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</si>
  <si>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﻿1 16 01060 01 0000 140
</t>
  </si>
  <si>
    <t xml:space="preserve">﻿Административные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</si>
  <si>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1 16 01063 01 0000 140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</si>
  <si>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</si>
  <si>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﻿1 16 01070 01 0000 140
</t>
  </si>
  <si>
    <t xml:space="preserve">﻿Административные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</si>
  <si>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>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</si>
  <si>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</si>
  <si>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</si>
  <si>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</si>
  <si>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1 16 01083 01 0000 140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</si>
  <si>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</si>
  <si>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</si>
  <si>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</si>
  <si>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</si>
  <si>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</si>
  <si>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</si>
  <si>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</si>
  <si>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1 16 01153 01 0000 140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</si>
  <si>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</si>
  <si>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</si>
  <si>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</si>
  <si>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</si>
  <si>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</si>
  <si>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</si>
  <si>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</si>
  <si>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</si>
  <si>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</si>
  <si>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﻿1 16 01200 01 0000 140</t>
  </si>
  <si>
    <t xml:space="preserve">﻿Административные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</si>
  <si>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>1 16 01203 01 0000 140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</si>
  <si>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</si>
  <si>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1 16 01330 00 0000 140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</si>
  <si>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 в области производства и оборота этилового спирта, алкогольной и спиртосодержащей продукции, а также за административные правонарушения  порядка ценообразования в части регулирования цен на этиловый спирт, алкогольную и спиртосодержащую продукцию</t>
  </si>
  <si>
    <t>1 16 01333 01 0000 140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</si>
  <si>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 в области производства и оборота этилового спирта, алкогольной и спиртосодержащей продукции, а также за административные правонарушения 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</si>
  <si>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1 16 07000 00 0000 140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</si>
  <si>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</si>
  <si>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</si>
  <si>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</si>
  <si>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1 16 07010 05 0000 140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</si>
  <si>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контрактом, заключенным муниципальным органом, казенным учреждением муниципального района</t>
  </si>
  <si>
    <t>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</si>
  <si>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</si>
  <si>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1 16 02010 02 0000 140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</si>
  <si>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</si>
  <si>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1 16 10000 00 0000 140</t>
  </si>
  <si>
    <t xml:space="preserve">  Платежи в целях возмещения причиненного ущерба (убытков)</t>
  </si>
  <si>
    <t>1 16 10030 05 0000 140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</si>
  <si>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</si>
  <si>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</si>
  <si>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</si>
  <si>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</si>
  <si>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</si>
  <si>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1 16 10129 01 0000 140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</si>
  <si>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</si>
  <si>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1 16 11000 01 0000 140</t>
  </si>
  <si>
    <t xml:space="preserve">  Платежи, уплачиваемые в целях возмещения вреда</t>
  </si>
  <si>
    <t>1 16 11050 01 0000 140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</si>
  <si>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</si>
  <si>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БЕЗВОЗМЕЗДНЫЕ ПОСТУПЛЕНИЯ</t>
  </si>
  <si>
    <t>2 02 10000 00 0000 150</t>
  </si>
  <si>
    <t>2 02 15001 00 0000 150</t>
  </si>
  <si>
    <t>Дотации на выравнивание бюджетной обеспеченности</t>
  </si>
  <si>
    <t>2 02 15001 05 0000 150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</si>
  <si>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</si>
  <si>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2 02 15002 00 0000 150</t>
  </si>
  <si>
    <t>Дотации бюджетам на поддержку мер по обеспечению сбалансированности бюджетов</t>
  </si>
  <si>
    <t>2 02 15002 05 0000 150</t>
  </si>
  <si>
    <t>Дотации бюджетам муниципальных районов на поддержку мер по обеспечению сбалансированности бюджетов</t>
  </si>
  <si>
    <t>2 02 15853 00 0000 150</t>
  </si>
  <si>
    <t xml:space="preserve">  Дотации бюджетам на поддержку мер по обеспечению сбалансированности бюджетов на реализацию мероприятий, связанных с обеспечением санитарно-эпидемиологической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</t>
  </si>
  <si>
    <t>2 02 15853 05 0000 150</t>
  </si>
  <si>
    <t xml:space="preserve">  Дотации бюджетам муниципальных районов на поддержку мер по обеспечению  сбалансированности бюджетов на реализацию мероприятий, связанных с обеспечением санитарно-эпидемиологической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</t>
  </si>
  <si>
    <t>2 02 19999 00 0000 150</t>
  </si>
  <si>
    <t>Прочие дотации</t>
  </si>
  <si>
    <t>Прочие дотации бюджетам муниципальных районов</t>
  </si>
  <si>
    <t>2 02 20000 00 0000 150</t>
  </si>
  <si>
    <t>Субсидии бюджетам бюджетной системы Российской Федерации (межбюджетные субсидии)</t>
  </si>
  <si>
    <t>2 02 20077 00 0000 150</t>
  </si>
  <si>
    <t xml:space="preserve">Субсидии бюджетам на софинансирование капитальных вложений в объекты муниципальной собственности
</t>
  </si>
  <si>
    <t>2 02 20077 05 0000 150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</si>
  <si>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</si>
  <si>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2 02 25304 00 0000 150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</si>
  <si>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</si>
  <si>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</si>
  <si>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</si>
  <si>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2 02 25467 00 0000 150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</si>
  <si>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</si>
  <si>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</si>
  <si>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</si>
  <si>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2 02 25497 00 0000 150</t>
  </si>
  <si>
    <t>Субсидии бюджетам на реализацию мероприятий по обеспечению жильем молодых семей</t>
  </si>
  <si>
    <t>2 02 25497 05 0000 150</t>
  </si>
  <si>
    <t>Субсидии бюджетам муниципальных районов на реализацию мероприятий по обеспечению жильем молодых семей</t>
  </si>
  <si>
    <t>2 02 25519 00 0000 150</t>
  </si>
  <si>
    <t>Субсидия бюджетам на поддержку отрасли культуры</t>
  </si>
  <si>
    <t>2 02 25519 05 0000 150</t>
  </si>
  <si>
    <t>Субсидия бюджетам муниципальных районов на поддержку отрасли культуры</t>
  </si>
  <si>
    <t>2 02 29999 00 0000 150</t>
  </si>
  <si>
    <t>Прочие субсидии</t>
  </si>
  <si>
    <t>2 02 29999 05 0000 150</t>
  </si>
  <si>
    <t xml:space="preserve">Прочие субсидии бюджетам муниципальных районов </t>
  </si>
  <si>
    <t xml:space="preserve"> -  субсидия на мероприятия по проведению оздоровительной кампании детей </t>
  </si>
  <si>
    <t xml:space="preserve"> - субсидии на отдельные мороприятия по развитию культуры, культурного наследия, туризма, обеспечению устойчивого развития социально-культурных составляющих качества жизни населения Брянской области </t>
  </si>
  <si>
    <t xml:space="preserve"> - субсидии на создание цифровой образовательной среды в общеобразовательных организациях Брянской области </t>
  </si>
  <si>
    <t xml:space="preserve"> - субсидии на приведение в соответствие с брендбуком "Точки роста" помещений муниципальных образовательных организаций</t>
  </si>
  <si>
    <t>2 02 30000 00 0000 150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</si>
  <si>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</si>
  <si>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</si>
  <si>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2 02 30024 05 0000 150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</si>
  <si>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</si>
  <si>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- субвенции бюджетам муниципальных районов на выравнивание бюджетной обеспеченности поселений
</t>
  </si>
  <si>
    <t xml:space="preserve"> - субвенции бюджетам муниципальных районов на осуществление отдельных полномочий в сфере образования </t>
  </si>
  <si>
    <t xml:space="preserve"> - субвенции бюджетам муниципальных районов, 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
</t>
  </si>
  <si>
    <t xml:space="preserve"> - субвенции бюджетам муниципальных районов на осуществление отдельных государственных полномочий Брянской области в сфере деятельности по профилактике безнадзорности и  правонарушений несовершеннолетних,  организации  деятельности  административных комиссий и определения перечня должностных лиц  органов местного самоуправления, уполномоченных составлять протоколы об административных правонарушениях</t>
  </si>
  <si>
    <t xml:space="preserve"> - субвенции бюджетам муниципальных районов на осуществление отдельных государственных полномочий Брянской области в области охраны труда и уведомительной регистрации территориальных соглашений и коллективных договоров
</t>
  </si>
  <si>
    <t xml:space="preserve"> - субвенции бюджетам муниципальных районов на  обеспечение сохранности жилых помещений,
закрепленных за детьми-сиротами и детьми, оставшимися без попечения родителей
</t>
  </si>
  <si>
    <t xml:space="preserve"> - субвенции бюджетам муниципальных районов на организацию и осуществление деятельности 
по опеке и попечительству, выплату ежемесячных денежных средств на содержание и проезд ребенка, переданного на воспитание
в семью опекуна (попечителя), приемную семью, вознаграждения приемным родителям
</t>
  </si>
  <si>
    <t xml:space="preserve"> -  субвенции бюджетам муниципальных районов на на осуществление отдельных государственных полномочий Брянской области по организации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в части организации отлова и содержания безнадзорных животных на территории Брянской области</t>
  </si>
  <si>
    <t>2 02 30029 00 0000 150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</si>
  <si>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</si>
  <si>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2 02 30029 05 0000 150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</si>
  <si>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</si>
  <si>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2 02 35082 00 0000 150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</si>
  <si>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</si>
  <si>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2 02 35082 05 0000 150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</si>
  <si>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</si>
  <si>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</si>
  <si>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</si>
  <si>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2 02 35118 05 0000 150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</si>
  <si>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</si>
  <si>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2 02 35120 00 0000 150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</si>
  <si>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</si>
  <si>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2 02 35120 05 0000 150</t>
  </si>
  <si>
    <t xml:space="preserve"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</si>
  <si>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>2 02 35260 00 0000 150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</si>
  <si>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</si>
  <si>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2 02 35260 05 0000 150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</si>
  <si>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</si>
  <si>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2 02 35469 00 0000 150</t>
  </si>
  <si>
    <t xml:space="preserve">  Субвенции бюджетам на проведение Всероссийской переписи населения 2020 года</t>
  </si>
  <si>
    <t>2 02 35469 05 0000 150</t>
  </si>
  <si>
    <t xml:space="preserve">  Субвенции бюджетам муниципальных районов на проведение Всероссийской переписи населения 2020 года</t>
  </si>
  <si>
    <t>2 02 40000 00 0000 150</t>
  </si>
  <si>
    <t>2 02 40014 00 0000 150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</si>
  <si>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</si>
  <si>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2 02 40014 05 0000 150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</si>
  <si>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</si>
  <si>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2 02 45303 00 0000 150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</si>
  <si>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</si>
  <si>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2 02 45303 05 0000 150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</si>
  <si>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</si>
  <si>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2 02 49999 00 0000 150</t>
  </si>
  <si>
    <t>Прочие межбюджетные трансферты, передаваемые бюджетам</t>
  </si>
  <si>
    <t>2 02 49999 05 0000 150</t>
  </si>
  <si>
    <t>Прочие межбюджетные трансферты, передаваемые бюджетам муниципальных районов</t>
  </si>
  <si>
    <t xml:space="preserve"> - от бюджета г/п на ВУС</t>
  </si>
  <si>
    <t xml:space="preserve">Прочие безвозмездные поступления </t>
  </si>
  <si>
    <t>2 07 05000 05 0000 150</t>
  </si>
  <si>
    <t>Прочие безвозмездные поступления в бюджеты муниципальных районов</t>
  </si>
  <si>
    <t xml:space="preserve">2 07 05030 05 0000 150
</t>
  </si>
  <si>
    <t>Всего доходов</t>
  </si>
  <si>
    <t>1 12 01042 01 0000 120</t>
  </si>
  <si>
    <t>Плата за размещение твердых коммунальных отходов</t>
  </si>
  <si>
    <t>114 06025 05 0000 430</t>
  </si>
  <si>
    <t xml:space="preserve">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</si>
  <si>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</si>
  <si>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114 06020 00 0000 430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</si>
  <si>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</si>
  <si>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114 02053 05 0000 410</t>
  </si>
  <si>
    <t xml:space="preserve">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</si>
  <si>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114 02052 05 0000 410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</si>
  <si>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</si>
  <si>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114 02050 05 0000 410</t>
  </si>
  <si>
    <t>1 16 01074 01 0000 140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</si>
  <si>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</si>
  <si>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1 16 01084 01 0000 140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</si>
  <si>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</si>
  <si>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</si>
  <si>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116 07090 00 0000 140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</si>
  <si>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</si>
  <si>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116 07090 05 0000 140</t>
  </si>
  <si>
    <t>1 16 10032 05 0000 140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</si>
  <si>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</si>
  <si>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</si>
  <si>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</si>
  <si>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202 25097 00 0000 150</t>
  </si>
  <si>
    <t>202 25097 05 0000 150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</si>
  <si>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</si>
  <si>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Субсидии бюджетам на строительство и реконструкцию (модернизацию) объектов питьевого водоснабжения</t>
  </si>
  <si>
    <t>202 25243 00 0000 150</t>
  </si>
  <si>
    <t>202 25243 05 0000 150</t>
  </si>
  <si>
    <t xml:space="preserve">  - субсидии на развитие материально-технической базы в сфере физической культуры и спорта</t>
  </si>
  <si>
    <t xml:space="preserve"> - управленческие команды</t>
  </si>
  <si>
    <t xml:space="preserve">  -   протоколы  об АПН</t>
  </si>
  <si>
    <t xml:space="preserve">  - транспорт </t>
  </si>
  <si>
    <t>2 02 45179 00 0000 150</t>
  </si>
  <si>
    <t>Межбюджетные трансферты, передаваемые бюджетам 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</si>
  <si>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2 02 45179 05 0000 150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</si>
  <si>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</si>
  <si>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При формировании бюджета принимались сведения администратора доходов, фактическое поступления сложились выше запланированного</t>
  </si>
  <si>
    <t>Реализация   земельных участков в большем объеме, чем планировалось</t>
  </si>
  <si>
    <t xml:space="preserve"> Увеличение  акцизов обусловлено увеличением объемов реализации  нефтепродуктов в целом по Российской Федерации</t>
  </si>
  <si>
    <t>В течение года сумма иных межбюджетных трансфертов из областного бюджета уточнялась на основании утвержденных правовых актов Российской Федерации, Брянской области об их распределении, уведомлений по расчетам между бюджетами по межбюджетным трансфертам</t>
  </si>
  <si>
    <t>В течение года сумма межбюджетных трансфертов в форме субвенций уточнялась на основании утвержденных правовых актов Российской Федерации, Брянской области об их распределении, уведомлений по расчетам между бюджетами по межбюджетным трансфертам</t>
  </si>
  <si>
    <t>В течение года сумма межбюджетных трансфертов в форме субсидий из областного бюджета уточнялась на основании утвержденных правовых актов Брянской области об их распределении, уведомлений по расчетам между бюджетами по межбюджетным трансфертам</t>
  </si>
  <si>
    <t>В течение года объем дотаций из областного бюджета увеличен на основании утвержденных правовых актов Брянской области</t>
  </si>
  <si>
    <t>Уменьшение  налоговой базы у индивидуальных предпринимателей, находящихся на патентной системе налогообложения</t>
  </si>
  <si>
    <t>Сведения о фактических поступлениях доходов по видам доходов в сравнении   с первоначально утвержденными (установленными) Решением о бюджете значениями и с уточненными значениями с учетом внесенных изменений за 2024 год</t>
  </si>
  <si>
    <t>Уточненный план на 2024 год (Решение от 23.12.24 г. № 5-1)</t>
  </si>
  <si>
    <t>Первоначальный план на 2024 год (Решение от 14.12.23г. № 41-3)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</si>
  <si>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</si>
  <si>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</si>
  <si>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</si>
  <si>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1 01 02080 01 0000 110</t>
  </si>
  <si>
    <t xml:space="preserve">  1 01 02130 01 0000 110</t>
  </si>
  <si>
    <t xml:space="preserve"> 1 01 02140 01 0000 110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</si>
  <si>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</si>
  <si>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</si>
  <si>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2 02 25299 00 0000 150</t>
  </si>
  <si>
    <t xml:space="preserve"> 2 02 25299 05 0000 150</t>
  </si>
  <si>
    <t xml:space="preserve"> -   субвенции бюджетам муниципальных районов (муниципальных округов, городских округов)  на осуществление отдельных государственных полномочий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</t>
  </si>
  <si>
    <t>2 02 25511 00 0000 150</t>
  </si>
  <si>
    <t>Субсидии бюджетам на проведение комплексных кадастровых работ</t>
  </si>
  <si>
    <t>2 02 25511 05 0000 150</t>
  </si>
  <si>
    <t>Субсидии бюджетам муниципальных районов на проведение комплексных кадастровых работ</t>
  </si>
  <si>
    <t xml:space="preserve">2 02 25513 00 0000 150
</t>
  </si>
  <si>
    <t xml:space="preserve">Субсидии бюджетам на развитие сети учреждений культурно-досугового типа
</t>
  </si>
  <si>
    <t xml:space="preserve">2 02 25513 05 0000 150
</t>
  </si>
  <si>
    <t xml:space="preserve">Субсидии бюджетам муниципальных районов на развитие сети учреждений культурно-досугового типа
</t>
  </si>
  <si>
    <t xml:space="preserve"> - субсидии бюджетам муниципальных районов (муниципальных округов, городских округов) на реализацию отдельных мероприятий по развитию образования  в рамках государственной программы «Развитие образования и науки Брянской области»</t>
  </si>
  <si>
    <t xml:space="preserve"> - субсидия бюджетам муниципальных районов (муниципальных округов, городских округов) на  предоставление бесплатного питания обучающимся в муниципальных общеобразовательных организациях из многодетных семей</t>
  </si>
  <si>
    <t xml:space="preserve">   -    субсидия бюджетам муниципальных районов на проведение комплексных кадастровых работ</t>
  </si>
  <si>
    <t xml:space="preserve"> 202 45050 00 0000 150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</si>
  <si>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</si>
  <si>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2 02 45050 05 0000 150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</si>
  <si>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общеобразовательныхорганизаций и профессиональных образовательных организаций</t>
  </si>
  <si>
    <t xml:space="preserve"> 2 02 27139 00 0000 150</t>
  </si>
  <si>
    <t>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</si>
  <si>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202 27139 05 0000 150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</si>
  <si>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</si>
  <si>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2 18 00000 00 0000 000</t>
  </si>
  <si>
    <t>Доходы бюджетов бюджетной системы Российской Федерации от возврата остатков субсидий, субвенций и инных межбюджетных трансфертов, имеющих целевое назначение, прошлых лет</t>
  </si>
  <si>
    <t xml:space="preserve"> 2 18 00000 00 0000 150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</si>
  <si>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</si>
  <si>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2 18 00000 05 0000 150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</si>
  <si>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</si>
  <si>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2 18 60030 05 0000 150</t>
  </si>
  <si>
    <t>Доходы бюджетов муниципальных районов от возврата прочих остатков межбюджетных трансфертов, имеющих целевое назначение, прошлых лет из бюджетов субъектов Российской Федерации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</si>
  <si>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</si>
  <si>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</si>
  <si>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1 16 01130 01 0000 140</t>
  </si>
  <si>
    <t>1 16 01133 01 0000 140</t>
  </si>
  <si>
    <t>Оплата задолженности по арендной платы за оборудование ОАО « Клетнянский хлебозавод»</t>
  </si>
  <si>
    <t>Уменьшение административных правонарушений, влекущих штрафные санкции</t>
  </si>
  <si>
    <t>Увеличение налоговой базы объясняется увеличением обращений за оказанием  услуг на компенсацию затрат государств</t>
  </si>
  <si>
    <t xml:space="preserve">Уменьшение налоговой базы связано с   расторжением договоров аренды </t>
  </si>
  <si>
    <t>Уменьшение  налоговой базы у ряда сельскохозяйственных предприятий</t>
  </si>
  <si>
    <t xml:space="preserve">Погашения задолженности налогов за прошлые периоды </t>
  </si>
  <si>
    <t>Рост фонда оплаты труда за счет роста средней заработной платы, премиальных выплат, увеличения численности работников,а так же за счет выплаты дивидендов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</si>
</sst>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2" fillId="0" borderId="5">
      <alignment horizontal="left" wrapText="1" indent="2"/>
    </xf>
    <xf numFmtId="49" fontId="12" fillId="0" borderId="6">
      <alignment horizontal="center"/>
    </xf>
    <xf numFmtId="0" fontId="12" fillId="0" borderId="5">
      <alignment horizontal="left" wrapText="1" indent="2"/>
    </xf>
  </cellStyleXfs>
  <cellXfs count="120">
    <xf numFmtId="0" fontId="0" fillId="0" borderId="0" xfId="0"/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/>
    <xf numFmtId="0" fontId="7" fillId="0" borderId="0" xfId="0" applyFont="1" applyFill="1" applyAlignment="1">
      <alignment vertical="top"/>
    </xf>
    <xf numFmtId="0" fontId="9" fillId="0" borderId="0" xfId="0" applyFont="1" applyFill="1" applyAlignment="1">
      <alignment vertical="top"/>
    </xf>
    <xf numFmtId="49" fontId="7" fillId="0" borderId="0" xfId="0" applyNumberFormat="1" applyFont="1" applyFill="1" applyAlignment="1">
      <alignment horizontal="center" vertical="top"/>
    </xf>
    <xf numFmtId="49" fontId="7" fillId="0" borderId="0" xfId="0" applyNumberFormat="1" applyFont="1" applyFill="1" applyAlignment="1">
      <alignment vertical="top"/>
    </xf>
    <xf numFmtId="49" fontId="10" fillId="0" borderId="0" xfId="0" applyNumberFormat="1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 wrapText="1"/>
    </xf>
    <xf numFmtId="4" fontId="7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vertical="top" wrapText="1"/>
    </xf>
    <xf numFmtId="0" fontId="11" fillId="0" borderId="0" xfId="0" applyFont="1" applyAlignment="1">
      <alignment vertical="top" wrapText="1"/>
    </xf>
    <xf numFmtId="49" fontId="7" fillId="2" borderId="1" xfId="0" applyNumberFormat="1" applyFont="1" applyFill="1" applyBorder="1" applyAlignment="1">
      <alignment horizontal="center" vertical="top" wrapText="1" shrinkToFit="1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vertical="top" wrapText="1"/>
    </xf>
    <xf numFmtId="49" fontId="7" fillId="2" borderId="2" xfId="0" applyNumberFormat="1" applyFont="1" applyFill="1" applyBorder="1" applyAlignment="1">
      <alignment vertical="top" wrapText="1"/>
    </xf>
    <xf numFmtId="0" fontId="7" fillId="0" borderId="0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center" wrapText="1"/>
    </xf>
    <xf numFmtId="49" fontId="7" fillId="2" borderId="2" xfId="0" applyNumberFormat="1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4" fontId="1" fillId="0" borderId="0" xfId="0" applyNumberFormat="1" applyFont="1" applyFill="1" applyBorder="1" applyAlignment="1">
      <alignment vertical="top" wrapText="1"/>
    </xf>
    <xf numFmtId="164" fontId="7" fillId="0" borderId="0" xfId="0" applyNumberFormat="1" applyFont="1" applyFill="1" applyBorder="1" applyAlignment="1">
      <alignment horizontal="center" vertical="top" wrapText="1"/>
    </xf>
    <xf numFmtId="49" fontId="7" fillId="2" borderId="0" xfId="0" applyNumberFormat="1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0" fontId="7" fillId="0" borderId="4" xfId="0" applyFont="1" applyFill="1" applyBorder="1" applyAlignment="1">
      <alignment horizontal="justify" vertical="top" wrapText="1"/>
    </xf>
    <xf numFmtId="0" fontId="8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49" fontId="7" fillId="0" borderId="2" xfId="0" applyNumberFormat="1" applyFont="1" applyFill="1" applyBorder="1" applyAlignment="1">
      <alignment vertical="top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4" fontId="14" fillId="0" borderId="2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top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  <xf numFmtId="49" fontId="10" fillId="2" borderId="2" xfId="0" applyNumberFormat="1" applyFont="1" applyFill="1" applyBorder="1" applyAlignment="1">
      <alignment vertical="center" wrapText="1"/>
    </xf>
    <xf numFmtId="49" fontId="10" fillId="0" borderId="2" xfId="0" applyNumberFormat="1" applyFont="1" applyFill="1" applyBorder="1" applyAlignment="1">
      <alignment vertical="center" wrapText="1"/>
    </xf>
    <xf numFmtId="0" fontId="10" fillId="0" borderId="2" xfId="0" applyNumberFormat="1" applyFont="1" applyFill="1" applyBorder="1" applyAlignment="1">
      <alignment horizontal="left" vertical="top" wrapText="1"/>
    </xf>
    <xf numFmtId="0" fontId="7" fillId="0" borderId="2" xfId="3" applyNumberFormat="1" applyFont="1" applyFill="1" applyBorder="1" applyAlignment="1" applyProtection="1">
      <alignment horizontal="left" vertical="center" wrapText="1"/>
    </xf>
    <xf numFmtId="4" fontId="7" fillId="2" borderId="2" xfId="0" applyNumberFormat="1" applyFont="1" applyFill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4" fontId="7" fillId="2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7" fillId="2" borderId="2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top" wrapText="1"/>
    </xf>
    <xf numFmtId="0" fontId="7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 wrapText="1"/>
    </xf>
    <xf numFmtId="0" fontId="11" fillId="2" borderId="0" xfId="0" applyFont="1" applyFill="1" applyAlignment="1">
      <alignment vertical="top" wrapText="1"/>
    </xf>
    <xf numFmtId="0" fontId="11" fillId="2" borderId="2" xfId="0" applyFont="1" applyFill="1" applyBorder="1" applyAlignment="1">
      <alignment vertical="top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vertical="top" wrapText="1"/>
    </xf>
    <xf numFmtId="0" fontId="1" fillId="2" borderId="0" xfId="0" applyFont="1" applyFill="1" applyBorder="1" applyAlignment="1">
      <alignment wrapText="1"/>
    </xf>
    <xf numFmtId="0" fontId="7" fillId="2" borderId="0" xfId="0" applyFont="1" applyFill="1" applyAlignment="1">
      <alignment vertical="top"/>
    </xf>
    <xf numFmtId="0" fontId="4" fillId="2" borderId="0" xfId="0" applyFont="1" applyFill="1" applyAlignment="1">
      <alignment vertical="top" wrapText="1"/>
    </xf>
    <xf numFmtId="0" fontId="7" fillId="2" borderId="4" xfId="0" applyFont="1" applyFill="1" applyBorder="1" applyAlignment="1">
      <alignment horizontal="justify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/>
    </xf>
    <xf numFmtId="49" fontId="7" fillId="2" borderId="7" xfId="0" applyNumberFormat="1" applyFont="1" applyFill="1" applyBorder="1" applyAlignment="1">
      <alignment horizontal="center" vertical="top" wrapText="1" shrinkToFit="1"/>
    </xf>
    <xf numFmtId="0" fontId="11" fillId="0" borderId="4" xfId="0" applyFont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/>
    </xf>
    <xf numFmtId="0" fontId="7" fillId="2" borderId="4" xfId="0" applyNumberFormat="1" applyFont="1" applyFill="1" applyBorder="1" applyAlignment="1">
      <alignment vertical="top" wrapText="1"/>
    </xf>
    <xf numFmtId="0" fontId="13" fillId="2" borderId="8" xfId="1" applyNumberFormat="1" applyFont="1" applyFill="1" applyBorder="1" applyAlignment="1" applyProtection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7" fillId="0" borderId="4" xfId="0" applyNumberFormat="1" applyFont="1" applyFill="1" applyBorder="1" applyAlignment="1">
      <alignment vertical="top" wrapText="1"/>
    </xf>
    <xf numFmtId="0" fontId="7" fillId="0" borderId="4" xfId="0" applyFont="1" applyBorder="1" applyAlignment="1">
      <alignment horizontal="justify" vertical="top" wrapText="1"/>
    </xf>
    <xf numFmtId="0" fontId="7" fillId="0" borderId="4" xfId="0" applyFont="1" applyFill="1" applyBorder="1" applyAlignment="1">
      <alignment vertical="center" wrapText="1"/>
    </xf>
    <xf numFmtId="0" fontId="7" fillId="0" borderId="4" xfId="0" applyNumberFormat="1" applyFont="1" applyFill="1" applyBorder="1" applyAlignment="1">
      <alignment vertical="center" wrapText="1"/>
    </xf>
    <xf numFmtId="0" fontId="13" fillId="0" borderId="8" xfId="1" applyNumberFormat="1" applyFont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>
      <alignment horizontal="left" vertical="top" wrapText="1"/>
    </xf>
    <xf numFmtId="0" fontId="13" fillId="0" borderId="8" xfId="1" applyNumberFormat="1" applyFont="1" applyBorder="1" applyAlignment="1" applyProtection="1">
      <alignment horizontal="left" vertical="top" wrapText="1"/>
    </xf>
    <xf numFmtId="0" fontId="7" fillId="0" borderId="4" xfId="0" applyNumberFormat="1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justify" vertical="top" wrapText="1"/>
    </xf>
    <xf numFmtId="0" fontId="13" fillId="0" borderId="8" xfId="1" applyNumberFormat="1" applyFont="1" applyBorder="1" applyAlignment="1" applyProtection="1">
      <alignment vertical="top" wrapText="1"/>
    </xf>
    <xf numFmtId="0" fontId="13" fillId="0" borderId="8" xfId="1" applyNumberFormat="1" applyFont="1" applyFill="1" applyBorder="1" applyAlignment="1" applyProtection="1">
      <alignment vertical="top" wrapText="1"/>
    </xf>
    <xf numFmtId="49" fontId="7" fillId="2" borderId="2" xfId="0" applyNumberFormat="1" applyFont="1" applyFill="1" applyBorder="1" applyAlignment="1">
      <alignment vertical="center" wrapText="1" shrinkToFit="1"/>
    </xf>
    <xf numFmtId="0" fontId="7" fillId="0" borderId="2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49" fontId="13" fillId="2" borderId="2" xfId="2" applyNumberFormat="1" applyFont="1" applyFill="1" applyBorder="1" applyAlignment="1" applyProtection="1">
      <alignment horizontal="left" vertical="top"/>
    </xf>
    <xf numFmtId="0" fontId="11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3" fontId="7" fillId="0" borderId="2" xfId="0" applyNumberFormat="1" applyFont="1" applyFill="1" applyBorder="1" applyAlignment="1">
      <alignment horizontal="center" vertical="top"/>
    </xf>
    <xf numFmtId="0" fontId="7" fillId="2" borderId="2" xfId="0" applyFont="1" applyFill="1" applyBorder="1" applyAlignment="1">
      <alignment vertical="top"/>
    </xf>
    <xf numFmtId="0" fontId="7" fillId="0" borderId="2" xfId="0" applyFont="1" applyFill="1" applyBorder="1" applyAlignment="1">
      <alignment horizontal="center" vertical="center"/>
    </xf>
    <xf numFmtId="49" fontId="13" fillId="0" borderId="2" xfId="2" applyNumberFormat="1" applyFont="1" applyBorder="1" applyAlignment="1" applyProtection="1">
      <alignment horizontal="center" vertical="center"/>
    </xf>
    <xf numFmtId="0" fontId="7" fillId="2" borderId="2" xfId="0" quotePrefix="1" applyNumberFormat="1" applyFont="1" applyFill="1" applyBorder="1" applyAlignment="1">
      <alignment horizontal="center" vertical="center" wrapText="1"/>
    </xf>
    <xf numFmtId="0" fontId="7" fillId="0" borderId="2" xfId="0" quotePrefix="1" applyNumberFormat="1" applyFont="1" applyFill="1" applyBorder="1" applyAlignment="1">
      <alignment horizontal="center" vertical="top" shrinkToFit="1"/>
    </xf>
    <xf numFmtId="49" fontId="13" fillId="2" borderId="2" xfId="2" applyNumberFormat="1" applyFont="1" applyFill="1" applyBorder="1" applyAlignment="1" applyProtection="1">
      <alignment horizontal="center" vertical="top"/>
    </xf>
    <xf numFmtId="0" fontId="11" fillId="0" borderId="2" xfId="0" applyFont="1" applyFill="1" applyBorder="1" applyAlignment="1">
      <alignment horizontal="center" vertical="top" wrapText="1"/>
    </xf>
    <xf numFmtId="49" fontId="13" fillId="0" borderId="2" xfId="2" applyNumberFormat="1" applyFont="1" applyBorder="1" applyAlignment="1" applyProtection="1">
      <alignment horizontal="center" vertical="top"/>
    </xf>
    <xf numFmtId="49" fontId="13" fillId="0" borderId="2" xfId="2" applyNumberFormat="1" applyFont="1" applyBorder="1" applyAlignment="1" applyProtection="1">
      <alignment horizontal="left" vertical="top"/>
    </xf>
    <xf numFmtId="49" fontId="13" fillId="0" borderId="2" xfId="2" applyNumberFormat="1" applyFont="1" applyFill="1" applyBorder="1" applyAlignment="1" applyProtection="1">
      <alignment horizontal="left"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top" wrapText="1"/>
    </xf>
    <xf numFmtId="49" fontId="7" fillId="2" borderId="3" xfId="0" applyNumberFormat="1" applyFont="1" applyFill="1" applyBorder="1" applyAlignment="1">
      <alignment horizontal="left" vertical="top" wrapText="1"/>
    </xf>
  </cellXfs>
  <cellStyles count="4">
    <cellStyle name="xl31" xfId="1"/>
    <cellStyle name="xl34" xfId="3"/>
    <cellStyle name="xl43" xfId="2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tabSelected="1" view="pageBreakPreview" zoomScale="80" zoomScaleNormal="100" zoomScaleSheetLayoutView="80" workbookViewId="0">
      <pane xSplit="2" ySplit="6" topLeftCell="C213" activePane="bottomRight" state="frozen"/>
      <selection pane="topRight" activeCell="C1" sqref="C1"/>
      <selection pane="bottomLeft" activeCell="A7" sqref="A7"/>
      <selection pane="bottomRight" activeCell="C59" sqref="C59"/>
    </sheetView>
  </sheetViews>
  <sheetFormatPr defaultRowHeight="12" x14ac:dyDescent="0.25"/>
  <cols>
    <col min="1" max="1" width="18.28515625" style="27" customWidth="1"/>
    <col min="2" max="2" width="33.28515625" style="3" customWidth="1"/>
    <col min="3" max="3" width="15" style="72" customWidth="1"/>
    <col min="4" max="4" width="14.5703125" style="3" customWidth="1"/>
    <col min="5" max="5" width="15.28515625" style="3" customWidth="1"/>
    <col min="6" max="7" width="9.5703125" style="3" customWidth="1"/>
    <col min="8" max="8" width="40.7109375" style="3" customWidth="1"/>
    <col min="9" max="30" width="9.140625" style="3"/>
    <col min="31" max="31" width="25.42578125" style="3" customWidth="1"/>
    <col min="32" max="32" width="56.28515625" style="3" customWidth="1"/>
    <col min="33" max="33" width="14" style="3" customWidth="1"/>
    <col min="34" max="35" width="14.5703125" style="3" customWidth="1"/>
    <col min="36" max="36" width="14.140625" style="3" customWidth="1"/>
    <col min="37" max="37" width="15.140625" style="3" customWidth="1"/>
    <col min="38" max="38" width="13.85546875" style="3" customWidth="1"/>
    <col min="39" max="40" width="14.7109375" style="3" customWidth="1"/>
    <col min="41" max="41" width="12.85546875" style="3" customWidth="1"/>
    <col min="42" max="42" width="13.5703125" style="3" customWidth="1"/>
    <col min="43" max="43" width="12.7109375" style="3" customWidth="1"/>
    <col min="44" max="44" width="13.42578125" style="3" customWidth="1"/>
    <col min="45" max="45" width="13.140625" style="3" customWidth="1"/>
    <col min="46" max="46" width="14.7109375" style="3" customWidth="1"/>
    <col min="47" max="47" width="14.5703125" style="3" customWidth="1"/>
    <col min="48" max="48" width="13" style="3" customWidth="1"/>
    <col min="49" max="49" width="15" style="3" customWidth="1"/>
    <col min="50" max="51" width="12.140625" style="3" customWidth="1"/>
    <col min="52" max="52" width="12" style="3" customWidth="1"/>
    <col min="53" max="53" width="13.5703125" style="3" customWidth="1"/>
    <col min="54" max="54" width="14" style="3" customWidth="1"/>
    <col min="55" max="55" width="12.28515625" style="3" customWidth="1"/>
    <col min="56" max="56" width="14.140625" style="3" customWidth="1"/>
    <col min="57" max="57" width="13" style="3" customWidth="1"/>
    <col min="58" max="58" width="13.5703125" style="3" customWidth="1"/>
    <col min="59" max="59" width="12.42578125" style="3" customWidth="1"/>
    <col min="60" max="60" width="12.5703125" style="3" customWidth="1"/>
    <col min="61" max="61" width="11.7109375" style="3" customWidth="1"/>
    <col min="62" max="62" width="13.7109375" style="3" customWidth="1"/>
    <col min="63" max="63" width="13.28515625" style="3" customWidth="1"/>
    <col min="64" max="64" width="13.140625" style="3" customWidth="1"/>
    <col min="65" max="65" width="12" style="3" customWidth="1"/>
    <col min="66" max="66" width="12.140625" style="3" customWidth="1"/>
    <col min="67" max="67" width="12.28515625" style="3" customWidth="1"/>
    <col min="68" max="68" width="12.140625" style="3" customWidth="1"/>
    <col min="69" max="69" width="12.5703125" style="3" customWidth="1"/>
    <col min="70" max="286" width="9.140625" style="3"/>
    <col min="287" max="287" width="25.42578125" style="3" customWidth="1"/>
    <col min="288" max="288" width="56.28515625" style="3" customWidth="1"/>
    <col min="289" max="289" width="14" style="3" customWidth="1"/>
    <col min="290" max="291" width="14.5703125" style="3" customWidth="1"/>
    <col min="292" max="292" width="14.140625" style="3" customWidth="1"/>
    <col min="293" max="293" width="15.140625" style="3" customWidth="1"/>
    <col min="294" max="294" width="13.85546875" style="3" customWidth="1"/>
    <col min="295" max="296" width="14.7109375" style="3" customWidth="1"/>
    <col min="297" max="297" width="12.85546875" style="3" customWidth="1"/>
    <col min="298" max="298" width="13.5703125" style="3" customWidth="1"/>
    <col min="299" max="299" width="12.7109375" style="3" customWidth="1"/>
    <col min="300" max="300" width="13.42578125" style="3" customWidth="1"/>
    <col min="301" max="301" width="13.140625" style="3" customWidth="1"/>
    <col min="302" max="302" width="14.7109375" style="3" customWidth="1"/>
    <col min="303" max="303" width="14.5703125" style="3" customWidth="1"/>
    <col min="304" max="304" width="13" style="3" customWidth="1"/>
    <col min="305" max="305" width="15" style="3" customWidth="1"/>
    <col min="306" max="307" width="12.140625" style="3" customWidth="1"/>
    <col min="308" max="308" width="12" style="3" customWidth="1"/>
    <col min="309" max="309" width="13.5703125" style="3" customWidth="1"/>
    <col min="310" max="310" width="14" style="3" customWidth="1"/>
    <col min="311" max="311" width="12.28515625" style="3" customWidth="1"/>
    <col min="312" max="312" width="14.140625" style="3" customWidth="1"/>
    <col min="313" max="313" width="13" style="3" customWidth="1"/>
    <col min="314" max="314" width="13.5703125" style="3" customWidth="1"/>
    <col min="315" max="315" width="12.42578125" style="3" customWidth="1"/>
    <col min="316" max="316" width="12.5703125" style="3" customWidth="1"/>
    <col min="317" max="317" width="11.7109375" style="3" customWidth="1"/>
    <col min="318" max="318" width="13.7109375" style="3" customWidth="1"/>
    <col min="319" max="319" width="13.28515625" style="3" customWidth="1"/>
    <col min="320" max="320" width="13.140625" style="3" customWidth="1"/>
    <col min="321" max="321" width="12" style="3" customWidth="1"/>
    <col min="322" max="322" width="12.140625" style="3" customWidth="1"/>
    <col min="323" max="323" width="12.28515625" style="3" customWidth="1"/>
    <col min="324" max="324" width="12.140625" style="3" customWidth="1"/>
    <col min="325" max="325" width="12.5703125" style="3" customWidth="1"/>
    <col min="326" max="542" width="9.140625" style="3"/>
    <col min="543" max="543" width="25.42578125" style="3" customWidth="1"/>
    <col min="544" max="544" width="56.28515625" style="3" customWidth="1"/>
    <col min="545" max="545" width="14" style="3" customWidth="1"/>
    <col min="546" max="547" width="14.5703125" style="3" customWidth="1"/>
    <col min="548" max="548" width="14.140625" style="3" customWidth="1"/>
    <col min="549" max="549" width="15.140625" style="3" customWidth="1"/>
    <col min="550" max="550" width="13.85546875" style="3" customWidth="1"/>
    <col min="551" max="552" width="14.7109375" style="3" customWidth="1"/>
    <col min="553" max="553" width="12.85546875" style="3" customWidth="1"/>
    <col min="554" max="554" width="13.5703125" style="3" customWidth="1"/>
    <col min="555" max="555" width="12.7109375" style="3" customWidth="1"/>
    <col min="556" max="556" width="13.42578125" style="3" customWidth="1"/>
    <col min="557" max="557" width="13.140625" style="3" customWidth="1"/>
    <col min="558" max="558" width="14.7109375" style="3" customWidth="1"/>
    <col min="559" max="559" width="14.5703125" style="3" customWidth="1"/>
    <col min="560" max="560" width="13" style="3" customWidth="1"/>
    <col min="561" max="561" width="15" style="3" customWidth="1"/>
    <col min="562" max="563" width="12.140625" style="3" customWidth="1"/>
    <col min="564" max="564" width="12" style="3" customWidth="1"/>
    <col min="565" max="565" width="13.5703125" style="3" customWidth="1"/>
    <col min="566" max="566" width="14" style="3" customWidth="1"/>
    <col min="567" max="567" width="12.28515625" style="3" customWidth="1"/>
    <col min="568" max="568" width="14.140625" style="3" customWidth="1"/>
    <col min="569" max="569" width="13" style="3" customWidth="1"/>
    <col min="570" max="570" width="13.5703125" style="3" customWidth="1"/>
    <col min="571" max="571" width="12.42578125" style="3" customWidth="1"/>
    <col min="572" max="572" width="12.5703125" style="3" customWidth="1"/>
    <col min="573" max="573" width="11.7109375" style="3" customWidth="1"/>
    <col min="574" max="574" width="13.7109375" style="3" customWidth="1"/>
    <col min="575" max="575" width="13.28515625" style="3" customWidth="1"/>
    <col min="576" max="576" width="13.140625" style="3" customWidth="1"/>
    <col min="577" max="577" width="12" style="3" customWidth="1"/>
    <col min="578" max="578" width="12.140625" style="3" customWidth="1"/>
    <col min="579" max="579" width="12.28515625" style="3" customWidth="1"/>
    <col min="580" max="580" width="12.140625" style="3" customWidth="1"/>
    <col min="581" max="581" width="12.5703125" style="3" customWidth="1"/>
    <col min="582" max="798" width="9.140625" style="3"/>
    <col min="799" max="799" width="25.42578125" style="3" customWidth="1"/>
    <col min="800" max="800" width="56.28515625" style="3" customWidth="1"/>
    <col min="801" max="801" width="14" style="3" customWidth="1"/>
    <col min="802" max="803" width="14.5703125" style="3" customWidth="1"/>
    <col min="804" max="804" width="14.140625" style="3" customWidth="1"/>
    <col min="805" max="805" width="15.140625" style="3" customWidth="1"/>
    <col min="806" max="806" width="13.85546875" style="3" customWidth="1"/>
    <col min="807" max="808" width="14.7109375" style="3" customWidth="1"/>
    <col min="809" max="809" width="12.85546875" style="3" customWidth="1"/>
    <col min="810" max="810" width="13.5703125" style="3" customWidth="1"/>
    <col min="811" max="811" width="12.7109375" style="3" customWidth="1"/>
    <col min="812" max="812" width="13.42578125" style="3" customWidth="1"/>
    <col min="813" max="813" width="13.140625" style="3" customWidth="1"/>
    <col min="814" max="814" width="14.7109375" style="3" customWidth="1"/>
    <col min="815" max="815" width="14.5703125" style="3" customWidth="1"/>
    <col min="816" max="816" width="13" style="3" customWidth="1"/>
    <col min="817" max="817" width="15" style="3" customWidth="1"/>
    <col min="818" max="819" width="12.140625" style="3" customWidth="1"/>
    <col min="820" max="820" width="12" style="3" customWidth="1"/>
    <col min="821" max="821" width="13.5703125" style="3" customWidth="1"/>
    <col min="822" max="822" width="14" style="3" customWidth="1"/>
    <col min="823" max="823" width="12.28515625" style="3" customWidth="1"/>
    <col min="824" max="824" width="14.140625" style="3" customWidth="1"/>
    <col min="825" max="825" width="13" style="3" customWidth="1"/>
    <col min="826" max="826" width="13.5703125" style="3" customWidth="1"/>
    <col min="827" max="827" width="12.42578125" style="3" customWidth="1"/>
    <col min="828" max="828" width="12.5703125" style="3" customWidth="1"/>
    <col min="829" max="829" width="11.7109375" style="3" customWidth="1"/>
    <col min="830" max="830" width="13.7109375" style="3" customWidth="1"/>
    <col min="831" max="831" width="13.28515625" style="3" customWidth="1"/>
    <col min="832" max="832" width="13.140625" style="3" customWidth="1"/>
    <col min="833" max="833" width="12" style="3" customWidth="1"/>
    <col min="834" max="834" width="12.140625" style="3" customWidth="1"/>
    <col min="835" max="835" width="12.28515625" style="3" customWidth="1"/>
    <col min="836" max="836" width="12.140625" style="3" customWidth="1"/>
    <col min="837" max="837" width="12.5703125" style="3" customWidth="1"/>
    <col min="838" max="1054" width="9.140625" style="3"/>
    <col min="1055" max="1055" width="25.42578125" style="3" customWidth="1"/>
    <col min="1056" max="1056" width="56.28515625" style="3" customWidth="1"/>
    <col min="1057" max="1057" width="14" style="3" customWidth="1"/>
    <col min="1058" max="1059" width="14.5703125" style="3" customWidth="1"/>
    <col min="1060" max="1060" width="14.140625" style="3" customWidth="1"/>
    <col min="1061" max="1061" width="15.140625" style="3" customWidth="1"/>
    <col min="1062" max="1062" width="13.85546875" style="3" customWidth="1"/>
    <col min="1063" max="1064" width="14.7109375" style="3" customWidth="1"/>
    <col min="1065" max="1065" width="12.85546875" style="3" customWidth="1"/>
    <col min="1066" max="1066" width="13.5703125" style="3" customWidth="1"/>
    <col min="1067" max="1067" width="12.7109375" style="3" customWidth="1"/>
    <col min="1068" max="1068" width="13.42578125" style="3" customWidth="1"/>
    <col min="1069" max="1069" width="13.140625" style="3" customWidth="1"/>
    <col min="1070" max="1070" width="14.7109375" style="3" customWidth="1"/>
    <col min="1071" max="1071" width="14.5703125" style="3" customWidth="1"/>
    <col min="1072" max="1072" width="13" style="3" customWidth="1"/>
    <col min="1073" max="1073" width="15" style="3" customWidth="1"/>
    <col min="1074" max="1075" width="12.140625" style="3" customWidth="1"/>
    <col min="1076" max="1076" width="12" style="3" customWidth="1"/>
    <col min="1077" max="1077" width="13.5703125" style="3" customWidth="1"/>
    <col min="1078" max="1078" width="14" style="3" customWidth="1"/>
    <col min="1079" max="1079" width="12.28515625" style="3" customWidth="1"/>
    <col min="1080" max="1080" width="14.140625" style="3" customWidth="1"/>
    <col min="1081" max="1081" width="13" style="3" customWidth="1"/>
    <col min="1082" max="1082" width="13.5703125" style="3" customWidth="1"/>
    <col min="1083" max="1083" width="12.42578125" style="3" customWidth="1"/>
    <col min="1084" max="1084" width="12.5703125" style="3" customWidth="1"/>
    <col min="1085" max="1085" width="11.7109375" style="3" customWidth="1"/>
    <col min="1086" max="1086" width="13.7109375" style="3" customWidth="1"/>
    <col min="1087" max="1087" width="13.28515625" style="3" customWidth="1"/>
    <col min="1088" max="1088" width="13.140625" style="3" customWidth="1"/>
    <col min="1089" max="1089" width="12" style="3" customWidth="1"/>
    <col min="1090" max="1090" width="12.140625" style="3" customWidth="1"/>
    <col min="1091" max="1091" width="12.28515625" style="3" customWidth="1"/>
    <col min="1092" max="1092" width="12.140625" style="3" customWidth="1"/>
    <col min="1093" max="1093" width="12.5703125" style="3" customWidth="1"/>
    <col min="1094" max="1310" width="9.140625" style="3"/>
    <col min="1311" max="1311" width="25.42578125" style="3" customWidth="1"/>
    <col min="1312" max="1312" width="56.28515625" style="3" customWidth="1"/>
    <col min="1313" max="1313" width="14" style="3" customWidth="1"/>
    <col min="1314" max="1315" width="14.5703125" style="3" customWidth="1"/>
    <col min="1316" max="1316" width="14.140625" style="3" customWidth="1"/>
    <col min="1317" max="1317" width="15.140625" style="3" customWidth="1"/>
    <col min="1318" max="1318" width="13.85546875" style="3" customWidth="1"/>
    <col min="1319" max="1320" width="14.7109375" style="3" customWidth="1"/>
    <col min="1321" max="1321" width="12.85546875" style="3" customWidth="1"/>
    <col min="1322" max="1322" width="13.5703125" style="3" customWidth="1"/>
    <col min="1323" max="1323" width="12.7109375" style="3" customWidth="1"/>
    <col min="1324" max="1324" width="13.42578125" style="3" customWidth="1"/>
    <col min="1325" max="1325" width="13.140625" style="3" customWidth="1"/>
    <col min="1326" max="1326" width="14.7109375" style="3" customWidth="1"/>
    <col min="1327" max="1327" width="14.5703125" style="3" customWidth="1"/>
    <col min="1328" max="1328" width="13" style="3" customWidth="1"/>
    <col min="1329" max="1329" width="15" style="3" customWidth="1"/>
    <col min="1330" max="1331" width="12.140625" style="3" customWidth="1"/>
    <col min="1332" max="1332" width="12" style="3" customWidth="1"/>
    <col min="1333" max="1333" width="13.5703125" style="3" customWidth="1"/>
    <col min="1334" max="1334" width="14" style="3" customWidth="1"/>
    <col min="1335" max="1335" width="12.28515625" style="3" customWidth="1"/>
    <col min="1336" max="1336" width="14.140625" style="3" customWidth="1"/>
    <col min="1337" max="1337" width="13" style="3" customWidth="1"/>
    <col min="1338" max="1338" width="13.5703125" style="3" customWidth="1"/>
    <col min="1339" max="1339" width="12.42578125" style="3" customWidth="1"/>
    <col min="1340" max="1340" width="12.5703125" style="3" customWidth="1"/>
    <col min="1341" max="1341" width="11.7109375" style="3" customWidth="1"/>
    <col min="1342" max="1342" width="13.7109375" style="3" customWidth="1"/>
    <col min="1343" max="1343" width="13.28515625" style="3" customWidth="1"/>
    <col min="1344" max="1344" width="13.140625" style="3" customWidth="1"/>
    <col min="1345" max="1345" width="12" style="3" customWidth="1"/>
    <col min="1346" max="1346" width="12.140625" style="3" customWidth="1"/>
    <col min="1347" max="1347" width="12.28515625" style="3" customWidth="1"/>
    <col min="1348" max="1348" width="12.140625" style="3" customWidth="1"/>
    <col min="1349" max="1349" width="12.5703125" style="3" customWidth="1"/>
    <col min="1350" max="1566" width="9.140625" style="3"/>
    <col min="1567" max="1567" width="25.42578125" style="3" customWidth="1"/>
    <col min="1568" max="1568" width="56.28515625" style="3" customWidth="1"/>
    <col min="1569" max="1569" width="14" style="3" customWidth="1"/>
    <col min="1570" max="1571" width="14.5703125" style="3" customWidth="1"/>
    <col min="1572" max="1572" width="14.140625" style="3" customWidth="1"/>
    <col min="1573" max="1573" width="15.140625" style="3" customWidth="1"/>
    <col min="1574" max="1574" width="13.85546875" style="3" customWidth="1"/>
    <col min="1575" max="1576" width="14.7109375" style="3" customWidth="1"/>
    <col min="1577" max="1577" width="12.85546875" style="3" customWidth="1"/>
    <col min="1578" max="1578" width="13.5703125" style="3" customWidth="1"/>
    <col min="1579" max="1579" width="12.7109375" style="3" customWidth="1"/>
    <col min="1580" max="1580" width="13.42578125" style="3" customWidth="1"/>
    <col min="1581" max="1581" width="13.140625" style="3" customWidth="1"/>
    <col min="1582" max="1582" width="14.7109375" style="3" customWidth="1"/>
    <col min="1583" max="1583" width="14.5703125" style="3" customWidth="1"/>
    <col min="1584" max="1584" width="13" style="3" customWidth="1"/>
    <col min="1585" max="1585" width="15" style="3" customWidth="1"/>
    <col min="1586" max="1587" width="12.140625" style="3" customWidth="1"/>
    <col min="1588" max="1588" width="12" style="3" customWidth="1"/>
    <col min="1589" max="1589" width="13.5703125" style="3" customWidth="1"/>
    <col min="1590" max="1590" width="14" style="3" customWidth="1"/>
    <col min="1591" max="1591" width="12.28515625" style="3" customWidth="1"/>
    <col min="1592" max="1592" width="14.140625" style="3" customWidth="1"/>
    <col min="1593" max="1593" width="13" style="3" customWidth="1"/>
    <col min="1594" max="1594" width="13.5703125" style="3" customWidth="1"/>
    <col min="1595" max="1595" width="12.42578125" style="3" customWidth="1"/>
    <col min="1596" max="1596" width="12.5703125" style="3" customWidth="1"/>
    <col min="1597" max="1597" width="11.7109375" style="3" customWidth="1"/>
    <col min="1598" max="1598" width="13.7109375" style="3" customWidth="1"/>
    <col min="1599" max="1599" width="13.28515625" style="3" customWidth="1"/>
    <col min="1600" max="1600" width="13.140625" style="3" customWidth="1"/>
    <col min="1601" max="1601" width="12" style="3" customWidth="1"/>
    <col min="1602" max="1602" width="12.140625" style="3" customWidth="1"/>
    <col min="1603" max="1603" width="12.28515625" style="3" customWidth="1"/>
    <col min="1604" max="1604" width="12.140625" style="3" customWidth="1"/>
    <col min="1605" max="1605" width="12.5703125" style="3" customWidth="1"/>
    <col min="1606" max="1822" width="9.140625" style="3"/>
    <col min="1823" max="1823" width="25.42578125" style="3" customWidth="1"/>
    <col min="1824" max="1824" width="56.28515625" style="3" customWidth="1"/>
    <col min="1825" max="1825" width="14" style="3" customWidth="1"/>
    <col min="1826" max="1827" width="14.5703125" style="3" customWidth="1"/>
    <col min="1828" max="1828" width="14.140625" style="3" customWidth="1"/>
    <col min="1829" max="1829" width="15.140625" style="3" customWidth="1"/>
    <col min="1830" max="1830" width="13.85546875" style="3" customWidth="1"/>
    <col min="1831" max="1832" width="14.7109375" style="3" customWidth="1"/>
    <col min="1833" max="1833" width="12.85546875" style="3" customWidth="1"/>
    <col min="1834" max="1834" width="13.5703125" style="3" customWidth="1"/>
    <col min="1835" max="1835" width="12.7109375" style="3" customWidth="1"/>
    <col min="1836" max="1836" width="13.42578125" style="3" customWidth="1"/>
    <col min="1837" max="1837" width="13.140625" style="3" customWidth="1"/>
    <col min="1838" max="1838" width="14.7109375" style="3" customWidth="1"/>
    <col min="1839" max="1839" width="14.5703125" style="3" customWidth="1"/>
    <col min="1840" max="1840" width="13" style="3" customWidth="1"/>
    <col min="1841" max="1841" width="15" style="3" customWidth="1"/>
    <col min="1842" max="1843" width="12.140625" style="3" customWidth="1"/>
    <col min="1844" max="1844" width="12" style="3" customWidth="1"/>
    <col min="1845" max="1845" width="13.5703125" style="3" customWidth="1"/>
    <col min="1846" max="1846" width="14" style="3" customWidth="1"/>
    <col min="1847" max="1847" width="12.28515625" style="3" customWidth="1"/>
    <col min="1848" max="1848" width="14.140625" style="3" customWidth="1"/>
    <col min="1849" max="1849" width="13" style="3" customWidth="1"/>
    <col min="1850" max="1850" width="13.5703125" style="3" customWidth="1"/>
    <col min="1851" max="1851" width="12.42578125" style="3" customWidth="1"/>
    <col min="1852" max="1852" width="12.5703125" style="3" customWidth="1"/>
    <col min="1853" max="1853" width="11.7109375" style="3" customWidth="1"/>
    <col min="1854" max="1854" width="13.7109375" style="3" customWidth="1"/>
    <col min="1855" max="1855" width="13.28515625" style="3" customWidth="1"/>
    <col min="1856" max="1856" width="13.140625" style="3" customWidth="1"/>
    <col min="1857" max="1857" width="12" style="3" customWidth="1"/>
    <col min="1858" max="1858" width="12.140625" style="3" customWidth="1"/>
    <col min="1859" max="1859" width="12.28515625" style="3" customWidth="1"/>
    <col min="1860" max="1860" width="12.140625" style="3" customWidth="1"/>
    <col min="1861" max="1861" width="12.5703125" style="3" customWidth="1"/>
    <col min="1862" max="2078" width="9.140625" style="3"/>
    <col min="2079" max="2079" width="25.42578125" style="3" customWidth="1"/>
    <col min="2080" max="2080" width="56.28515625" style="3" customWidth="1"/>
    <col min="2081" max="2081" width="14" style="3" customWidth="1"/>
    <col min="2082" max="2083" width="14.5703125" style="3" customWidth="1"/>
    <col min="2084" max="2084" width="14.140625" style="3" customWidth="1"/>
    <col min="2085" max="2085" width="15.140625" style="3" customWidth="1"/>
    <col min="2086" max="2086" width="13.85546875" style="3" customWidth="1"/>
    <col min="2087" max="2088" width="14.7109375" style="3" customWidth="1"/>
    <col min="2089" max="2089" width="12.85546875" style="3" customWidth="1"/>
    <col min="2090" max="2090" width="13.5703125" style="3" customWidth="1"/>
    <col min="2091" max="2091" width="12.7109375" style="3" customWidth="1"/>
    <col min="2092" max="2092" width="13.42578125" style="3" customWidth="1"/>
    <col min="2093" max="2093" width="13.140625" style="3" customWidth="1"/>
    <col min="2094" max="2094" width="14.7109375" style="3" customWidth="1"/>
    <col min="2095" max="2095" width="14.5703125" style="3" customWidth="1"/>
    <col min="2096" max="2096" width="13" style="3" customWidth="1"/>
    <col min="2097" max="2097" width="15" style="3" customWidth="1"/>
    <col min="2098" max="2099" width="12.140625" style="3" customWidth="1"/>
    <col min="2100" max="2100" width="12" style="3" customWidth="1"/>
    <col min="2101" max="2101" width="13.5703125" style="3" customWidth="1"/>
    <col min="2102" max="2102" width="14" style="3" customWidth="1"/>
    <col min="2103" max="2103" width="12.28515625" style="3" customWidth="1"/>
    <col min="2104" max="2104" width="14.140625" style="3" customWidth="1"/>
    <col min="2105" max="2105" width="13" style="3" customWidth="1"/>
    <col min="2106" max="2106" width="13.5703125" style="3" customWidth="1"/>
    <col min="2107" max="2107" width="12.42578125" style="3" customWidth="1"/>
    <col min="2108" max="2108" width="12.5703125" style="3" customWidth="1"/>
    <col min="2109" max="2109" width="11.7109375" style="3" customWidth="1"/>
    <col min="2110" max="2110" width="13.7109375" style="3" customWidth="1"/>
    <col min="2111" max="2111" width="13.28515625" style="3" customWidth="1"/>
    <col min="2112" max="2112" width="13.140625" style="3" customWidth="1"/>
    <col min="2113" max="2113" width="12" style="3" customWidth="1"/>
    <col min="2114" max="2114" width="12.140625" style="3" customWidth="1"/>
    <col min="2115" max="2115" width="12.28515625" style="3" customWidth="1"/>
    <col min="2116" max="2116" width="12.140625" style="3" customWidth="1"/>
    <col min="2117" max="2117" width="12.5703125" style="3" customWidth="1"/>
    <col min="2118" max="2334" width="9.140625" style="3"/>
    <col min="2335" max="2335" width="25.42578125" style="3" customWidth="1"/>
    <col min="2336" max="2336" width="56.28515625" style="3" customWidth="1"/>
    <col min="2337" max="2337" width="14" style="3" customWidth="1"/>
    <col min="2338" max="2339" width="14.5703125" style="3" customWidth="1"/>
    <col min="2340" max="2340" width="14.140625" style="3" customWidth="1"/>
    <col min="2341" max="2341" width="15.140625" style="3" customWidth="1"/>
    <col min="2342" max="2342" width="13.85546875" style="3" customWidth="1"/>
    <col min="2343" max="2344" width="14.7109375" style="3" customWidth="1"/>
    <col min="2345" max="2345" width="12.85546875" style="3" customWidth="1"/>
    <col min="2346" max="2346" width="13.5703125" style="3" customWidth="1"/>
    <col min="2347" max="2347" width="12.7109375" style="3" customWidth="1"/>
    <col min="2348" max="2348" width="13.42578125" style="3" customWidth="1"/>
    <col min="2349" max="2349" width="13.140625" style="3" customWidth="1"/>
    <col min="2350" max="2350" width="14.7109375" style="3" customWidth="1"/>
    <col min="2351" max="2351" width="14.5703125" style="3" customWidth="1"/>
    <col min="2352" max="2352" width="13" style="3" customWidth="1"/>
    <col min="2353" max="2353" width="15" style="3" customWidth="1"/>
    <col min="2354" max="2355" width="12.140625" style="3" customWidth="1"/>
    <col min="2356" max="2356" width="12" style="3" customWidth="1"/>
    <col min="2357" max="2357" width="13.5703125" style="3" customWidth="1"/>
    <col min="2358" max="2358" width="14" style="3" customWidth="1"/>
    <col min="2359" max="2359" width="12.28515625" style="3" customWidth="1"/>
    <col min="2360" max="2360" width="14.140625" style="3" customWidth="1"/>
    <col min="2361" max="2361" width="13" style="3" customWidth="1"/>
    <col min="2362" max="2362" width="13.5703125" style="3" customWidth="1"/>
    <col min="2363" max="2363" width="12.42578125" style="3" customWidth="1"/>
    <col min="2364" max="2364" width="12.5703125" style="3" customWidth="1"/>
    <col min="2365" max="2365" width="11.7109375" style="3" customWidth="1"/>
    <col min="2366" max="2366" width="13.7109375" style="3" customWidth="1"/>
    <col min="2367" max="2367" width="13.28515625" style="3" customWidth="1"/>
    <col min="2368" max="2368" width="13.140625" style="3" customWidth="1"/>
    <col min="2369" max="2369" width="12" style="3" customWidth="1"/>
    <col min="2370" max="2370" width="12.140625" style="3" customWidth="1"/>
    <col min="2371" max="2371" width="12.28515625" style="3" customWidth="1"/>
    <col min="2372" max="2372" width="12.140625" style="3" customWidth="1"/>
    <col min="2373" max="2373" width="12.5703125" style="3" customWidth="1"/>
    <col min="2374" max="2590" width="9.140625" style="3"/>
    <col min="2591" max="2591" width="25.42578125" style="3" customWidth="1"/>
    <col min="2592" max="2592" width="56.28515625" style="3" customWidth="1"/>
    <col min="2593" max="2593" width="14" style="3" customWidth="1"/>
    <col min="2594" max="2595" width="14.5703125" style="3" customWidth="1"/>
    <col min="2596" max="2596" width="14.140625" style="3" customWidth="1"/>
    <col min="2597" max="2597" width="15.140625" style="3" customWidth="1"/>
    <col min="2598" max="2598" width="13.85546875" style="3" customWidth="1"/>
    <col min="2599" max="2600" width="14.7109375" style="3" customWidth="1"/>
    <col min="2601" max="2601" width="12.85546875" style="3" customWidth="1"/>
    <col min="2602" max="2602" width="13.5703125" style="3" customWidth="1"/>
    <col min="2603" max="2603" width="12.7109375" style="3" customWidth="1"/>
    <col min="2604" max="2604" width="13.42578125" style="3" customWidth="1"/>
    <col min="2605" max="2605" width="13.140625" style="3" customWidth="1"/>
    <col min="2606" max="2606" width="14.7109375" style="3" customWidth="1"/>
    <col min="2607" max="2607" width="14.5703125" style="3" customWidth="1"/>
    <col min="2608" max="2608" width="13" style="3" customWidth="1"/>
    <col min="2609" max="2609" width="15" style="3" customWidth="1"/>
    <col min="2610" max="2611" width="12.140625" style="3" customWidth="1"/>
    <col min="2612" max="2612" width="12" style="3" customWidth="1"/>
    <col min="2613" max="2613" width="13.5703125" style="3" customWidth="1"/>
    <col min="2614" max="2614" width="14" style="3" customWidth="1"/>
    <col min="2615" max="2615" width="12.28515625" style="3" customWidth="1"/>
    <col min="2616" max="2616" width="14.140625" style="3" customWidth="1"/>
    <col min="2617" max="2617" width="13" style="3" customWidth="1"/>
    <col min="2618" max="2618" width="13.5703125" style="3" customWidth="1"/>
    <col min="2619" max="2619" width="12.42578125" style="3" customWidth="1"/>
    <col min="2620" max="2620" width="12.5703125" style="3" customWidth="1"/>
    <col min="2621" max="2621" width="11.7109375" style="3" customWidth="1"/>
    <col min="2622" max="2622" width="13.7109375" style="3" customWidth="1"/>
    <col min="2623" max="2623" width="13.28515625" style="3" customWidth="1"/>
    <col min="2624" max="2624" width="13.140625" style="3" customWidth="1"/>
    <col min="2625" max="2625" width="12" style="3" customWidth="1"/>
    <col min="2626" max="2626" width="12.140625" style="3" customWidth="1"/>
    <col min="2627" max="2627" width="12.28515625" style="3" customWidth="1"/>
    <col min="2628" max="2628" width="12.140625" style="3" customWidth="1"/>
    <col min="2629" max="2629" width="12.5703125" style="3" customWidth="1"/>
    <col min="2630" max="2846" width="9.140625" style="3"/>
    <col min="2847" max="2847" width="25.42578125" style="3" customWidth="1"/>
    <col min="2848" max="2848" width="56.28515625" style="3" customWidth="1"/>
    <col min="2849" max="2849" width="14" style="3" customWidth="1"/>
    <col min="2850" max="2851" width="14.5703125" style="3" customWidth="1"/>
    <col min="2852" max="2852" width="14.140625" style="3" customWidth="1"/>
    <col min="2853" max="2853" width="15.140625" style="3" customWidth="1"/>
    <col min="2854" max="2854" width="13.85546875" style="3" customWidth="1"/>
    <col min="2855" max="2856" width="14.7109375" style="3" customWidth="1"/>
    <col min="2857" max="2857" width="12.85546875" style="3" customWidth="1"/>
    <col min="2858" max="2858" width="13.5703125" style="3" customWidth="1"/>
    <col min="2859" max="2859" width="12.7109375" style="3" customWidth="1"/>
    <col min="2860" max="2860" width="13.42578125" style="3" customWidth="1"/>
    <col min="2861" max="2861" width="13.140625" style="3" customWidth="1"/>
    <col min="2862" max="2862" width="14.7109375" style="3" customWidth="1"/>
    <col min="2863" max="2863" width="14.5703125" style="3" customWidth="1"/>
    <col min="2864" max="2864" width="13" style="3" customWidth="1"/>
    <col min="2865" max="2865" width="15" style="3" customWidth="1"/>
    <col min="2866" max="2867" width="12.140625" style="3" customWidth="1"/>
    <col min="2868" max="2868" width="12" style="3" customWidth="1"/>
    <col min="2869" max="2869" width="13.5703125" style="3" customWidth="1"/>
    <col min="2870" max="2870" width="14" style="3" customWidth="1"/>
    <col min="2871" max="2871" width="12.28515625" style="3" customWidth="1"/>
    <col min="2872" max="2872" width="14.140625" style="3" customWidth="1"/>
    <col min="2873" max="2873" width="13" style="3" customWidth="1"/>
    <col min="2874" max="2874" width="13.5703125" style="3" customWidth="1"/>
    <col min="2875" max="2875" width="12.42578125" style="3" customWidth="1"/>
    <col min="2876" max="2876" width="12.5703125" style="3" customWidth="1"/>
    <col min="2877" max="2877" width="11.7109375" style="3" customWidth="1"/>
    <col min="2878" max="2878" width="13.7109375" style="3" customWidth="1"/>
    <col min="2879" max="2879" width="13.28515625" style="3" customWidth="1"/>
    <col min="2880" max="2880" width="13.140625" style="3" customWidth="1"/>
    <col min="2881" max="2881" width="12" style="3" customWidth="1"/>
    <col min="2882" max="2882" width="12.140625" style="3" customWidth="1"/>
    <col min="2883" max="2883" width="12.28515625" style="3" customWidth="1"/>
    <col min="2884" max="2884" width="12.140625" style="3" customWidth="1"/>
    <col min="2885" max="2885" width="12.5703125" style="3" customWidth="1"/>
    <col min="2886" max="3102" width="9.140625" style="3"/>
    <col min="3103" max="3103" width="25.42578125" style="3" customWidth="1"/>
    <col min="3104" max="3104" width="56.28515625" style="3" customWidth="1"/>
    <col min="3105" max="3105" width="14" style="3" customWidth="1"/>
    <col min="3106" max="3107" width="14.5703125" style="3" customWidth="1"/>
    <col min="3108" max="3108" width="14.140625" style="3" customWidth="1"/>
    <col min="3109" max="3109" width="15.140625" style="3" customWidth="1"/>
    <col min="3110" max="3110" width="13.85546875" style="3" customWidth="1"/>
    <col min="3111" max="3112" width="14.7109375" style="3" customWidth="1"/>
    <col min="3113" max="3113" width="12.85546875" style="3" customWidth="1"/>
    <col min="3114" max="3114" width="13.5703125" style="3" customWidth="1"/>
    <col min="3115" max="3115" width="12.7109375" style="3" customWidth="1"/>
    <col min="3116" max="3116" width="13.42578125" style="3" customWidth="1"/>
    <col min="3117" max="3117" width="13.140625" style="3" customWidth="1"/>
    <col min="3118" max="3118" width="14.7109375" style="3" customWidth="1"/>
    <col min="3119" max="3119" width="14.5703125" style="3" customWidth="1"/>
    <col min="3120" max="3120" width="13" style="3" customWidth="1"/>
    <col min="3121" max="3121" width="15" style="3" customWidth="1"/>
    <col min="3122" max="3123" width="12.140625" style="3" customWidth="1"/>
    <col min="3124" max="3124" width="12" style="3" customWidth="1"/>
    <col min="3125" max="3125" width="13.5703125" style="3" customWidth="1"/>
    <col min="3126" max="3126" width="14" style="3" customWidth="1"/>
    <col min="3127" max="3127" width="12.28515625" style="3" customWidth="1"/>
    <col min="3128" max="3128" width="14.140625" style="3" customWidth="1"/>
    <col min="3129" max="3129" width="13" style="3" customWidth="1"/>
    <col min="3130" max="3130" width="13.5703125" style="3" customWidth="1"/>
    <col min="3131" max="3131" width="12.42578125" style="3" customWidth="1"/>
    <col min="3132" max="3132" width="12.5703125" style="3" customWidth="1"/>
    <col min="3133" max="3133" width="11.7109375" style="3" customWidth="1"/>
    <col min="3134" max="3134" width="13.7109375" style="3" customWidth="1"/>
    <col min="3135" max="3135" width="13.28515625" style="3" customWidth="1"/>
    <col min="3136" max="3136" width="13.140625" style="3" customWidth="1"/>
    <col min="3137" max="3137" width="12" style="3" customWidth="1"/>
    <col min="3138" max="3138" width="12.140625" style="3" customWidth="1"/>
    <col min="3139" max="3139" width="12.28515625" style="3" customWidth="1"/>
    <col min="3140" max="3140" width="12.140625" style="3" customWidth="1"/>
    <col min="3141" max="3141" width="12.5703125" style="3" customWidth="1"/>
    <col min="3142" max="3358" width="9.140625" style="3"/>
    <col min="3359" max="3359" width="25.42578125" style="3" customWidth="1"/>
    <col min="3360" max="3360" width="56.28515625" style="3" customWidth="1"/>
    <col min="3361" max="3361" width="14" style="3" customWidth="1"/>
    <col min="3362" max="3363" width="14.5703125" style="3" customWidth="1"/>
    <col min="3364" max="3364" width="14.140625" style="3" customWidth="1"/>
    <col min="3365" max="3365" width="15.140625" style="3" customWidth="1"/>
    <col min="3366" max="3366" width="13.85546875" style="3" customWidth="1"/>
    <col min="3367" max="3368" width="14.7109375" style="3" customWidth="1"/>
    <col min="3369" max="3369" width="12.85546875" style="3" customWidth="1"/>
    <col min="3370" max="3370" width="13.5703125" style="3" customWidth="1"/>
    <col min="3371" max="3371" width="12.7109375" style="3" customWidth="1"/>
    <col min="3372" max="3372" width="13.42578125" style="3" customWidth="1"/>
    <col min="3373" max="3373" width="13.140625" style="3" customWidth="1"/>
    <col min="3374" max="3374" width="14.7109375" style="3" customWidth="1"/>
    <col min="3375" max="3375" width="14.5703125" style="3" customWidth="1"/>
    <col min="3376" max="3376" width="13" style="3" customWidth="1"/>
    <col min="3377" max="3377" width="15" style="3" customWidth="1"/>
    <col min="3378" max="3379" width="12.140625" style="3" customWidth="1"/>
    <col min="3380" max="3380" width="12" style="3" customWidth="1"/>
    <col min="3381" max="3381" width="13.5703125" style="3" customWidth="1"/>
    <col min="3382" max="3382" width="14" style="3" customWidth="1"/>
    <col min="3383" max="3383" width="12.28515625" style="3" customWidth="1"/>
    <col min="3384" max="3384" width="14.140625" style="3" customWidth="1"/>
    <col min="3385" max="3385" width="13" style="3" customWidth="1"/>
    <col min="3386" max="3386" width="13.5703125" style="3" customWidth="1"/>
    <col min="3387" max="3387" width="12.42578125" style="3" customWidth="1"/>
    <col min="3388" max="3388" width="12.5703125" style="3" customWidth="1"/>
    <col min="3389" max="3389" width="11.7109375" style="3" customWidth="1"/>
    <col min="3390" max="3390" width="13.7109375" style="3" customWidth="1"/>
    <col min="3391" max="3391" width="13.28515625" style="3" customWidth="1"/>
    <col min="3392" max="3392" width="13.140625" style="3" customWidth="1"/>
    <col min="3393" max="3393" width="12" style="3" customWidth="1"/>
    <col min="3394" max="3394" width="12.140625" style="3" customWidth="1"/>
    <col min="3395" max="3395" width="12.28515625" style="3" customWidth="1"/>
    <col min="3396" max="3396" width="12.140625" style="3" customWidth="1"/>
    <col min="3397" max="3397" width="12.5703125" style="3" customWidth="1"/>
    <col min="3398" max="3614" width="9.140625" style="3"/>
    <col min="3615" max="3615" width="25.42578125" style="3" customWidth="1"/>
    <col min="3616" max="3616" width="56.28515625" style="3" customWidth="1"/>
    <col min="3617" max="3617" width="14" style="3" customWidth="1"/>
    <col min="3618" max="3619" width="14.5703125" style="3" customWidth="1"/>
    <col min="3620" max="3620" width="14.140625" style="3" customWidth="1"/>
    <col min="3621" max="3621" width="15.140625" style="3" customWidth="1"/>
    <col min="3622" max="3622" width="13.85546875" style="3" customWidth="1"/>
    <col min="3623" max="3624" width="14.7109375" style="3" customWidth="1"/>
    <col min="3625" max="3625" width="12.85546875" style="3" customWidth="1"/>
    <col min="3626" max="3626" width="13.5703125" style="3" customWidth="1"/>
    <col min="3627" max="3627" width="12.7109375" style="3" customWidth="1"/>
    <col min="3628" max="3628" width="13.42578125" style="3" customWidth="1"/>
    <col min="3629" max="3629" width="13.140625" style="3" customWidth="1"/>
    <col min="3630" max="3630" width="14.7109375" style="3" customWidth="1"/>
    <col min="3631" max="3631" width="14.5703125" style="3" customWidth="1"/>
    <col min="3632" max="3632" width="13" style="3" customWidth="1"/>
    <col min="3633" max="3633" width="15" style="3" customWidth="1"/>
    <col min="3634" max="3635" width="12.140625" style="3" customWidth="1"/>
    <col min="3636" max="3636" width="12" style="3" customWidth="1"/>
    <col min="3637" max="3637" width="13.5703125" style="3" customWidth="1"/>
    <col min="3638" max="3638" width="14" style="3" customWidth="1"/>
    <col min="3639" max="3639" width="12.28515625" style="3" customWidth="1"/>
    <col min="3640" max="3640" width="14.140625" style="3" customWidth="1"/>
    <col min="3641" max="3641" width="13" style="3" customWidth="1"/>
    <col min="3642" max="3642" width="13.5703125" style="3" customWidth="1"/>
    <col min="3643" max="3643" width="12.42578125" style="3" customWidth="1"/>
    <col min="3644" max="3644" width="12.5703125" style="3" customWidth="1"/>
    <col min="3645" max="3645" width="11.7109375" style="3" customWidth="1"/>
    <col min="3646" max="3646" width="13.7109375" style="3" customWidth="1"/>
    <col min="3647" max="3647" width="13.28515625" style="3" customWidth="1"/>
    <col min="3648" max="3648" width="13.140625" style="3" customWidth="1"/>
    <col min="3649" max="3649" width="12" style="3" customWidth="1"/>
    <col min="3650" max="3650" width="12.140625" style="3" customWidth="1"/>
    <col min="3651" max="3651" width="12.28515625" style="3" customWidth="1"/>
    <col min="3652" max="3652" width="12.140625" style="3" customWidth="1"/>
    <col min="3653" max="3653" width="12.5703125" style="3" customWidth="1"/>
    <col min="3654" max="3870" width="9.140625" style="3"/>
    <col min="3871" max="3871" width="25.42578125" style="3" customWidth="1"/>
    <col min="3872" max="3872" width="56.28515625" style="3" customWidth="1"/>
    <col min="3873" max="3873" width="14" style="3" customWidth="1"/>
    <col min="3874" max="3875" width="14.5703125" style="3" customWidth="1"/>
    <col min="3876" max="3876" width="14.140625" style="3" customWidth="1"/>
    <col min="3877" max="3877" width="15.140625" style="3" customWidth="1"/>
    <col min="3878" max="3878" width="13.85546875" style="3" customWidth="1"/>
    <col min="3879" max="3880" width="14.7109375" style="3" customWidth="1"/>
    <col min="3881" max="3881" width="12.85546875" style="3" customWidth="1"/>
    <col min="3882" max="3882" width="13.5703125" style="3" customWidth="1"/>
    <col min="3883" max="3883" width="12.7109375" style="3" customWidth="1"/>
    <col min="3884" max="3884" width="13.42578125" style="3" customWidth="1"/>
    <col min="3885" max="3885" width="13.140625" style="3" customWidth="1"/>
    <col min="3886" max="3886" width="14.7109375" style="3" customWidth="1"/>
    <col min="3887" max="3887" width="14.5703125" style="3" customWidth="1"/>
    <col min="3888" max="3888" width="13" style="3" customWidth="1"/>
    <col min="3889" max="3889" width="15" style="3" customWidth="1"/>
    <col min="3890" max="3891" width="12.140625" style="3" customWidth="1"/>
    <col min="3892" max="3892" width="12" style="3" customWidth="1"/>
    <col min="3893" max="3893" width="13.5703125" style="3" customWidth="1"/>
    <col min="3894" max="3894" width="14" style="3" customWidth="1"/>
    <col min="3895" max="3895" width="12.28515625" style="3" customWidth="1"/>
    <col min="3896" max="3896" width="14.140625" style="3" customWidth="1"/>
    <col min="3897" max="3897" width="13" style="3" customWidth="1"/>
    <col min="3898" max="3898" width="13.5703125" style="3" customWidth="1"/>
    <col min="3899" max="3899" width="12.42578125" style="3" customWidth="1"/>
    <col min="3900" max="3900" width="12.5703125" style="3" customWidth="1"/>
    <col min="3901" max="3901" width="11.7109375" style="3" customWidth="1"/>
    <col min="3902" max="3902" width="13.7109375" style="3" customWidth="1"/>
    <col min="3903" max="3903" width="13.28515625" style="3" customWidth="1"/>
    <col min="3904" max="3904" width="13.140625" style="3" customWidth="1"/>
    <col min="3905" max="3905" width="12" style="3" customWidth="1"/>
    <col min="3906" max="3906" width="12.140625" style="3" customWidth="1"/>
    <col min="3907" max="3907" width="12.28515625" style="3" customWidth="1"/>
    <col min="3908" max="3908" width="12.140625" style="3" customWidth="1"/>
    <col min="3909" max="3909" width="12.5703125" style="3" customWidth="1"/>
    <col min="3910" max="4126" width="9.140625" style="3"/>
    <col min="4127" max="4127" width="25.42578125" style="3" customWidth="1"/>
    <col min="4128" max="4128" width="56.28515625" style="3" customWidth="1"/>
    <col min="4129" max="4129" width="14" style="3" customWidth="1"/>
    <col min="4130" max="4131" width="14.5703125" style="3" customWidth="1"/>
    <col min="4132" max="4132" width="14.140625" style="3" customWidth="1"/>
    <col min="4133" max="4133" width="15.140625" style="3" customWidth="1"/>
    <col min="4134" max="4134" width="13.85546875" style="3" customWidth="1"/>
    <col min="4135" max="4136" width="14.7109375" style="3" customWidth="1"/>
    <col min="4137" max="4137" width="12.85546875" style="3" customWidth="1"/>
    <col min="4138" max="4138" width="13.5703125" style="3" customWidth="1"/>
    <col min="4139" max="4139" width="12.7109375" style="3" customWidth="1"/>
    <col min="4140" max="4140" width="13.42578125" style="3" customWidth="1"/>
    <col min="4141" max="4141" width="13.140625" style="3" customWidth="1"/>
    <col min="4142" max="4142" width="14.7109375" style="3" customWidth="1"/>
    <col min="4143" max="4143" width="14.5703125" style="3" customWidth="1"/>
    <col min="4144" max="4144" width="13" style="3" customWidth="1"/>
    <col min="4145" max="4145" width="15" style="3" customWidth="1"/>
    <col min="4146" max="4147" width="12.140625" style="3" customWidth="1"/>
    <col min="4148" max="4148" width="12" style="3" customWidth="1"/>
    <col min="4149" max="4149" width="13.5703125" style="3" customWidth="1"/>
    <col min="4150" max="4150" width="14" style="3" customWidth="1"/>
    <col min="4151" max="4151" width="12.28515625" style="3" customWidth="1"/>
    <col min="4152" max="4152" width="14.140625" style="3" customWidth="1"/>
    <col min="4153" max="4153" width="13" style="3" customWidth="1"/>
    <col min="4154" max="4154" width="13.5703125" style="3" customWidth="1"/>
    <col min="4155" max="4155" width="12.42578125" style="3" customWidth="1"/>
    <col min="4156" max="4156" width="12.5703125" style="3" customWidth="1"/>
    <col min="4157" max="4157" width="11.7109375" style="3" customWidth="1"/>
    <col min="4158" max="4158" width="13.7109375" style="3" customWidth="1"/>
    <col min="4159" max="4159" width="13.28515625" style="3" customWidth="1"/>
    <col min="4160" max="4160" width="13.140625" style="3" customWidth="1"/>
    <col min="4161" max="4161" width="12" style="3" customWidth="1"/>
    <col min="4162" max="4162" width="12.140625" style="3" customWidth="1"/>
    <col min="4163" max="4163" width="12.28515625" style="3" customWidth="1"/>
    <col min="4164" max="4164" width="12.140625" style="3" customWidth="1"/>
    <col min="4165" max="4165" width="12.5703125" style="3" customWidth="1"/>
    <col min="4166" max="4382" width="9.140625" style="3"/>
    <col min="4383" max="4383" width="25.42578125" style="3" customWidth="1"/>
    <col min="4384" max="4384" width="56.28515625" style="3" customWidth="1"/>
    <col min="4385" max="4385" width="14" style="3" customWidth="1"/>
    <col min="4386" max="4387" width="14.5703125" style="3" customWidth="1"/>
    <col min="4388" max="4388" width="14.140625" style="3" customWidth="1"/>
    <col min="4389" max="4389" width="15.140625" style="3" customWidth="1"/>
    <col min="4390" max="4390" width="13.85546875" style="3" customWidth="1"/>
    <col min="4391" max="4392" width="14.7109375" style="3" customWidth="1"/>
    <col min="4393" max="4393" width="12.85546875" style="3" customWidth="1"/>
    <col min="4394" max="4394" width="13.5703125" style="3" customWidth="1"/>
    <col min="4395" max="4395" width="12.7109375" style="3" customWidth="1"/>
    <col min="4396" max="4396" width="13.42578125" style="3" customWidth="1"/>
    <col min="4397" max="4397" width="13.140625" style="3" customWidth="1"/>
    <col min="4398" max="4398" width="14.7109375" style="3" customWidth="1"/>
    <col min="4399" max="4399" width="14.5703125" style="3" customWidth="1"/>
    <col min="4400" max="4400" width="13" style="3" customWidth="1"/>
    <col min="4401" max="4401" width="15" style="3" customWidth="1"/>
    <col min="4402" max="4403" width="12.140625" style="3" customWidth="1"/>
    <col min="4404" max="4404" width="12" style="3" customWidth="1"/>
    <col min="4405" max="4405" width="13.5703125" style="3" customWidth="1"/>
    <col min="4406" max="4406" width="14" style="3" customWidth="1"/>
    <col min="4407" max="4407" width="12.28515625" style="3" customWidth="1"/>
    <col min="4408" max="4408" width="14.140625" style="3" customWidth="1"/>
    <col min="4409" max="4409" width="13" style="3" customWidth="1"/>
    <col min="4410" max="4410" width="13.5703125" style="3" customWidth="1"/>
    <col min="4411" max="4411" width="12.42578125" style="3" customWidth="1"/>
    <col min="4412" max="4412" width="12.5703125" style="3" customWidth="1"/>
    <col min="4413" max="4413" width="11.7109375" style="3" customWidth="1"/>
    <col min="4414" max="4414" width="13.7109375" style="3" customWidth="1"/>
    <col min="4415" max="4415" width="13.28515625" style="3" customWidth="1"/>
    <col min="4416" max="4416" width="13.140625" style="3" customWidth="1"/>
    <col min="4417" max="4417" width="12" style="3" customWidth="1"/>
    <col min="4418" max="4418" width="12.140625" style="3" customWidth="1"/>
    <col min="4419" max="4419" width="12.28515625" style="3" customWidth="1"/>
    <col min="4420" max="4420" width="12.140625" style="3" customWidth="1"/>
    <col min="4421" max="4421" width="12.5703125" style="3" customWidth="1"/>
    <col min="4422" max="4638" width="9.140625" style="3"/>
    <col min="4639" max="4639" width="25.42578125" style="3" customWidth="1"/>
    <col min="4640" max="4640" width="56.28515625" style="3" customWidth="1"/>
    <col min="4641" max="4641" width="14" style="3" customWidth="1"/>
    <col min="4642" max="4643" width="14.5703125" style="3" customWidth="1"/>
    <col min="4644" max="4644" width="14.140625" style="3" customWidth="1"/>
    <col min="4645" max="4645" width="15.140625" style="3" customWidth="1"/>
    <col min="4646" max="4646" width="13.85546875" style="3" customWidth="1"/>
    <col min="4647" max="4648" width="14.7109375" style="3" customWidth="1"/>
    <col min="4649" max="4649" width="12.85546875" style="3" customWidth="1"/>
    <col min="4650" max="4650" width="13.5703125" style="3" customWidth="1"/>
    <col min="4651" max="4651" width="12.7109375" style="3" customWidth="1"/>
    <col min="4652" max="4652" width="13.42578125" style="3" customWidth="1"/>
    <col min="4653" max="4653" width="13.140625" style="3" customWidth="1"/>
    <col min="4654" max="4654" width="14.7109375" style="3" customWidth="1"/>
    <col min="4655" max="4655" width="14.5703125" style="3" customWidth="1"/>
    <col min="4656" max="4656" width="13" style="3" customWidth="1"/>
    <col min="4657" max="4657" width="15" style="3" customWidth="1"/>
    <col min="4658" max="4659" width="12.140625" style="3" customWidth="1"/>
    <col min="4660" max="4660" width="12" style="3" customWidth="1"/>
    <col min="4661" max="4661" width="13.5703125" style="3" customWidth="1"/>
    <col min="4662" max="4662" width="14" style="3" customWidth="1"/>
    <col min="4663" max="4663" width="12.28515625" style="3" customWidth="1"/>
    <col min="4664" max="4664" width="14.140625" style="3" customWidth="1"/>
    <col min="4665" max="4665" width="13" style="3" customWidth="1"/>
    <col min="4666" max="4666" width="13.5703125" style="3" customWidth="1"/>
    <col min="4667" max="4667" width="12.42578125" style="3" customWidth="1"/>
    <col min="4668" max="4668" width="12.5703125" style="3" customWidth="1"/>
    <col min="4669" max="4669" width="11.7109375" style="3" customWidth="1"/>
    <col min="4670" max="4670" width="13.7109375" style="3" customWidth="1"/>
    <col min="4671" max="4671" width="13.28515625" style="3" customWidth="1"/>
    <col min="4672" max="4672" width="13.140625" style="3" customWidth="1"/>
    <col min="4673" max="4673" width="12" style="3" customWidth="1"/>
    <col min="4674" max="4674" width="12.140625" style="3" customWidth="1"/>
    <col min="4675" max="4675" width="12.28515625" style="3" customWidth="1"/>
    <col min="4676" max="4676" width="12.140625" style="3" customWidth="1"/>
    <col min="4677" max="4677" width="12.5703125" style="3" customWidth="1"/>
    <col min="4678" max="4894" width="9.140625" style="3"/>
    <col min="4895" max="4895" width="25.42578125" style="3" customWidth="1"/>
    <col min="4896" max="4896" width="56.28515625" style="3" customWidth="1"/>
    <col min="4897" max="4897" width="14" style="3" customWidth="1"/>
    <col min="4898" max="4899" width="14.5703125" style="3" customWidth="1"/>
    <col min="4900" max="4900" width="14.140625" style="3" customWidth="1"/>
    <col min="4901" max="4901" width="15.140625" style="3" customWidth="1"/>
    <col min="4902" max="4902" width="13.85546875" style="3" customWidth="1"/>
    <col min="4903" max="4904" width="14.7109375" style="3" customWidth="1"/>
    <col min="4905" max="4905" width="12.85546875" style="3" customWidth="1"/>
    <col min="4906" max="4906" width="13.5703125" style="3" customWidth="1"/>
    <col min="4907" max="4907" width="12.7109375" style="3" customWidth="1"/>
    <col min="4908" max="4908" width="13.42578125" style="3" customWidth="1"/>
    <col min="4909" max="4909" width="13.140625" style="3" customWidth="1"/>
    <col min="4910" max="4910" width="14.7109375" style="3" customWidth="1"/>
    <col min="4911" max="4911" width="14.5703125" style="3" customWidth="1"/>
    <col min="4912" max="4912" width="13" style="3" customWidth="1"/>
    <col min="4913" max="4913" width="15" style="3" customWidth="1"/>
    <col min="4914" max="4915" width="12.140625" style="3" customWidth="1"/>
    <col min="4916" max="4916" width="12" style="3" customWidth="1"/>
    <col min="4917" max="4917" width="13.5703125" style="3" customWidth="1"/>
    <col min="4918" max="4918" width="14" style="3" customWidth="1"/>
    <col min="4919" max="4919" width="12.28515625" style="3" customWidth="1"/>
    <col min="4920" max="4920" width="14.140625" style="3" customWidth="1"/>
    <col min="4921" max="4921" width="13" style="3" customWidth="1"/>
    <col min="4922" max="4922" width="13.5703125" style="3" customWidth="1"/>
    <col min="4923" max="4923" width="12.42578125" style="3" customWidth="1"/>
    <col min="4924" max="4924" width="12.5703125" style="3" customWidth="1"/>
    <col min="4925" max="4925" width="11.7109375" style="3" customWidth="1"/>
    <col min="4926" max="4926" width="13.7109375" style="3" customWidth="1"/>
    <col min="4927" max="4927" width="13.28515625" style="3" customWidth="1"/>
    <col min="4928" max="4928" width="13.140625" style="3" customWidth="1"/>
    <col min="4929" max="4929" width="12" style="3" customWidth="1"/>
    <col min="4930" max="4930" width="12.140625" style="3" customWidth="1"/>
    <col min="4931" max="4931" width="12.28515625" style="3" customWidth="1"/>
    <col min="4932" max="4932" width="12.140625" style="3" customWidth="1"/>
    <col min="4933" max="4933" width="12.5703125" style="3" customWidth="1"/>
    <col min="4934" max="5150" width="9.140625" style="3"/>
    <col min="5151" max="5151" width="25.42578125" style="3" customWidth="1"/>
    <col min="5152" max="5152" width="56.28515625" style="3" customWidth="1"/>
    <col min="5153" max="5153" width="14" style="3" customWidth="1"/>
    <col min="5154" max="5155" width="14.5703125" style="3" customWidth="1"/>
    <col min="5156" max="5156" width="14.140625" style="3" customWidth="1"/>
    <col min="5157" max="5157" width="15.140625" style="3" customWidth="1"/>
    <col min="5158" max="5158" width="13.85546875" style="3" customWidth="1"/>
    <col min="5159" max="5160" width="14.7109375" style="3" customWidth="1"/>
    <col min="5161" max="5161" width="12.85546875" style="3" customWidth="1"/>
    <col min="5162" max="5162" width="13.5703125" style="3" customWidth="1"/>
    <col min="5163" max="5163" width="12.7109375" style="3" customWidth="1"/>
    <col min="5164" max="5164" width="13.42578125" style="3" customWidth="1"/>
    <col min="5165" max="5165" width="13.140625" style="3" customWidth="1"/>
    <col min="5166" max="5166" width="14.7109375" style="3" customWidth="1"/>
    <col min="5167" max="5167" width="14.5703125" style="3" customWidth="1"/>
    <col min="5168" max="5168" width="13" style="3" customWidth="1"/>
    <col min="5169" max="5169" width="15" style="3" customWidth="1"/>
    <col min="5170" max="5171" width="12.140625" style="3" customWidth="1"/>
    <col min="5172" max="5172" width="12" style="3" customWidth="1"/>
    <col min="5173" max="5173" width="13.5703125" style="3" customWidth="1"/>
    <col min="5174" max="5174" width="14" style="3" customWidth="1"/>
    <col min="5175" max="5175" width="12.28515625" style="3" customWidth="1"/>
    <col min="5176" max="5176" width="14.140625" style="3" customWidth="1"/>
    <col min="5177" max="5177" width="13" style="3" customWidth="1"/>
    <col min="5178" max="5178" width="13.5703125" style="3" customWidth="1"/>
    <col min="5179" max="5179" width="12.42578125" style="3" customWidth="1"/>
    <col min="5180" max="5180" width="12.5703125" style="3" customWidth="1"/>
    <col min="5181" max="5181" width="11.7109375" style="3" customWidth="1"/>
    <col min="5182" max="5182" width="13.7109375" style="3" customWidth="1"/>
    <col min="5183" max="5183" width="13.28515625" style="3" customWidth="1"/>
    <col min="5184" max="5184" width="13.140625" style="3" customWidth="1"/>
    <col min="5185" max="5185" width="12" style="3" customWidth="1"/>
    <col min="5186" max="5186" width="12.140625" style="3" customWidth="1"/>
    <col min="5187" max="5187" width="12.28515625" style="3" customWidth="1"/>
    <col min="5188" max="5188" width="12.140625" style="3" customWidth="1"/>
    <col min="5189" max="5189" width="12.5703125" style="3" customWidth="1"/>
    <col min="5190" max="5406" width="9.140625" style="3"/>
    <col min="5407" max="5407" width="25.42578125" style="3" customWidth="1"/>
    <col min="5408" max="5408" width="56.28515625" style="3" customWidth="1"/>
    <col min="5409" max="5409" width="14" style="3" customWidth="1"/>
    <col min="5410" max="5411" width="14.5703125" style="3" customWidth="1"/>
    <col min="5412" max="5412" width="14.140625" style="3" customWidth="1"/>
    <col min="5413" max="5413" width="15.140625" style="3" customWidth="1"/>
    <col min="5414" max="5414" width="13.85546875" style="3" customWidth="1"/>
    <col min="5415" max="5416" width="14.7109375" style="3" customWidth="1"/>
    <col min="5417" max="5417" width="12.85546875" style="3" customWidth="1"/>
    <col min="5418" max="5418" width="13.5703125" style="3" customWidth="1"/>
    <col min="5419" max="5419" width="12.7109375" style="3" customWidth="1"/>
    <col min="5420" max="5420" width="13.42578125" style="3" customWidth="1"/>
    <col min="5421" max="5421" width="13.140625" style="3" customWidth="1"/>
    <col min="5422" max="5422" width="14.7109375" style="3" customWidth="1"/>
    <col min="5423" max="5423" width="14.5703125" style="3" customWidth="1"/>
    <col min="5424" max="5424" width="13" style="3" customWidth="1"/>
    <col min="5425" max="5425" width="15" style="3" customWidth="1"/>
    <col min="5426" max="5427" width="12.140625" style="3" customWidth="1"/>
    <col min="5428" max="5428" width="12" style="3" customWidth="1"/>
    <col min="5429" max="5429" width="13.5703125" style="3" customWidth="1"/>
    <col min="5430" max="5430" width="14" style="3" customWidth="1"/>
    <col min="5431" max="5431" width="12.28515625" style="3" customWidth="1"/>
    <col min="5432" max="5432" width="14.140625" style="3" customWidth="1"/>
    <col min="5433" max="5433" width="13" style="3" customWidth="1"/>
    <col min="5434" max="5434" width="13.5703125" style="3" customWidth="1"/>
    <col min="5435" max="5435" width="12.42578125" style="3" customWidth="1"/>
    <col min="5436" max="5436" width="12.5703125" style="3" customWidth="1"/>
    <col min="5437" max="5437" width="11.7109375" style="3" customWidth="1"/>
    <col min="5438" max="5438" width="13.7109375" style="3" customWidth="1"/>
    <col min="5439" max="5439" width="13.28515625" style="3" customWidth="1"/>
    <col min="5440" max="5440" width="13.140625" style="3" customWidth="1"/>
    <col min="5441" max="5441" width="12" style="3" customWidth="1"/>
    <col min="5442" max="5442" width="12.140625" style="3" customWidth="1"/>
    <col min="5443" max="5443" width="12.28515625" style="3" customWidth="1"/>
    <col min="5444" max="5444" width="12.140625" style="3" customWidth="1"/>
    <col min="5445" max="5445" width="12.5703125" style="3" customWidth="1"/>
    <col min="5446" max="5662" width="9.140625" style="3"/>
    <col min="5663" max="5663" width="25.42578125" style="3" customWidth="1"/>
    <col min="5664" max="5664" width="56.28515625" style="3" customWidth="1"/>
    <col min="5665" max="5665" width="14" style="3" customWidth="1"/>
    <col min="5666" max="5667" width="14.5703125" style="3" customWidth="1"/>
    <col min="5668" max="5668" width="14.140625" style="3" customWidth="1"/>
    <col min="5669" max="5669" width="15.140625" style="3" customWidth="1"/>
    <col min="5670" max="5670" width="13.85546875" style="3" customWidth="1"/>
    <col min="5671" max="5672" width="14.7109375" style="3" customWidth="1"/>
    <col min="5673" max="5673" width="12.85546875" style="3" customWidth="1"/>
    <col min="5674" max="5674" width="13.5703125" style="3" customWidth="1"/>
    <col min="5675" max="5675" width="12.7109375" style="3" customWidth="1"/>
    <col min="5676" max="5676" width="13.42578125" style="3" customWidth="1"/>
    <col min="5677" max="5677" width="13.140625" style="3" customWidth="1"/>
    <col min="5678" max="5678" width="14.7109375" style="3" customWidth="1"/>
    <col min="5679" max="5679" width="14.5703125" style="3" customWidth="1"/>
    <col min="5680" max="5680" width="13" style="3" customWidth="1"/>
    <col min="5681" max="5681" width="15" style="3" customWidth="1"/>
    <col min="5682" max="5683" width="12.140625" style="3" customWidth="1"/>
    <col min="5684" max="5684" width="12" style="3" customWidth="1"/>
    <col min="5685" max="5685" width="13.5703125" style="3" customWidth="1"/>
    <col min="5686" max="5686" width="14" style="3" customWidth="1"/>
    <col min="5687" max="5687" width="12.28515625" style="3" customWidth="1"/>
    <col min="5688" max="5688" width="14.140625" style="3" customWidth="1"/>
    <col min="5689" max="5689" width="13" style="3" customWidth="1"/>
    <col min="5690" max="5690" width="13.5703125" style="3" customWidth="1"/>
    <col min="5691" max="5691" width="12.42578125" style="3" customWidth="1"/>
    <col min="5692" max="5692" width="12.5703125" style="3" customWidth="1"/>
    <col min="5693" max="5693" width="11.7109375" style="3" customWidth="1"/>
    <col min="5694" max="5694" width="13.7109375" style="3" customWidth="1"/>
    <col min="5695" max="5695" width="13.28515625" style="3" customWidth="1"/>
    <col min="5696" max="5696" width="13.140625" style="3" customWidth="1"/>
    <col min="5697" max="5697" width="12" style="3" customWidth="1"/>
    <col min="5698" max="5698" width="12.140625" style="3" customWidth="1"/>
    <col min="5699" max="5699" width="12.28515625" style="3" customWidth="1"/>
    <col min="5700" max="5700" width="12.140625" style="3" customWidth="1"/>
    <col min="5701" max="5701" width="12.5703125" style="3" customWidth="1"/>
    <col min="5702" max="5918" width="9.140625" style="3"/>
    <col min="5919" max="5919" width="25.42578125" style="3" customWidth="1"/>
    <col min="5920" max="5920" width="56.28515625" style="3" customWidth="1"/>
    <col min="5921" max="5921" width="14" style="3" customWidth="1"/>
    <col min="5922" max="5923" width="14.5703125" style="3" customWidth="1"/>
    <col min="5924" max="5924" width="14.140625" style="3" customWidth="1"/>
    <col min="5925" max="5925" width="15.140625" style="3" customWidth="1"/>
    <col min="5926" max="5926" width="13.85546875" style="3" customWidth="1"/>
    <col min="5927" max="5928" width="14.7109375" style="3" customWidth="1"/>
    <col min="5929" max="5929" width="12.85546875" style="3" customWidth="1"/>
    <col min="5930" max="5930" width="13.5703125" style="3" customWidth="1"/>
    <col min="5931" max="5931" width="12.7109375" style="3" customWidth="1"/>
    <col min="5932" max="5932" width="13.42578125" style="3" customWidth="1"/>
    <col min="5933" max="5933" width="13.140625" style="3" customWidth="1"/>
    <col min="5934" max="5934" width="14.7109375" style="3" customWidth="1"/>
    <col min="5935" max="5935" width="14.5703125" style="3" customWidth="1"/>
    <col min="5936" max="5936" width="13" style="3" customWidth="1"/>
    <col min="5937" max="5937" width="15" style="3" customWidth="1"/>
    <col min="5938" max="5939" width="12.140625" style="3" customWidth="1"/>
    <col min="5940" max="5940" width="12" style="3" customWidth="1"/>
    <col min="5941" max="5941" width="13.5703125" style="3" customWidth="1"/>
    <col min="5942" max="5942" width="14" style="3" customWidth="1"/>
    <col min="5943" max="5943" width="12.28515625" style="3" customWidth="1"/>
    <col min="5944" max="5944" width="14.140625" style="3" customWidth="1"/>
    <col min="5945" max="5945" width="13" style="3" customWidth="1"/>
    <col min="5946" max="5946" width="13.5703125" style="3" customWidth="1"/>
    <col min="5947" max="5947" width="12.42578125" style="3" customWidth="1"/>
    <col min="5948" max="5948" width="12.5703125" style="3" customWidth="1"/>
    <col min="5949" max="5949" width="11.7109375" style="3" customWidth="1"/>
    <col min="5950" max="5950" width="13.7109375" style="3" customWidth="1"/>
    <col min="5951" max="5951" width="13.28515625" style="3" customWidth="1"/>
    <col min="5952" max="5952" width="13.140625" style="3" customWidth="1"/>
    <col min="5953" max="5953" width="12" style="3" customWidth="1"/>
    <col min="5954" max="5954" width="12.140625" style="3" customWidth="1"/>
    <col min="5955" max="5955" width="12.28515625" style="3" customWidth="1"/>
    <col min="5956" max="5956" width="12.140625" style="3" customWidth="1"/>
    <col min="5957" max="5957" width="12.5703125" style="3" customWidth="1"/>
    <col min="5958" max="6174" width="9.140625" style="3"/>
    <col min="6175" max="6175" width="25.42578125" style="3" customWidth="1"/>
    <col min="6176" max="6176" width="56.28515625" style="3" customWidth="1"/>
    <col min="6177" max="6177" width="14" style="3" customWidth="1"/>
    <col min="6178" max="6179" width="14.5703125" style="3" customWidth="1"/>
    <col min="6180" max="6180" width="14.140625" style="3" customWidth="1"/>
    <col min="6181" max="6181" width="15.140625" style="3" customWidth="1"/>
    <col min="6182" max="6182" width="13.85546875" style="3" customWidth="1"/>
    <col min="6183" max="6184" width="14.7109375" style="3" customWidth="1"/>
    <col min="6185" max="6185" width="12.85546875" style="3" customWidth="1"/>
    <col min="6186" max="6186" width="13.5703125" style="3" customWidth="1"/>
    <col min="6187" max="6187" width="12.7109375" style="3" customWidth="1"/>
    <col min="6188" max="6188" width="13.42578125" style="3" customWidth="1"/>
    <col min="6189" max="6189" width="13.140625" style="3" customWidth="1"/>
    <col min="6190" max="6190" width="14.7109375" style="3" customWidth="1"/>
    <col min="6191" max="6191" width="14.5703125" style="3" customWidth="1"/>
    <col min="6192" max="6192" width="13" style="3" customWidth="1"/>
    <col min="6193" max="6193" width="15" style="3" customWidth="1"/>
    <col min="6194" max="6195" width="12.140625" style="3" customWidth="1"/>
    <col min="6196" max="6196" width="12" style="3" customWidth="1"/>
    <col min="6197" max="6197" width="13.5703125" style="3" customWidth="1"/>
    <col min="6198" max="6198" width="14" style="3" customWidth="1"/>
    <col min="6199" max="6199" width="12.28515625" style="3" customWidth="1"/>
    <col min="6200" max="6200" width="14.140625" style="3" customWidth="1"/>
    <col min="6201" max="6201" width="13" style="3" customWidth="1"/>
    <col min="6202" max="6202" width="13.5703125" style="3" customWidth="1"/>
    <col min="6203" max="6203" width="12.42578125" style="3" customWidth="1"/>
    <col min="6204" max="6204" width="12.5703125" style="3" customWidth="1"/>
    <col min="6205" max="6205" width="11.7109375" style="3" customWidth="1"/>
    <col min="6206" max="6206" width="13.7109375" style="3" customWidth="1"/>
    <col min="6207" max="6207" width="13.28515625" style="3" customWidth="1"/>
    <col min="6208" max="6208" width="13.140625" style="3" customWidth="1"/>
    <col min="6209" max="6209" width="12" style="3" customWidth="1"/>
    <col min="6210" max="6210" width="12.140625" style="3" customWidth="1"/>
    <col min="6211" max="6211" width="12.28515625" style="3" customWidth="1"/>
    <col min="6212" max="6212" width="12.140625" style="3" customWidth="1"/>
    <col min="6213" max="6213" width="12.5703125" style="3" customWidth="1"/>
    <col min="6214" max="6430" width="9.140625" style="3"/>
    <col min="6431" max="6431" width="25.42578125" style="3" customWidth="1"/>
    <col min="6432" max="6432" width="56.28515625" style="3" customWidth="1"/>
    <col min="6433" max="6433" width="14" style="3" customWidth="1"/>
    <col min="6434" max="6435" width="14.5703125" style="3" customWidth="1"/>
    <col min="6436" max="6436" width="14.140625" style="3" customWidth="1"/>
    <col min="6437" max="6437" width="15.140625" style="3" customWidth="1"/>
    <col min="6438" max="6438" width="13.85546875" style="3" customWidth="1"/>
    <col min="6439" max="6440" width="14.7109375" style="3" customWidth="1"/>
    <col min="6441" max="6441" width="12.85546875" style="3" customWidth="1"/>
    <col min="6442" max="6442" width="13.5703125" style="3" customWidth="1"/>
    <col min="6443" max="6443" width="12.7109375" style="3" customWidth="1"/>
    <col min="6444" max="6444" width="13.42578125" style="3" customWidth="1"/>
    <col min="6445" max="6445" width="13.140625" style="3" customWidth="1"/>
    <col min="6446" max="6446" width="14.7109375" style="3" customWidth="1"/>
    <col min="6447" max="6447" width="14.5703125" style="3" customWidth="1"/>
    <col min="6448" max="6448" width="13" style="3" customWidth="1"/>
    <col min="6449" max="6449" width="15" style="3" customWidth="1"/>
    <col min="6450" max="6451" width="12.140625" style="3" customWidth="1"/>
    <col min="6452" max="6452" width="12" style="3" customWidth="1"/>
    <col min="6453" max="6453" width="13.5703125" style="3" customWidth="1"/>
    <col min="6454" max="6454" width="14" style="3" customWidth="1"/>
    <col min="6455" max="6455" width="12.28515625" style="3" customWidth="1"/>
    <col min="6456" max="6456" width="14.140625" style="3" customWidth="1"/>
    <col min="6457" max="6457" width="13" style="3" customWidth="1"/>
    <col min="6458" max="6458" width="13.5703125" style="3" customWidth="1"/>
    <col min="6459" max="6459" width="12.42578125" style="3" customWidth="1"/>
    <col min="6460" max="6460" width="12.5703125" style="3" customWidth="1"/>
    <col min="6461" max="6461" width="11.7109375" style="3" customWidth="1"/>
    <col min="6462" max="6462" width="13.7109375" style="3" customWidth="1"/>
    <col min="6463" max="6463" width="13.28515625" style="3" customWidth="1"/>
    <col min="6464" max="6464" width="13.140625" style="3" customWidth="1"/>
    <col min="6465" max="6465" width="12" style="3" customWidth="1"/>
    <col min="6466" max="6466" width="12.140625" style="3" customWidth="1"/>
    <col min="6467" max="6467" width="12.28515625" style="3" customWidth="1"/>
    <col min="6468" max="6468" width="12.140625" style="3" customWidth="1"/>
    <col min="6469" max="6469" width="12.5703125" style="3" customWidth="1"/>
    <col min="6470" max="6686" width="9.140625" style="3"/>
    <col min="6687" max="6687" width="25.42578125" style="3" customWidth="1"/>
    <col min="6688" max="6688" width="56.28515625" style="3" customWidth="1"/>
    <col min="6689" max="6689" width="14" style="3" customWidth="1"/>
    <col min="6690" max="6691" width="14.5703125" style="3" customWidth="1"/>
    <col min="6692" max="6692" width="14.140625" style="3" customWidth="1"/>
    <col min="6693" max="6693" width="15.140625" style="3" customWidth="1"/>
    <col min="6694" max="6694" width="13.85546875" style="3" customWidth="1"/>
    <col min="6695" max="6696" width="14.7109375" style="3" customWidth="1"/>
    <col min="6697" max="6697" width="12.85546875" style="3" customWidth="1"/>
    <col min="6698" max="6698" width="13.5703125" style="3" customWidth="1"/>
    <col min="6699" max="6699" width="12.7109375" style="3" customWidth="1"/>
    <col min="6700" max="6700" width="13.42578125" style="3" customWidth="1"/>
    <col min="6701" max="6701" width="13.140625" style="3" customWidth="1"/>
    <col min="6702" max="6702" width="14.7109375" style="3" customWidth="1"/>
    <col min="6703" max="6703" width="14.5703125" style="3" customWidth="1"/>
    <col min="6704" max="6704" width="13" style="3" customWidth="1"/>
    <col min="6705" max="6705" width="15" style="3" customWidth="1"/>
    <col min="6706" max="6707" width="12.140625" style="3" customWidth="1"/>
    <col min="6708" max="6708" width="12" style="3" customWidth="1"/>
    <col min="6709" max="6709" width="13.5703125" style="3" customWidth="1"/>
    <col min="6710" max="6710" width="14" style="3" customWidth="1"/>
    <col min="6711" max="6711" width="12.28515625" style="3" customWidth="1"/>
    <col min="6712" max="6712" width="14.140625" style="3" customWidth="1"/>
    <col min="6713" max="6713" width="13" style="3" customWidth="1"/>
    <col min="6714" max="6714" width="13.5703125" style="3" customWidth="1"/>
    <col min="6715" max="6715" width="12.42578125" style="3" customWidth="1"/>
    <col min="6716" max="6716" width="12.5703125" style="3" customWidth="1"/>
    <col min="6717" max="6717" width="11.7109375" style="3" customWidth="1"/>
    <col min="6718" max="6718" width="13.7109375" style="3" customWidth="1"/>
    <col min="6719" max="6719" width="13.28515625" style="3" customWidth="1"/>
    <col min="6720" max="6720" width="13.140625" style="3" customWidth="1"/>
    <col min="6721" max="6721" width="12" style="3" customWidth="1"/>
    <col min="6722" max="6722" width="12.140625" style="3" customWidth="1"/>
    <col min="6723" max="6723" width="12.28515625" style="3" customWidth="1"/>
    <col min="6724" max="6724" width="12.140625" style="3" customWidth="1"/>
    <col min="6725" max="6725" width="12.5703125" style="3" customWidth="1"/>
    <col min="6726" max="6942" width="9.140625" style="3"/>
    <col min="6943" max="6943" width="25.42578125" style="3" customWidth="1"/>
    <col min="6944" max="6944" width="56.28515625" style="3" customWidth="1"/>
    <col min="6945" max="6945" width="14" style="3" customWidth="1"/>
    <col min="6946" max="6947" width="14.5703125" style="3" customWidth="1"/>
    <col min="6948" max="6948" width="14.140625" style="3" customWidth="1"/>
    <col min="6949" max="6949" width="15.140625" style="3" customWidth="1"/>
    <col min="6950" max="6950" width="13.85546875" style="3" customWidth="1"/>
    <col min="6951" max="6952" width="14.7109375" style="3" customWidth="1"/>
    <col min="6953" max="6953" width="12.85546875" style="3" customWidth="1"/>
    <col min="6954" max="6954" width="13.5703125" style="3" customWidth="1"/>
    <col min="6955" max="6955" width="12.7109375" style="3" customWidth="1"/>
    <col min="6956" max="6956" width="13.42578125" style="3" customWidth="1"/>
    <col min="6957" max="6957" width="13.140625" style="3" customWidth="1"/>
    <col min="6958" max="6958" width="14.7109375" style="3" customWidth="1"/>
    <col min="6959" max="6959" width="14.5703125" style="3" customWidth="1"/>
    <col min="6960" max="6960" width="13" style="3" customWidth="1"/>
    <col min="6961" max="6961" width="15" style="3" customWidth="1"/>
    <col min="6962" max="6963" width="12.140625" style="3" customWidth="1"/>
    <col min="6964" max="6964" width="12" style="3" customWidth="1"/>
    <col min="6965" max="6965" width="13.5703125" style="3" customWidth="1"/>
    <col min="6966" max="6966" width="14" style="3" customWidth="1"/>
    <col min="6967" max="6967" width="12.28515625" style="3" customWidth="1"/>
    <col min="6968" max="6968" width="14.140625" style="3" customWidth="1"/>
    <col min="6969" max="6969" width="13" style="3" customWidth="1"/>
    <col min="6970" max="6970" width="13.5703125" style="3" customWidth="1"/>
    <col min="6971" max="6971" width="12.42578125" style="3" customWidth="1"/>
    <col min="6972" max="6972" width="12.5703125" style="3" customWidth="1"/>
    <col min="6973" max="6973" width="11.7109375" style="3" customWidth="1"/>
    <col min="6974" max="6974" width="13.7109375" style="3" customWidth="1"/>
    <col min="6975" max="6975" width="13.28515625" style="3" customWidth="1"/>
    <col min="6976" max="6976" width="13.140625" style="3" customWidth="1"/>
    <col min="6977" max="6977" width="12" style="3" customWidth="1"/>
    <col min="6978" max="6978" width="12.140625" style="3" customWidth="1"/>
    <col min="6979" max="6979" width="12.28515625" style="3" customWidth="1"/>
    <col min="6980" max="6980" width="12.140625" style="3" customWidth="1"/>
    <col min="6981" max="6981" width="12.5703125" style="3" customWidth="1"/>
    <col min="6982" max="7198" width="9.140625" style="3"/>
    <col min="7199" max="7199" width="25.42578125" style="3" customWidth="1"/>
    <col min="7200" max="7200" width="56.28515625" style="3" customWidth="1"/>
    <col min="7201" max="7201" width="14" style="3" customWidth="1"/>
    <col min="7202" max="7203" width="14.5703125" style="3" customWidth="1"/>
    <col min="7204" max="7204" width="14.140625" style="3" customWidth="1"/>
    <col min="7205" max="7205" width="15.140625" style="3" customWidth="1"/>
    <col min="7206" max="7206" width="13.85546875" style="3" customWidth="1"/>
    <col min="7207" max="7208" width="14.7109375" style="3" customWidth="1"/>
    <col min="7209" max="7209" width="12.85546875" style="3" customWidth="1"/>
    <col min="7210" max="7210" width="13.5703125" style="3" customWidth="1"/>
    <col min="7211" max="7211" width="12.7109375" style="3" customWidth="1"/>
    <col min="7212" max="7212" width="13.42578125" style="3" customWidth="1"/>
    <col min="7213" max="7213" width="13.140625" style="3" customWidth="1"/>
    <col min="7214" max="7214" width="14.7109375" style="3" customWidth="1"/>
    <col min="7215" max="7215" width="14.5703125" style="3" customWidth="1"/>
    <col min="7216" max="7216" width="13" style="3" customWidth="1"/>
    <col min="7217" max="7217" width="15" style="3" customWidth="1"/>
    <col min="7218" max="7219" width="12.140625" style="3" customWidth="1"/>
    <col min="7220" max="7220" width="12" style="3" customWidth="1"/>
    <col min="7221" max="7221" width="13.5703125" style="3" customWidth="1"/>
    <col min="7222" max="7222" width="14" style="3" customWidth="1"/>
    <col min="7223" max="7223" width="12.28515625" style="3" customWidth="1"/>
    <col min="7224" max="7224" width="14.140625" style="3" customWidth="1"/>
    <col min="7225" max="7225" width="13" style="3" customWidth="1"/>
    <col min="7226" max="7226" width="13.5703125" style="3" customWidth="1"/>
    <col min="7227" max="7227" width="12.42578125" style="3" customWidth="1"/>
    <col min="7228" max="7228" width="12.5703125" style="3" customWidth="1"/>
    <col min="7229" max="7229" width="11.7109375" style="3" customWidth="1"/>
    <col min="7230" max="7230" width="13.7109375" style="3" customWidth="1"/>
    <col min="7231" max="7231" width="13.28515625" style="3" customWidth="1"/>
    <col min="7232" max="7232" width="13.140625" style="3" customWidth="1"/>
    <col min="7233" max="7233" width="12" style="3" customWidth="1"/>
    <col min="7234" max="7234" width="12.140625" style="3" customWidth="1"/>
    <col min="7235" max="7235" width="12.28515625" style="3" customWidth="1"/>
    <col min="7236" max="7236" width="12.140625" style="3" customWidth="1"/>
    <col min="7237" max="7237" width="12.5703125" style="3" customWidth="1"/>
    <col min="7238" max="7454" width="9.140625" style="3"/>
    <col min="7455" max="7455" width="25.42578125" style="3" customWidth="1"/>
    <col min="7456" max="7456" width="56.28515625" style="3" customWidth="1"/>
    <col min="7457" max="7457" width="14" style="3" customWidth="1"/>
    <col min="7458" max="7459" width="14.5703125" style="3" customWidth="1"/>
    <col min="7460" max="7460" width="14.140625" style="3" customWidth="1"/>
    <col min="7461" max="7461" width="15.140625" style="3" customWidth="1"/>
    <col min="7462" max="7462" width="13.85546875" style="3" customWidth="1"/>
    <col min="7463" max="7464" width="14.7109375" style="3" customWidth="1"/>
    <col min="7465" max="7465" width="12.85546875" style="3" customWidth="1"/>
    <col min="7466" max="7466" width="13.5703125" style="3" customWidth="1"/>
    <col min="7467" max="7467" width="12.7109375" style="3" customWidth="1"/>
    <col min="7468" max="7468" width="13.42578125" style="3" customWidth="1"/>
    <col min="7469" max="7469" width="13.140625" style="3" customWidth="1"/>
    <col min="7470" max="7470" width="14.7109375" style="3" customWidth="1"/>
    <col min="7471" max="7471" width="14.5703125" style="3" customWidth="1"/>
    <col min="7472" max="7472" width="13" style="3" customWidth="1"/>
    <col min="7473" max="7473" width="15" style="3" customWidth="1"/>
    <col min="7474" max="7475" width="12.140625" style="3" customWidth="1"/>
    <col min="7476" max="7476" width="12" style="3" customWidth="1"/>
    <col min="7477" max="7477" width="13.5703125" style="3" customWidth="1"/>
    <col min="7478" max="7478" width="14" style="3" customWidth="1"/>
    <col min="7479" max="7479" width="12.28515625" style="3" customWidth="1"/>
    <col min="7480" max="7480" width="14.140625" style="3" customWidth="1"/>
    <col min="7481" max="7481" width="13" style="3" customWidth="1"/>
    <col min="7482" max="7482" width="13.5703125" style="3" customWidth="1"/>
    <col min="7483" max="7483" width="12.42578125" style="3" customWidth="1"/>
    <col min="7484" max="7484" width="12.5703125" style="3" customWidth="1"/>
    <col min="7485" max="7485" width="11.7109375" style="3" customWidth="1"/>
    <col min="7486" max="7486" width="13.7109375" style="3" customWidth="1"/>
    <col min="7487" max="7487" width="13.28515625" style="3" customWidth="1"/>
    <col min="7488" max="7488" width="13.140625" style="3" customWidth="1"/>
    <col min="7489" max="7489" width="12" style="3" customWidth="1"/>
    <col min="7490" max="7490" width="12.140625" style="3" customWidth="1"/>
    <col min="7491" max="7491" width="12.28515625" style="3" customWidth="1"/>
    <col min="7492" max="7492" width="12.140625" style="3" customWidth="1"/>
    <col min="7493" max="7493" width="12.5703125" style="3" customWidth="1"/>
    <col min="7494" max="7710" width="9.140625" style="3"/>
    <col min="7711" max="7711" width="25.42578125" style="3" customWidth="1"/>
    <col min="7712" max="7712" width="56.28515625" style="3" customWidth="1"/>
    <col min="7713" max="7713" width="14" style="3" customWidth="1"/>
    <col min="7714" max="7715" width="14.5703125" style="3" customWidth="1"/>
    <col min="7716" max="7716" width="14.140625" style="3" customWidth="1"/>
    <col min="7717" max="7717" width="15.140625" style="3" customWidth="1"/>
    <col min="7718" max="7718" width="13.85546875" style="3" customWidth="1"/>
    <col min="7719" max="7720" width="14.7109375" style="3" customWidth="1"/>
    <col min="7721" max="7721" width="12.85546875" style="3" customWidth="1"/>
    <col min="7722" max="7722" width="13.5703125" style="3" customWidth="1"/>
    <col min="7723" max="7723" width="12.7109375" style="3" customWidth="1"/>
    <col min="7724" max="7724" width="13.42578125" style="3" customWidth="1"/>
    <col min="7725" max="7725" width="13.140625" style="3" customWidth="1"/>
    <col min="7726" max="7726" width="14.7109375" style="3" customWidth="1"/>
    <col min="7727" max="7727" width="14.5703125" style="3" customWidth="1"/>
    <col min="7728" max="7728" width="13" style="3" customWidth="1"/>
    <col min="7729" max="7729" width="15" style="3" customWidth="1"/>
    <col min="7730" max="7731" width="12.140625" style="3" customWidth="1"/>
    <col min="7732" max="7732" width="12" style="3" customWidth="1"/>
    <col min="7733" max="7733" width="13.5703125" style="3" customWidth="1"/>
    <col min="7734" max="7734" width="14" style="3" customWidth="1"/>
    <col min="7735" max="7735" width="12.28515625" style="3" customWidth="1"/>
    <col min="7736" max="7736" width="14.140625" style="3" customWidth="1"/>
    <col min="7737" max="7737" width="13" style="3" customWidth="1"/>
    <col min="7738" max="7738" width="13.5703125" style="3" customWidth="1"/>
    <col min="7739" max="7739" width="12.42578125" style="3" customWidth="1"/>
    <col min="7740" max="7740" width="12.5703125" style="3" customWidth="1"/>
    <col min="7741" max="7741" width="11.7109375" style="3" customWidth="1"/>
    <col min="7742" max="7742" width="13.7109375" style="3" customWidth="1"/>
    <col min="7743" max="7743" width="13.28515625" style="3" customWidth="1"/>
    <col min="7744" max="7744" width="13.140625" style="3" customWidth="1"/>
    <col min="7745" max="7745" width="12" style="3" customWidth="1"/>
    <col min="7746" max="7746" width="12.140625" style="3" customWidth="1"/>
    <col min="7747" max="7747" width="12.28515625" style="3" customWidth="1"/>
    <col min="7748" max="7748" width="12.140625" style="3" customWidth="1"/>
    <col min="7749" max="7749" width="12.5703125" style="3" customWidth="1"/>
    <col min="7750" max="7966" width="9.140625" style="3"/>
    <col min="7967" max="7967" width="25.42578125" style="3" customWidth="1"/>
    <col min="7968" max="7968" width="56.28515625" style="3" customWidth="1"/>
    <col min="7969" max="7969" width="14" style="3" customWidth="1"/>
    <col min="7970" max="7971" width="14.5703125" style="3" customWidth="1"/>
    <col min="7972" max="7972" width="14.140625" style="3" customWidth="1"/>
    <col min="7973" max="7973" width="15.140625" style="3" customWidth="1"/>
    <col min="7974" max="7974" width="13.85546875" style="3" customWidth="1"/>
    <col min="7975" max="7976" width="14.7109375" style="3" customWidth="1"/>
    <col min="7977" max="7977" width="12.85546875" style="3" customWidth="1"/>
    <col min="7978" max="7978" width="13.5703125" style="3" customWidth="1"/>
    <col min="7979" max="7979" width="12.7109375" style="3" customWidth="1"/>
    <col min="7980" max="7980" width="13.42578125" style="3" customWidth="1"/>
    <col min="7981" max="7981" width="13.140625" style="3" customWidth="1"/>
    <col min="7982" max="7982" width="14.7109375" style="3" customWidth="1"/>
    <col min="7983" max="7983" width="14.5703125" style="3" customWidth="1"/>
    <col min="7984" max="7984" width="13" style="3" customWidth="1"/>
    <col min="7985" max="7985" width="15" style="3" customWidth="1"/>
    <col min="7986" max="7987" width="12.140625" style="3" customWidth="1"/>
    <col min="7988" max="7988" width="12" style="3" customWidth="1"/>
    <col min="7989" max="7989" width="13.5703125" style="3" customWidth="1"/>
    <col min="7990" max="7990" width="14" style="3" customWidth="1"/>
    <col min="7991" max="7991" width="12.28515625" style="3" customWidth="1"/>
    <col min="7992" max="7992" width="14.140625" style="3" customWidth="1"/>
    <col min="7993" max="7993" width="13" style="3" customWidth="1"/>
    <col min="7994" max="7994" width="13.5703125" style="3" customWidth="1"/>
    <col min="7995" max="7995" width="12.42578125" style="3" customWidth="1"/>
    <col min="7996" max="7996" width="12.5703125" style="3" customWidth="1"/>
    <col min="7997" max="7997" width="11.7109375" style="3" customWidth="1"/>
    <col min="7998" max="7998" width="13.7109375" style="3" customWidth="1"/>
    <col min="7999" max="7999" width="13.28515625" style="3" customWidth="1"/>
    <col min="8000" max="8000" width="13.140625" style="3" customWidth="1"/>
    <col min="8001" max="8001" width="12" style="3" customWidth="1"/>
    <col min="8002" max="8002" width="12.140625" style="3" customWidth="1"/>
    <col min="8003" max="8003" width="12.28515625" style="3" customWidth="1"/>
    <col min="8004" max="8004" width="12.140625" style="3" customWidth="1"/>
    <col min="8005" max="8005" width="12.5703125" style="3" customWidth="1"/>
    <col min="8006" max="8222" width="9.140625" style="3"/>
    <col min="8223" max="8223" width="25.42578125" style="3" customWidth="1"/>
    <col min="8224" max="8224" width="56.28515625" style="3" customWidth="1"/>
    <col min="8225" max="8225" width="14" style="3" customWidth="1"/>
    <col min="8226" max="8227" width="14.5703125" style="3" customWidth="1"/>
    <col min="8228" max="8228" width="14.140625" style="3" customWidth="1"/>
    <col min="8229" max="8229" width="15.140625" style="3" customWidth="1"/>
    <col min="8230" max="8230" width="13.85546875" style="3" customWidth="1"/>
    <col min="8231" max="8232" width="14.7109375" style="3" customWidth="1"/>
    <col min="8233" max="8233" width="12.85546875" style="3" customWidth="1"/>
    <col min="8234" max="8234" width="13.5703125" style="3" customWidth="1"/>
    <col min="8235" max="8235" width="12.7109375" style="3" customWidth="1"/>
    <col min="8236" max="8236" width="13.42578125" style="3" customWidth="1"/>
    <col min="8237" max="8237" width="13.140625" style="3" customWidth="1"/>
    <col min="8238" max="8238" width="14.7109375" style="3" customWidth="1"/>
    <col min="8239" max="8239" width="14.5703125" style="3" customWidth="1"/>
    <col min="8240" max="8240" width="13" style="3" customWidth="1"/>
    <col min="8241" max="8241" width="15" style="3" customWidth="1"/>
    <col min="8242" max="8243" width="12.140625" style="3" customWidth="1"/>
    <col min="8244" max="8244" width="12" style="3" customWidth="1"/>
    <col min="8245" max="8245" width="13.5703125" style="3" customWidth="1"/>
    <col min="8246" max="8246" width="14" style="3" customWidth="1"/>
    <col min="8247" max="8247" width="12.28515625" style="3" customWidth="1"/>
    <col min="8248" max="8248" width="14.140625" style="3" customWidth="1"/>
    <col min="8249" max="8249" width="13" style="3" customWidth="1"/>
    <col min="8250" max="8250" width="13.5703125" style="3" customWidth="1"/>
    <col min="8251" max="8251" width="12.42578125" style="3" customWidth="1"/>
    <col min="8252" max="8252" width="12.5703125" style="3" customWidth="1"/>
    <col min="8253" max="8253" width="11.7109375" style="3" customWidth="1"/>
    <col min="8254" max="8254" width="13.7109375" style="3" customWidth="1"/>
    <col min="8255" max="8255" width="13.28515625" style="3" customWidth="1"/>
    <col min="8256" max="8256" width="13.140625" style="3" customWidth="1"/>
    <col min="8257" max="8257" width="12" style="3" customWidth="1"/>
    <col min="8258" max="8258" width="12.140625" style="3" customWidth="1"/>
    <col min="8259" max="8259" width="12.28515625" style="3" customWidth="1"/>
    <col min="8260" max="8260" width="12.140625" style="3" customWidth="1"/>
    <col min="8261" max="8261" width="12.5703125" style="3" customWidth="1"/>
    <col min="8262" max="8478" width="9.140625" style="3"/>
    <col min="8479" max="8479" width="25.42578125" style="3" customWidth="1"/>
    <col min="8480" max="8480" width="56.28515625" style="3" customWidth="1"/>
    <col min="8481" max="8481" width="14" style="3" customWidth="1"/>
    <col min="8482" max="8483" width="14.5703125" style="3" customWidth="1"/>
    <col min="8484" max="8484" width="14.140625" style="3" customWidth="1"/>
    <col min="8485" max="8485" width="15.140625" style="3" customWidth="1"/>
    <col min="8486" max="8486" width="13.85546875" style="3" customWidth="1"/>
    <col min="8487" max="8488" width="14.7109375" style="3" customWidth="1"/>
    <col min="8489" max="8489" width="12.85546875" style="3" customWidth="1"/>
    <col min="8490" max="8490" width="13.5703125" style="3" customWidth="1"/>
    <col min="8491" max="8491" width="12.7109375" style="3" customWidth="1"/>
    <col min="8492" max="8492" width="13.42578125" style="3" customWidth="1"/>
    <col min="8493" max="8493" width="13.140625" style="3" customWidth="1"/>
    <col min="8494" max="8494" width="14.7109375" style="3" customWidth="1"/>
    <col min="8495" max="8495" width="14.5703125" style="3" customWidth="1"/>
    <col min="8496" max="8496" width="13" style="3" customWidth="1"/>
    <col min="8497" max="8497" width="15" style="3" customWidth="1"/>
    <col min="8498" max="8499" width="12.140625" style="3" customWidth="1"/>
    <col min="8500" max="8500" width="12" style="3" customWidth="1"/>
    <col min="8501" max="8501" width="13.5703125" style="3" customWidth="1"/>
    <col min="8502" max="8502" width="14" style="3" customWidth="1"/>
    <col min="8503" max="8503" width="12.28515625" style="3" customWidth="1"/>
    <col min="8504" max="8504" width="14.140625" style="3" customWidth="1"/>
    <col min="8505" max="8505" width="13" style="3" customWidth="1"/>
    <col min="8506" max="8506" width="13.5703125" style="3" customWidth="1"/>
    <col min="8507" max="8507" width="12.42578125" style="3" customWidth="1"/>
    <col min="8508" max="8508" width="12.5703125" style="3" customWidth="1"/>
    <col min="8509" max="8509" width="11.7109375" style="3" customWidth="1"/>
    <col min="8510" max="8510" width="13.7109375" style="3" customWidth="1"/>
    <col min="8511" max="8511" width="13.28515625" style="3" customWidth="1"/>
    <col min="8512" max="8512" width="13.140625" style="3" customWidth="1"/>
    <col min="8513" max="8513" width="12" style="3" customWidth="1"/>
    <col min="8514" max="8514" width="12.140625" style="3" customWidth="1"/>
    <col min="8515" max="8515" width="12.28515625" style="3" customWidth="1"/>
    <col min="8516" max="8516" width="12.140625" style="3" customWidth="1"/>
    <col min="8517" max="8517" width="12.5703125" style="3" customWidth="1"/>
    <col min="8518" max="8734" width="9.140625" style="3"/>
    <col min="8735" max="8735" width="25.42578125" style="3" customWidth="1"/>
    <col min="8736" max="8736" width="56.28515625" style="3" customWidth="1"/>
    <col min="8737" max="8737" width="14" style="3" customWidth="1"/>
    <col min="8738" max="8739" width="14.5703125" style="3" customWidth="1"/>
    <col min="8740" max="8740" width="14.140625" style="3" customWidth="1"/>
    <col min="8741" max="8741" width="15.140625" style="3" customWidth="1"/>
    <col min="8742" max="8742" width="13.85546875" style="3" customWidth="1"/>
    <col min="8743" max="8744" width="14.7109375" style="3" customWidth="1"/>
    <col min="8745" max="8745" width="12.85546875" style="3" customWidth="1"/>
    <col min="8746" max="8746" width="13.5703125" style="3" customWidth="1"/>
    <col min="8747" max="8747" width="12.7109375" style="3" customWidth="1"/>
    <col min="8748" max="8748" width="13.42578125" style="3" customWidth="1"/>
    <col min="8749" max="8749" width="13.140625" style="3" customWidth="1"/>
    <col min="8750" max="8750" width="14.7109375" style="3" customWidth="1"/>
    <col min="8751" max="8751" width="14.5703125" style="3" customWidth="1"/>
    <col min="8752" max="8752" width="13" style="3" customWidth="1"/>
    <col min="8753" max="8753" width="15" style="3" customWidth="1"/>
    <col min="8754" max="8755" width="12.140625" style="3" customWidth="1"/>
    <col min="8756" max="8756" width="12" style="3" customWidth="1"/>
    <col min="8757" max="8757" width="13.5703125" style="3" customWidth="1"/>
    <col min="8758" max="8758" width="14" style="3" customWidth="1"/>
    <col min="8759" max="8759" width="12.28515625" style="3" customWidth="1"/>
    <col min="8760" max="8760" width="14.140625" style="3" customWidth="1"/>
    <col min="8761" max="8761" width="13" style="3" customWidth="1"/>
    <col min="8762" max="8762" width="13.5703125" style="3" customWidth="1"/>
    <col min="8763" max="8763" width="12.42578125" style="3" customWidth="1"/>
    <col min="8764" max="8764" width="12.5703125" style="3" customWidth="1"/>
    <col min="8765" max="8765" width="11.7109375" style="3" customWidth="1"/>
    <col min="8766" max="8766" width="13.7109375" style="3" customWidth="1"/>
    <col min="8767" max="8767" width="13.28515625" style="3" customWidth="1"/>
    <col min="8768" max="8768" width="13.140625" style="3" customWidth="1"/>
    <col min="8769" max="8769" width="12" style="3" customWidth="1"/>
    <col min="8770" max="8770" width="12.140625" style="3" customWidth="1"/>
    <col min="8771" max="8771" width="12.28515625" style="3" customWidth="1"/>
    <col min="8772" max="8772" width="12.140625" style="3" customWidth="1"/>
    <col min="8773" max="8773" width="12.5703125" style="3" customWidth="1"/>
    <col min="8774" max="8990" width="9.140625" style="3"/>
    <col min="8991" max="8991" width="25.42578125" style="3" customWidth="1"/>
    <col min="8992" max="8992" width="56.28515625" style="3" customWidth="1"/>
    <col min="8993" max="8993" width="14" style="3" customWidth="1"/>
    <col min="8994" max="8995" width="14.5703125" style="3" customWidth="1"/>
    <col min="8996" max="8996" width="14.140625" style="3" customWidth="1"/>
    <col min="8997" max="8997" width="15.140625" style="3" customWidth="1"/>
    <col min="8998" max="8998" width="13.85546875" style="3" customWidth="1"/>
    <col min="8999" max="9000" width="14.7109375" style="3" customWidth="1"/>
    <col min="9001" max="9001" width="12.85546875" style="3" customWidth="1"/>
    <col min="9002" max="9002" width="13.5703125" style="3" customWidth="1"/>
    <col min="9003" max="9003" width="12.7109375" style="3" customWidth="1"/>
    <col min="9004" max="9004" width="13.42578125" style="3" customWidth="1"/>
    <col min="9005" max="9005" width="13.140625" style="3" customWidth="1"/>
    <col min="9006" max="9006" width="14.7109375" style="3" customWidth="1"/>
    <col min="9007" max="9007" width="14.5703125" style="3" customWidth="1"/>
    <col min="9008" max="9008" width="13" style="3" customWidth="1"/>
    <col min="9009" max="9009" width="15" style="3" customWidth="1"/>
    <col min="9010" max="9011" width="12.140625" style="3" customWidth="1"/>
    <col min="9012" max="9012" width="12" style="3" customWidth="1"/>
    <col min="9013" max="9013" width="13.5703125" style="3" customWidth="1"/>
    <col min="9014" max="9014" width="14" style="3" customWidth="1"/>
    <col min="9015" max="9015" width="12.28515625" style="3" customWidth="1"/>
    <col min="9016" max="9016" width="14.140625" style="3" customWidth="1"/>
    <col min="9017" max="9017" width="13" style="3" customWidth="1"/>
    <col min="9018" max="9018" width="13.5703125" style="3" customWidth="1"/>
    <col min="9019" max="9019" width="12.42578125" style="3" customWidth="1"/>
    <col min="9020" max="9020" width="12.5703125" style="3" customWidth="1"/>
    <col min="9021" max="9021" width="11.7109375" style="3" customWidth="1"/>
    <col min="9022" max="9022" width="13.7109375" style="3" customWidth="1"/>
    <col min="9023" max="9023" width="13.28515625" style="3" customWidth="1"/>
    <col min="9024" max="9024" width="13.140625" style="3" customWidth="1"/>
    <col min="9025" max="9025" width="12" style="3" customWidth="1"/>
    <col min="9026" max="9026" width="12.140625" style="3" customWidth="1"/>
    <col min="9027" max="9027" width="12.28515625" style="3" customWidth="1"/>
    <col min="9028" max="9028" width="12.140625" style="3" customWidth="1"/>
    <col min="9029" max="9029" width="12.5703125" style="3" customWidth="1"/>
    <col min="9030" max="9246" width="9.140625" style="3"/>
    <col min="9247" max="9247" width="25.42578125" style="3" customWidth="1"/>
    <col min="9248" max="9248" width="56.28515625" style="3" customWidth="1"/>
    <col min="9249" max="9249" width="14" style="3" customWidth="1"/>
    <col min="9250" max="9251" width="14.5703125" style="3" customWidth="1"/>
    <col min="9252" max="9252" width="14.140625" style="3" customWidth="1"/>
    <col min="9253" max="9253" width="15.140625" style="3" customWidth="1"/>
    <col min="9254" max="9254" width="13.85546875" style="3" customWidth="1"/>
    <col min="9255" max="9256" width="14.7109375" style="3" customWidth="1"/>
    <col min="9257" max="9257" width="12.85546875" style="3" customWidth="1"/>
    <col min="9258" max="9258" width="13.5703125" style="3" customWidth="1"/>
    <col min="9259" max="9259" width="12.7109375" style="3" customWidth="1"/>
    <col min="9260" max="9260" width="13.42578125" style="3" customWidth="1"/>
    <col min="9261" max="9261" width="13.140625" style="3" customWidth="1"/>
    <col min="9262" max="9262" width="14.7109375" style="3" customWidth="1"/>
    <col min="9263" max="9263" width="14.5703125" style="3" customWidth="1"/>
    <col min="9264" max="9264" width="13" style="3" customWidth="1"/>
    <col min="9265" max="9265" width="15" style="3" customWidth="1"/>
    <col min="9266" max="9267" width="12.140625" style="3" customWidth="1"/>
    <col min="9268" max="9268" width="12" style="3" customWidth="1"/>
    <col min="9269" max="9269" width="13.5703125" style="3" customWidth="1"/>
    <col min="9270" max="9270" width="14" style="3" customWidth="1"/>
    <col min="9271" max="9271" width="12.28515625" style="3" customWidth="1"/>
    <col min="9272" max="9272" width="14.140625" style="3" customWidth="1"/>
    <col min="9273" max="9273" width="13" style="3" customWidth="1"/>
    <col min="9274" max="9274" width="13.5703125" style="3" customWidth="1"/>
    <col min="9275" max="9275" width="12.42578125" style="3" customWidth="1"/>
    <col min="9276" max="9276" width="12.5703125" style="3" customWidth="1"/>
    <col min="9277" max="9277" width="11.7109375" style="3" customWidth="1"/>
    <col min="9278" max="9278" width="13.7109375" style="3" customWidth="1"/>
    <col min="9279" max="9279" width="13.28515625" style="3" customWidth="1"/>
    <col min="9280" max="9280" width="13.140625" style="3" customWidth="1"/>
    <col min="9281" max="9281" width="12" style="3" customWidth="1"/>
    <col min="9282" max="9282" width="12.140625" style="3" customWidth="1"/>
    <col min="9283" max="9283" width="12.28515625" style="3" customWidth="1"/>
    <col min="9284" max="9284" width="12.140625" style="3" customWidth="1"/>
    <col min="9285" max="9285" width="12.5703125" style="3" customWidth="1"/>
    <col min="9286" max="9502" width="9.140625" style="3"/>
    <col min="9503" max="9503" width="25.42578125" style="3" customWidth="1"/>
    <col min="9504" max="9504" width="56.28515625" style="3" customWidth="1"/>
    <col min="9505" max="9505" width="14" style="3" customWidth="1"/>
    <col min="9506" max="9507" width="14.5703125" style="3" customWidth="1"/>
    <col min="9508" max="9508" width="14.140625" style="3" customWidth="1"/>
    <col min="9509" max="9509" width="15.140625" style="3" customWidth="1"/>
    <col min="9510" max="9510" width="13.85546875" style="3" customWidth="1"/>
    <col min="9511" max="9512" width="14.7109375" style="3" customWidth="1"/>
    <col min="9513" max="9513" width="12.85546875" style="3" customWidth="1"/>
    <col min="9514" max="9514" width="13.5703125" style="3" customWidth="1"/>
    <col min="9515" max="9515" width="12.7109375" style="3" customWidth="1"/>
    <col min="9516" max="9516" width="13.42578125" style="3" customWidth="1"/>
    <col min="9517" max="9517" width="13.140625" style="3" customWidth="1"/>
    <col min="9518" max="9518" width="14.7109375" style="3" customWidth="1"/>
    <col min="9519" max="9519" width="14.5703125" style="3" customWidth="1"/>
    <col min="9520" max="9520" width="13" style="3" customWidth="1"/>
    <col min="9521" max="9521" width="15" style="3" customWidth="1"/>
    <col min="9522" max="9523" width="12.140625" style="3" customWidth="1"/>
    <col min="9524" max="9524" width="12" style="3" customWidth="1"/>
    <col min="9525" max="9525" width="13.5703125" style="3" customWidth="1"/>
    <col min="9526" max="9526" width="14" style="3" customWidth="1"/>
    <col min="9527" max="9527" width="12.28515625" style="3" customWidth="1"/>
    <col min="9528" max="9528" width="14.140625" style="3" customWidth="1"/>
    <col min="9529" max="9529" width="13" style="3" customWidth="1"/>
    <col min="9530" max="9530" width="13.5703125" style="3" customWidth="1"/>
    <col min="9531" max="9531" width="12.42578125" style="3" customWidth="1"/>
    <col min="9532" max="9532" width="12.5703125" style="3" customWidth="1"/>
    <col min="9533" max="9533" width="11.7109375" style="3" customWidth="1"/>
    <col min="9534" max="9534" width="13.7109375" style="3" customWidth="1"/>
    <col min="9535" max="9535" width="13.28515625" style="3" customWidth="1"/>
    <col min="9536" max="9536" width="13.140625" style="3" customWidth="1"/>
    <col min="9537" max="9537" width="12" style="3" customWidth="1"/>
    <col min="9538" max="9538" width="12.140625" style="3" customWidth="1"/>
    <col min="9539" max="9539" width="12.28515625" style="3" customWidth="1"/>
    <col min="9540" max="9540" width="12.140625" style="3" customWidth="1"/>
    <col min="9541" max="9541" width="12.5703125" style="3" customWidth="1"/>
    <col min="9542" max="9758" width="9.140625" style="3"/>
    <col min="9759" max="9759" width="25.42578125" style="3" customWidth="1"/>
    <col min="9760" max="9760" width="56.28515625" style="3" customWidth="1"/>
    <col min="9761" max="9761" width="14" style="3" customWidth="1"/>
    <col min="9762" max="9763" width="14.5703125" style="3" customWidth="1"/>
    <col min="9764" max="9764" width="14.140625" style="3" customWidth="1"/>
    <col min="9765" max="9765" width="15.140625" style="3" customWidth="1"/>
    <col min="9766" max="9766" width="13.85546875" style="3" customWidth="1"/>
    <col min="9767" max="9768" width="14.7109375" style="3" customWidth="1"/>
    <col min="9769" max="9769" width="12.85546875" style="3" customWidth="1"/>
    <col min="9770" max="9770" width="13.5703125" style="3" customWidth="1"/>
    <col min="9771" max="9771" width="12.7109375" style="3" customWidth="1"/>
    <col min="9772" max="9772" width="13.42578125" style="3" customWidth="1"/>
    <col min="9773" max="9773" width="13.140625" style="3" customWidth="1"/>
    <col min="9774" max="9774" width="14.7109375" style="3" customWidth="1"/>
    <col min="9775" max="9775" width="14.5703125" style="3" customWidth="1"/>
    <col min="9776" max="9776" width="13" style="3" customWidth="1"/>
    <col min="9777" max="9777" width="15" style="3" customWidth="1"/>
    <col min="9778" max="9779" width="12.140625" style="3" customWidth="1"/>
    <col min="9780" max="9780" width="12" style="3" customWidth="1"/>
    <col min="9781" max="9781" width="13.5703125" style="3" customWidth="1"/>
    <col min="9782" max="9782" width="14" style="3" customWidth="1"/>
    <col min="9783" max="9783" width="12.28515625" style="3" customWidth="1"/>
    <col min="9784" max="9784" width="14.140625" style="3" customWidth="1"/>
    <col min="9785" max="9785" width="13" style="3" customWidth="1"/>
    <col min="9786" max="9786" width="13.5703125" style="3" customWidth="1"/>
    <col min="9787" max="9787" width="12.42578125" style="3" customWidth="1"/>
    <col min="9788" max="9788" width="12.5703125" style="3" customWidth="1"/>
    <col min="9789" max="9789" width="11.7109375" style="3" customWidth="1"/>
    <col min="9790" max="9790" width="13.7109375" style="3" customWidth="1"/>
    <col min="9791" max="9791" width="13.28515625" style="3" customWidth="1"/>
    <col min="9792" max="9792" width="13.140625" style="3" customWidth="1"/>
    <col min="9793" max="9793" width="12" style="3" customWidth="1"/>
    <col min="9794" max="9794" width="12.140625" style="3" customWidth="1"/>
    <col min="9795" max="9795" width="12.28515625" style="3" customWidth="1"/>
    <col min="9796" max="9796" width="12.140625" style="3" customWidth="1"/>
    <col min="9797" max="9797" width="12.5703125" style="3" customWidth="1"/>
    <col min="9798" max="10014" width="9.140625" style="3"/>
    <col min="10015" max="10015" width="25.42578125" style="3" customWidth="1"/>
    <col min="10016" max="10016" width="56.28515625" style="3" customWidth="1"/>
    <col min="10017" max="10017" width="14" style="3" customWidth="1"/>
    <col min="10018" max="10019" width="14.5703125" style="3" customWidth="1"/>
    <col min="10020" max="10020" width="14.140625" style="3" customWidth="1"/>
    <col min="10021" max="10021" width="15.140625" style="3" customWidth="1"/>
    <col min="10022" max="10022" width="13.85546875" style="3" customWidth="1"/>
    <col min="10023" max="10024" width="14.7109375" style="3" customWidth="1"/>
    <col min="10025" max="10025" width="12.85546875" style="3" customWidth="1"/>
    <col min="10026" max="10026" width="13.5703125" style="3" customWidth="1"/>
    <col min="10027" max="10027" width="12.7109375" style="3" customWidth="1"/>
    <col min="10028" max="10028" width="13.42578125" style="3" customWidth="1"/>
    <col min="10029" max="10029" width="13.140625" style="3" customWidth="1"/>
    <col min="10030" max="10030" width="14.7109375" style="3" customWidth="1"/>
    <col min="10031" max="10031" width="14.5703125" style="3" customWidth="1"/>
    <col min="10032" max="10032" width="13" style="3" customWidth="1"/>
    <col min="10033" max="10033" width="15" style="3" customWidth="1"/>
    <col min="10034" max="10035" width="12.140625" style="3" customWidth="1"/>
    <col min="10036" max="10036" width="12" style="3" customWidth="1"/>
    <col min="10037" max="10037" width="13.5703125" style="3" customWidth="1"/>
    <col min="10038" max="10038" width="14" style="3" customWidth="1"/>
    <col min="10039" max="10039" width="12.28515625" style="3" customWidth="1"/>
    <col min="10040" max="10040" width="14.140625" style="3" customWidth="1"/>
    <col min="10041" max="10041" width="13" style="3" customWidth="1"/>
    <col min="10042" max="10042" width="13.5703125" style="3" customWidth="1"/>
    <col min="10043" max="10043" width="12.42578125" style="3" customWidth="1"/>
    <col min="10044" max="10044" width="12.5703125" style="3" customWidth="1"/>
    <col min="10045" max="10045" width="11.7109375" style="3" customWidth="1"/>
    <col min="10046" max="10046" width="13.7109375" style="3" customWidth="1"/>
    <col min="10047" max="10047" width="13.28515625" style="3" customWidth="1"/>
    <col min="10048" max="10048" width="13.140625" style="3" customWidth="1"/>
    <col min="10049" max="10049" width="12" style="3" customWidth="1"/>
    <col min="10050" max="10050" width="12.140625" style="3" customWidth="1"/>
    <col min="10051" max="10051" width="12.28515625" style="3" customWidth="1"/>
    <col min="10052" max="10052" width="12.140625" style="3" customWidth="1"/>
    <col min="10053" max="10053" width="12.5703125" style="3" customWidth="1"/>
    <col min="10054" max="10270" width="9.140625" style="3"/>
    <col min="10271" max="10271" width="25.42578125" style="3" customWidth="1"/>
    <col min="10272" max="10272" width="56.28515625" style="3" customWidth="1"/>
    <col min="10273" max="10273" width="14" style="3" customWidth="1"/>
    <col min="10274" max="10275" width="14.5703125" style="3" customWidth="1"/>
    <col min="10276" max="10276" width="14.140625" style="3" customWidth="1"/>
    <col min="10277" max="10277" width="15.140625" style="3" customWidth="1"/>
    <col min="10278" max="10278" width="13.85546875" style="3" customWidth="1"/>
    <col min="10279" max="10280" width="14.7109375" style="3" customWidth="1"/>
    <col min="10281" max="10281" width="12.85546875" style="3" customWidth="1"/>
    <col min="10282" max="10282" width="13.5703125" style="3" customWidth="1"/>
    <col min="10283" max="10283" width="12.7109375" style="3" customWidth="1"/>
    <col min="10284" max="10284" width="13.42578125" style="3" customWidth="1"/>
    <col min="10285" max="10285" width="13.140625" style="3" customWidth="1"/>
    <col min="10286" max="10286" width="14.7109375" style="3" customWidth="1"/>
    <col min="10287" max="10287" width="14.5703125" style="3" customWidth="1"/>
    <col min="10288" max="10288" width="13" style="3" customWidth="1"/>
    <col min="10289" max="10289" width="15" style="3" customWidth="1"/>
    <col min="10290" max="10291" width="12.140625" style="3" customWidth="1"/>
    <col min="10292" max="10292" width="12" style="3" customWidth="1"/>
    <col min="10293" max="10293" width="13.5703125" style="3" customWidth="1"/>
    <col min="10294" max="10294" width="14" style="3" customWidth="1"/>
    <col min="10295" max="10295" width="12.28515625" style="3" customWidth="1"/>
    <col min="10296" max="10296" width="14.140625" style="3" customWidth="1"/>
    <col min="10297" max="10297" width="13" style="3" customWidth="1"/>
    <col min="10298" max="10298" width="13.5703125" style="3" customWidth="1"/>
    <col min="10299" max="10299" width="12.42578125" style="3" customWidth="1"/>
    <col min="10300" max="10300" width="12.5703125" style="3" customWidth="1"/>
    <col min="10301" max="10301" width="11.7109375" style="3" customWidth="1"/>
    <col min="10302" max="10302" width="13.7109375" style="3" customWidth="1"/>
    <col min="10303" max="10303" width="13.28515625" style="3" customWidth="1"/>
    <col min="10304" max="10304" width="13.140625" style="3" customWidth="1"/>
    <col min="10305" max="10305" width="12" style="3" customWidth="1"/>
    <col min="10306" max="10306" width="12.140625" style="3" customWidth="1"/>
    <col min="10307" max="10307" width="12.28515625" style="3" customWidth="1"/>
    <col min="10308" max="10308" width="12.140625" style="3" customWidth="1"/>
    <col min="10309" max="10309" width="12.5703125" style="3" customWidth="1"/>
    <col min="10310" max="10526" width="9.140625" style="3"/>
    <col min="10527" max="10527" width="25.42578125" style="3" customWidth="1"/>
    <col min="10528" max="10528" width="56.28515625" style="3" customWidth="1"/>
    <col min="10529" max="10529" width="14" style="3" customWidth="1"/>
    <col min="10530" max="10531" width="14.5703125" style="3" customWidth="1"/>
    <col min="10532" max="10532" width="14.140625" style="3" customWidth="1"/>
    <col min="10533" max="10533" width="15.140625" style="3" customWidth="1"/>
    <col min="10534" max="10534" width="13.85546875" style="3" customWidth="1"/>
    <col min="10535" max="10536" width="14.7109375" style="3" customWidth="1"/>
    <col min="10537" max="10537" width="12.85546875" style="3" customWidth="1"/>
    <col min="10538" max="10538" width="13.5703125" style="3" customWidth="1"/>
    <col min="10539" max="10539" width="12.7109375" style="3" customWidth="1"/>
    <col min="10540" max="10540" width="13.42578125" style="3" customWidth="1"/>
    <col min="10541" max="10541" width="13.140625" style="3" customWidth="1"/>
    <col min="10542" max="10542" width="14.7109375" style="3" customWidth="1"/>
    <col min="10543" max="10543" width="14.5703125" style="3" customWidth="1"/>
    <col min="10544" max="10544" width="13" style="3" customWidth="1"/>
    <col min="10545" max="10545" width="15" style="3" customWidth="1"/>
    <col min="10546" max="10547" width="12.140625" style="3" customWidth="1"/>
    <col min="10548" max="10548" width="12" style="3" customWidth="1"/>
    <col min="10549" max="10549" width="13.5703125" style="3" customWidth="1"/>
    <col min="10550" max="10550" width="14" style="3" customWidth="1"/>
    <col min="10551" max="10551" width="12.28515625" style="3" customWidth="1"/>
    <col min="10552" max="10552" width="14.140625" style="3" customWidth="1"/>
    <col min="10553" max="10553" width="13" style="3" customWidth="1"/>
    <col min="10554" max="10554" width="13.5703125" style="3" customWidth="1"/>
    <col min="10555" max="10555" width="12.42578125" style="3" customWidth="1"/>
    <col min="10556" max="10556" width="12.5703125" style="3" customWidth="1"/>
    <col min="10557" max="10557" width="11.7109375" style="3" customWidth="1"/>
    <col min="10558" max="10558" width="13.7109375" style="3" customWidth="1"/>
    <col min="10559" max="10559" width="13.28515625" style="3" customWidth="1"/>
    <col min="10560" max="10560" width="13.140625" style="3" customWidth="1"/>
    <col min="10561" max="10561" width="12" style="3" customWidth="1"/>
    <col min="10562" max="10562" width="12.140625" style="3" customWidth="1"/>
    <col min="10563" max="10563" width="12.28515625" style="3" customWidth="1"/>
    <col min="10564" max="10564" width="12.140625" style="3" customWidth="1"/>
    <col min="10565" max="10565" width="12.5703125" style="3" customWidth="1"/>
    <col min="10566" max="10782" width="9.140625" style="3"/>
    <col min="10783" max="10783" width="25.42578125" style="3" customWidth="1"/>
    <col min="10784" max="10784" width="56.28515625" style="3" customWidth="1"/>
    <col min="10785" max="10785" width="14" style="3" customWidth="1"/>
    <col min="10786" max="10787" width="14.5703125" style="3" customWidth="1"/>
    <col min="10788" max="10788" width="14.140625" style="3" customWidth="1"/>
    <col min="10789" max="10789" width="15.140625" style="3" customWidth="1"/>
    <col min="10790" max="10790" width="13.85546875" style="3" customWidth="1"/>
    <col min="10791" max="10792" width="14.7109375" style="3" customWidth="1"/>
    <col min="10793" max="10793" width="12.85546875" style="3" customWidth="1"/>
    <col min="10794" max="10794" width="13.5703125" style="3" customWidth="1"/>
    <col min="10795" max="10795" width="12.7109375" style="3" customWidth="1"/>
    <col min="10796" max="10796" width="13.42578125" style="3" customWidth="1"/>
    <col min="10797" max="10797" width="13.140625" style="3" customWidth="1"/>
    <col min="10798" max="10798" width="14.7109375" style="3" customWidth="1"/>
    <col min="10799" max="10799" width="14.5703125" style="3" customWidth="1"/>
    <col min="10800" max="10800" width="13" style="3" customWidth="1"/>
    <col min="10801" max="10801" width="15" style="3" customWidth="1"/>
    <col min="10802" max="10803" width="12.140625" style="3" customWidth="1"/>
    <col min="10804" max="10804" width="12" style="3" customWidth="1"/>
    <col min="10805" max="10805" width="13.5703125" style="3" customWidth="1"/>
    <col min="10806" max="10806" width="14" style="3" customWidth="1"/>
    <col min="10807" max="10807" width="12.28515625" style="3" customWidth="1"/>
    <col min="10808" max="10808" width="14.140625" style="3" customWidth="1"/>
    <col min="10809" max="10809" width="13" style="3" customWidth="1"/>
    <col min="10810" max="10810" width="13.5703125" style="3" customWidth="1"/>
    <col min="10811" max="10811" width="12.42578125" style="3" customWidth="1"/>
    <col min="10812" max="10812" width="12.5703125" style="3" customWidth="1"/>
    <col min="10813" max="10813" width="11.7109375" style="3" customWidth="1"/>
    <col min="10814" max="10814" width="13.7109375" style="3" customWidth="1"/>
    <col min="10815" max="10815" width="13.28515625" style="3" customWidth="1"/>
    <col min="10816" max="10816" width="13.140625" style="3" customWidth="1"/>
    <col min="10817" max="10817" width="12" style="3" customWidth="1"/>
    <col min="10818" max="10818" width="12.140625" style="3" customWidth="1"/>
    <col min="10819" max="10819" width="12.28515625" style="3" customWidth="1"/>
    <col min="10820" max="10820" width="12.140625" style="3" customWidth="1"/>
    <col min="10821" max="10821" width="12.5703125" style="3" customWidth="1"/>
    <col min="10822" max="11038" width="9.140625" style="3"/>
    <col min="11039" max="11039" width="25.42578125" style="3" customWidth="1"/>
    <col min="11040" max="11040" width="56.28515625" style="3" customWidth="1"/>
    <col min="11041" max="11041" width="14" style="3" customWidth="1"/>
    <col min="11042" max="11043" width="14.5703125" style="3" customWidth="1"/>
    <col min="11044" max="11044" width="14.140625" style="3" customWidth="1"/>
    <col min="11045" max="11045" width="15.140625" style="3" customWidth="1"/>
    <col min="11046" max="11046" width="13.85546875" style="3" customWidth="1"/>
    <col min="11047" max="11048" width="14.7109375" style="3" customWidth="1"/>
    <col min="11049" max="11049" width="12.85546875" style="3" customWidth="1"/>
    <col min="11050" max="11050" width="13.5703125" style="3" customWidth="1"/>
    <col min="11051" max="11051" width="12.7109375" style="3" customWidth="1"/>
    <col min="11052" max="11052" width="13.42578125" style="3" customWidth="1"/>
    <col min="11053" max="11053" width="13.140625" style="3" customWidth="1"/>
    <col min="11054" max="11054" width="14.7109375" style="3" customWidth="1"/>
    <col min="11055" max="11055" width="14.5703125" style="3" customWidth="1"/>
    <col min="11056" max="11056" width="13" style="3" customWidth="1"/>
    <col min="11057" max="11057" width="15" style="3" customWidth="1"/>
    <col min="11058" max="11059" width="12.140625" style="3" customWidth="1"/>
    <col min="11060" max="11060" width="12" style="3" customWidth="1"/>
    <col min="11061" max="11061" width="13.5703125" style="3" customWidth="1"/>
    <col min="11062" max="11062" width="14" style="3" customWidth="1"/>
    <col min="11063" max="11063" width="12.28515625" style="3" customWidth="1"/>
    <col min="11064" max="11064" width="14.140625" style="3" customWidth="1"/>
    <col min="11065" max="11065" width="13" style="3" customWidth="1"/>
    <col min="11066" max="11066" width="13.5703125" style="3" customWidth="1"/>
    <col min="11067" max="11067" width="12.42578125" style="3" customWidth="1"/>
    <col min="11068" max="11068" width="12.5703125" style="3" customWidth="1"/>
    <col min="11069" max="11069" width="11.7109375" style="3" customWidth="1"/>
    <col min="11070" max="11070" width="13.7109375" style="3" customWidth="1"/>
    <col min="11071" max="11071" width="13.28515625" style="3" customWidth="1"/>
    <col min="11072" max="11072" width="13.140625" style="3" customWidth="1"/>
    <col min="11073" max="11073" width="12" style="3" customWidth="1"/>
    <col min="11074" max="11074" width="12.140625" style="3" customWidth="1"/>
    <col min="11075" max="11075" width="12.28515625" style="3" customWidth="1"/>
    <col min="11076" max="11076" width="12.140625" style="3" customWidth="1"/>
    <col min="11077" max="11077" width="12.5703125" style="3" customWidth="1"/>
    <col min="11078" max="11294" width="9.140625" style="3"/>
    <col min="11295" max="11295" width="25.42578125" style="3" customWidth="1"/>
    <col min="11296" max="11296" width="56.28515625" style="3" customWidth="1"/>
    <col min="11297" max="11297" width="14" style="3" customWidth="1"/>
    <col min="11298" max="11299" width="14.5703125" style="3" customWidth="1"/>
    <col min="11300" max="11300" width="14.140625" style="3" customWidth="1"/>
    <col min="11301" max="11301" width="15.140625" style="3" customWidth="1"/>
    <col min="11302" max="11302" width="13.85546875" style="3" customWidth="1"/>
    <col min="11303" max="11304" width="14.7109375" style="3" customWidth="1"/>
    <col min="11305" max="11305" width="12.85546875" style="3" customWidth="1"/>
    <col min="11306" max="11306" width="13.5703125" style="3" customWidth="1"/>
    <col min="11307" max="11307" width="12.7109375" style="3" customWidth="1"/>
    <col min="11308" max="11308" width="13.42578125" style="3" customWidth="1"/>
    <col min="11309" max="11309" width="13.140625" style="3" customWidth="1"/>
    <col min="11310" max="11310" width="14.7109375" style="3" customWidth="1"/>
    <col min="11311" max="11311" width="14.5703125" style="3" customWidth="1"/>
    <col min="11312" max="11312" width="13" style="3" customWidth="1"/>
    <col min="11313" max="11313" width="15" style="3" customWidth="1"/>
    <col min="11314" max="11315" width="12.140625" style="3" customWidth="1"/>
    <col min="11316" max="11316" width="12" style="3" customWidth="1"/>
    <col min="11317" max="11317" width="13.5703125" style="3" customWidth="1"/>
    <col min="11318" max="11318" width="14" style="3" customWidth="1"/>
    <col min="11319" max="11319" width="12.28515625" style="3" customWidth="1"/>
    <col min="11320" max="11320" width="14.140625" style="3" customWidth="1"/>
    <col min="11321" max="11321" width="13" style="3" customWidth="1"/>
    <col min="11322" max="11322" width="13.5703125" style="3" customWidth="1"/>
    <col min="11323" max="11323" width="12.42578125" style="3" customWidth="1"/>
    <col min="11324" max="11324" width="12.5703125" style="3" customWidth="1"/>
    <col min="11325" max="11325" width="11.7109375" style="3" customWidth="1"/>
    <col min="11326" max="11326" width="13.7109375" style="3" customWidth="1"/>
    <col min="11327" max="11327" width="13.28515625" style="3" customWidth="1"/>
    <col min="11328" max="11328" width="13.140625" style="3" customWidth="1"/>
    <col min="11329" max="11329" width="12" style="3" customWidth="1"/>
    <col min="11330" max="11330" width="12.140625" style="3" customWidth="1"/>
    <col min="11331" max="11331" width="12.28515625" style="3" customWidth="1"/>
    <col min="11332" max="11332" width="12.140625" style="3" customWidth="1"/>
    <col min="11333" max="11333" width="12.5703125" style="3" customWidth="1"/>
    <col min="11334" max="11550" width="9.140625" style="3"/>
    <col min="11551" max="11551" width="25.42578125" style="3" customWidth="1"/>
    <col min="11552" max="11552" width="56.28515625" style="3" customWidth="1"/>
    <col min="11553" max="11553" width="14" style="3" customWidth="1"/>
    <col min="11554" max="11555" width="14.5703125" style="3" customWidth="1"/>
    <col min="11556" max="11556" width="14.140625" style="3" customWidth="1"/>
    <col min="11557" max="11557" width="15.140625" style="3" customWidth="1"/>
    <col min="11558" max="11558" width="13.85546875" style="3" customWidth="1"/>
    <col min="11559" max="11560" width="14.7109375" style="3" customWidth="1"/>
    <col min="11561" max="11561" width="12.85546875" style="3" customWidth="1"/>
    <col min="11562" max="11562" width="13.5703125" style="3" customWidth="1"/>
    <col min="11563" max="11563" width="12.7109375" style="3" customWidth="1"/>
    <col min="11564" max="11564" width="13.42578125" style="3" customWidth="1"/>
    <col min="11565" max="11565" width="13.140625" style="3" customWidth="1"/>
    <col min="11566" max="11566" width="14.7109375" style="3" customWidth="1"/>
    <col min="11567" max="11567" width="14.5703125" style="3" customWidth="1"/>
    <col min="11568" max="11568" width="13" style="3" customWidth="1"/>
    <col min="11569" max="11569" width="15" style="3" customWidth="1"/>
    <col min="11570" max="11571" width="12.140625" style="3" customWidth="1"/>
    <col min="11572" max="11572" width="12" style="3" customWidth="1"/>
    <col min="11573" max="11573" width="13.5703125" style="3" customWidth="1"/>
    <col min="11574" max="11574" width="14" style="3" customWidth="1"/>
    <col min="11575" max="11575" width="12.28515625" style="3" customWidth="1"/>
    <col min="11576" max="11576" width="14.140625" style="3" customWidth="1"/>
    <col min="11577" max="11577" width="13" style="3" customWidth="1"/>
    <col min="11578" max="11578" width="13.5703125" style="3" customWidth="1"/>
    <col min="11579" max="11579" width="12.42578125" style="3" customWidth="1"/>
    <col min="11580" max="11580" width="12.5703125" style="3" customWidth="1"/>
    <col min="11581" max="11581" width="11.7109375" style="3" customWidth="1"/>
    <col min="11582" max="11582" width="13.7109375" style="3" customWidth="1"/>
    <col min="11583" max="11583" width="13.28515625" style="3" customWidth="1"/>
    <col min="11584" max="11584" width="13.140625" style="3" customWidth="1"/>
    <col min="11585" max="11585" width="12" style="3" customWidth="1"/>
    <col min="11586" max="11586" width="12.140625" style="3" customWidth="1"/>
    <col min="11587" max="11587" width="12.28515625" style="3" customWidth="1"/>
    <col min="11588" max="11588" width="12.140625" style="3" customWidth="1"/>
    <col min="11589" max="11589" width="12.5703125" style="3" customWidth="1"/>
    <col min="11590" max="11806" width="9.140625" style="3"/>
    <col min="11807" max="11807" width="25.42578125" style="3" customWidth="1"/>
    <col min="11808" max="11808" width="56.28515625" style="3" customWidth="1"/>
    <col min="11809" max="11809" width="14" style="3" customWidth="1"/>
    <col min="11810" max="11811" width="14.5703125" style="3" customWidth="1"/>
    <col min="11812" max="11812" width="14.140625" style="3" customWidth="1"/>
    <col min="11813" max="11813" width="15.140625" style="3" customWidth="1"/>
    <col min="11814" max="11814" width="13.85546875" style="3" customWidth="1"/>
    <col min="11815" max="11816" width="14.7109375" style="3" customWidth="1"/>
    <col min="11817" max="11817" width="12.85546875" style="3" customWidth="1"/>
    <col min="11818" max="11818" width="13.5703125" style="3" customWidth="1"/>
    <col min="11819" max="11819" width="12.7109375" style="3" customWidth="1"/>
    <col min="11820" max="11820" width="13.42578125" style="3" customWidth="1"/>
    <col min="11821" max="11821" width="13.140625" style="3" customWidth="1"/>
    <col min="11822" max="11822" width="14.7109375" style="3" customWidth="1"/>
    <col min="11823" max="11823" width="14.5703125" style="3" customWidth="1"/>
    <col min="11824" max="11824" width="13" style="3" customWidth="1"/>
    <col min="11825" max="11825" width="15" style="3" customWidth="1"/>
    <col min="11826" max="11827" width="12.140625" style="3" customWidth="1"/>
    <col min="11828" max="11828" width="12" style="3" customWidth="1"/>
    <col min="11829" max="11829" width="13.5703125" style="3" customWidth="1"/>
    <col min="11830" max="11830" width="14" style="3" customWidth="1"/>
    <col min="11831" max="11831" width="12.28515625" style="3" customWidth="1"/>
    <col min="11832" max="11832" width="14.140625" style="3" customWidth="1"/>
    <col min="11833" max="11833" width="13" style="3" customWidth="1"/>
    <col min="11834" max="11834" width="13.5703125" style="3" customWidth="1"/>
    <col min="11835" max="11835" width="12.42578125" style="3" customWidth="1"/>
    <col min="11836" max="11836" width="12.5703125" style="3" customWidth="1"/>
    <col min="11837" max="11837" width="11.7109375" style="3" customWidth="1"/>
    <col min="11838" max="11838" width="13.7109375" style="3" customWidth="1"/>
    <col min="11839" max="11839" width="13.28515625" style="3" customWidth="1"/>
    <col min="11840" max="11840" width="13.140625" style="3" customWidth="1"/>
    <col min="11841" max="11841" width="12" style="3" customWidth="1"/>
    <col min="11842" max="11842" width="12.140625" style="3" customWidth="1"/>
    <col min="11843" max="11843" width="12.28515625" style="3" customWidth="1"/>
    <col min="11844" max="11844" width="12.140625" style="3" customWidth="1"/>
    <col min="11845" max="11845" width="12.5703125" style="3" customWidth="1"/>
    <col min="11846" max="12062" width="9.140625" style="3"/>
    <col min="12063" max="12063" width="25.42578125" style="3" customWidth="1"/>
    <col min="12064" max="12064" width="56.28515625" style="3" customWidth="1"/>
    <col min="12065" max="12065" width="14" style="3" customWidth="1"/>
    <col min="12066" max="12067" width="14.5703125" style="3" customWidth="1"/>
    <col min="12068" max="12068" width="14.140625" style="3" customWidth="1"/>
    <col min="12069" max="12069" width="15.140625" style="3" customWidth="1"/>
    <col min="12070" max="12070" width="13.85546875" style="3" customWidth="1"/>
    <col min="12071" max="12072" width="14.7109375" style="3" customWidth="1"/>
    <col min="12073" max="12073" width="12.85546875" style="3" customWidth="1"/>
    <col min="12074" max="12074" width="13.5703125" style="3" customWidth="1"/>
    <col min="12075" max="12075" width="12.7109375" style="3" customWidth="1"/>
    <col min="12076" max="12076" width="13.42578125" style="3" customWidth="1"/>
    <col min="12077" max="12077" width="13.140625" style="3" customWidth="1"/>
    <col min="12078" max="12078" width="14.7109375" style="3" customWidth="1"/>
    <col min="12079" max="12079" width="14.5703125" style="3" customWidth="1"/>
    <col min="12080" max="12080" width="13" style="3" customWidth="1"/>
    <col min="12081" max="12081" width="15" style="3" customWidth="1"/>
    <col min="12082" max="12083" width="12.140625" style="3" customWidth="1"/>
    <col min="12084" max="12084" width="12" style="3" customWidth="1"/>
    <col min="12085" max="12085" width="13.5703125" style="3" customWidth="1"/>
    <col min="12086" max="12086" width="14" style="3" customWidth="1"/>
    <col min="12087" max="12087" width="12.28515625" style="3" customWidth="1"/>
    <col min="12088" max="12088" width="14.140625" style="3" customWidth="1"/>
    <col min="12089" max="12089" width="13" style="3" customWidth="1"/>
    <col min="12090" max="12090" width="13.5703125" style="3" customWidth="1"/>
    <col min="12091" max="12091" width="12.42578125" style="3" customWidth="1"/>
    <col min="12092" max="12092" width="12.5703125" style="3" customWidth="1"/>
    <col min="12093" max="12093" width="11.7109375" style="3" customWidth="1"/>
    <col min="12094" max="12094" width="13.7109375" style="3" customWidth="1"/>
    <col min="12095" max="12095" width="13.28515625" style="3" customWidth="1"/>
    <col min="12096" max="12096" width="13.140625" style="3" customWidth="1"/>
    <col min="12097" max="12097" width="12" style="3" customWidth="1"/>
    <col min="12098" max="12098" width="12.140625" style="3" customWidth="1"/>
    <col min="12099" max="12099" width="12.28515625" style="3" customWidth="1"/>
    <col min="12100" max="12100" width="12.140625" style="3" customWidth="1"/>
    <col min="12101" max="12101" width="12.5703125" style="3" customWidth="1"/>
    <col min="12102" max="12318" width="9.140625" style="3"/>
    <col min="12319" max="12319" width="25.42578125" style="3" customWidth="1"/>
    <col min="12320" max="12320" width="56.28515625" style="3" customWidth="1"/>
    <col min="12321" max="12321" width="14" style="3" customWidth="1"/>
    <col min="12322" max="12323" width="14.5703125" style="3" customWidth="1"/>
    <col min="12324" max="12324" width="14.140625" style="3" customWidth="1"/>
    <col min="12325" max="12325" width="15.140625" style="3" customWidth="1"/>
    <col min="12326" max="12326" width="13.85546875" style="3" customWidth="1"/>
    <col min="12327" max="12328" width="14.7109375" style="3" customWidth="1"/>
    <col min="12329" max="12329" width="12.85546875" style="3" customWidth="1"/>
    <col min="12330" max="12330" width="13.5703125" style="3" customWidth="1"/>
    <col min="12331" max="12331" width="12.7109375" style="3" customWidth="1"/>
    <col min="12332" max="12332" width="13.42578125" style="3" customWidth="1"/>
    <col min="12333" max="12333" width="13.140625" style="3" customWidth="1"/>
    <col min="12334" max="12334" width="14.7109375" style="3" customWidth="1"/>
    <col min="12335" max="12335" width="14.5703125" style="3" customWidth="1"/>
    <col min="12336" max="12336" width="13" style="3" customWidth="1"/>
    <col min="12337" max="12337" width="15" style="3" customWidth="1"/>
    <col min="12338" max="12339" width="12.140625" style="3" customWidth="1"/>
    <col min="12340" max="12340" width="12" style="3" customWidth="1"/>
    <col min="12341" max="12341" width="13.5703125" style="3" customWidth="1"/>
    <col min="12342" max="12342" width="14" style="3" customWidth="1"/>
    <col min="12343" max="12343" width="12.28515625" style="3" customWidth="1"/>
    <col min="12344" max="12344" width="14.140625" style="3" customWidth="1"/>
    <col min="12345" max="12345" width="13" style="3" customWidth="1"/>
    <col min="12346" max="12346" width="13.5703125" style="3" customWidth="1"/>
    <col min="12347" max="12347" width="12.42578125" style="3" customWidth="1"/>
    <col min="12348" max="12348" width="12.5703125" style="3" customWidth="1"/>
    <col min="12349" max="12349" width="11.7109375" style="3" customWidth="1"/>
    <col min="12350" max="12350" width="13.7109375" style="3" customWidth="1"/>
    <col min="12351" max="12351" width="13.28515625" style="3" customWidth="1"/>
    <col min="12352" max="12352" width="13.140625" style="3" customWidth="1"/>
    <col min="12353" max="12353" width="12" style="3" customWidth="1"/>
    <col min="12354" max="12354" width="12.140625" style="3" customWidth="1"/>
    <col min="12355" max="12355" width="12.28515625" style="3" customWidth="1"/>
    <col min="12356" max="12356" width="12.140625" style="3" customWidth="1"/>
    <col min="12357" max="12357" width="12.5703125" style="3" customWidth="1"/>
    <col min="12358" max="12574" width="9.140625" style="3"/>
    <col min="12575" max="12575" width="25.42578125" style="3" customWidth="1"/>
    <col min="12576" max="12576" width="56.28515625" style="3" customWidth="1"/>
    <col min="12577" max="12577" width="14" style="3" customWidth="1"/>
    <col min="12578" max="12579" width="14.5703125" style="3" customWidth="1"/>
    <col min="12580" max="12580" width="14.140625" style="3" customWidth="1"/>
    <col min="12581" max="12581" width="15.140625" style="3" customWidth="1"/>
    <col min="12582" max="12582" width="13.85546875" style="3" customWidth="1"/>
    <col min="12583" max="12584" width="14.7109375" style="3" customWidth="1"/>
    <col min="12585" max="12585" width="12.85546875" style="3" customWidth="1"/>
    <col min="12586" max="12586" width="13.5703125" style="3" customWidth="1"/>
    <col min="12587" max="12587" width="12.7109375" style="3" customWidth="1"/>
    <col min="12588" max="12588" width="13.42578125" style="3" customWidth="1"/>
    <col min="12589" max="12589" width="13.140625" style="3" customWidth="1"/>
    <col min="12590" max="12590" width="14.7109375" style="3" customWidth="1"/>
    <col min="12591" max="12591" width="14.5703125" style="3" customWidth="1"/>
    <col min="12592" max="12592" width="13" style="3" customWidth="1"/>
    <col min="12593" max="12593" width="15" style="3" customWidth="1"/>
    <col min="12594" max="12595" width="12.140625" style="3" customWidth="1"/>
    <col min="12596" max="12596" width="12" style="3" customWidth="1"/>
    <col min="12597" max="12597" width="13.5703125" style="3" customWidth="1"/>
    <col min="12598" max="12598" width="14" style="3" customWidth="1"/>
    <col min="12599" max="12599" width="12.28515625" style="3" customWidth="1"/>
    <col min="12600" max="12600" width="14.140625" style="3" customWidth="1"/>
    <col min="12601" max="12601" width="13" style="3" customWidth="1"/>
    <col min="12602" max="12602" width="13.5703125" style="3" customWidth="1"/>
    <col min="12603" max="12603" width="12.42578125" style="3" customWidth="1"/>
    <col min="12604" max="12604" width="12.5703125" style="3" customWidth="1"/>
    <col min="12605" max="12605" width="11.7109375" style="3" customWidth="1"/>
    <col min="12606" max="12606" width="13.7109375" style="3" customWidth="1"/>
    <col min="12607" max="12607" width="13.28515625" style="3" customWidth="1"/>
    <col min="12608" max="12608" width="13.140625" style="3" customWidth="1"/>
    <col min="12609" max="12609" width="12" style="3" customWidth="1"/>
    <col min="12610" max="12610" width="12.140625" style="3" customWidth="1"/>
    <col min="12611" max="12611" width="12.28515625" style="3" customWidth="1"/>
    <col min="12612" max="12612" width="12.140625" style="3" customWidth="1"/>
    <col min="12613" max="12613" width="12.5703125" style="3" customWidth="1"/>
    <col min="12614" max="12830" width="9.140625" style="3"/>
    <col min="12831" max="12831" width="25.42578125" style="3" customWidth="1"/>
    <col min="12832" max="12832" width="56.28515625" style="3" customWidth="1"/>
    <col min="12833" max="12833" width="14" style="3" customWidth="1"/>
    <col min="12834" max="12835" width="14.5703125" style="3" customWidth="1"/>
    <col min="12836" max="12836" width="14.140625" style="3" customWidth="1"/>
    <col min="12837" max="12837" width="15.140625" style="3" customWidth="1"/>
    <col min="12838" max="12838" width="13.85546875" style="3" customWidth="1"/>
    <col min="12839" max="12840" width="14.7109375" style="3" customWidth="1"/>
    <col min="12841" max="12841" width="12.85546875" style="3" customWidth="1"/>
    <col min="12842" max="12842" width="13.5703125" style="3" customWidth="1"/>
    <col min="12843" max="12843" width="12.7109375" style="3" customWidth="1"/>
    <col min="12844" max="12844" width="13.42578125" style="3" customWidth="1"/>
    <col min="12845" max="12845" width="13.140625" style="3" customWidth="1"/>
    <col min="12846" max="12846" width="14.7109375" style="3" customWidth="1"/>
    <col min="12847" max="12847" width="14.5703125" style="3" customWidth="1"/>
    <col min="12848" max="12848" width="13" style="3" customWidth="1"/>
    <col min="12849" max="12849" width="15" style="3" customWidth="1"/>
    <col min="12850" max="12851" width="12.140625" style="3" customWidth="1"/>
    <col min="12852" max="12852" width="12" style="3" customWidth="1"/>
    <col min="12853" max="12853" width="13.5703125" style="3" customWidth="1"/>
    <col min="12854" max="12854" width="14" style="3" customWidth="1"/>
    <col min="12855" max="12855" width="12.28515625" style="3" customWidth="1"/>
    <col min="12856" max="12856" width="14.140625" style="3" customWidth="1"/>
    <col min="12857" max="12857" width="13" style="3" customWidth="1"/>
    <col min="12858" max="12858" width="13.5703125" style="3" customWidth="1"/>
    <col min="12859" max="12859" width="12.42578125" style="3" customWidth="1"/>
    <col min="12860" max="12860" width="12.5703125" style="3" customWidth="1"/>
    <col min="12861" max="12861" width="11.7109375" style="3" customWidth="1"/>
    <col min="12862" max="12862" width="13.7109375" style="3" customWidth="1"/>
    <col min="12863" max="12863" width="13.28515625" style="3" customWidth="1"/>
    <col min="12864" max="12864" width="13.140625" style="3" customWidth="1"/>
    <col min="12865" max="12865" width="12" style="3" customWidth="1"/>
    <col min="12866" max="12866" width="12.140625" style="3" customWidth="1"/>
    <col min="12867" max="12867" width="12.28515625" style="3" customWidth="1"/>
    <col min="12868" max="12868" width="12.140625" style="3" customWidth="1"/>
    <col min="12869" max="12869" width="12.5703125" style="3" customWidth="1"/>
    <col min="12870" max="13086" width="9.140625" style="3"/>
    <col min="13087" max="13087" width="25.42578125" style="3" customWidth="1"/>
    <col min="13088" max="13088" width="56.28515625" style="3" customWidth="1"/>
    <col min="13089" max="13089" width="14" style="3" customWidth="1"/>
    <col min="13090" max="13091" width="14.5703125" style="3" customWidth="1"/>
    <col min="13092" max="13092" width="14.140625" style="3" customWidth="1"/>
    <col min="13093" max="13093" width="15.140625" style="3" customWidth="1"/>
    <col min="13094" max="13094" width="13.85546875" style="3" customWidth="1"/>
    <col min="13095" max="13096" width="14.7109375" style="3" customWidth="1"/>
    <col min="13097" max="13097" width="12.85546875" style="3" customWidth="1"/>
    <col min="13098" max="13098" width="13.5703125" style="3" customWidth="1"/>
    <col min="13099" max="13099" width="12.7109375" style="3" customWidth="1"/>
    <col min="13100" max="13100" width="13.42578125" style="3" customWidth="1"/>
    <col min="13101" max="13101" width="13.140625" style="3" customWidth="1"/>
    <col min="13102" max="13102" width="14.7109375" style="3" customWidth="1"/>
    <col min="13103" max="13103" width="14.5703125" style="3" customWidth="1"/>
    <col min="13104" max="13104" width="13" style="3" customWidth="1"/>
    <col min="13105" max="13105" width="15" style="3" customWidth="1"/>
    <col min="13106" max="13107" width="12.140625" style="3" customWidth="1"/>
    <col min="13108" max="13108" width="12" style="3" customWidth="1"/>
    <col min="13109" max="13109" width="13.5703125" style="3" customWidth="1"/>
    <col min="13110" max="13110" width="14" style="3" customWidth="1"/>
    <col min="13111" max="13111" width="12.28515625" style="3" customWidth="1"/>
    <col min="13112" max="13112" width="14.140625" style="3" customWidth="1"/>
    <col min="13113" max="13113" width="13" style="3" customWidth="1"/>
    <col min="13114" max="13114" width="13.5703125" style="3" customWidth="1"/>
    <col min="13115" max="13115" width="12.42578125" style="3" customWidth="1"/>
    <col min="13116" max="13116" width="12.5703125" style="3" customWidth="1"/>
    <col min="13117" max="13117" width="11.7109375" style="3" customWidth="1"/>
    <col min="13118" max="13118" width="13.7109375" style="3" customWidth="1"/>
    <col min="13119" max="13119" width="13.28515625" style="3" customWidth="1"/>
    <col min="13120" max="13120" width="13.140625" style="3" customWidth="1"/>
    <col min="13121" max="13121" width="12" style="3" customWidth="1"/>
    <col min="13122" max="13122" width="12.140625" style="3" customWidth="1"/>
    <col min="13123" max="13123" width="12.28515625" style="3" customWidth="1"/>
    <col min="13124" max="13124" width="12.140625" style="3" customWidth="1"/>
    <col min="13125" max="13125" width="12.5703125" style="3" customWidth="1"/>
    <col min="13126" max="13342" width="9.140625" style="3"/>
    <col min="13343" max="13343" width="25.42578125" style="3" customWidth="1"/>
    <col min="13344" max="13344" width="56.28515625" style="3" customWidth="1"/>
    <col min="13345" max="13345" width="14" style="3" customWidth="1"/>
    <col min="13346" max="13347" width="14.5703125" style="3" customWidth="1"/>
    <col min="13348" max="13348" width="14.140625" style="3" customWidth="1"/>
    <col min="13349" max="13349" width="15.140625" style="3" customWidth="1"/>
    <col min="13350" max="13350" width="13.85546875" style="3" customWidth="1"/>
    <col min="13351" max="13352" width="14.7109375" style="3" customWidth="1"/>
    <col min="13353" max="13353" width="12.85546875" style="3" customWidth="1"/>
    <col min="13354" max="13354" width="13.5703125" style="3" customWidth="1"/>
    <col min="13355" max="13355" width="12.7109375" style="3" customWidth="1"/>
    <col min="13356" max="13356" width="13.42578125" style="3" customWidth="1"/>
    <col min="13357" max="13357" width="13.140625" style="3" customWidth="1"/>
    <col min="13358" max="13358" width="14.7109375" style="3" customWidth="1"/>
    <col min="13359" max="13359" width="14.5703125" style="3" customWidth="1"/>
    <col min="13360" max="13360" width="13" style="3" customWidth="1"/>
    <col min="13361" max="13361" width="15" style="3" customWidth="1"/>
    <col min="13362" max="13363" width="12.140625" style="3" customWidth="1"/>
    <col min="13364" max="13364" width="12" style="3" customWidth="1"/>
    <col min="13365" max="13365" width="13.5703125" style="3" customWidth="1"/>
    <col min="13366" max="13366" width="14" style="3" customWidth="1"/>
    <col min="13367" max="13367" width="12.28515625" style="3" customWidth="1"/>
    <col min="13368" max="13368" width="14.140625" style="3" customWidth="1"/>
    <col min="13369" max="13369" width="13" style="3" customWidth="1"/>
    <col min="13370" max="13370" width="13.5703125" style="3" customWidth="1"/>
    <col min="13371" max="13371" width="12.42578125" style="3" customWidth="1"/>
    <col min="13372" max="13372" width="12.5703125" style="3" customWidth="1"/>
    <col min="13373" max="13373" width="11.7109375" style="3" customWidth="1"/>
    <col min="13374" max="13374" width="13.7109375" style="3" customWidth="1"/>
    <col min="13375" max="13375" width="13.28515625" style="3" customWidth="1"/>
    <col min="13376" max="13376" width="13.140625" style="3" customWidth="1"/>
    <col min="13377" max="13377" width="12" style="3" customWidth="1"/>
    <col min="13378" max="13378" width="12.140625" style="3" customWidth="1"/>
    <col min="13379" max="13379" width="12.28515625" style="3" customWidth="1"/>
    <col min="13380" max="13380" width="12.140625" style="3" customWidth="1"/>
    <col min="13381" max="13381" width="12.5703125" style="3" customWidth="1"/>
    <col min="13382" max="13598" width="9.140625" style="3"/>
    <col min="13599" max="13599" width="25.42578125" style="3" customWidth="1"/>
    <col min="13600" max="13600" width="56.28515625" style="3" customWidth="1"/>
    <col min="13601" max="13601" width="14" style="3" customWidth="1"/>
    <col min="13602" max="13603" width="14.5703125" style="3" customWidth="1"/>
    <col min="13604" max="13604" width="14.140625" style="3" customWidth="1"/>
    <col min="13605" max="13605" width="15.140625" style="3" customWidth="1"/>
    <col min="13606" max="13606" width="13.85546875" style="3" customWidth="1"/>
    <col min="13607" max="13608" width="14.7109375" style="3" customWidth="1"/>
    <col min="13609" max="13609" width="12.85546875" style="3" customWidth="1"/>
    <col min="13610" max="13610" width="13.5703125" style="3" customWidth="1"/>
    <col min="13611" max="13611" width="12.7109375" style="3" customWidth="1"/>
    <col min="13612" max="13612" width="13.42578125" style="3" customWidth="1"/>
    <col min="13613" max="13613" width="13.140625" style="3" customWidth="1"/>
    <col min="13614" max="13614" width="14.7109375" style="3" customWidth="1"/>
    <col min="13615" max="13615" width="14.5703125" style="3" customWidth="1"/>
    <col min="13616" max="13616" width="13" style="3" customWidth="1"/>
    <col min="13617" max="13617" width="15" style="3" customWidth="1"/>
    <col min="13618" max="13619" width="12.140625" style="3" customWidth="1"/>
    <col min="13620" max="13620" width="12" style="3" customWidth="1"/>
    <col min="13621" max="13621" width="13.5703125" style="3" customWidth="1"/>
    <col min="13622" max="13622" width="14" style="3" customWidth="1"/>
    <col min="13623" max="13623" width="12.28515625" style="3" customWidth="1"/>
    <col min="13624" max="13624" width="14.140625" style="3" customWidth="1"/>
    <col min="13625" max="13625" width="13" style="3" customWidth="1"/>
    <col min="13626" max="13626" width="13.5703125" style="3" customWidth="1"/>
    <col min="13627" max="13627" width="12.42578125" style="3" customWidth="1"/>
    <col min="13628" max="13628" width="12.5703125" style="3" customWidth="1"/>
    <col min="13629" max="13629" width="11.7109375" style="3" customWidth="1"/>
    <col min="13630" max="13630" width="13.7109375" style="3" customWidth="1"/>
    <col min="13631" max="13631" width="13.28515625" style="3" customWidth="1"/>
    <col min="13632" max="13632" width="13.140625" style="3" customWidth="1"/>
    <col min="13633" max="13633" width="12" style="3" customWidth="1"/>
    <col min="13634" max="13634" width="12.140625" style="3" customWidth="1"/>
    <col min="13635" max="13635" width="12.28515625" style="3" customWidth="1"/>
    <col min="13636" max="13636" width="12.140625" style="3" customWidth="1"/>
    <col min="13637" max="13637" width="12.5703125" style="3" customWidth="1"/>
    <col min="13638" max="13854" width="9.140625" style="3"/>
    <col min="13855" max="13855" width="25.42578125" style="3" customWidth="1"/>
    <col min="13856" max="13856" width="56.28515625" style="3" customWidth="1"/>
    <col min="13857" max="13857" width="14" style="3" customWidth="1"/>
    <col min="13858" max="13859" width="14.5703125" style="3" customWidth="1"/>
    <col min="13860" max="13860" width="14.140625" style="3" customWidth="1"/>
    <col min="13861" max="13861" width="15.140625" style="3" customWidth="1"/>
    <col min="13862" max="13862" width="13.85546875" style="3" customWidth="1"/>
    <col min="13863" max="13864" width="14.7109375" style="3" customWidth="1"/>
    <col min="13865" max="13865" width="12.85546875" style="3" customWidth="1"/>
    <col min="13866" max="13866" width="13.5703125" style="3" customWidth="1"/>
    <col min="13867" max="13867" width="12.7109375" style="3" customWidth="1"/>
    <col min="13868" max="13868" width="13.42578125" style="3" customWidth="1"/>
    <col min="13869" max="13869" width="13.140625" style="3" customWidth="1"/>
    <col min="13870" max="13870" width="14.7109375" style="3" customWidth="1"/>
    <col min="13871" max="13871" width="14.5703125" style="3" customWidth="1"/>
    <col min="13872" max="13872" width="13" style="3" customWidth="1"/>
    <col min="13873" max="13873" width="15" style="3" customWidth="1"/>
    <col min="13874" max="13875" width="12.140625" style="3" customWidth="1"/>
    <col min="13876" max="13876" width="12" style="3" customWidth="1"/>
    <col min="13877" max="13877" width="13.5703125" style="3" customWidth="1"/>
    <col min="13878" max="13878" width="14" style="3" customWidth="1"/>
    <col min="13879" max="13879" width="12.28515625" style="3" customWidth="1"/>
    <col min="13880" max="13880" width="14.140625" style="3" customWidth="1"/>
    <col min="13881" max="13881" width="13" style="3" customWidth="1"/>
    <col min="13882" max="13882" width="13.5703125" style="3" customWidth="1"/>
    <col min="13883" max="13883" width="12.42578125" style="3" customWidth="1"/>
    <col min="13884" max="13884" width="12.5703125" style="3" customWidth="1"/>
    <col min="13885" max="13885" width="11.7109375" style="3" customWidth="1"/>
    <col min="13886" max="13886" width="13.7109375" style="3" customWidth="1"/>
    <col min="13887" max="13887" width="13.28515625" style="3" customWidth="1"/>
    <col min="13888" max="13888" width="13.140625" style="3" customWidth="1"/>
    <col min="13889" max="13889" width="12" style="3" customWidth="1"/>
    <col min="13890" max="13890" width="12.140625" style="3" customWidth="1"/>
    <col min="13891" max="13891" width="12.28515625" style="3" customWidth="1"/>
    <col min="13892" max="13892" width="12.140625" style="3" customWidth="1"/>
    <col min="13893" max="13893" width="12.5703125" style="3" customWidth="1"/>
    <col min="13894" max="14110" width="9.140625" style="3"/>
    <col min="14111" max="14111" width="25.42578125" style="3" customWidth="1"/>
    <col min="14112" max="14112" width="56.28515625" style="3" customWidth="1"/>
    <col min="14113" max="14113" width="14" style="3" customWidth="1"/>
    <col min="14114" max="14115" width="14.5703125" style="3" customWidth="1"/>
    <col min="14116" max="14116" width="14.140625" style="3" customWidth="1"/>
    <col min="14117" max="14117" width="15.140625" style="3" customWidth="1"/>
    <col min="14118" max="14118" width="13.85546875" style="3" customWidth="1"/>
    <col min="14119" max="14120" width="14.7109375" style="3" customWidth="1"/>
    <col min="14121" max="14121" width="12.85546875" style="3" customWidth="1"/>
    <col min="14122" max="14122" width="13.5703125" style="3" customWidth="1"/>
    <col min="14123" max="14123" width="12.7109375" style="3" customWidth="1"/>
    <col min="14124" max="14124" width="13.42578125" style="3" customWidth="1"/>
    <col min="14125" max="14125" width="13.140625" style="3" customWidth="1"/>
    <col min="14126" max="14126" width="14.7109375" style="3" customWidth="1"/>
    <col min="14127" max="14127" width="14.5703125" style="3" customWidth="1"/>
    <col min="14128" max="14128" width="13" style="3" customWidth="1"/>
    <col min="14129" max="14129" width="15" style="3" customWidth="1"/>
    <col min="14130" max="14131" width="12.140625" style="3" customWidth="1"/>
    <col min="14132" max="14132" width="12" style="3" customWidth="1"/>
    <col min="14133" max="14133" width="13.5703125" style="3" customWidth="1"/>
    <col min="14134" max="14134" width="14" style="3" customWidth="1"/>
    <col min="14135" max="14135" width="12.28515625" style="3" customWidth="1"/>
    <col min="14136" max="14136" width="14.140625" style="3" customWidth="1"/>
    <col min="14137" max="14137" width="13" style="3" customWidth="1"/>
    <col min="14138" max="14138" width="13.5703125" style="3" customWidth="1"/>
    <col min="14139" max="14139" width="12.42578125" style="3" customWidth="1"/>
    <col min="14140" max="14140" width="12.5703125" style="3" customWidth="1"/>
    <col min="14141" max="14141" width="11.7109375" style="3" customWidth="1"/>
    <col min="14142" max="14142" width="13.7109375" style="3" customWidth="1"/>
    <col min="14143" max="14143" width="13.28515625" style="3" customWidth="1"/>
    <col min="14144" max="14144" width="13.140625" style="3" customWidth="1"/>
    <col min="14145" max="14145" width="12" style="3" customWidth="1"/>
    <col min="14146" max="14146" width="12.140625" style="3" customWidth="1"/>
    <col min="14147" max="14147" width="12.28515625" style="3" customWidth="1"/>
    <col min="14148" max="14148" width="12.140625" style="3" customWidth="1"/>
    <col min="14149" max="14149" width="12.5703125" style="3" customWidth="1"/>
    <col min="14150" max="14366" width="9.140625" style="3"/>
    <col min="14367" max="14367" width="25.42578125" style="3" customWidth="1"/>
    <col min="14368" max="14368" width="56.28515625" style="3" customWidth="1"/>
    <col min="14369" max="14369" width="14" style="3" customWidth="1"/>
    <col min="14370" max="14371" width="14.5703125" style="3" customWidth="1"/>
    <col min="14372" max="14372" width="14.140625" style="3" customWidth="1"/>
    <col min="14373" max="14373" width="15.140625" style="3" customWidth="1"/>
    <col min="14374" max="14374" width="13.85546875" style="3" customWidth="1"/>
    <col min="14375" max="14376" width="14.7109375" style="3" customWidth="1"/>
    <col min="14377" max="14377" width="12.85546875" style="3" customWidth="1"/>
    <col min="14378" max="14378" width="13.5703125" style="3" customWidth="1"/>
    <col min="14379" max="14379" width="12.7109375" style="3" customWidth="1"/>
    <col min="14380" max="14380" width="13.42578125" style="3" customWidth="1"/>
    <col min="14381" max="14381" width="13.140625" style="3" customWidth="1"/>
    <col min="14382" max="14382" width="14.7109375" style="3" customWidth="1"/>
    <col min="14383" max="14383" width="14.5703125" style="3" customWidth="1"/>
    <col min="14384" max="14384" width="13" style="3" customWidth="1"/>
    <col min="14385" max="14385" width="15" style="3" customWidth="1"/>
    <col min="14386" max="14387" width="12.140625" style="3" customWidth="1"/>
    <col min="14388" max="14388" width="12" style="3" customWidth="1"/>
    <col min="14389" max="14389" width="13.5703125" style="3" customWidth="1"/>
    <col min="14390" max="14390" width="14" style="3" customWidth="1"/>
    <col min="14391" max="14391" width="12.28515625" style="3" customWidth="1"/>
    <col min="14392" max="14392" width="14.140625" style="3" customWidth="1"/>
    <col min="14393" max="14393" width="13" style="3" customWidth="1"/>
    <col min="14394" max="14394" width="13.5703125" style="3" customWidth="1"/>
    <col min="14395" max="14395" width="12.42578125" style="3" customWidth="1"/>
    <col min="14396" max="14396" width="12.5703125" style="3" customWidth="1"/>
    <col min="14397" max="14397" width="11.7109375" style="3" customWidth="1"/>
    <col min="14398" max="14398" width="13.7109375" style="3" customWidth="1"/>
    <col min="14399" max="14399" width="13.28515625" style="3" customWidth="1"/>
    <col min="14400" max="14400" width="13.140625" style="3" customWidth="1"/>
    <col min="14401" max="14401" width="12" style="3" customWidth="1"/>
    <col min="14402" max="14402" width="12.140625" style="3" customWidth="1"/>
    <col min="14403" max="14403" width="12.28515625" style="3" customWidth="1"/>
    <col min="14404" max="14404" width="12.140625" style="3" customWidth="1"/>
    <col min="14405" max="14405" width="12.5703125" style="3" customWidth="1"/>
    <col min="14406" max="14622" width="9.140625" style="3"/>
    <col min="14623" max="14623" width="25.42578125" style="3" customWidth="1"/>
    <col min="14624" max="14624" width="56.28515625" style="3" customWidth="1"/>
    <col min="14625" max="14625" width="14" style="3" customWidth="1"/>
    <col min="14626" max="14627" width="14.5703125" style="3" customWidth="1"/>
    <col min="14628" max="14628" width="14.140625" style="3" customWidth="1"/>
    <col min="14629" max="14629" width="15.140625" style="3" customWidth="1"/>
    <col min="14630" max="14630" width="13.85546875" style="3" customWidth="1"/>
    <col min="14631" max="14632" width="14.7109375" style="3" customWidth="1"/>
    <col min="14633" max="14633" width="12.85546875" style="3" customWidth="1"/>
    <col min="14634" max="14634" width="13.5703125" style="3" customWidth="1"/>
    <col min="14635" max="14635" width="12.7109375" style="3" customWidth="1"/>
    <col min="14636" max="14636" width="13.42578125" style="3" customWidth="1"/>
    <col min="14637" max="14637" width="13.140625" style="3" customWidth="1"/>
    <col min="14638" max="14638" width="14.7109375" style="3" customWidth="1"/>
    <col min="14639" max="14639" width="14.5703125" style="3" customWidth="1"/>
    <col min="14640" max="14640" width="13" style="3" customWidth="1"/>
    <col min="14641" max="14641" width="15" style="3" customWidth="1"/>
    <col min="14642" max="14643" width="12.140625" style="3" customWidth="1"/>
    <col min="14644" max="14644" width="12" style="3" customWidth="1"/>
    <col min="14645" max="14645" width="13.5703125" style="3" customWidth="1"/>
    <col min="14646" max="14646" width="14" style="3" customWidth="1"/>
    <col min="14647" max="14647" width="12.28515625" style="3" customWidth="1"/>
    <col min="14648" max="14648" width="14.140625" style="3" customWidth="1"/>
    <col min="14649" max="14649" width="13" style="3" customWidth="1"/>
    <col min="14650" max="14650" width="13.5703125" style="3" customWidth="1"/>
    <col min="14651" max="14651" width="12.42578125" style="3" customWidth="1"/>
    <col min="14652" max="14652" width="12.5703125" style="3" customWidth="1"/>
    <col min="14653" max="14653" width="11.7109375" style="3" customWidth="1"/>
    <col min="14654" max="14654" width="13.7109375" style="3" customWidth="1"/>
    <col min="14655" max="14655" width="13.28515625" style="3" customWidth="1"/>
    <col min="14656" max="14656" width="13.140625" style="3" customWidth="1"/>
    <col min="14657" max="14657" width="12" style="3" customWidth="1"/>
    <col min="14658" max="14658" width="12.140625" style="3" customWidth="1"/>
    <col min="14659" max="14659" width="12.28515625" style="3" customWidth="1"/>
    <col min="14660" max="14660" width="12.140625" style="3" customWidth="1"/>
    <col min="14661" max="14661" width="12.5703125" style="3" customWidth="1"/>
    <col min="14662" max="14878" width="9.140625" style="3"/>
    <col min="14879" max="14879" width="25.42578125" style="3" customWidth="1"/>
    <col min="14880" max="14880" width="56.28515625" style="3" customWidth="1"/>
    <col min="14881" max="14881" width="14" style="3" customWidth="1"/>
    <col min="14882" max="14883" width="14.5703125" style="3" customWidth="1"/>
    <col min="14884" max="14884" width="14.140625" style="3" customWidth="1"/>
    <col min="14885" max="14885" width="15.140625" style="3" customWidth="1"/>
    <col min="14886" max="14886" width="13.85546875" style="3" customWidth="1"/>
    <col min="14887" max="14888" width="14.7109375" style="3" customWidth="1"/>
    <col min="14889" max="14889" width="12.85546875" style="3" customWidth="1"/>
    <col min="14890" max="14890" width="13.5703125" style="3" customWidth="1"/>
    <col min="14891" max="14891" width="12.7109375" style="3" customWidth="1"/>
    <col min="14892" max="14892" width="13.42578125" style="3" customWidth="1"/>
    <col min="14893" max="14893" width="13.140625" style="3" customWidth="1"/>
    <col min="14894" max="14894" width="14.7109375" style="3" customWidth="1"/>
    <col min="14895" max="14895" width="14.5703125" style="3" customWidth="1"/>
    <col min="14896" max="14896" width="13" style="3" customWidth="1"/>
    <col min="14897" max="14897" width="15" style="3" customWidth="1"/>
    <col min="14898" max="14899" width="12.140625" style="3" customWidth="1"/>
    <col min="14900" max="14900" width="12" style="3" customWidth="1"/>
    <col min="14901" max="14901" width="13.5703125" style="3" customWidth="1"/>
    <col min="14902" max="14902" width="14" style="3" customWidth="1"/>
    <col min="14903" max="14903" width="12.28515625" style="3" customWidth="1"/>
    <col min="14904" max="14904" width="14.140625" style="3" customWidth="1"/>
    <col min="14905" max="14905" width="13" style="3" customWidth="1"/>
    <col min="14906" max="14906" width="13.5703125" style="3" customWidth="1"/>
    <col min="14907" max="14907" width="12.42578125" style="3" customWidth="1"/>
    <col min="14908" max="14908" width="12.5703125" style="3" customWidth="1"/>
    <col min="14909" max="14909" width="11.7109375" style="3" customWidth="1"/>
    <col min="14910" max="14910" width="13.7109375" style="3" customWidth="1"/>
    <col min="14911" max="14911" width="13.28515625" style="3" customWidth="1"/>
    <col min="14912" max="14912" width="13.140625" style="3" customWidth="1"/>
    <col min="14913" max="14913" width="12" style="3" customWidth="1"/>
    <col min="14914" max="14914" width="12.140625" style="3" customWidth="1"/>
    <col min="14915" max="14915" width="12.28515625" style="3" customWidth="1"/>
    <col min="14916" max="14916" width="12.140625" style="3" customWidth="1"/>
    <col min="14917" max="14917" width="12.5703125" style="3" customWidth="1"/>
    <col min="14918" max="15134" width="9.140625" style="3"/>
    <col min="15135" max="15135" width="25.42578125" style="3" customWidth="1"/>
    <col min="15136" max="15136" width="56.28515625" style="3" customWidth="1"/>
    <col min="15137" max="15137" width="14" style="3" customWidth="1"/>
    <col min="15138" max="15139" width="14.5703125" style="3" customWidth="1"/>
    <col min="15140" max="15140" width="14.140625" style="3" customWidth="1"/>
    <col min="15141" max="15141" width="15.140625" style="3" customWidth="1"/>
    <col min="15142" max="15142" width="13.85546875" style="3" customWidth="1"/>
    <col min="15143" max="15144" width="14.7109375" style="3" customWidth="1"/>
    <col min="15145" max="15145" width="12.85546875" style="3" customWidth="1"/>
    <col min="15146" max="15146" width="13.5703125" style="3" customWidth="1"/>
    <col min="15147" max="15147" width="12.7109375" style="3" customWidth="1"/>
    <col min="15148" max="15148" width="13.42578125" style="3" customWidth="1"/>
    <col min="15149" max="15149" width="13.140625" style="3" customWidth="1"/>
    <col min="15150" max="15150" width="14.7109375" style="3" customWidth="1"/>
    <col min="15151" max="15151" width="14.5703125" style="3" customWidth="1"/>
    <col min="15152" max="15152" width="13" style="3" customWidth="1"/>
    <col min="15153" max="15153" width="15" style="3" customWidth="1"/>
    <col min="15154" max="15155" width="12.140625" style="3" customWidth="1"/>
    <col min="15156" max="15156" width="12" style="3" customWidth="1"/>
    <col min="15157" max="15157" width="13.5703125" style="3" customWidth="1"/>
    <col min="15158" max="15158" width="14" style="3" customWidth="1"/>
    <col min="15159" max="15159" width="12.28515625" style="3" customWidth="1"/>
    <col min="15160" max="15160" width="14.140625" style="3" customWidth="1"/>
    <col min="15161" max="15161" width="13" style="3" customWidth="1"/>
    <col min="15162" max="15162" width="13.5703125" style="3" customWidth="1"/>
    <col min="15163" max="15163" width="12.42578125" style="3" customWidth="1"/>
    <col min="15164" max="15164" width="12.5703125" style="3" customWidth="1"/>
    <col min="15165" max="15165" width="11.7109375" style="3" customWidth="1"/>
    <col min="15166" max="15166" width="13.7109375" style="3" customWidth="1"/>
    <col min="15167" max="15167" width="13.28515625" style="3" customWidth="1"/>
    <col min="15168" max="15168" width="13.140625" style="3" customWidth="1"/>
    <col min="15169" max="15169" width="12" style="3" customWidth="1"/>
    <col min="15170" max="15170" width="12.140625" style="3" customWidth="1"/>
    <col min="15171" max="15171" width="12.28515625" style="3" customWidth="1"/>
    <col min="15172" max="15172" width="12.140625" style="3" customWidth="1"/>
    <col min="15173" max="15173" width="12.5703125" style="3" customWidth="1"/>
    <col min="15174" max="15390" width="9.140625" style="3"/>
    <col min="15391" max="15391" width="25.42578125" style="3" customWidth="1"/>
    <col min="15392" max="15392" width="56.28515625" style="3" customWidth="1"/>
    <col min="15393" max="15393" width="14" style="3" customWidth="1"/>
    <col min="15394" max="15395" width="14.5703125" style="3" customWidth="1"/>
    <col min="15396" max="15396" width="14.140625" style="3" customWidth="1"/>
    <col min="15397" max="15397" width="15.140625" style="3" customWidth="1"/>
    <col min="15398" max="15398" width="13.85546875" style="3" customWidth="1"/>
    <col min="15399" max="15400" width="14.7109375" style="3" customWidth="1"/>
    <col min="15401" max="15401" width="12.85546875" style="3" customWidth="1"/>
    <col min="15402" max="15402" width="13.5703125" style="3" customWidth="1"/>
    <col min="15403" max="15403" width="12.7109375" style="3" customWidth="1"/>
    <col min="15404" max="15404" width="13.42578125" style="3" customWidth="1"/>
    <col min="15405" max="15405" width="13.140625" style="3" customWidth="1"/>
    <col min="15406" max="15406" width="14.7109375" style="3" customWidth="1"/>
    <col min="15407" max="15407" width="14.5703125" style="3" customWidth="1"/>
    <col min="15408" max="15408" width="13" style="3" customWidth="1"/>
    <col min="15409" max="15409" width="15" style="3" customWidth="1"/>
    <col min="15410" max="15411" width="12.140625" style="3" customWidth="1"/>
    <col min="15412" max="15412" width="12" style="3" customWidth="1"/>
    <col min="15413" max="15413" width="13.5703125" style="3" customWidth="1"/>
    <col min="15414" max="15414" width="14" style="3" customWidth="1"/>
    <col min="15415" max="15415" width="12.28515625" style="3" customWidth="1"/>
    <col min="15416" max="15416" width="14.140625" style="3" customWidth="1"/>
    <col min="15417" max="15417" width="13" style="3" customWidth="1"/>
    <col min="15418" max="15418" width="13.5703125" style="3" customWidth="1"/>
    <col min="15419" max="15419" width="12.42578125" style="3" customWidth="1"/>
    <col min="15420" max="15420" width="12.5703125" style="3" customWidth="1"/>
    <col min="15421" max="15421" width="11.7109375" style="3" customWidth="1"/>
    <col min="15422" max="15422" width="13.7109375" style="3" customWidth="1"/>
    <col min="15423" max="15423" width="13.28515625" style="3" customWidth="1"/>
    <col min="15424" max="15424" width="13.140625" style="3" customWidth="1"/>
    <col min="15425" max="15425" width="12" style="3" customWidth="1"/>
    <col min="15426" max="15426" width="12.140625" style="3" customWidth="1"/>
    <col min="15427" max="15427" width="12.28515625" style="3" customWidth="1"/>
    <col min="15428" max="15428" width="12.140625" style="3" customWidth="1"/>
    <col min="15429" max="15429" width="12.5703125" style="3" customWidth="1"/>
    <col min="15430" max="15646" width="9.140625" style="3"/>
    <col min="15647" max="15647" width="25.42578125" style="3" customWidth="1"/>
    <col min="15648" max="15648" width="56.28515625" style="3" customWidth="1"/>
    <col min="15649" max="15649" width="14" style="3" customWidth="1"/>
    <col min="15650" max="15651" width="14.5703125" style="3" customWidth="1"/>
    <col min="15652" max="15652" width="14.140625" style="3" customWidth="1"/>
    <col min="15653" max="15653" width="15.140625" style="3" customWidth="1"/>
    <col min="15654" max="15654" width="13.85546875" style="3" customWidth="1"/>
    <col min="15655" max="15656" width="14.7109375" style="3" customWidth="1"/>
    <col min="15657" max="15657" width="12.85546875" style="3" customWidth="1"/>
    <col min="15658" max="15658" width="13.5703125" style="3" customWidth="1"/>
    <col min="15659" max="15659" width="12.7109375" style="3" customWidth="1"/>
    <col min="15660" max="15660" width="13.42578125" style="3" customWidth="1"/>
    <col min="15661" max="15661" width="13.140625" style="3" customWidth="1"/>
    <col min="15662" max="15662" width="14.7109375" style="3" customWidth="1"/>
    <col min="15663" max="15663" width="14.5703125" style="3" customWidth="1"/>
    <col min="15664" max="15664" width="13" style="3" customWidth="1"/>
    <col min="15665" max="15665" width="15" style="3" customWidth="1"/>
    <col min="15666" max="15667" width="12.140625" style="3" customWidth="1"/>
    <col min="15668" max="15668" width="12" style="3" customWidth="1"/>
    <col min="15669" max="15669" width="13.5703125" style="3" customWidth="1"/>
    <col min="15670" max="15670" width="14" style="3" customWidth="1"/>
    <col min="15671" max="15671" width="12.28515625" style="3" customWidth="1"/>
    <col min="15672" max="15672" width="14.140625" style="3" customWidth="1"/>
    <col min="15673" max="15673" width="13" style="3" customWidth="1"/>
    <col min="15674" max="15674" width="13.5703125" style="3" customWidth="1"/>
    <col min="15675" max="15675" width="12.42578125" style="3" customWidth="1"/>
    <col min="15676" max="15676" width="12.5703125" style="3" customWidth="1"/>
    <col min="15677" max="15677" width="11.7109375" style="3" customWidth="1"/>
    <col min="15678" max="15678" width="13.7109375" style="3" customWidth="1"/>
    <col min="15679" max="15679" width="13.28515625" style="3" customWidth="1"/>
    <col min="15680" max="15680" width="13.140625" style="3" customWidth="1"/>
    <col min="15681" max="15681" width="12" style="3" customWidth="1"/>
    <col min="15682" max="15682" width="12.140625" style="3" customWidth="1"/>
    <col min="15683" max="15683" width="12.28515625" style="3" customWidth="1"/>
    <col min="15684" max="15684" width="12.140625" style="3" customWidth="1"/>
    <col min="15685" max="15685" width="12.5703125" style="3" customWidth="1"/>
    <col min="15686" max="15902" width="9.140625" style="3"/>
    <col min="15903" max="15903" width="25.42578125" style="3" customWidth="1"/>
    <col min="15904" max="15904" width="56.28515625" style="3" customWidth="1"/>
    <col min="15905" max="15905" width="14" style="3" customWidth="1"/>
    <col min="15906" max="15907" width="14.5703125" style="3" customWidth="1"/>
    <col min="15908" max="15908" width="14.140625" style="3" customWidth="1"/>
    <col min="15909" max="15909" width="15.140625" style="3" customWidth="1"/>
    <col min="15910" max="15910" width="13.85546875" style="3" customWidth="1"/>
    <col min="15911" max="15912" width="14.7109375" style="3" customWidth="1"/>
    <col min="15913" max="15913" width="12.85546875" style="3" customWidth="1"/>
    <col min="15914" max="15914" width="13.5703125" style="3" customWidth="1"/>
    <col min="15915" max="15915" width="12.7109375" style="3" customWidth="1"/>
    <col min="15916" max="15916" width="13.42578125" style="3" customWidth="1"/>
    <col min="15917" max="15917" width="13.140625" style="3" customWidth="1"/>
    <col min="15918" max="15918" width="14.7109375" style="3" customWidth="1"/>
    <col min="15919" max="15919" width="14.5703125" style="3" customWidth="1"/>
    <col min="15920" max="15920" width="13" style="3" customWidth="1"/>
    <col min="15921" max="15921" width="15" style="3" customWidth="1"/>
    <col min="15922" max="15923" width="12.140625" style="3" customWidth="1"/>
    <col min="15924" max="15924" width="12" style="3" customWidth="1"/>
    <col min="15925" max="15925" width="13.5703125" style="3" customWidth="1"/>
    <col min="15926" max="15926" width="14" style="3" customWidth="1"/>
    <col min="15927" max="15927" width="12.28515625" style="3" customWidth="1"/>
    <col min="15928" max="15928" width="14.140625" style="3" customWidth="1"/>
    <col min="15929" max="15929" width="13" style="3" customWidth="1"/>
    <col min="15930" max="15930" width="13.5703125" style="3" customWidth="1"/>
    <col min="15931" max="15931" width="12.42578125" style="3" customWidth="1"/>
    <col min="15932" max="15932" width="12.5703125" style="3" customWidth="1"/>
    <col min="15933" max="15933" width="11.7109375" style="3" customWidth="1"/>
    <col min="15934" max="15934" width="13.7109375" style="3" customWidth="1"/>
    <col min="15935" max="15935" width="13.28515625" style="3" customWidth="1"/>
    <col min="15936" max="15936" width="13.140625" style="3" customWidth="1"/>
    <col min="15937" max="15937" width="12" style="3" customWidth="1"/>
    <col min="15938" max="15938" width="12.140625" style="3" customWidth="1"/>
    <col min="15939" max="15939" width="12.28515625" style="3" customWidth="1"/>
    <col min="15940" max="15940" width="12.140625" style="3" customWidth="1"/>
    <col min="15941" max="15941" width="12.5703125" style="3" customWidth="1"/>
    <col min="15942" max="16384" width="9.140625" style="3"/>
  </cols>
  <sheetData>
    <row r="1" spans="1:8" s="1" customFormat="1" ht="27" customHeight="1" x14ac:dyDescent="0.25">
      <c r="A1" s="113" t="s">
        <v>355</v>
      </c>
      <c r="B1" s="113"/>
      <c r="C1" s="113"/>
      <c r="D1" s="113"/>
      <c r="E1" s="113"/>
      <c r="F1" s="113"/>
      <c r="G1" s="113"/>
      <c r="H1" s="113"/>
    </row>
    <row r="2" spans="1:8" s="2" customFormat="1" ht="10.5" hidden="1" customHeight="1" x14ac:dyDescent="0.25">
      <c r="A2" s="23" t="s">
        <v>0</v>
      </c>
      <c r="B2" s="15"/>
      <c r="C2" s="65"/>
      <c r="D2" s="16">
        <f>D9+D18+D24+D33</f>
        <v>92998386</v>
      </c>
      <c r="E2" s="17"/>
      <c r="F2" s="17"/>
      <c r="G2" s="17"/>
      <c r="H2" s="17"/>
    </row>
    <row r="3" spans="1:8" s="2" customFormat="1" ht="10.5" hidden="1" customHeight="1" x14ac:dyDescent="0.25">
      <c r="A3" s="23" t="s">
        <v>1</v>
      </c>
      <c r="B3" s="15"/>
      <c r="C3" s="65"/>
      <c r="D3" s="16">
        <f t="shared" ref="D3" si="0">D43+D58+D64+D75+D85</f>
        <v>1172506</v>
      </c>
      <c r="E3" s="17"/>
      <c r="F3" s="17"/>
      <c r="G3" s="17"/>
      <c r="H3" s="17"/>
    </row>
    <row r="4" spans="1:8" ht="15" customHeight="1" x14ac:dyDescent="0.25">
      <c r="A4" s="24" t="s">
        <v>2</v>
      </c>
      <c r="B4" s="18" t="s">
        <v>2</v>
      </c>
      <c r="C4" s="66"/>
      <c r="D4" s="18"/>
      <c r="E4" s="18"/>
      <c r="F4" s="18"/>
      <c r="G4" s="18"/>
      <c r="H4" s="18" t="s">
        <v>65</v>
      </c>
    </row>
    <row r="5" spans="1:8" s="4" customFormat="1" ht="78.75" customHeight="1" x14ac:dyDescent="0.25">
      <c r="A5" s="95" t="s">
        <v>3</v>
      </c>
      <c r="B5" s="77" t="s">
        <v>4</v>
      </c>
      <c r="C5" s="19" t="s">
        <v>357</v>
      </c>
      <c r="D5" s="19" t="s">
        <v>356</v>
      </c>
      <c r="E5" s="20" t="s">
        <v>66</v>
      </c>
      <c r="F5" s="20" t="s">
        <v>67</v>
      </c>
      <c r="G5" s="20" t="s">
        <v>68</v>
      </c>
      <c r="H5" s="20" t="s">
        <v>5</v>
      </c>
    </row>
    <row r="6" spans="1:8" ht="12" customHeight="1" x14ac:dyDescent="0.25">
      <c r="A6" s="25" t="s">
        <v>2</v>
      </c>
      <c r="B6" s="78"/>
      <c r="C6" s="67"/>
      <c r="D6" s="21"/>
      <c r="E6" s="21"/>
      <c r="F6" s="21"/>
      <c r="G6" s="21"/>
      <c r="H6" s="21"/>
    </row>
    <row r="7" spans="1:8" s="5" customFormat="1" ht="25.5" customHeight="1" x14ac:dyDescent="0.25">
      <c r="A7" s="96" t="s">
        <v>84</v>
      </c>
      <c r="B7" s="79" t="s">
        <v>6</v>
      </c>
      <c r="C7" s="60">
        <f t="shared" ref="C7:E7" si="1">C8+C17+C27+C36+C39+C52+C65+C75+C59</f>
        <v>96637400</v>
      </c>
      <c r="D7" s="57">
        <f t="shared" si="1"/>
        <v>96637400</v>
      </c>
      <c r="E7" s="57">
        <f t="shared" si="1"/>
        <v>115187642.20999998</v>
      </c>
      <c r="F7" s="28">
        <f t="shared" ref="F7:F41" si="2">E7/D7%</f>
        <v>119.19571740340695</v>
      </c>
      <c r="G7" s="28">
        <f t="shared" ref="G7:G41" si="3">E7/C7%</f>
        <v>119.19571740340695</v>
      </c>
      <c r="H7" s="29"/>
    </row>
    <row r="8" spans="1:8" s="5" customFormat="1" ht="15.75" customHeight="1" x14ac:dyDescent="0.25">
      <c r="A8" s="96" t="s">
        <v>85</v>
      </c>
      <c r="B8" s="79" t="s">
        <v>7</v>
      </c>
      <c r="C8" s="60">
        <f>C9</f>
        <v>79277300</v>
      </c>
      <c r="D8" s="57">
        <f t="shared" ref="D8:E8" si="4">D9</f>
        <v>79277300</v>
      </c>
      <c r="E8" s="57">
        <f t="shared" si="4"/>
        <v>92272131.280000001</v>
      </c>
      <c r="F8" s="28">
        <f t="shared" si="2"/>
        <v>116.39161686888933</v>
      </c>
      <c r="G8" s="28">
        <f t="shared" si="3"/>
        <v>116.39161686888933</v>
      </c>
      <c r="H8" s="29"/>
    </row>
    <row r="9" spans="1:8" s="5" customFormat="1" ht="51" x14ac:dyDescent="0.25">
      <c r="A9" s="96" t="s">
        <v>86</v>
      </c>
      <c r="B9" s="80" t="s">
        <v>8</v>
      </c>
      <c r="C9" s="59">
        <f>C10+C11+C12+C13+C14+C15+C16</f>
        <v>79277300</v>
      </c>
      <c r="D9" s="59">
        <f t="shared" ref="D9:E9" si="5">D10+D11+D12+D13+D14+D15+D16</f>
        <v>79277300</v>
      </c>
      <c r="E9" s="59">
        <f t="shared" si="5"/>
        <v>92272131.280000001</v>
      </c>
      <c r="F9" s="28">
        <f t="shared" si="2"/>
        <v>116.39161686888933</v>
      </c>
      <c r="G9" s="28">
        <f t="shared" si="3"/>
        <v>116.39161686888933</v>
      </c>
      <c r="H9" s="30" t="s">
        <v>406</v>
      </c>
    </row>
    <row r="10" spans="1:8" s="1" customFormat="1" ht="52.5" customHeight="1" x14ac:dyDescent="0.25">
      <c r="A10" s="96" t="s">
        <v>87</v>
      </c>
      <c r="B10" s="40" t="s">
        <v>9</v>
      </c>
      <c r="C10" s="59">
        <v>78646300</v>
      </c>
      <c r="D10" s="58">
        <v>71675300</v>
      </c>
      <c r="E10" s="58">
        <v>84547236.769999996</v>
      </c>
      <c r="F10" s="28">
        <f t="shared" si="2"/>
        <v>117.95867861034414</v>
      </c>
      <c r="G10" s="28">
        <f t="shared" si="3"/>
        <v>107.5031333578312</v>
      </c>
    </row>
    <row r="11" spans="1:8" s="5" customFormat="1" ht="49.5" customHeight="1" x14ac:dyDescent="0.25">
      <c r="A11" s="97" t="s">
        <v>88</v>
      </c>
      <c r="B11" s="81" t="s">
        <v>10</v>
      </c>
      <c r="C11" s="59">
        <v>200000</v>
      </c>
      <c r="D11" s="58">
        <v>1000000</v>
      </c>
      <c r="E11" s="58">
        <v>868275.75</v>
      </c>
      <c r="F11" s="28">
        <f t="shared" si="2"/>
        <v>86.827574999999996</v>
      </c>
      <c r="G11" s="28">
        <f t="shared" si="3"/>
        <v>434.13787500000001</v>
      </c>
      <c r="H11" s="30"/>
    </row>
    <row r="12" spans="1:8" s="5" customFormat="1" ht="63.75" x14ac:dyDescent="0.25">
      <c r="A12" s="97" t="s">
        <v>89</v>
      </c>
      <c r="B12" s="39" t="s">
        <v>11</v>
      </c>
      <c r="C12" s="59">
        <v>414000</v>
      </c>
      <c r="D12" s="58">
        <v>1914000</v>
      </c>
      <c r="E12" s="58">
        <v>1705414</v>
      </c>
      <c r="F12" s="28">
        <f t="shared" si="2"/>
        <v>89.102089864158827</v>
      </c>
      <c r="G12" s="28">
        <f t="shared" si="3"/>
        <v>411.93574879227054</v>
      </c>
      <c r="H12" s="30"/>
    </row>
    <row r="13" spans="1:8" s="5" customFormat="1" ht="37.5" customHeight="1" x14ac:dyDescent="0.25">
      <c r="A13" s="97" t="s">
        <v>90</v>
      </c>
      <c r="B13" s="81" t="s">
        <v>12</v>
      </c>
      <c r="C13" s="59">
        <v>17000</v>
      </c>
      <c r="D13" s="58">
        <v>0</v>
      </c>
      <c r="E13" s="58">
        <v>0</v>
      </c>
      <c r="F13" s="28" t="e">
        <f t="shared" si="2"/>
        <v>#DIV/0!</v>
      </c>
      <c r="G13" s="28">
        <f t="shared" si="3"/>
        <v>0</v>
      </c>
      <c r="H13" s="30"/>
    </row>
    <row r="14" spans="1:8" s="46" customFormat="1" ht="37.5" customHeight="1" x14ac:dyDescent="0.25">
      <c r="A14" s="98" t="s">
        <v>361</v>
      </c>
      <c r="B14" s="82" t="s">
        <v>358</v>
      </c>
      <c r="C14" s="59">
        <v>0</v>
      </c>
      <c r="D14" s="59">
        <v>210000</v>
      </c>
      <c r="E14" s="59">
        <v>243959.76</v>
      </c>
      <c r="F14" s="45">
        <f t="shared" si="2"/>
        <v>116.17131428571429</v>
      </c>
      <c r="G14" s="45" t="e">
        <f t="shared" si="3"/>
        <v>#DIV/0!</v>
      </c>
      <c r="H14" s="30"/>
    </row>
    <row r="15" spans="1:8" s="46" customFormat="1" ht="37.5" customHeight="1" x14ac:dyDescent="0.25">
      <c r="A15" s="98" t="s">
        <v>362</v>
      </c>
      <c r="B15" s="82" t="s">
        <v>359</v>
      </c>
      <c r="C15" s="59">
        <v>0</v>
      </c>
      <c r="D15" s="59">
        <v>478000</v>
      </c>
      <c r="E15" s="59">
        <v>479245</v>
      </c>
      <c r="F15" s="45">
        <f t="shared" si="2"/>
        <v>100.26046025104603</v>
      </c>
      <c r="G15" s="45" t="e">
        <f t="shared" si="3"/>
        <v>#DIV/0!</v>
      </c>
      <c r="H15" s="30"/>
    </row>
    <row r="16" spans="1:8" s="46" customFormat="1" ht="37.5" customHeight="1" x14ac:dyDescent="0.25">
      <c r="A16" s="98" t="s">
        <v>363</v>
      </c>
      <c r="B16" s="82" t="s">
        <v>360</v>
      </c>
      <c r="C16" s="59">
        <v>0</v>
      </c>
      <c r="D16" s="59">
        <v>4000000</v>
      </c>
      <c r="E16" s="59">
        <v>4428000</v>
      </c>
      <c r="F16" s="45">
        <f t="shared" si="2"/>
        <v>110.7</v>
      </c>
      <c r="G16" s="45" t="e">
        <f t="shared" si="3"/>
        <v>#DIV/0!</v>
      </c>
      <c r="H16" s="30"/>
    </row>
    <row r="17" spans="1:8" s="5" customFormat="1" ht="45" customHeight="1" x14ac:dyDescent="0.25">
      <c r="A17" s="97" t="s">
        <v>91</v>
      </c>
      <c r="B17" s="83" t="s">
        <v>92</v>
      </c>
      <c r="C17" s="60">
        <f t="shared" ref="C17" si="6">C18</f>
        <v>8917000</v>
      </c>
      <c r="D17" s="57">
        <v>8917000</v>
      </c>
      <c r="E17" s="57">
        <v>9565050.8000000007</v>
      </c>
      <c r="F17" s="28">
        <f t="shared" si="2"/>
        <v>107.26758775372885</v>
      </c>
      <c r="G17" s="28">
        <f t="shared" si="3"/>
        <v>107.26758775372885</v>
      </c>
      <c r="H17" s="30" t="s">
        <v>349</v>
      </c>
    </row>
    <row r="18" spans="1:8" s="5" customFormat="1" ht="38.25" customHeight="1" x14ac:dyDescent="0.25">
      <c r="A18" s="97" t="s">
        <v>93</v>
      </c>
      <c r="B18" s="81" t="s">
        <v>76</v>
      </c>
      <c r="C18" s="59">
        <f t="shared" ref="C18:E18" si="7">C19+C21+C23+C25</f>
        <v>8917000</v>
      </c>
      <c r="D18" s="58">
        <f t="shared" si="7"/>
        <v>8917000</v>
      </c>
      <c r="E18" s="58">
        <f t="shared" si="7"/>
        <v>9565050.8000000007</v>
      </c>
      <c r="F18" s="28">
        <f t="shared" si="2"/>
        <v>107.26758775372885</v>
      </c>
      <c r="G18" s="28">
        <f t="shared" si="3"/>
        <v>107.26758775372885</v>
      </c>
      <c r="H18" s="30"/>
    </row>
    <row r="19" spans="1:8" s="5" customFormat="1" ht="44.25" customHeight="1" x14ac:dyDescent="0.25">
      <c r="A19" s="97" t="s">
        <v>94</v>
      </c>
      <c r="B19" s="81" t="s">
        <v>13</v>
      </c>
      <c r="C19" s="59">
        <f>C20</f>
        <v>4650600</v>
      </c>
      <c r="D19" s="58">
        <f t="shared" ref="D19:E19" si="8">D20</f>
        <v>4632600</v>
      </c>
      <c r="E19" s="58">
        <f t="shared" si="8"/>
        <v>4941646.99</v>
      </c>
      <c r="F19" s="28">
        <f t="shared" si="2"/>
        <v>106.67113478392264</v>
      </c>
      <c r="G19" s="28">
        <f t="shared" si="3"/>
        <v>106.25826753537179</v>
      </c>
    </row>
    <row r="20" spans="1:8" s="5" customFormat="1" ht="50.25" customHeight="1" x14ac:dyDescent="0.25">
      <c r="A20" s="99" t="s">
        <v>95</v>
      </c>
      <c r="B20" s="78" t="s">
        <v>96</v>
      </c>
      <c r="C20" s="59">
        <v>4650600</v>
      </c>
      <c r="D20" s="58">
        <v>4632600</v>
      </c>
      <c r="E20" s="58">
        <v>4941646.99</v>
      </c>
      <c r="F20" s="28">
        <f t="shared" si="2"/>
        <v>106.67113478392264</v>
      </c>
      <c r="G20" s="28">
        <f t="shared" si="3"/>
        <v>106.25826753537179</v>
      </c>
      <c r="H20" s="30"/>
    </row>
    <row r="21" spans="1:8" s="5" customFormat="1" ht="63" customHeight="1" x14ac:dyDescent="0.25">
      <c r="A21" s="97" t="s">
        <v>97</v>
      </c>
      <c r="B21" s="81" t="s">
        <v>14</v>
      </c>
      <c r="C21" s="59">
        <f>C22</f>
        <v>22200</v>
      </c>
      <c r="D21" s="58">
        <f>D22</f>
        <v>22200</v>
      </c>
      <c r="E21" s="58">
        <f t="shared" ref="E21" si="9">E22</f>
        <v>28552.17</v>
      </c>
      <c r="F21" s="28">
        <f t="shared" si="2"/>
        <v>128.61337837837837</v>
      </c>
      <c r="G21" s="28">
        <f t="shared" si="3"/>
        <v>128.61337837837837</v>
      </c>
      <c r="H21" s="30"/>
    </row>
    <row r="22" spans="1:8" s="5" customFormat="1" ht="48" customHeight="1" x14ac:dyDescent="0.25">
      <c r="A22" s="99" t="s">
        <v>98</v>
      </c>
      <c r="B22" s="78" t="s">
        <v>99</v>
      </c>
      <c r="C22" s="59">
        <v>22200</v>
      </c>
      <c r="D22" s="58">
        <v>22200</v>
      </c>
      <c r="E22" s="58">
        <v>28552.17</v>
      </c>
      <c r="F22" s="28">
        <f t="shared" si="2"/>
        <v>128.61337837837837</v>
      </c>
      <c r="G22" s="28">
        <f t="shared" si="3"/>
        <v>128.61337837837837</v>
      </c>
      <c r="H22" s="30"/>
    </row>
    <row r="23" spans="1:8" s="5" customFormat="1" ht="102" customHeight="1" x14ac:dyDescent="0.25">
      <c r="A23" s="97" t="s">
        <v>100</v>
      </c>
      <c r="B23" s="81" t="s">
        <v>15</v>
      </c>
      <c r="C23" s="59">
        <f>C24</f>
        <v>4822100</v>
      </c>
      <c r="D23" s="58">
        <f t="shared" ref="D23:E23" si="10">D24</f>
        <v>4804100</v>
      </c>
      <c r="E23" s="58">
        <f t="shared" si="10"/>
        <v>5132743.4400000004</v>
      </c>
      <c r="F23" s="28">
        <f t="shared" si="2"/>
        <v>106.84089506879542</v>
      </c>
      <c r="G23" s="28">
        <f t="shared" si="3"/>
        <v>106.44207793285084</v>
      </c>
      <c r="H23" s="30"/>
    </row>
    <row r="24" spans="1:8" s="5" customFormat="1" ht="23.25" customHeight="1" x14ac:dyDescent="0.25">
      <c r="A24" s="99" t="s">
        <v>101</v>
      </c>
      <c r="B24" s="78" t="s">
        <v>102</v>
      </c>
      <c r="C24" s="59">
        <v>4822100</v>
      </c>
      <c r="D24" s="58">
        <v>4804100</v>
      </c>
      <c r="E24" s="58">
        <v>5132743.4400000004</v>
      </c>
      <c r="F24" s="28">
        <f t="shared" si="2"/>
        <v>106.84089506879542</v>
      </c>
      <c r="G24" s="28">
        <f t="shared" si="3"/>
        <v>106.44207793285084</v>
      </c>
      <c r="H24" s="30"/>
    </row>
    <row r="25" spans="1:8" s="5" customFormat="1" ht="102" customHeight="1" x14ac:dyDescent="0.25">
      <c r="A25" s="97" t="s">
        <v>103</v>
      </c>
      <c r="B25" s="81" t="s">
        <v>16</v>
      </c>
      <c r="C25" s="59">
        <f>C26</f>
        <v>-577900</v>
      </c>
      <c r="D25" s="58">
        <f t="shared" ref="D25:E25" si="11">D26</f>
        <v>-541900</v>
      </c>
      <c r="E25" s="58">
        <f t="shared" si="11"/>
        <v>-537891.80000000005</v>
      </c>
      <c r="F25" s="28">
        <f t="shared" si="2"/>
        <v>99.260343236759553</v>
      </c>
      <c r="G25" s="28">
        <f t="shared" si="3"/>
        <v>93.076968333621735</v>
      </c>
    </row>
    <row r="26" spans="1:8" s="5" customFormat="1" ht="27" customHeight="1" x14ac:dyDescent="0.25">
      <c r="A26" s="99" t="s">
        <v>104</v>
      </c>
      <c r="B26" s="78" t="s">
        <v>105</v>
      </c>
      <c r="C26" s="59">
        <v>-577900</v>
      </c>
      <c r="D26" s="58">
        <v>-541900</v>
      </c>
      <c r="E26" s="58">
        <v>-537891.80000000005</v>
      </c>
      <c r="F26" s="28">
        <f t="shared" si="2"/>
        <v>99.260343236759553</v>
      </c>
      <c r="G26" s="28">
        <f t="shared" si="3"/>
        <v>93.076968333621735</v>
      </c>
      <c r="H26" s="30"/>
    </row>
    <row r="27" spans="1:8" s="5" customFormat="1" ht="25.5" x14ac:dyDescent="0.25">
      <c r="A27" s="96" t="s">
        <v>106</v>
      </c>
      <c r="B27" s="79" t="s">
        <v>17</v>
      </c>
      <c r="C27" s="60">
        <f xml:space="preserve"> C28+C31+C34</f>
        <v>3541000</v>
      </c>
      <c r="D27" s="57">
        <f t="shared" ref="D27:E27" si="12">D28+D31+D34</f>
        <v>3267500</v>
      </c>
      <c r="E27" s="57">
        <f t="shared" si="12"/>
        <v>3094948.27</v>
      </c>
      <c r="F27" s="28">
        <f t="shared" si="2"/>
        <v>94.719151338944144</v>
      </c>
      <c r="G27" s="28">
        <f t="shared" si="3"/>
        <v>87.403227054504384</v>
      </c>
    </row>
    <row r="28" spans="1:8" s="5" customFormat="1" ht="25.5" x14ac:dyDescent="0.25">
      <c r="A28" s="96" t="s">
        <v>107</v>
      </c>
      <c r="B28" s="40" t="s">
        <v>18</v>
      </c>
      <c r="C28" s="59">
        <f t="shared" ref="C28" si="13">C29+C30</f>
        <v>0</v>
      </c>
      <c r="D28" s="58">
        <v>1500</v>
      </c>
      <c r="E28" s="58">
        <v>1795.87</v>
      </c>
      <c r="F28" s="28">
        <f t="shared" si="2"/>
        <v>119.72466666666666</v>
      </c>
      <c r="G28" s="28" t="e">
        <f t="shared" si="3"/>
        <v>#DIV/0!</v>
      </c>
      <c r="H28" s="55" t="s">
        <v>405</v>
      </c>
    </row>
    <row r="29" spans="1:8" s="5" customFormat="1" ht="12.75" customHeight="1" x14ac:dyDescent="0.25">
      <c r="A29" s="96" t="s">
        <v>108</v>
      </c>
      <c r="B29" s="40" t="s">
        <v>18</v>
      </c>
      <c r="C29" s="59">
        <v>0</v>
      </c>
      <c r="D29" s="58">
        <v>0</v>
      </c>
      <c r="E29" s="58">
        <v>-32919.42</v>
      </c>
      <c r="F29" s="28" t="e">
        <f t="shared" si="2"/>
        <v>#DIV/0!</v>
      </c>
      <c r="G29" s="28" t="e">
        <f t="shared" si="3"/>
        <v>#DIV/0!</v>
      </c>
      <c r="H29" s="30"/>
    </row>
    <row r="30" spans="1:8" s="5" customFormat="1" ht="39.75" customHeight="1" x14ac:dyDescent="0.25">
      <c r="A30" s="96" t="s">
        <v>19</v>
      </c>
      <c r="B30" s="40" t="s">
        <v>20</v>
      </c>
      <c r="C30" s="59">
        <v>0</v>
      </c>
      <c r="D30" s="58">
        <v>-143</v>
      </c>
      <c r="E30" s="58">
        <v>-143.32</v>
      </c>
      <c r="F30" s="28">
        <f t="shared" si="2"/>
        <v>100.22377622377623</v>
      </c>
      <c r="G30" s="28" t="e">
        <f t="shared" si="3"/>
        <v>#DIV/0!</v>
      </c>
      <c r="H30" s="30"/>
    </row>
    <row r="31" spans="1:8" s="5" customFormat="1" ht="25.5" x14ac:dyDescent="0.25">
      <c r="A31" s="96" t="s">
        <v>109</v>
      </c>
      <c r="B31" s="40" t="s">
        <v>21</v>
      </c>
      <c r="C31" s="59">
        <f>C32</f>
        <v>197000</v>
      </c>
      <c r="D31" s="58">
        <f t="shared" ref="D31:E31" si="14">D32+D33</f>
        <v>182000</v>
      </c>
      <c r="E31" s="58">
        <f t="shared" si="14"/>
        <v>176256.55</v>
      </c>
      <c r="F31" s="28">
        <f t="shared" si="2"/>
        <v>96.84425824175824</v>
      </c>
      <c r="G31" s="28">
        <f t="shared" si="3"/>
        <v>89.470329949238575</v>
      </c>
      <c r="H31" s="30" t="s">
        <v>404</v>
      </c>
    </row>
    <row r="32" spans="1:8" s="5" customFormat="1" ht="12.75" x14ac:dyDescent="0.25">
      <c r="A32" s="96" t="s">
        <v>22</v>
      </c>
      <c r="B32" s="40" t="s">
        <v>21</v>
      </c>
      <c r="C32" s="59">
        <v>197000</v>
      </c>
      <c r="D32" s="58">
        <v>182014</v>
      </c>
      <c r="E32" s="58">
        <v>176256.55</v>
      </c>
      <c r="F32" s="28">
        <f t="shared" si="2"/>
        <v>96.836809256430811</v>
      </c>
      <c r="G32" s="28">
        <f t="shared" si="3"/>
        <v>89.470329949238575</v>
      </c>
      <c r="H32" s="30"/>
    </row>
    <row r="33" spans="1:8" s="5" customFormat="1" ht="46.5" customHeight="1" x14ac:dyDescent="0.25">
      <c r="A33" s="96" t="s">
        <v>62</v>
      </c>
      <c r="B33" s="40" t="s">
        <v>63</v>
      </c>
      <c r="C33" s="59"/>
      <c r="D33" s="58">
        <v>-14</v>
      </c>
      <c r="E33" s="58">
        <v>0</v>
      </c>
      <c r="F33" s="28">
        <f t="shared" si="2"/>
        <v>0</v>
      </c>
      <c r="G33" s="28" t="e">
        <f t="shared" si="3"/>
        <v>#DIV/0!</v>
      </c>
    </row>
    <row r="34" spans="1:8" s="5" customFormat="1" ht="51" x14ac:dyDescent="0.25">
      <c r="A34" s="96" t="s">
        <v>23</v>
      </c>
      <c r="B34" s="40" t="s">
        <v>24</v>
      </c>
      <c r="C34" s="59">
        <v>3344000</v>
      </c>
      <c r="D34" s="58">
        <v>3084000</v>
      </c>
      <c r="E34" s="58">
        <v>2916895.85</v>
      </c>
      <c r="F34" s="28">
        <f t="shared" si="2"/>
        <v>94.581577496757461</v>
      </c>
      <c r="G34" s="28">
        <f t="shared" si="3"/>
        <v>87.227746710526318</v>
      </c>
      <c r="H34" s="31" t="s">
        <v>354</v>
      </c>
    </row>
    <row r="35" spans="1:8" s="5" customFormat="1" ht="36.75" hidden="1" customHeight="1" x14ac:dyDescent="0.25">
      <c r="A35" s="96" t="s">
        <v>25</v>
      </c>
      <c r="B35" s="40" t="s">
        <v>26</v>
      </c>
      <c r="C35" s="59">
        <v>3424000</v>
      </c>
      <c r="D35" s="58">
        <v>2724000</v>
      </c>
      <c r="E35" s="58">
        <v>3139603.81</v>
      </c>
      <c r="F35" s="28">
        <f t="shared" si="2"/>
        <v>115.25711490455213</v>
      </c>
      <c r="G35" s="28">
        <f t="shared" si="3"/>
        <v>91.694036507009343</v>
      </c>
      <c r="H35" s="30"/>
    </row>
    <row r="36" spans="1:8" s="6" customFormat="1" ht="38.25" x14ac:dyDescent="0.25">
      <c r="A36" s="96" t="s">
        <v>27</v>
      </c>
      <c r="B36" s="79" t="s">
        <v>110</v>
      </c>
      <c r="C36" s="60">
        <f>C37</f>
        <v>2001000</v>
      </c>
      <c r="D36" s="57">
        <f t="shared" ref="D36:E37" si="15">D37</f>
        <v>2274500</v>
      </c>
      <c r="E36" s="57">
        <f t="shared" si="15"/>
        <v>2743578.3</v>
      </c>
      <c r="F36" s="28">
        <f t="shared" si="2"/>
        <v>120.6233589799956</v>
      </c>
      <c r="G36" s="28">
        <f t="shared" si="3"/>
        <v>137.11035982008994</v>
      </c>
      <c r="H36" s="30" t="s">
        <v>28</v>
      </c>
    </row>
    <row r="37" spans="1:8" s="6" customFormat="1" ht="25.5" customHeight="1" x14ac:dyDescent="0.25">
      <c r="A37" s="96" t="s">
        <v>29</v>
      </c>
      <c r="B37" s="40" t="s">
        <v>30</v>
      </c>
      <c r="C37" s="59">
        <v>2001000</v>
      </c>
      <c r="D37" s="58">
        <f t="shared" si="15"/>
        <v>2274500</v>
      </c>
      <c r="E37" s="58">
        <f t="shared" si="15"/>
        <v>2743578.3</v>
      </c>
      <c r="F37" s="28">
        <f t="shared" si="2"/>
        <v>120.6233589799956</v>
      </c>
      <c r="G37" s="28">
        <f t="shared" si="3"/>
        <v>137.11035982008994</v>
      </c>
      <c r="H37" s="30"/>
    </row>
    <row r="38" spans="1:8" s="6" customFormat="1" ht="25.5" customHeight="1" x14ac:dyDescent="0.25">
      <c r="A38" s="96" t="s">
        <v>111</v>
      </c>
      <c r="B38" s="40" t="s">
        <v>112</v>
      </c>
      <c r="C38" s="59">
        <v>2001000</v>
      </c>
      <c r="D38" s="58">
        <v>2274500</v>
      </c>
      <c r="E38" s="58">
        <v>2743578.3</v>
      </c>
      <c r="F38" s="28">
        <f t="shared" si="2"/>
        <v>120.6233589799956</v>
      </c>
      <c r="G38" s="28">
        <f t="shared" si="3"/>
        <v>137.11035982008994</v>
      </c>
      <c r="H38" s="30"/>
    </row>
    <row r="39" spans="1:8" s="5" customFormat="1" ht="39.75" customHeight="1" x14ac:dyDescent="0.25">
      <c r="A39" s="96" t="s">
        <v>31</v>
      </c>
      <c r="B39" s="79" t="s">
        <v>32</v>
      </c>
      <c r="C39" s="68">
        <f>C40+C46+C49</f>
        <v>1766300</v>
      </c>
      <c r="D39" s="57">
        <f t="shared" ref="D39:E39" si="16">D40+D46+D49</f>
        <v>1399900</v>
      </c>
      <c r="E39" s="57">
        <f t="shared" si="16"/>
        <v>1876314.8599999999</v>
      </c>
      <c r="F39" s="28">
        <f t="shared" si="2"/>
        <v>134.03206371883704</v>
      </c>
      <c r="G39" s="28">
        <f t="shared" si="3"/>
        <v>106.22854894412048</v>
      </c>
      <c r="H39" s="22"/>
    </row>
    <row r="40" spans="1:8" s="5" customFormat="1" ht="36.75" customHeight="1" x14ac:dyDescent="0.25">
      <c r="A40" s="96" t="s">
        <v>33</v>
      </c>
      <c r="B40" s="84" t="s">
        <v>34</v>
      </c>
      <c r="C40" s="61">
        <f>C41+C44</f>
        <v>1645500</v>
      </c>
      <c r="D40" s="58">
        <f t="shared" ref="D40:E40" si="17">D41+D44</f>
        <v>1374100</v>
      </c>
      <c r="E40" s="58">
        <f t="shared" si="17"/>
        <v>1417186.5699999998</v>
      </c>
      <c r="F40" s="28">
        <f t="shared" si="2"/>
        <v>103.13562113383304</v>
      </c>
      <c r="G40" s="28">
        <f t="shared" si="3"/>
        <v>86.12498146460041</v>
      </c>
      <c r="H40" s="22" t="s">
        <v>403</v>
      </c>
    </row>
    <row r="41" spans="1:8" s="5" customFormat="1" ht="49.5" customHeight="1" x14ac:dyDescent="0.25">
      <c r="A41" s="96" t="s">
        <v>113</v>
      </c>
      <c r="B41" s="40" t="s">
        <v>35</v>
      </c>
      <c r="C41" s="59">
        <f>C42+C43</f>
        <v>1494500</v>
      </c>
      <c r="D41" s="58">
        <f t="shared" ref="D41:E41" si="18">D42+D43</f>
        <v>1187500</v>
      </c>
      <c r="E41" s="58">
        <f t="shared" si="18"/>
        <v>1230565.94</v>
      </c>
      <c r="F41" s="28">
        <f t="shared" si="2"/>
        <v>103.62660547368421</v>
      </c>
      <c r="G41" s="28">
        <f t="shared" si="3"/>
        <v>82.339641351622618</v>
      </c>
      <c r="H41" s="22"/>
    </row>
    <row r="42" spans="1:8" s="5" customFormat="1" ht="18" customHeight="1" x14ac:dyDescent="0.25">
      <c r="A42" s="96" t="s">
        <v>114</v>
      </c>
      <c r="B42" s="84" t="s">
        <v>64</v>
      </c>
      <c r="C42" s="59">
        <v>724700</v>
      </c>
      <c r="D42" s="58">
        <v>562700</v>
      </c>
      <c r="E42" s="58">
        <v>599631.72</v>
      </c>
      <c r="F42" s="28">
        <f t="shared" ref="F42:F80" si="19">E42/D42%</f>
        <v>106.56330549138083</v>
      </c>
      <c r="G42" s="28">
        <f t="shared" ref="G42:G80" si="20">E42/C42%</f>
        <v>82.742061542707319</v>
      </c>
      <c r="H42" s="30"/>
    </row>
    <row r="43" spans="1:8" s="5" customFormat="1" ht="69" customHeight="1" x14ac:dyDescent="0.25">
      <c r="A43" s="96" t="s">
        <v>36</v>
      </c>
      <c r="B43" s="84" t="s">
        <v>115</v>
      </c>
      <c r="C43" s="59">
        <v>769800</v>
      </c>
      <c r="D43" s="58">
        <v>624800</v>
      </c>
      <c r="E43" s="58">
        <v>630934.22</v>
      </c>
      <c r="F43" s="28">
        <f t="shared" si="19"/>
        <v>100.98178937259922</v>
      </c>
      <c r="G43" s="28">
        <f t="shared" si="20"/>
        <v>81.960797609768761</v>
      </c>
    </row>
    <row r="44" spans="1:8" s="5" customFormat="1" ht="114.75" x14ac:dyDescent="0.25">
      <c r="A44" s="96" t="s">
        <v>37</v>
      </c>
      <c r="B44" s="84" t="s">
        <v>116</v>
      </c>
      <c r="C44" s="61">
        <f>C45</f>
        <v>151000</v>
      </c>
      <c r="D44" s="58">
        <f t="shared" ref="D44:E44" si="21">D45</f>
        <v>186600</v>
      </c>
      <c r="E44" s="58">
        <f t="shared" si="21"/>
        <v>186620.63</v>
      </c>
      <c r="F44" s="28">
        <f t="shared" si="19"/>
        <v>100.01105573419079</v>
      </c>
      <c r="G44" s="28">
        <f t="shared" si="20"/>
        <v>123.58982119205298</v>
      </c>
      <c r="H44" s="22"/>
    </row>
    <row r="45" spans="1:8" s="5" customFormat="1" ht="27.75" customHeight="1" x14ac:dyDescent="0.25">
      <c r="A45" s="96" t="s">
        <v>38</v>
      </c>
      <c r="B45" s="40" t="s">
        <v>117</v>
      </c>
      <c r="C45" s="59">
        <v>151000</v>
      </c>
      <c r="D45" s="58">
        <v>186600</v>
      </c>
      <c r="E45" s="58">
        <v>186620.63</v>
      </c>
      <c r="F45" s="28">
        <f t="shared" si="19"/>
        <v>100.01105573419079</v>
      </c>
      <c r="G45" s="28">
        <f t="shared" si="20"/>
        <v>123.58982119205298</v>
      </c>
      <c r="H45" s="30"/>
    </row>
    <row r="46" spans="1:8" s="5" customFormat="1" ht="38.25" hidden="1" x14ac:dyDescent="0.25">
      <c r="A46" s="96" t="s">
        <v>118</v>
      </c>
      <c r="B46" s="40" t="s">
        <v>119</v>
      </c>
      <c r="C46" s="59">
        <f>C47</f>
        <v>0</v>
      </c>
      <c r="D46" s="58"/>
      <c r="E46" s="58"/>
      <c r="F46" s="28" t="e">
        <f t="shared" si="19"/>
        <v>#DIV/0!</v>
      </c>
      <c r="G46" s="28" t="e">
        <f t="shared" si="20"/>
        <v>#DIV/0!</v>
      </c>
      <c r="H46" s="30"/>
    </row>
    <row r="47" spans="1:8" s="5" customFormat="1" ht="76.5" hidden="1" x14ac:dyDescent="0.25">
      <c r="A47" s="96" t="s">
        <v>120</v>
      </c>
      <c r="B47" s="40" t="s">
        <v>121</v>
      </c>
      <c r="C47" s="59">
        <f t="shared" ref="C47" si="22">C48</f>
        <v>0</v>
      </c>
      <c r="D47" s="58"/>
      <c r="E47" s="58"/>
      <c r="F47" s="28" t="e">
        <f t="shared" si="19"/>
        <v>#DIV/0!</v>
      </c>
      <c r="G47" s="28" t="e">
        <f t="shared" si="20"/>
        <v>#DIV/0!</v>
      </c>
      <c r="H47" s="30"/>
    </row>
    <row r="48" spans="1:8" s="5" customFormat="1" ht="76.5" hidden="1" x14ac:dyDescent="0.25">
      <c r="A48" s="96" t="s">
        <v>122</v>
      </c>
      <c r="B48" s="40" t="s">
        <v>61</v>
      </c>
      <c r="C48" s="59"/>
      <c r="D48" s="58"/>
      <c r="E48" s="58"/>
      <c r="F48" s="28" t="e">
        <f t="shared" si="19"/>
        <v>#DIV/0!</v>
      </c>
      <c r="G48" s="28" t="e">
        <f t="shared" si="20"/>
        <v>#DIV/0!</v>
      </c>
      <c r="H48" s="30"/>
    </row>
    <row r="49" spans="1:8" s="5" customFormat="1" ht="114.75" x14ac:dyDescent="0.25">
      <c r="A49" s="96" t="s">
        <v>39</v>
      </c>
      <c r="B49" s="40" t="s">
        <v>40</v>
      </c>
      <c r="C49" s="59">
        <f t="shared" ref="C49:E50" si="23">C50</f>
        <v>120800</v>
      </c>
      <c r="D49" s="58">
        <f t="shared" si="23"/>
        <v>25800</v>
      </c>
      <c r="E49" s="58">
        <f t="shared" si="23"/>
        <v>459128.29</v>
      </c>
      <c r="F49" s="28">
        <f t="shared" si="19"/>
        <v>1779.5670155038758</v>
      </c>
      <c r="G49" s="28">
        <f t="shared" si="20"/>
        <v>380.07308774834434</v>
      </c>
      <c r="H49" s="22" t="s">
        <v>400</v>
      </c>
    </row>
    <row r="50" spans="1:8" s="5" customFormat="1" ht="114.75" x14ac:dyDescent="0.25">
      <c r="A50" s="96" t="s">
        <v>41</v>
      </c>
      <c r="B50" s="40" t="s">
        <v>42</v>
      </c>
      <c r="C50" s="59">
        <f t="shared" si="23"/>
        <v>120800</v>
      </c>
      <c r="D50" s="58">
        <f t="shared" si="23"/>
        <v>25800</v>
      </c>
      <c r="E50" s="58">
        <f t="shared" si="23"/>
        <v>459128.29</v>
      </c>
      <c r="F50" s="28">
        <f t="shared" si="19"/>
        <v>1779.5670155038758</v>
      </c>
      <c r="G50" s="28">
        <f t="shared" si="20"/>
        <v>380.07308774834434</v>
      </c>
      <c r="H50" s="30"/>
    </row>
    <row r="51" spans="1:8" s="5" customFormat="1" ht="105" customHeight="1" x14ac:dyDescent="0.25">
      <c r="A51" s="96" t="s">
        <v>43</v>
      </c>
      <c r="B51" s="40" t="s">
        <v>44</v>
      </c>
      <c r="C51" s="59">
        <v>120800</v>
      </c>
      <c r="D51" s="58">
        <v>25800</v>
      </c>
      <c r="E51" s="58">
        <v>459128.29</v>
      </c>
      <c r="F51" s="28">
        <f t="shared" si="19"/>
        <v>1779.5670155038758</v>
      </c>
      <c r="G51" s="28">
        <f t="shared" si="20"/>
        <v>380.07308774834434</v>
      </c>
      <c r="H51" s="30"/>
    </row>
    <row r="52" spans="1:8" s="5" customFormat="1" ht="51" x14ac:dyDescent="0.25">
      <c r="A52" s="96" t="s">
        <v>45</v>
      </c>
      <c r="B52" s="79" t="s">
        <v>46</v>
      </c>
      <c r="C52" s="60">
        <f t="shared" ref="C52:E52" si="24">C53</f>
        <v>37000</v>
      </c>
      <c r="D52" s="57">
        <f t="shared" si="24"/>
        <v>16500</v>
      </c>
      <c r="E52" s="57">
        <f t="shared" si="24"/>
        <v>51417.02</v>
      </c>
      <c r="F52" s="28">
        <f t="shared" si="19"/>
        <v>311.61830303030303</v>
      </c>
      <c r="G52" s="28">
        <f t="shared" si="20"/>
        <v>138.9649189189189</v>
      </c>
      <c r="H52" s="44" t="s">
        <v>347</v>
      </c>
    </row>
    <row r="53" spans="1:8" s="5" customFormat="1" ht="25.5" x14ac:dyDescent="0.25">
      <c r="A53" s="96" t="s">
        <v>123</v>
      </c>
      <c r="B53" s="40" t="s">
        <v>47</v>
      </c>
      <c r="C53" s="59">
        <f t="shared" ref="C53" si="25">C54+C55+C57</f>
        <v>37000</v>
      </c>
      <c r="D53" s="58">
        <f t="shared" ref="D53:E53" si="26">D54+D55+D56</f>
        <v>16500</v>
      </c>
      <c r="E53" s="58">
        <f t="shared" si="26"/>
        <v>51417.02</v>
      </c>
      <c r="F53" s="28">
        <f t="shared" si="19"/>
        <v>311.61830303030303</v>
      </c>
      <c r="G53" s="28">
        <f t="shared" si="20"/>
        <v>138.9649189189189</v>
      </c>
      <c r="H53" s="30"/>
    </row>
    <row r="54" spans="1:8" s="5" customFormat="1" ht="38.25" x14ac:dyDescent="0.25">
      <c r="A54" s="96" t="s">
        <v>124</v>
      </c>
      <c r="B54" s="40" t="s">
        <v>48</v>
      </c>
      <c r="C54" s="59">
        <v>7500</v>
      </c>
      <c r="D54" s="58">
        <v>1200</v>
      </c>
      <c r="E54" s="58">
        <v>14054.29</v>
      </c>
      <c r="F54" s="28">
        <f t="shared" si="19"/>
        <v>1171.1908333333333</v>
      </c>
      <c r="G54" s="28">
        <f t="shared" si="20"/>
        <v>187.39053333333334</v>
      </c>
      <c r="H54" s="30" t="s">
        <v>2</v>
      </c>
    </row>
    <row r="55" spans="1:8" s="5" customFormat="1" ht="25.5" x14ac:dyDescent="0.25">
      <c r="A55" s="96" t="s">
        <v>125</v>
      </c>
      <c r="B55" s="40" t="s">
        <v>126</v>
      </c>
      <c r="C55" s="59">
        <v>0</v>
      </c>
      <c r="D55" s="58">
        <v>0</v>
      </c>
      <c r="E55" s="58">
        <v>21992.799999999999</v>
      </c>
      <c r="F55" s="28" t="e">
        <f t="shared" si="19"/>
        <v>#DIV/0!</v>
      </c>
      <c r="G55" s="28" t="e">
        <f t="shared" si="20"/>
        <v>#DIV/0!</v>
      </c>
      <c r="H55" s="30"/>
    </row>
    <row r="56" spans="1:8" s="5" customFormat="1" ht="25.5" x14ac:dyDescent="0.25">
      <c r="A56" s="100" t="s">
        <v>127</v>
      </c>
      <c r="B56" s="85" t="s">
        <v>128</v>
      </c>
      <c r="C56" s="59">
        <f>C57+C58</f>
        <v>29500</v>
      </c>
      <c r="D56" s="58">
        <f>D57+D58</f>
        <v>15300</v>
      </c>
      <c r="E56" s="58">
        <f t="shared" ref="E56" si="27">E57+E58</f>
        <v>15369.93</v>
      </c>
      <c r="F56" s="28">
        <f t="shared" si="19"/>
        <v>100.45705882352941</v>
      </c>
      <c r="G56" s="28">
        <f t="shared" si="20"/>
        <v>52.101457627118648</v>
      </c>
      <c r="H56" s="30"/>
    </row>
    <row r="57" spans="1:8" s="5" customFormat="1" ht="25.5" x14ac:dyDescent="0.25">
      <c r="A57" s="96" t="s">
        <v>129</v>
      </c>
      <c r="B57" s="40" t="s">
        <v>130</v>
      </c>
      <c r="C57" s="59">
        <v>29500</v>
      </c>
      <c r="D57" s="58">
        <v>15200</v>
      </c>
      <c r="E57" s="58">
        <v>15265.39</v>
      </c>
      <c r="F57" s="28">
        <f t="shared" si="19"/>
        <v>100.43019736842105</v>
      </c>
      <c r="G57" s="28">
        <f t="shared" si="20"/>
        <v>51.747084745762713</v>
      </c>
      <c r="H57" s="30"/>
    </row>
    <row r="58" spans="1:8" s="5" customFormat="1" ht="33" customHeight="1" x14ac:dyDescent="0.25">
      <c r="A58" s="96" t="s">
        <v>309</v>
      </c>
      <c r="B58" s="40" t="s">
        <v>310</v>
      </c>
      <c r="C58" s="59">
        <v>0</v>
      </c>
      <c r="D58" s="58">
        <v>100</v>
      </c>
      <c r="E58" s="58">
        <v>104.54</v>
      </c>
      <c r="F58" s="28">
        <f t="shared" si="19"/>
        <v>104.54</v>
      </c>
      <c r="G58" s="28" t="e">
        <f t="shared" si="20"/>
        <v>#DIV/0!</v>
      </c>
      <c r="H58" s="30"/>
    </row>
    <row r="59" spans="1:8" s="5" customFormat="1" ht="43.5" customHeight="1" x14ac:dyDescent="0.25">
      <c r="A59" s="96" t="s">
        <v>49</v>
      </c>
      <c r="B59" s="79" t="s">
        <v>131</v>
      </c>
      <c r="C59" s="68">
        <f>C60</f>
        <v>287800</v>
      </c>
      <c r="D59" s="57">
        <f>D60</f>
        <v>494700</v>
      </c>
      <c r="E59" s="57">
        <f>E60</f>
        <v>512643.57</v>
      </c>
      <c r="F59" s="28">
        <f t="shared" si="19"/>
        <v>103.62716191631291</v>
      </c>
      <c r="G59" s="28">
        <f t="shared" si="20"/>
        <v>178.12493745656707</v>
      </c>
      <c r="H59" s="30" t="s">
        <v>402</v>
      </c>
    </row>
    <row r="60" spans="1:8" s="5" customFormat="1" ht="25.5" x14ac:dyDescent="0.25">
      <c r="A60" s="96" t="s">
        <v>50</v>
      </c>
      <c r="B60" s="48" t="s">
        <v>51</v>
      </c>
      <c r="C60" s="61">
        <f>C64+C62</f>
        <v>287800</v>
      </c>
      <c r="D60" s="58">
        <f>D61+D63</f>
        <v>494700</v>
      </c>
      <c r="E60" s="58">
        <f>E61+E63</f>
        <v>512643.57</v>
      </c>
      <c r="F60" s="28">
        <f t="shared" si="19"/>
        <v>103.62716191631291</v>
      </c>
      <c r="G60" s="28">
        <f t="shared" si="20"/>
        <v>178.12493745656707</v>
      </c>
      <c r="H60" s="30"/>
    </row>
    <row r="61" spans="1:8" s="5" customFormat="1" ht="30" customHeight="1" x14ac:dyDescent="0.25">
      <c r="A61" s="96" t="s">
        <v>81</v>
      </c>
      <c r="B61" s="48" t="s">
        <v>82</v>
      </c>
      <c r="C61" s="61">
        <f>C62</f>
        <v>287800</v>
      </c>
      <c r="D61" s="58">
        <f>D62</f>
        <v>492800</v>
      </c>
      <c r="E61" s="58">
        <f>E62</f>
        <v>510069.87</v>
      </c>
      <c r="F61" s="28">
        <f t="shared" si="19"/>
        <v>103.50443790584416</v>
      </c>
      <c r="G61" s="28">
        <f t="shared" si="20"/>
        <v>177.23067060458652</v>
      </c>
      <c r="H61" s="30"/>
    </row>
    <row r="62" spans="1:8" s="5" customFormat="1" ht="30" customHeight="1" x14ac:dyDescent="0.25">
      <c r="A62" s="97" t="s">
        <v>132</v>
      </c>
      <c r="B62" s="40" t="s">
        <v>80</v>
      </c>
      <c r="C62" s="61">
        <v>287800</v>
      </c>
      <c r="D62" s="49">
        <v>492800</v>
      </c>
      <c r="E62" s="49">
        <v>510069.87</v>
      </c>
      <c r="F62" s="28">
        <f t="shared" si="19"/>
        <v>103.50443790584416</v>
      </c>
      <c r="G62" s="28">
        <f t="shared" si="20"/>
        <v>177.23067060458652</v>
      </c>
      <c r="H62" s="30"/>
    </row>
    <row r="63" spans="1:8" s="5" customFormat="1" ht="30" customHeight="1" x14ac:dyDescent="0.25">
      <c r="A63" s="96" t="s">
        <v>52</v>
      </c>
      <c r="B63" s="40" t="s">
        <v>53</v>
      </c>
      <c r="C63" s="61">
        <f>C64</f>
        <v>0</v>
      </c>
      <c r="D63" s="58">
        <f t="shared" ref="D63:E63" si="28">D64</f>
        <v>1900</v>
      </c>
      <c r="E63" s="58">
        <f t="shared" si="28"/>
        <v>2573.6999999999998</v>
      </c>
      <c r="F63" s="28">
        <f t="shared" si="19"/>
        <v>135.45789473684209</v>
      </c>
      <c r="G63" s="28" t="e">
        <f t="shared" si="20"/>
        <v>#DIV/0!</v>
      </c>
      <c r="H63" s="43"/>
    </row>
    <row r="64" spans="1:8" s="5" customFormat="1" ht="30.75" customHeight="1" x14ac:dyDescent="0.25">
      <c r="A64" s="96" t="s">
        <v>133</v>
      </c>
      <c r="B64" s="40" t="s">
        <v>54</v>
      </c>
      <c r="C64" s="61">
        <v>0</v>
      </c>
      <c r="D64" s="49">
        <v>1900</v>
      </c>
      <c r="E64" s="49">
        <v>2573.6999999999998</v>
      </c>
      <c r="F64" s="28">
        <f t="shared" si="19"/>
        <v>135.45789473684209</v>
      </c>
      <c r="G64" s="28" t="e">
        <f t="shared" si="20"/>
        <v>#DIV/0!</v>
      </c>
      <c r="H64" s="51"/>
    </row>
    <row r="65" spans="1:8" s="5" customFormat="1" ht="38.25" x14ac:dyDescent="0.25">
      <c r="A65" s="96" t="s">
        <v>55</v>
      </c>
      <c r="B65" s="79" t="s">
        <v>56</v>
      </c>
      <c r="C65" s="68">
        <f>C69</f>
        <v>100000</v>
      </c>
      <c r="D65" s="56">
        <f>D69+D66</f>
        <v>466000</v>
      </c>
      <c r="E65" s="56">
        <f>E69+E66</f>
        <v>4523917.74</v>
      </c>
      <c r="F65" s="28">
        <f t="shared" si="19"/>
        <v>970.79779828326184</v>
      </c>
      <c r="G65" s="28">
        <f t="shared" si="20"/>
        <v>4523.9177399999999</v>
      </c>
      <c r="H65" s="30" t="s">
        <v>348</v>
      </c>
    </row>
    <row r="66" spans="1:8" s="5" customFormat="1" ht="68.25" hidden="1" customHeight="1" x14ac:dyDescent="0.25">
      <c r="A66" s="96" t="s">
        <v>320</v>
      </c>
      <c r="B66" s="40" t="s">
        <v>319</v>
      </c>
      <c r="C66" s="61">
        <f>C67+C68</f>
        <v>0</v>
      </c>
      <c r="D66" s="49">
        <f t="shared" ref="D66:E66" si="29">D67+D68</f>
        <v>0</v>
      </c>
      <c r="E66" s="49">
        <f t="shared" si="29"/>
        <v>0</v>
      </c>
      <c r="F66" s="28" t="e">
        <f t="shared" si="19"/>
        <v>#DIV/0!</v>
      </c>
      <c r="G66" s="28" t="e">
        <f t="shared" si="20"/>
        <v>#DIV/0!</v>
      </c>
      <c r="H66" s="30"/>
    </row>
    <row r="67" spans="1:8" s="5" customFormat="1" ht="42" hidden="1" customHeight="1" x14ac:dyDescent="0.25">
      <c r="A67" s="96" t="s">
        <v>318</v>
      </c>
      <c r="B67" s="40" t="s">
        <v>317</v>
      </c>
      <c r="C67" s="61">
        <v>0</v>
      </c>
      <c r="D67" s="49">
        <v>0</v>
      </c>
      <c r="E67" s="49">
        <v>0</v>
      </c>
      <c r="F67" s="28" t="e">
        <f t="shared" si="19"/>
        <v>#DIV/0!</v>
      </c>
      <c r="G67" s="28" t="e">
        <f t="shared" si="20"/>
        <v>#DIV/0!</v>
      </c>
      <c r="H67" s="30"/>
    </row>
    <row r="68" spans="1:8" s="5" customFormat="1" ht="78" hidden="1" customHeight="1" x14ac:dyDescent="0.25">
      <c r="A68" s="96" t="s">
        <v>316</v>
      </c>
      <c r="B68" s="40" t="s">
        <v>315</v>
      </c>
      <c r="C68" s="61">
        <v>0</v>
      </c>
      <c r="D68" s="49">
        <v>0</v>
      </c>
      <c r="E68" s="49">
        <v>0</v>
      </c>
      <c r="F68" s="28" t="e">
        <f t="shared" si="19"/>
        <v>#DIV/0!</v>
      </c>
      <c r="G68" s="28" t="e">
        <f t="shared" si="20"/>
        <v>#DIV/0!</v>
      </c>
      <c r="H68" s="30"/>
    </row>
    <row r="69" spans="1:8" s="5" customFormat="1" ht="39" customHeight="1" x14ac:dyDescent="0.25">
      <c r="A69" s="96" t="s">
        <v>57</v>
      </c>
      <c r="B69" s="40" t="s">
        <v>134</v>
      </c>
      <c r="C69" s="59">
        <f t="shared" ref="C69" si="30">C70</f>
        <v>100000</v>
      </c>
      <c r="D69" s="58">
        <f>D70+D73</f>
        <v>466000</v>
      </c>
      <c r="E69" s="58">
        <f>E70+E73</f>
        <v>4523917.74</v>
      </c>
      <c r="F69" s="28">
        <f t="shared" si="19"/>
        <v>970.79779828326184</v>
      </c>
      <c r="G69" s="28">
        <f t="shared" si="20"/>
        <v>4523.9177399999999</v>
      </c>
      <c r="H69" s="30"/>
    </row>
    <row r="70" spans="1:8" s="5" customFormat="1" ht="51" x14ac:dyDescent="0.25">
      <c r="A70" s="96" t="s">
        <v>135</v>
      </c>
      <c r="B70" s="40" t="s">
        <v>58</v>
      </c>
      <c r="C70" s="59">
        <f>C71+C72</f>
        <v>100000</v>
      </c>
      <c r="D70" s="58">
        <f t="shared" ref="D70:E70" si="31">D71+D72</f>
        <v>450000</v>
      </c>
      <c r="E70" s="58">
        <f t="shared" si="31"/>
        <v>4507578.37</v>
      </c>
      <c r="F70" s="28">
        <f t="shared" si="19"/>
        <v>1001.6840822222223</v>
      </c>
      <c r="G70" s="28">
        <f t="shared" si="20"/>
        <v>4507.5783700000002</v>
      </c>
      <c r="H70" s="30"/>
    </row>
    <row r="71" spans="1:8" s="5" customFormat="1" ht="89.25" x14ac:dyDescent="0.25">
      <c r="A71" s="96" t="s">
        <v>136</v>
      </c>
      <c r="B71" s="40" t="s">
        <v>137</v>
      </c>
      <c r="C71" s="59">
        <v>50000</v>
      </c>
      <c r="D71" s="58">
        <v>350000</v>
      </c>
      <c r="E71" s="58">
        <v>4256001.21</v>
      </c>
      <c r="F71" s="28">
        <f t="shared" si="19"/>
        <v>1216.0003457142857</v>
      </c>
      <c r="G71" s="28">
        <f t="shared" si="20"/>
        <v>8512.0024200000007</v>
      </c>
      <c r="H71" s="30"/>
    </row>
    <row r="72" spans="1:8" s="5" customFormat="1" ht="63.75" x14ac:dyDescent="0.25">
      <c r="A72" s="96" t="s">
        <v>138</v>
      </c>
      <c r="B72" s="40" t="s">
        <v>139</v>
      </c>
      <c r="C72" s="59">
        <v>50000</v>
      </c>
      <c r="D72" s="58">
        <v>100000</v>
      </c>
      <c r="E72" s="58">
        <v>251577.16</v>
      </c>
      <c r="F72" s="28">
        <f t="shared" si="19"/>
        <v>251.57715999999999</v>
      </c>
      <c r="G72" s="28">
        <f t="shared" si="20"/>
        <v>503.15431999999998</v>
      </c>
      <c r="H72" s="30"/>
    </row>
    <row r="73" spans="1:8" s="5" customFormat="1" ht="66" customHeight="1" x14ac:dyDescent="0.25">
      <c r="A73" s="101" t="s">
        <v>314</v>
      </c>
      <c r="B73" s="40" t="s">
        <v>313</v>
      </c>
      <c r="C73" s="59">
        <f>C74</f>
        <v>0</v>
      </c>
      <c r="D73" s="58">
        <f t="shared" ref="D73:E73" si="32">D74</f>
        <v>16000</v>
      </c>
      <c r="E73" s="58">
        <f t="shared" si="32"/>
        <v>16339.37</v>
      </c>
      <c r="F73" s="28">
        <f t="shared" si="19"/>
        <v>102.12106250000001</v>
      </c>
      <c r="G73" s="28" t="e">
        <f t="shared" si="20"/>
        <v>#DIV/0!</v>
      </c>
      <c r="H73" s="30"/>
    </row>
    <row r="74" spans="1:8" s="5" customFormat="1" ht="76.5" x14ac:dyDescent="0.25">
      <c r="A74" s="101" t="s">
        <v>311</v>
      </c>
      <c r="B74" s="40" t="s">
        <v>312</v>
      </c>
      <c r="C74" s="59">
        <v>0</v>
      </c>
      <c r="D74" s="58">
        <v>16000</v>
      </c>
      <c r="E74" s="58">
        <v>16339.37</v>
      </c>
      <c r="F74" s="28">
        <f t="shared" si="19"/>
        <v>102.12106250000001</v>
      </c>
      <c r="G74" s="28" t="e">
        <f t="shared" si="20"/>
        <v>#DIV/0!</v>
      </c>
      <c r="H74" s="30"/>
    </row>
    <row r="75" spans="1:8" s="46" customFormat="1" ht="25.5" x14ac:dyDescent="0.25">
      <c r="A75" s="97" t="s">
        <v>59</v>
      </c>
      <c r="B75" s="83" t="s">
        <v>60</v>
      </c>
      <c r="C75" s="60">
        <f>C76+C105+C107+C109+C116+C125</f>
        <v>710000</v>
      </c>
      <c r="D75" s="60">
        <f t="shared" ref="D75:E75" si="33">D76+D105+D107+D109+D116+D125</f>
        <v>524000</v>
      </c>
      <c r="E75" s="60">
        <f t="shared" si="33"/>
        <v>547640.37</v>
      </c>
      <c r="F75" s="45">
        <f t="shared" si="19"/>
        <v>104.51152099236641</v>
      </c>
      <c r="G75" s="45">
        <f t="shared" si="20"/>
        <v>77.132446478873234</v>
      </c>
      <c r="H75" s="30" t="s">
        <v>401</v>
      </c>
    </row>
    <row r="76" spans="1:8" s="5" customFormat="1" ht="54" customHeight="1" x14ac:dyDescent="0.25">
      <c r="A76" s="102" t="s">
        <v>140</v>
      </c>
      <c r="B76" s="39" t="s">
        <v>141</v>
      </c>
      <c r="C76" s="60">
        <f>C77+C81+C85+C88+C91+C101+C93+C95+C97+C99</f>
        <v>557623</v>
      </c>
      <c r="D76" s="57">
        <f>D77+D81+D85+D88+D91+D101+D93+D95+D97+D99</f>
        <v>386823</v>
      </c>
      <c r="E76" s="57">
        <f t="shared" ref="E76" si="34">E77+E81+E85+E88+E91+E101+E93+E95+E97+E99</f>
        <v>410127.95</v>
      </c>
      <c r="F76" s="28">
        <f t="shared" si="19"/>
        <v>106.02470639026119</v>
      </c>
      <c r="G76" s="28"/>
      <c r="H76" s="30"/>
    </row>
    <row r="77" spans="1:8" s="5" customFormat="1" ht="60" customHeight="1" x14ac:dyDescent="0.25">
      <c r="A77" s="38" t="s">
        <v>142</v>
      </c>
      <c r="B77" s="39" t="s">
        <v>143</v>
      </c>
      <c r="C77" s="60">
        <f>C78</f>
        <v>22000</v>
      </c>
      <c r="D77" s="58">
        <f t="shared" ref="D77:E77" si="35">D78</f>
        <v>21000</v>
      </c>
      <c r="E77" s="58">
        <f t="shared" si="35"/>
        <v>23342.05</v>
      </c>
      <c r="F77" s="28">
        <f t="shared" si="19"/>
        <v>111.15261904761904</v>
      </c>
      <c r="G77" s="28">
        <f t="shared" si="20"/>
        <v>106.10022727272727</v>
      </c>
      <c r="H77" s="30"/>
    </row>
    <row r="78" spans="1:8" s="5" customFormat="1" ht="114.75" x14ac:dyDescent="0.25">
      <c r="A78" s="96" t="s">
        <v>144</v>
      </c>
      <c r="B78" s="40" t="s">
        <v>145</v>
      </c>
      <c r="C78" s="59">
        <v>22000</v>
      </c>
      <c r="D78" s="58">
        <v>21000</v>
      </c>
      <c r="E78" s="58">
        <v>23342.05</v>
      </c>
      <c r="F78" s="28">
        <f t="shared" si="19"/>
        <v>111.15261904761904</v>
      </c>
      <c r="G78" s="28">
        <f t="shared" si="20"/>
        <v>106.10022727272727</v>
      </c>
      <c r="H78" s="30"/>
    </row>
    <row r="79" spans="1:8" s="5" customFormat="1" ht="99" hidden="1" customHeight="1" x14ac:dyDescent="0.25">
      <c r="A79" s="96" t="s">
        <v>144</v>
      </c>
      <c r="B79" s="40" t="s">
        <v>145</v>
      </c>
      <c r="C79" s="59"/>
      <c r="D79" s="58">
        <v>0</v>
      </c>
      <c r="E79" s="58">
        <v>0</v>
      </c>
      <c r="F79" s="28" t="e">
        <f t="shared" si="19"/>
        <v>#DIV/0!</v>
      </c>
      <c r="G79" s="28" t="e">
        <f t="shared" si="20"/>
        <v>#DIV/0!</v>
      </c>
      <c r="H79" s="30"/>
    </row>
    <row r="80" spans="1:8" s="5" customFormat="1" ht="51" hidden="1" customHeight="1" x14ac:dyDescent="0.25">
      <c r="A80" s="96" t="s">
        <v>144</v>
      </c>
      <c r="B80" s="40" t="s">
        <v>145</v>
      </c>
      <c r="C80" s="59"/>
      <c r="D80" s="58">
        <v>0</v>
      </c>
      <c r="E80" s="58">
        <v>0</v>
      </c>
      <c r="F80" s="28" t="e">
        <f t="shared" si="19"/>
        <v>#DIV/0!</v>
      </c>
      <c r="G80" s="28" t="e">
        <f t="shared" si="20"/>
        <v>#DIV/0!</v>
      </c>
      <c r="H80" s="30"/>
    </row>
    <row r="81" spans="1:8" s="5" customFormat="1" ht="95.25" customHeight="1" x14ac:dyDescent="0.25">
      <c r="A81" s="38" t="s">
        <v>146</v>
      </c>
      <c r="B81" s="39" t="s">
        <v>147</v>
      </c>
      <c r="C81" s="59">
        <f>C82</f>
        <v>138328</v>
      </c>
      <c r="D81" s="58">
        <f t="shared" ref="D81:E81" si="36">D82</f>
        <v>82928</v>
      </c>
      <c r="E81" s="58">
        <f t="shared" si="36"/>
        <v>83068.45</v>
      </c>
      <c r="F81" s="28">
        <f t="shared" ref="F81:F162" si="37">E81/D81%</f>
        <v>100.16936378545245</v>
      </c>
      <c r="G81" s="28">
        <f t="shared" ref="G81:G162" si="38">E81/C81%</f>
        <v>60.051797177722513</v>
      </c>
      <c r="H81" s="30"/>
    </row>
    <row r="82" spans="1:8" s="5" customFormat="1" ht="75" customHeight="1" x14ac:dyDescent="0.25">
      <c r="A82" s="96" t="s">
        <v>148</v>
      </c>
      <c r="B82" s="40" t="s">
        <v>149</v>
      </c>
      <c r="C82" s="59">
        <v>138328</v>
      </c>
      <c r="D82" s="58">
        <v>82928</v>
      </c>
      <c r="E82" s="58">
        <v>83068.45</v>
      </c>
      <c r="F82" s="28">
        <f t="shared" si="37"/>
        <v>100.16936378545245</v>
      </c>
      <c r="G82" s="28">
        <f t="shared" si="38"/>
        <v>60.051797177722513</v>
      </c>
      <c r="H82" s="30"/>
    </row>
    <row r="83" spans="1:8" s="5" customFormat="1" ht="75" hidden="1" customHeight="1" x14ac:dyDescent="0.25">
      <c r="A83" s="96" t="s">
        <v>148</v>
      </c>
      <c r="B83" s="40" t="s">
        <v>149</v>
      </c>
      <c r="C83" s="59"/>
      <c r="D83" s="58">
        <v>0</v>
      </c>
      <c r="E83" s="58">
        <v>0</v>
      </c>
      <c r="F83" s="28" t="e">
        <f t="shared" si="37"/>
        <v>#DIV/0!</v>
      </c>
      <c r="G83" s="28" t="e">
        <f t="shared" si="38"/>
        <v>#DIV/0!</v>
      </c>
      <c r="H83" s="30"/>
    </row>
    <row r="84" spans="1:8" s="5" customFormat="1" ht="75" hidden="1" customHeight="1" x14ac:dyDescent="0.25">
      <c r="A84" s="96" t="s">
        <v>148</v>
      </c>
      <c r="B84" s="40" t="s">
        <v>149</v>
      </c>
      <c r="C84" s="59"/>
      <c r="D84" s="58">
        <v>0</v>
      </c>
      <c r="E84" s="58">
        <v>0</v>
      </c>
      <c r="F84" s="28" t="e">
        <f t="shared" si="37"/>
        <v>#DIV/0!</v>
      </c>
      <c r="G84" s="28" t="e">
        <f t="shared" si="38"/>
        <v>#DIV/0!</v>
      </c>
      <c r="H84" s="30"/>
    </row>
    <row r="85" spans="1:8" s="5" customFormat="1" ht="27" customHeight="1" x14ac:dyDescent="0.25">
      <c r="A85" s="38" t="s">
        <v>150</v>
      </c>
      <c r="B85" s="39" t="s">
        <v>151</v>
      </c>
      <c r="C85" s="59">
        <f>C86</f>
        <v>74106</v>
      </c>
      <c r="D85" s="58">
        <f>D86+D87</f>
        <v>21706</v>
      </c>
      <c r="E85" s="58">
        <f>E86+E87</f>
        <v>21717.48</v>
      </c>
      <c r="F85" s="28">
        <f t="shared" si="37"/>
        <v>100.0528886022298</v>
      </c>
      <c r="G85" s="28">
        <f t="shared" si="38"/>
        <v>29.305967128167762</v>
      </c>
    </row>
    <row r="86" spans="1:8" s="5" customFormat="1" ht="23.25" customHeight="1" x14ac:dyDescent="0.25">
      <c r="A86" s="96" t="s">
        <v>152</v>
      </c>
      <c r="B86" s="40" t="s">
        <v>153</v>
      </c>
      <c r="C86" s="61">
        <v>74106</v>
      </c>
      <c r="D86" s="49">
        <v>21706</v>
      </c>
      <c r="E86" s="49">
        <v>21717.48</v>
      </c>
      <c r="F86" s="28">
        <f t="shared" si="37"/>
        <v>100.0528886022298</v>
      </c>
      <c r="G86" s="28">
        <f t="shared" si="38"/>
        <v>29.305967128167762</v>
      </c>
      <c r="H86" s="30"/>
    </row>
    <row r="87" spans="1:8" s="5" customFormat="1" ht="23.25" hidden="1" customHeight="1" x14ac:dyDescent="0.25">
      <c r="A87" s="96" t="s">
        <v>321</v>
      </c>
      <c r="B87" s="40" t="s">
        <v>322</v>
      </c>
      <c r="C87" s="61">
        <v>0</v>
      </c>
      <c r="D87" s="49">
        <v>0</v>
      </c>
      <c r="E87" s="49">
        <v>0</v>
      </c>
      <c r="F87" s="28" t="e">
        <f t="shared" si="37"/>
        <v>#DIV/0!</v>
      </c>
      <c r="G87" s="28" t="e">
        <f t="shared" si="38"/>
        <v>#DIV/0!</v>
      </c>
      <c r="H87" s="30"/>
    </row>
    <row r="88" spans="1:8" s="5" customFormat="1" ht="96" customHeight="1" x14ac:dyDescent="0.25">
      <c r="A88" s="103" t="s">
        <v>154</v>
      </c>
      <c r="B88" s="86" t="s">
        <v>155</v>
      </c>
      <c r="C88" s="61">
        <f>C89+C90</f>
        <v>31533</v>
      </c>
      <c r="D88" s="58">
        <f>D89+D90</f>
        <v>2233</v>
      </c>
      <c r="E88" s="58">
        <f>E89+E90</f>
        <v>2300</v>
      </c>
      <c r="F88" s="28">
        <f t="shared" si="37"/>
        <v>103.00044782803404</v>
      </c>
      <c r="G88" s="28">
        <f t="shared" si="38"/>
        <v>7.2939460247994168</v>
      </c>
      <c r="H88" s="30"/>
    </row>
    <row r="89" spans="1:8" s="5" customFormat="1" ht="74.25" customHeight="1" x14ac:dyDescent="0.25">
      <c r="A89" s="103" t="s">
        <v>156</v>
      </c>
      <c r="B89" s="87" t="s">
        <v>157</v>
      </c>
      <c r="C89" s="59">
        <v>31533</v>
      </c>
      <c r="D89" s="58">
        <v>2233</v>
      </c>
      <c r="E89" s="58">
        <v>2300</v>
      </c>
      <c r="F89" s="28">
        <f t="shared" si="37"/>
        <v>103.00044782803404</v>
      </c>
      <c r="G89" s="28">
        <f t="shared" si="38"/>
        <v>7.2939460247994168</v>
      </c>
      <c r="H89" s="30" t="s">
        <v>2</v>
      </c>
    </row>
    <row r="90" spans="1:8" s="5" customFormat="1" ht="74.25" hidden="1" customHeight="1" x14ac:dyDescent="0.25">
      <c r="A90" s="103" t="s">
        <v>323</v>
      </c>
      <c r="B90" s="87" t="s">
        <v>324</v>
      </c>
      <c r="C90" s="59">
        <v>0</v>
      </c>
      <c r="D90" s="58">
        <v>0</v>
      </c>
      <c r="E90" s="58">
        <v>0</v>
      </c>
      <c r="F90" s="28" t="e">
        <f t="shared" si="37"/>
        <v>#DIV/0!</v>
      </c>
      <c r="G90" s="28" t="e">
        <f t="shared" si="38"/>
        <v>#DIV/0!</v>
      </c>
      <c r="H90" s="30"/>
    </row>
    <row r="91" spans="1:8" s="5" customFormat="1" ht="60.75" customHeight="1" x14ac:dyDescent="0.25">
      <c r="A91" s="104" t="s">
        <v>398</v>
      </c>
      <c r="B91" s="88" t="s">
        <v>396</v>
      </c>
      <c r="C91" s="59">
        <f>C92</f>
        <v>0</v>
      </c>
      <c r="D91" s="58">
        <f>D92</f>
        <v>3000</v>
      </c>
      <c r="E91" s="58">
        <f>E92</f>
        <v>3000</v>
      </c>
      <c r="F91" s="28">
        <f t="shared" si="37"/>
        <v>100</v>
      </c>
      <c r="G91" s="28" t="e">
        <f t="shared" si="38"/>
        <v>#DIV/0!</v>
      </c>
      <c r="H91" s="30"/>
    </row>
    <row r="92" spans="1:8" s="5" customFormat="1" ht="87" customHeight="1" x14ac:dyDescent="0.25">
      <c r="A92" s="104" t="s">
        <v>399</v>
      </c>
      <c r="B92" s="88" t="s">
        <v>397</v>
      </c>
      <c r="C92" s="59">
        <v>0</v>
      </c>
      <c r="D92" s="58">
        <v>3000</v>
      </c>
      <c r="E92" s="58">
        <v>3000</v>
      </c>
      <c r="F92" s="28">
        <f t="shared" si="37"/>
        <v>100</v>
      </c>
      <c r="G92" s="28" t="e">
        <f t="shared" si="38"/>
        <v>#DIV/0!</v>
      </c>
      <c r="H92" s="30"/>
    </row>
    <row r="93" spans="1:8" s="5" customFormat="1" ht="93.75" customHeight="1" x14ac:dyDescent="0.25">
      <c r="A93" s="105" t="s">
        <v>158</v>
      </c>
      <c r="B93" s="89" t="s">
        <v>159</v>
      </c>
      <c r="C93" s="59">
        <f t="shared" ref="C93:E93" si="39">C94</f>
        <v>9500</v>
      </c>
      <c r="D93" s="58">
        <f t="shared" si="39"/>
        <v>1150</v>
      </c>
      <c r="E93" s="58">
        <f t="shared" si="39"/>
        <v>2000</v>
      </c>
      <c r="F93" s="28">
        <f t="shared" si="37"/>
        <v>173.91304347826087</v>
      </c>
      <c r="G93" s="28">
        <f t="shared" si="38"/>
        <v>21.05263157894737</v>
      </c>
      <c r="H93" s="30"/>
    </row>
    <row r="94" spans="1:8" s="5" customFormat="1" ht="33.75" customHeight="1" x14ac:dyDescent="0.25">
      <c r="A94" s="105" t="s">
        <v>160</v>
      </c>
      <c r="B94" s="89" t="s">
        <v>161</v>
      </c>
      <c r="C94" s="59">
        <v>9500</v>
      </c>
      <c r="D94" s="58">
        <v>1150</v>
      </c>
      <c r="E94" s="58">
        <v>2000</v>
      </c>
      <c r="F94" s="28">
        <f t="shared" si="37"/>
        <v>173.91304347826087</v>
      </c>
      <c r="G94" s="28">
        <f t="shared" si="38"/>
        <v>21.05263157894737</v>
      </c>
      <c r="H94" s="30"/>
    </row>
    <row r="95" spans="1:8" s="5" customFormat="1" ht="36.75" customHeight="1" x14ac:dyDescent="0.25">
      <c r="A95" s="105" t="s">
        <v>162</v>
      </c>
      <c r="B95" s="89" t="s">
        <v>163</v>
      </c>
      <c r="C95" s="59">
        <f t="shared" ref="C95:E95" si="40">C96</f>
        <v>1000</v>
      </c>
      <c r="D95" s="58">
        <f t="shared" si="40"/>
        <v>3600</v>
      </c>
      <c r="E95" s="58">
        <f t="shared" si="40"/>
        <v>3900</v>
      </c>
      <c r="F95" s="28">
        <f t="shared" si="37"/>
        <v>108.33333333333333</v>
      </c>
      <c r="G95" s="28">
        <f t="shared" si="38"/>
        <v>390</v>
      </c>
      <c r="H95" s="30"/>
    </row>
    <row r="96" spans="1:8" s="5" customFormat="1" ht="48" customHeight="1" x14ac:dyDescent="0.25">
      <c r="A96" s="105" t="s">
        <v>164</v>
      </c>
      <c r="B96" s="89" t="s">
        <v>165</v>
      </c>
      <c r="C96" s="59">
        <v>1000</v>
      </c>
      <c r="D96" s="58">
        <v>3600</v>
      </c>
      <c r="E96" s="58">
        <v>3900</v>
      </c>
      <c r="F96" s="28">
        <f t="shared" si="37"/>
        <v>108.33333333333333</v>
      </c>
      <c r="G96" s="28">
        <f t="shared" si="38"/>
        <v>390</v>
      </c>
      <c r="H96" s="30"/>
    </row>
    <row r="97" spans="1:8" s="5" customFormat="1" ht="73.5" customHeight="1" x14ac:dyDescent="0.25">
      <c r="A97" s="105" t="s">
        <v>166</v>
      </c>
      <c r="B97" s="89" t="s">
        <v>167</v>
      </c>
      <c r="C97" s="59">
        <f t="shared" ref="C97:E97" si="41">C98</f>
        <v>1954</v>
      </c>
      <c r="D97" s="58">
        <f t="shared" si="41"/>
        <v>2654</v>
      </c>
      <c r="E97" s="58">
        <f t="shared" si="41"/>
        <v>2907.84</v>
      </c>
      <c r="F97" s="28">
        <f t="shared" si="37"/>
        <v>109.56443104747552</v>
      </c>
      <c r="G97" s="28">
        <f t="shared" si="38"/>
        <v>148.81473899692938</v>
      </c>
      <c r="H97" s="30"/>
    </row>
    <row r="98" spans="1:8" s="5" customFormat="1" ht="26.25" customHeight="1" x14ac:dyDescent="0.25">
      <c r="A98" s="105" t="s">
        <v>168</v>
      </c>
      <c r="B98" s="89" t="s">
        <v>169</v>
      </c>
      <c r="C98" s="59">
        <v>1954</v>
      </c>
      <c r="D98" s="58">
        <v>2654</v>
      </c>
      <c r="E98" s="58">
        <v>2907.84</v>
      </c>
      <c r="F98" s="28">
        <f t="shared" si="37"/>
        <v>109.56443104747552</v>
      </c>
      <c r="G98" s="28">
        <f t="shared" si="38"/>
        <v>148.81473899692938</v>
      </c>
      <c r="H98" s="30"/>
    </row>
    <row r="99" spans="1:8" s="5" customFormat="1" ht="37.5" customHeight="1" x14ac:dyDescent="0.25">
      <c r="A99" s="105" t="s">
        <v>170</v>
      </c>
      <c r="B99" s="89" t="s">
        <v>171</v>
      </c>
      <c r="C99" s="59">
        <f t="shared" ref="C99:E99" si="42">C100</f>
        <v>24370</v>
      </c>
      <c r="D99" s="58">
        <f t="shared" si="42"/>
        <v>2720</v>
      </c>
      <c r="E99" s="58">
        <f t="shared" si="42"/>
        <v>2750.64</v>
      </c>
      <c r="F99" s="28">
        <f t="shared" si="37"/>
        <v>101.12647058823529</v>
      </c>
      <c r="G99" s="28">
        <f t="shared" si="38"/>
        <v>11.286992203528929</v>
      </c>
      <c r="H99" s="30"/>
    </row>
    <row r="100" spans="1:8" s="5" customFormat="1" ht="37.5" customHeight="1" x14ac:dyDescent="0.25">
      <c r="A100" s="105" t="s">
        <v>172</v>
      </c>
      <c r="B100" s="89" t="s">
        <v>173</v>
      </c>
      <c r="C100" s="59">
        <v>24370</v>
      </c>
      <c r="D100" s="58">
        <v>2720</v>
      </c>
      <c r="E100" s="58">
        <v>2750.64</v>
      </c>
      <c r="F100" s="28">
        <f t="shared" si="37"/>
        <v>101.12647058823529</v>
      </c>
      <c r="G100" s="28">
        <f t="shared" si="38"/>
        <v>11.286992203528929</v>
      </c>
      <c r="H100" s="30"/>
    </row>
    <row r="101" spans="1:8" s="5" customFormat="1" ht="48.75" customHeight="1" x14ac:dyDescent="0.25">
      <c r="A101" s="102" t="s">
        <v>174</v>
      </c>
      <c r="B101" s="39" t="s">
        <v>175</v>
      </c>
      <c r="C101" s="59">
        <f>C102</f>
        <v>254832</v>
      </c>
      <c r="D101" s="58">
        <f t="shared" ref="D101:E101" si="43">D102</f>
        <v>245832</v>
      </c>
      <c r="E101" s="58">
        <f t="shared" si="43"/>
        <v>265141.49</v>
      </c>
      <c r="F101" s="28">
        <f t="shared" si="37"/>
        <v>107.85475039864622</v>
      </c>
      <c r="G101" s="28">
        <f t="shared" si="38"/>
        <v>104.04560259308091</v>
      </c>
      <c r="H101" s="30"/>
    </row>
    <row r="102" spans="1:8" s="5" customFormat="1" ht="49.5" customHeight="1" x14ac:dyDescent="0.25">
      <c r="A102" s="96" t="s">
        <v>176</v>
      </c>
      <c r="B102" s="40" t="s">
        <v>177</v>
      </c>
      <c r="C102" s="59">
        <v>254832</v>
      </c>
      <c r="D102" s="58">
        <v>245832</v>
      </c>
      <c r="E102" s="58">
        <v>265141.49</v>
      </c>
      <c r="F102" s="28">
        <f t="shared" si="37"/>
        <v>107.85475039864622</v>
      </c>
      <c r="G102" s="28">
        <f t="shared" si="38"/>
        <v>104.04560259308091</v>
      </c>
      <c r="H102" s="30"/>
    </row>
    <row r="103" spans="1:8" s="5" customFormat="1" ht="22.5" hidden="1" customHeight="1" x14ac:dyDescent="0.25">
      <c r="A103" s="96" t="s">
        <v>176</v>
      </c>
      <c r="B103" s="40" t="s">
        <v>177</v>
      </c>
      <c r="C103" s="59"/>
      <c r="D103" s="58">
        <v>0</v>
      </c>
      <c r="E103" s="58">
        <v>0</v>
      </c>
      <c r="F103" s="28" t="e">
        <f t="shared" si="37"/>
        <v>#DIV/0!</v>
      </c>
      <c r="G103" s="28" t="e">
        <f t="shared" si="38"/>
        <v>#DIV/0!</v>
      </c>
      <c r="H103" s="30"/>
    </row>
    <row r="104" spans="1:8" s="5" customFormat="1" ht="24.75" hidden="1" customHeight="1" x14ac:dyDescent="0.25">
      <c r="A104" s="96" t="s">
        <v>176</v>
      </c>
      <c r="B104" s="40" t="s">
        <v>177</v>
      </c>
      <c r="C104" s="59"/>
      <c r="D104" s="58">
        <v>0</v>
      </c>
      <c r="E104" s="58">
        <v>0</v>
      </c>
      <c r="F104" s="28" t="e">
        <f t="shared" si="37"/>
        <v>#DIV/0!</v>
      </c>
      <c r="G104" s="28" t="e">
        <f t="shared" si="38"/>
        <v>#DIV/0!</v>
      </c>
      <c r="H104" s="30"/>
    </row>
    <row r="105" spans="1:8" s="6" customFormat="1" ht="165.75" x14ac:dyDescent="0.25">
      <c r="A105" s="105" t="s">
        <v>178</v>
      </c>
      <c r="B105" s="89" t="s">
        <v>179</v>
      </c>
      <c r="C105" s="59">
        <f t="shared" ref="C105:E105" si="44">C106</f>
        <v>130705</v>
      </c>
      <c r="D105" s="58">
        <f t="shared" si="44"/>
        <v>57805</v>
      </c>
      <c r="E105" s="58">
        <f t="shared" si="44"/>
        <v>57854.75</v>
      </c>
      <c r="F105" s="33">
        <f t="shared" si="37"/>
        <v>100.0860652192717</v>
      </c>
      <c r="G105" s="33">
        <f t="shared" si="38"/>
        <v>44.263608890249039</v>
      </c>
      <c r="H105" s="30"/>
    </row>
    <row r="106" spans="1:8" s="5" customFormat="1" ht="27" customHeight="1" x14ac:dyDescent="0.25">
      <c r="A106" s="105" t="s">
        <v>180</v>
      </c>
      <c r="B106" s="89" t="s">
        <v>181</v>
      </c>
      <c r="C106" s="59">
        <v>130705</v>
      </c>
      <c r="D106" s="58">
        <v>57805</v>
      </c>
      <c r="E106" s="58">
        <v>57854.75</v>
      </c>
      <c r="F106" s="28">
        <f t="shared" si="37"/>
        <v>100.0860652192717</v>
      </c>
      <c r="G106" s="28">
        <f t="shared" si="38"/>
        <v>44.263608890249039</v>
      </c>
      <c r="H106" s="30"/>
    </row>
    <row r="107" spans="1:8" s="5" customFormat="1" ht="27" customHeight="1" x14ac:dyDescent="0.25">
      <c r="A107" s="105" t="s">
        <v>188</v>
      </c>
      <c r="B107" s="89" t="s">
        <v>189</v>
      </c>
      <c r="C107" s="59">
        <f t="shared" ref="C107:E107" si="45">C108</f>
        <v>8000</v>
      </c>
      <c r="D107" s="58">
        <f t="shared" si="45"/>
        <v>6000</v>
      </c>
      <c r="E107" s="58">
        <f t="shared" si="45"/>
        <v>6000</v>
      </c>
      <c r="F107" s="28">
        <f t="shared" ref="F107:F108" si="46">E107/D107%</f>
        <v>100</v>
      </c>
      <c r="G107" s="28">
        <f t="shared" ref="G107:G108" si="47">E107/C107%</f>
        <v>75</v>
      </c>
      <c r="H107" s="30"/>
    </row>
    <row r="108" spans="1:8" s="5" customFormat="1" ht="27" customHeight="1" x14ac:dyDescent="0.25">
      <c r="A108" s="105" t="s">
        <v>190</v>
      </c>
      <c r="B108" s="89" t="s">
        <v>191</v>
      </c>
      <c r="C108" s="59">
        <v>8000</v>
      </c>
      <c r="D108" s="58">
        <v>6000</v>
      </c>
      <c r="E108" s="58">
        <v>6000</v>
      </c>
      <c r="F108" s="28">
        <f t="shared" si="46"/>
        <v>100</v>
      </c>
      <c r="G108" s="28">
        <f t="shared" si="47"/>
        <v>75</v>
      </c>
      <c r="H108" s="30"/>
    </row>
    <row r="109" spans="1:8" s="5" customFormat="1" ht="21.75" customHeight="1" x14ac:dyDescent="0.25">
      <c r="A109" s="105" t="s">
        <v>182</v>
      </c>
      <c r="B109" s="89" t="s">
        <v>183</v>
      </c>
      <c r="C109" s="59">
        <f>C110+C112</f>
        <v>0</v>
      </c>
      <c r="D109" s="58">
        <f>D110+D112</f>
        <v>3700</v>
      </c>
      <c r="E109" s="58">
        <f>E110+E112</f>
        <v>3749.93</v>
      </c>
      <c r="F109" s="28">
        <f t="shared" si="37"/>
        <v>101.34945945945945</v>
      </c>
      <c r="G109" s="28" t="e">
        <f t="shared" si="38"/>
        <v>#DIV/0!</v>
      </c>
      <c r="H109" s="30"/>
    </row>
    <row r="110" spans="1:8" s="5" customFormat="1" ht="66" hidden="1" customHeight="1" x14ac:dyDescent="0.25">
      <c r="A110" s="105" t="s">
        <v>184</v>
      </c>
      <c r="B110" s="89" t="s">
        <v>185</v>
      </c>
      <c r="C110" s="59">
        <v>0</v>
      </c>
      <c r="D110" s="58">
        <v>0</v>
      </c>
      <c r="E110" s="58">
        <v>0</v>
      </c>
      <c r="F110" s="28" t="e">
        <f t="shared" si="37"/>
        <v>#DIV/0!</v>
      </c>
      <c r="G110" s="28" t="e">
        <f t="shared" si="38"/>
        <v>#DIV/0!</v>
      </c>
      <c r="H110" s="32"/>
    </row>
    <row r="111" spans="1:8" s="5" customFormat="1" ht="28.5" hidden="1" customHeight="1" x14ac:dyDescent="0.25">
      <c r="A111" s="105" t="s">
        <v>186</v>
      </c>
      <c r="B111" s="89" t="s">
        <v>187</v>
      </c>
      <c r="C111" s="59">
        <v>0</v>
      </c>
      <c r="D111" s="58">
        <v>0</v>
      </c>
      <c r="E111" s="58">
        <v>0</v>
      </c>
      <c r="F111" s="28" t="e">
        <f t="shared" si="37"/>
        <v>#DIV/0!</v>
      </c>
      <c r="G111" s="28" t="e">
        <f t="shared" si="38"/>
        <v>#DIV/0!</v>
      </c>
      <c r="H111" s="32"/>
    </row>
    <row r="112" spans="1:8" s="5" customFormat="1" ht="28.5" customHeight="1" x14ac:dyDescent="0.25">
      <c r="A112" s="105" t="s">
        <v>326</v>
      </c>
      <c r="B112" s="89" t="s">
        <v>325</v>
      </c>
      <c r="C112" s="59">
        <f>C113</f>
        <v>0</v>
      </c>
      <c r="D112" s="58">
        <f>D113</f>
        <v>3700</v>
      </c>
      <c r="E112" s="58">
        <f>E113</f>
        <v>3749.93</v>
      </c>
      <c r="F112" s="28">
        <f t="shared" si="37"/>
        <v>101.34945945945945</v>
      </c>
      <c r="G112" s="28" t="e">
        <f t="shared" si="38"/>
        <v>#DIV/0!</v>
      </c>
      <c r="H112" s="32"/>
    </row>
    <row r="113" spans="1:8" s="5" customFormat="1" ht="28.5" customHeight="1" x14ac:dyDescent="0.25">
      <c r="A113" s="105" t="s">
        <v>328</v>
      </c>
      <c r="B113" s="89" t="s">
        <v>327</v>
      </c>
      <c r="C113" s="59">
        <v>0</v>
      </c>
      <c r="D113" s="58">
        <v>3700</v>
      </c>
      <c r="E113" s="58">
        <v>3749.93</v>
      </c>
      <c r="F113" s="28">
        <f t="shared" si="37"/>
        <v>101.34945945945945</v>
      </c>
      <c r="G113" s="28" t="e">
        <f t="shared" si="38"/>
        <v>#DIV/0!</v>
      </c>
      <c r="H113" s="32"/>
    </row>
    <row r="114" spans="1:8" s="5" customFormat="1" ht="39.75" hidden="1" customHeight="1" x14ac:dyDescent="0.25">
      <c r="A114" s="105" t="s">
        <v>188</v>
      </c>
      <c r="B114" s="89" t="s">
        <v>189</v>
      </c>
      <c r="C114" s="59"/>
      <c r="D114" s="58">
        <f t="shared" ref="D114:E114" si="48">D115</f>
        <v>0</v>
      </c>
      <c r="E114" s="58">
        <f t="shared" si="48"/>
        <v>0</v>
      </c>
      <c r="F114" s="28" t="e">
        <f t="shared" si="37"/>
        <v>#DIV/0!</v>
      </c>
      <c r="G114" s="28" t="e">
        <f t="shared" si="38"/>
        <v>#DIV/0!</v>
      </c>
      <c r="H114" s="32"/>
    </row>
    <row r="115" spans="1:8" s="5" customFormat="1" ht="42.75" hidden="1" customHeight="1" x14ac:dyDescent="0.25">
      <c r="A115" s="105" t="s">
        <v>190</v>
      </c>
      <c r="B115" s="89" t="s">
        <v>191</v>
      </c>
      <c r="C115" s="59"/>
      <c r="D115" s="58">
        <v>0</v>
      </c>
      <c r="E115" s="58">
        <v>0</v>
      </c>
      <c r="F115" s="28" t="e">
        <f t="shared" si="37"/>
        <v>#DIV/0!</v>
      </c>
      <c r="G115" s="28" t="e">
        <f t="shared" si="38"/>
        <v>#DIV/0!</v>
      </c>
      <c r="H115" s="52"/>
    </row>
    <row r="116" spans="1:8" s="46" customFormat="1" ht="30" customHeight="1" x14ac:dyDescent="0.25">
      <c r="A116" s="105" t="s">
        <v>192</v>
      </c>
      <c r="B116" s="89" t="s">
        <v>193</v>
      </c>
      <c r="C116" s="59">
        <f>C117+C119+C125</f>
        <v>13672</v>
      </c>
      <c r="D116" s="59">
        <f>D117+D119</f>
        <v>69672</v>
      </c>
      <c r="E116" s="59">
        <f>E117+E119</f>
        <v>69907.740000000005</v>
      </c>
      <c r="F116" s="45">
        <f t="shared" si="37"/>
        <v>100.33835687220117</v>
      </c>
      <c r="G116" s="45">
        <f t="shared" si="38"/>
        <v>511.32050906963138</v>
      </c>
      <c r="H116" s="30"/>
    </row>
    <row r="117" spans="1:8" s="5" customFormat="1" ht="15.75" hidden="1" customHeight="1" x14ac:dyDescent="0.25">
      <c r="A117" s="105" t="s">
        <v>194</v>
      </c>
      <c r="B117" s="89" t="s">
        <v>195</v>
      </c>
      <c r="C117" s="59">
        <f t="shared" ref="C117:E117" si="49">C118</f>
        <v>0</v>
      </c>
      <c r="D117" s="58">
        <f t="shared" si="49"/>
        <v>0</v>
      </c>
      <c r="E117" s="58">
        <f t="shared" si="49"/>
        <v>0</v>
      </c>
      <c r="F117" s="28" t="e">
        <f t="shared" si="37"/>
        <v>#DIV/0!</v>
      </c>
      <c r="G117" s="28" t="e">
        <f t="shared" si="38"/>
        <v>#DIV/0!</v>
      </c>
      <c r="H117" s="30"/>
    </row>
    <row r="118" spans="1:8" s="5" customFormat="1" ht="51" hidden="1" customHeight="1" x14ac:dyDescent="0.25">
      <c r="A118" s="105" t="s">
        <v>329</v>
      </c>
      <c r="B118" s="89" t="s">
        <v>330</v>
      </c>
      <c r="C118" s="59"/>
      <c r="D118" s="58">
        <v>0</v>
      </c>
      <c r="E118" s="58">
        <v>0</v>
      </c>
      <c r="F118" s="28" t="e">
        <f t="shared" si="37"/>
        <v>#DIV/0!</v>
      </c>
      <c r="G118" s="28" t="e">
        <f t="shared" si="38"/>
        <v>#DIV/0!</v>
      </c>
      <c r="H118" s="116"/>
    </row>
    <row r="119" spans="1:8" s="5" customFormat="1" ht="67.5" customHeight="1" x14ac:dyDescent="0.25">
      <c r="A119" s="105" t="s">
        <v>196</v>
      </c>
      <c r="B119" s="89" t="s">
        <v>197</v>
      </c>
      <c r="C119" s="59">
        <f t="shared" ref="C119:E119" si="50">C120+C124</f>
        <v>13672</v>
      </c>
      <c r="D119" s="58">
        <f t="shared" si="50"/>
        <v>69672</v>
      </c>
      <c r="E119" s="58">
        <f t="shared" si="50"/>
        <v>69907.740000000005</v>
      </c>
      <c r="F119" s="28">
        <f t="shared" si="37"/>
        <v>100.33835687220117</v>
      </c>
      <c r="G119" s="28">
        <f t="shared" si="38"/>
        <v>511.32050906963138</v>
      </c>
      <c r="H119" s="117"/>
    </row>
    <row r="120" spans="1:8" s="7" customFormat="1" ht="94.5" customHeight="1" x14ac:dyDescent="0.25">
      <c r="A120" s="105" t="s">
        <v>198</v>
      </c>
      <c r="B120" s="89" t="s">
        <v>199</v>
      </c>
      <c r="C120" s="59">
        <v>13672</v>
      </c>
      <c r="D120" s="58">
        <v>69672</v>
      </c>
      <c r="E120" s="58">
        <v>69907.740000000005</v>
      </c>
      <c r="F120" s="28">
        <f t="shared" si="37"/>
        <v>100.33835687220117</v>
      </c>
      <c r="G120" s="28">
        <f t="shared" si="38"/>
        <v>511.32050906963138</v>
      </c>
      <c r="H120" s="22"/>
    </row>
    <row r="121" spans="1:8" s="7" customFormat="1" ht="102" hidden="1" x14ac:dyDescent="0.25">
      <c r="A121" s="105" t="s">
        <v>198</v>
      </c>
      <c r="B121" s="89" t="s">
        <v>199</v>
      </c>
      <c r="C121" s="59"/>
      <c r="D121" s="58"/>
      <c r="E121" s="58"/>
      <c r="F121" s="28" t="e">
        <f t="shared" si="37"/>
        <v>#DIV/0!</v>
      </c>
      <c r="G121" s="28" t="e">
        <f t="shared" si="38"/>
        <v>#DIV/0!</v>
      </c>
      <c r="H121" s="22"/>
    </row>
    <row r="122" spans="1:8" s="7" customFormat="1" ht="102" hidden="1" x14ac:dyDescent="0.25">
      <c r="A122" s="105" t="s">
        <v>198</v>
      </c>
      <c r="B122" s="89" t="s">
        <v>199</v>
      </c>
      <c r="C122" s="59"/>
      <c r="D122" s="58">
        <v>0</v>
      </c>
      <c r="E122" s="58">
        <v>0</v>
      </c>
      <c r="F122" s="28" t="e">
        <f t="shared" si="37"/>
        <v>#DIV/0!</v>
      </c>
      <c r="G122" s="28" t="e">
        <f t="shared" si="38"/>
        <v>#DIV/0!</v>
      </c>
      <c r="H122" s="22"/>
    </row>
    <row r="123" spans="1:8" s="7" customFormat="1" ht="102" hidden="1" x14ac:dyDescent="0.25">
      <c r="A123" s="105" t="s">
        <v>198</v>
      </c>
      <c r="B123" s="89" t="s">
        <v>199</v>
      </c>
      <c r="C123" s="59"/>
      <c r="D123" s="58">
        <v>0</v>
      </c>
      <c r="E123" s="58">
        <v>0</v>
      </c>
      <c r="F123" s="28" t="e">
        <f t="shared" si="37"/>
        <v>#DIV/0!</v>
      </c>
      <c r="G123" s="28" t="e">
        <f t="shared" si="38"/>
        <v>#DIV/0!</v>
      </c>
      <c r="H123" s="22"/>
    </row>
    <row r="124" spans="1:8" s="7" customFormat="1" ht="114.75" hidden="1" x14ac:dyDescent="0.25">
      <c r="A124" s="105" t="s">
        <v>200</v>
      </c>
      <c r="B124" s="89" t="s">
        <v>201</v>
      </c>
      <c r="C124" s="59"/>
      <c r="D124" s="58">
        <v>0</v>
      </c>
      <c r="E124" s="58">
        <v>0</v>
      </c>
      <c r="F124" s="28" t="e">
        <f t="shared" si="37"/>
        <v>#DIV/0!</v>
      </c>
      <c r="G124" s="28" t="e">
        <f t="shared" si="38"/>
        <v>#DIV/0!</v>
      </c>
      <c r="H124" s="22"/>
    </row>
    <row r="125" spans="1:8" s="7" customFormat="1" ht="25.5" hidden="1" x14ac:dyDescent="0.25">
      <c r="A125" s="105" t="s">
        <v>202</v>
      </c>
      <c r="B125" s="89" t="s">
        <v>203</v>
      </c>
      <c r="C125" s="59">
        <f t="shared" ref="C125:E125" si="51">C126</f>
        <v>0</v>
      </c>
      <c r="D125" s="58">
        <f t="shared" si="51"/>
        <v>0</v>
      </c>
      <c r="E125" s="58">
        <f t="shared" si="51"/>
        <v>0</v>
      </c>
      <c r="F125" s="28" t="e">
        <f t="shared" si="37"/>
        <v>#DIV/0!</v>
      </c>
      <c r="G125" s="28" t="e">
        <f t="shared" si="38"/>
        <v>#DIV/0!</v>
      </c>
      <c r="H125" s="22"/>
    </row>
    <row r="126" spans="1:8" s="7" customFormat="1" ht="140.25" hidden="1" x14ac:dyDescent="0.25">
      <c r="A126" s="105" t="s">
        <v>204</v>
      </c>
      <c r="B126" s="89" t="s">
        <v>205</v>
      </c>
      <c r="C126" s="59"/>
      <c r="D126" s="58">
        <v>0</v>
      </c>
      <c r="E126" s="59">
        <v>0</v>
      </c>
      <c r="F126" s="28" t="e">
        <f t="shared" si="37"/>
        <v>#DIV/0!</v>
      </c>
      <c r="G126" s="28" t="e">
        <f t="shared" si="38"/>
        <v>#DIV/0!</v>
      </c>
      <c r="H126" s="53"/>
    </row>
    <row r="127" spans="1:8" s="7" customFormat="1" ht="12.75" x14ac:dyDescent="0.25">
      <c r="A127" s="50" t="s">
        <v>69</v>
      </c>
      <c r="B127" s="79" t="s">
        <v>206</v>
      </c>
      <c r="C127" s="56">
        <f>C128+C210+C213</f>
        <v>284633778.89999998</v>
      </c>
      <c r="D127" s="56">
        <f>D128+D210+D213</f>
        <v>554770761.25000012</v>
      </c>
      <c r="E127" s="56">
        <f>E128+E210+E213</f>
        <v>477300790.45999992</v>
      </c>
      <c r="F127" s="28">
        <f t="shared" si="37"/>
        <v>86.035678842294047</v>
      </c>
      <c r="G127" s="28">
        <f t="shared" si="38"/>
        <v>167.68944020087278</v>
      </c>
      <c r="H127" s="22"/>
    </row>
    <row r="128" spans="1:8" s="7" customFormat="1" ht="38.25" hidden="1" x14ac:dyDescent="0.25">
      <c r="A128" s="50" t="s">
        <v>70</v>
      </c>
      <c r="B128" s="40" t="s">
        <v>71</v>
      </c>
      <c r="C128" s="61">
        <f>C129+C138+C171+C195</f>
        <v>284633778.89999998</v>
      </c>
      <c r="D128" s="49">
        <f>D129+D138+D171+D195</f>
        <v>554641151.04000008</v>
      </c>
      <c r="E128" s="49">
        <f>E129+E138+E171+E195</f>
        <v>477171180.24999994</v>
      </c>
      <c r="F128" s="28">
        <f t="shared" si="37"/>
        <v>86.032415617785077</v>
      </c>
      <c r="G128" s="28">
        <f t="shared" si="38"/>
        <v>167.64390442135254</v>
      </c>
      <c r="H128" s="22"/>
    </row>
    <row r="129" spans="1:8" s="7" customFormat="1" ht="42.75" customHeight="1" x14ac:dyDescent="0.25">
      <c r="A129" s="50" t="s">
        <v>207</v>
      </c>
      <c r="B129" s="41" t="s">
        <v>72</v>
      </c>
      <c r="C129" s="49">
        <f>C130+C132+C136</f>
        <v>74782900</v>
      </c>
      <c r="D129" s="49">
        <f>D130+D132+D136</f>
        <v>76656900</v>
      </c>
      <c r="E129" s="49">
        <f>E130+E132+E136</f>
        <v>76656900</v>
      </c>
      <c r="F129" s="28">
        <f t="shared" si="37"/>
        <v>100</v>
      </c>
      <c r="G129" s="28">
        <f t="shared" si="38"/>
        <v>102.50592047112374</v>
      </c>
      <c r="H129" s="54" t="s">
        <v>353</v>
      </c>
    </row>
    <row r="130" spans="1:8" s="7" customFormat="1" ht="25.5" x14ac:dyDescent="0.25">
      <c r="A130" s="50" t="s">
        <v>208</v>
      </c>
      <c r="B130" s="40" t="s">
        <v>209</v>
      </c>
      <c r="C130" s="61">
        <f>C131</f>
        <v>68793000</v>
      </c>
      <c r="D130" s="49">
        <f t="shared" ref="D130:E130" si="52">D131</f>
        <v>68793000</v>
      </c>
      <c r="E130" s="49">
        <f t="shared" si="52"/>
        <v>68793000</v>
      </c>
      <c r="F130" s="28">
        <f t="shared" si="37"/>
        <v>100</v>
      </c>
      <c r="G130" s="28">
        <f t="shared" si="38"/>
        <v>100</v>
      </c>
      <c r="H130" s="22"/>
    </row>
    <row r="131" spans="1:8" s="7" customFormat="1" ht="51" x14ac:dyDescent="0.25">
      <c r="A131" s="50" t="s">
        <v>210</v>
      </c>
      <c r="B131" s="40" t="s">
        <v>211</v>
      </c>
      <c r="C131" s="61">
        <v>68793000</v>
      </c>
      <c r="D131" s="49">
        <v>68793000</v>
      </c>
      <c r="E131" s="49">
        <v>68793000</v>
      </c>
      <c r="F131" s="28">
        <f t="shared" si="37"/>
        <v>100</v>
      </c>
      <c r="G131" s="28">
        <f t="shared" si="38"/>
        <v>100</v>
      </c>
      <c r="H131" s="22"/>
    </row>
    <row r="132" spans="1:8" s="7" customFormat="1" ht="38.25" x14ac:dyDescent="0.25">
      <c r="A132" s="50" t="s">
        <v>212</v>
      </c>
      <c r="B132" s="40" t="s">
        <v>213</v>
      </c>
      <c r="C132" s="61">
        <f>C133</f>
        <v>5989900</v>
      </c>
      <c r="D132" s="49">
        <f t="shared" ref="D132:E132" si="53">D133</f>
        <v>7249900</v>
      </c>
      <c r="E132" s="49">
        <f t="shared" si="53"/>
        <v>7249900</v>
      </c>
      <c r="F132" s="28">
        <f t="shared" si="37"/>
        <v>100</v>
      </c>
      <c r="G132" s="28">
        <f t="shared" si="38"/>
        <v>121.03540960617039</v>
      </c>
      <c r="H132" s="22"/>
    </row>
    <row r="133" spans="1:8" s="7" customFormat="1" ht="51" x14ac:dyDescent="0.25">
      <c r="A133" s="50" t="s">
        <v>214</v>
      </c>
      <c r="B133" s="40" t="s">
        <v>215</v>
      </c>
      <c r="C133" s="61">
        <v>5989900</v>
      </c>
      <c r="D133" s="49">
        <v>7249900</v>
      </c>
      <c r="E133" s="49">
        <v>7249900</v>
      </c>
      <c r="F133" s="28">
        <f t="shared" si="37"/>
        <v>100</v>
      </c>
      <c r="G133" s="28">
        <f t="shared" si="38"/>
        <v>121.03540960617039</v>
      </c>
      <c r="H133" s="22"/>
    </row>
    <row r="134" spans="1:8" s="7" customFormat="1" ht="127.5" hidden="1" x14ac:dyDescent="0.25">
      <c r="A134" s="50" t="s">
        <v>216</v>
      </c>
      <c r="B134" s="90" t="s">
        <v>217</v>
      </c>
      <c r="C134" s="61">
        <v>0</v>
      </c>
      <c r="D134" s="49">
        <f t="shared" ref="D134:E134" si="54">D135</f>
        <v>0</v>
      </c>
      <c r="E134" s="49">
        <f t="shared" si="54"/>
        <v>0</v>
      </c>
      <c r="F134" s="28" t="e">
        <f t="shared" si="37"/>
        <v>#DIV/0!</v>
      </c>
      <c r="G134" s="28" t="e">
        <f t="shared" si="38"/>
        <v>#DIV/0!</v>
      </c>
      <c r="H134" s="22"/>
    </row>
    <row r="135" spans="1:8" s="7" customFormat="1" ht="140.25" hidden="1" x14ac:dyDescent="0.25">
      <c r="A135" s="50" t="s">
        <v>218</v>
      </c>
      <c r="B135" s="90" t="s">
        <v>219</v>
      </c>
      <c r="C135" s="61">
        <v>0</v>
      </c>
      <c r="D135" s="49">
        <v>0</v>
      </c>
      <c r="E135" s="49">
        <v>0</v>
      </c>
      <c r="F135" s="28" t="e">
        <f t="shared" si="37"/>
        <v>#DIV/0!</v>
      </c>
      <c r="G135" s="28" t="e">
        <f t="shared" si="38"/>
        <v>#DIV/0!</v>
      </c>
      <c r="H135" s="22"/>
    </row>
    <row r="136" spans="1:8" s="7" customFormat="1" ht="12.75" x14ac:dyDescent="0.25">
      <c r="A136" s="50" t="s">
        <v>220</v>
      </c>
      <c r="B136" s="90" t="s">
        <v>221</v>
      </c>
      <c r="C136" s="61">
        <v>0</v>
      </c>
      <c r="D136" s="49">
        <f t="shared" ref="D136:E136" si="55">D137</f>
        <v>614000</v>
      </c>
      <c r="E136" s="49">
        <f t="shared" si="55"/>
        <v>614000</v>
      </c>
      <c r="F136" s="28">
        <f t="shared" si="37"/>
        <v>100</v>
      </c>
      <c r="G136" s="28" t="e">
        <f t="shared" si="38"/>
        <v>#DIV/0!</v>
      </c>
      <c r="H136" s="22"/>
    </row>
    <row r="137" spans="1:8" s="7" customFormat="1" ht="25.5" x14ac:dyDescent="0.25">
      <c r="A137" s="50" t="s">
        <v>220</v>
      </c>
      <c r="B137" s="90" t="s">
        <v>222</v>
      </c>
      <c r="C137" s="61">
        <v>0</v>
      </c>
      <c r="D137" s="49">
        <v>614000</v>
      </c>
      <c r="E137" s="49">
        <v>614000</v>
      </c>
      <c r="F137" s="28">
        <f t="shared" si="37"/>
        <v>100</v>
      </c>
      <c r="G137" s="28" t="e">
        <f t="shared" si="38"/>
        <v>#DIV/0!</v>
      </c>
      <c r="H137" s="22"/>
    </row>
    <row r="138" spans="1:8" s="7" customFormat="1" ht="84" customHeight="1" x14ac:dyDescent="0.25">
      <c r="A138" s="106" t="s">
        <v>223</v>
      </c>
      <c r="B138" s="91" t="s">
        <v>224</v>
      </c>
      <c r="C138" s="49">
        <f>C139+C161+C157+C151+C149+C147+C141+C143+C159+C145+C153+C155</f>
        <v>39923796.460000001</v>
      </c>
      <c r="D138" s="49">
        <f>D139+D161+D157+D151+D149+D147+D141+D143+D159+D145+D153+D155</f>
        <v>288611212.35000002</v>
      </c>
      <c r="E138" s="49">
        <f>E139+E161+E157+E151+E149+E147+E141+E143+E159+E145+E153+E155</f>
        <v>214730484.38999996</v>
      </c>
      <c r="F138" s="28">
        <f t="shared" si="37"/>
        <v>74.401296693073519</v>
      </c>
      <c r="G138" s="28">
        <f t="shared" si="38"/>
        <v>537.85086447161984</v>
      </c>
      <c r="H138" s="32" t="s">
        <v>352</v>
      </c>
    </row>
    <row r="139" spans="1:8" s="7" customFormat="1" ht="54" customHeight="1" x14ac:dyDescent="0.25">
      <c r="A139" s="50" t="s">
        <v>225</v>
      </c>
      <c r="B139" s="40" t="s">
        <v>226</v>
      </c>
      <c r="C139" s="61">
        <f>C140</f>
        <v>0</v>
      </c>
      <c r="D139" s="49">
        <f t="shared" ref="D139:E139" si="56">D140</f>
        <v>0</v>
      </c>
      <c r="E139" s="61">
        <f t="shared" si="56"/>
        <v>0</v>
      </c>
      <c r="F139" s="28" t="e">
        <f t="shared" si="37"/>
        <v>#DIV/0!</v>
      </c>
      <c r="G139" s="28" t="e">
        <f t="shared" si="38"/>
        <v>#DIV/0!</v>
      </c>
      <c r="H139" s="22"/>
    </row>
    <row r="140" spans="1:8" s="7" customFormat="1" ht="51" x14ac:dyDescent="0.25">
      <c r="A140" s="50" t="s">
        <v>227</v>
      </c>
      <c r="B140" s="40" t="s">
        <v>228</v>
      </c>
      <c r="C140" s="61">
        <v>0</v>
      </c>
      <c r="D140" s="49">
        <v>0</v>
      </c>
      <c r="E140" s="61">
        <v>0</v>
      </c>
      <c r="F140" s="28" t="e">
        <f t="shared" si="37"/>
        <v>#DIV/0!</v>
      </c>
      <c r="G140" s="28" t="e">
        <f t="shared" si="38"/>
        <v>#DIV/0!</v>
      </c>
      <c r="H140" s="22"/>
    </row>
    <row r="141" spans="1:8" s="7" customFormat="1" ht="63.75" x14ac:dyDescent="0.25">
      <c r="A141" s="50" t="s">
        <v>333</v>
      </c>
      <c r="B141" s="40" t="s">
        <v>331</v>
      </c>
      <c r="C141" s="61">
        <f>C142</f>
        <v>0</v>
      </c>
      <c r="D141" s="49">
        <f t="shared" ref="D141:E141" si="57">D142</f>
        <v>0</v>
      </c>
      <c r="E141" s="49">
        <f t="shared" si="57"/>
        <v>0</v>
      </c>
      <c r="F141" s="28" t="e">
        <f t="shared" si="37"/>
        <v>#DIV/0!</v>
      </c>
      <c r="G141" s="28" t="e">
        <f t="shared" si="38"/>
        <v>#DIV/0!</v>
      </c>
      <c r="H141" s="22"/>
    </row>
    <row r="142" spans="1:8" s="7" customFormat="1" ht="76.5" x14ac:dyDescent="0.25">
      <c r="A142" s="50" t="s">
        <v>334</v>
      </c>
      <c r="B142" s="40" t="s">
        <v>332</v>
      </c>
      <c r="C142" s="61"/>
      <c r="D142" s="49">
        <v>0</v>
      </c>
      <c r="E142" s="61">
        <v>0</v>
      </c>
      <c r="F142" s="28" t="e">
        <f t="shared" si="37"/>
        <v>#DIV/0!</v>
      </c>
      <c r="G142" s="28" t="e">
        <f t="shared" si="38"/>
        <v>#DIV/0!</v>
      </c>
      <c r="H142" s="22"/>
    </row>
    <row r="143" spans="1:8" s="7" customFormat="1" ht="38.25" x14ac:dyDescent="0.25">
      <c r="A143" s="50" t="s">
        <v>337</v>
      </c>
      <c r="B143" s="40" t="s">
        <v>336</v>
      </c>
      <c r="C143" s="61">
        <f>C144</f>
        <v>22077206.059999999</v>
      </c>
      <c r="D143" s="49">
        <f t="shared" ref="D143:E143" si="58">D144</f>
        <v>19944650.809999999</v>
      </c>
      <c r="E143" s="49">
        <f t="shared" si="58"/>
        <v>18732747.059999999</v>
      </c>
      <c r="F143" s="28">
        <f t="shared" si="37"/>
        <v>93.923665239642276</v>
      </c>
      <c r="G143" s="28">
        <f t="shared" si="38"/>
        <v>84.851076758034296</v>
      </c>
      <c r="H143" s="22"/>
    </row>
    <row r="144" spans="1:8" s="7" customFormat="1" ht="51" x14ac:dyDescent="0.25">
      <c r="A144" s="50" t="s">
        <v>338</v>
      </c>
      <c r="B144" s="40" t="s">
        <v>335</v>
      </c>
      <c r="C144" s="61">
        <v>22077206.059999999</v>
      </c>
      <c r="D144" s="49">
        <v>19944650.809999999</v>
      </c>
      <c r="E144" s="61">
        <v>18732747.059999999</v>
      </c>
      <c r="F144" s="28">
        <f t="shared" si="37"/>
        <v>93.923665239642276</v>
      </c>
      <c r="G144" s="28">
        <f t="shared" si="38"/>
        <v>84.851076758034296</v>
      </c>
      <c r="H144" s="22"/>
    </row>
    <row r="145" spans="1:8" s="62" customFormat="1" ht="89.25" x14ac:dyDescent="0.25">
      <c r="A145" s="107" t="s">
        <v>366</v>
      </c>
      <c r="B145" s="82" t="s">
        <v>364</v>
      </c>
      <c r="C145" s="61">
        <f>C146</f>
        <v>447628.79999999999</v>
      </c>
      <c r="D145" s="61">
        <f>D146</f>
        <v>447628.79999999999</v>
      </c>
      <c r="E145" s="61">
        <f>E146</f>
        <v>447628.79999999999</v>
      </c>
      <c r="F145" s="45">
        <f t="shared" si="37"/>
        <v>100.00000000000001</v>
      </c>
      <c r="G145" s="45">
        <f t="shared" si="38"/>
        <v>100.00000000000001</v>
      </c>
      <c r="H145" s="22"/>
    </row>
    <row r="146" spans="1:8" s="62" customFormat="1" ht="102" x14ac:dyDescent="0.25">
      <c r="A146" s="107" t="s">
        <v>367</v>
      </c>
      <c r="B146" s="82" t="s">
        <v>365</v>
      </c>
      <c r="C146" s="61">
        <v>447628.79999999999</v>
      </c>
      <c r="D146" s="61">
        <v>447628.79999999999</v>
      </c>
      <c r="E146" s="61">
        <v>447628.79999999999</v>
      </c>
      <c r="F146" s="45">
        <f t="shared" si="37"/>
        <v>100.00000000000001</v>
      </c>
      <c r="G146" s="45">
        <f t="shared" si="38"/>
        <v>100.00000000000001</v>
      </c>
      <c r="H146" s="22"/>
    </row>
    <row r="147" spans="1:8" s="7" customFormat="1" ht="76.5" x14ac:dyDescent="0.25">
      <c r="A147" s="108" t="s">
        <v>229</v>
      </c>
      <c r="B147" s="92" t="s">
        <v>230</v>
      </c>
      <c r="C147" s="61">
        <f>C148</f>
        <v>4644191.1399999997</v>
      </c>
      <c r="D147" s="49">
        <f>D148</f>
        <v>4644191.1399999997</v>
      </c>
      <c r="E147" s="61">
        <f>E148</f>
        <v>3937654.69</v>
      </c>
      <c r="F147" s="28">
        <f t="shared" si="37"/>
        <v>84.786662979594766</v>
      </c>
      <c r="G147" s="28">
        <f t="shared" si="38"/>
        <v>84.786662979594766</v>
      </c>
      <c r="H147" s="32"/>
    </row>
    <row r="148" spans="1:8" s="7" customFormat="1" ht="89.25" x14ac:dyDescent="0.25">
      <c r="A148" s="108" t="s">
        <v>231</v>
      </c>
      <c r="B148" s="92" t="s">
        <v>232</v>
      </c>
      <c r="C148" s="61">
        <v>4644191.1399999997</v>
      </c>
      <c r="D148" s="49">
        <v>4644191.1399999997</v>
      </c>
      <c r="E148" s="61">
        <v>3937654.69</v>
      </c>
      <c r="F148" s="28">
        <f t="shared" si="37"/>
        <v>84.786662979594766</v>
      </c>
      <c r="G148" s="28">
        <f t="shared" si="38"/>
        <v>84.786662979594766</v>
      </c>
      <c r="H148" s="22"/>
    </row>
    <row r="149" spans="1:8" s="7" customFormat="1" ht="63.75" x14ac:dyDescent="0.25">
      <c r="A149" s="108" t="s">
        <v>233</v>
      </c>
      <c r="B149" s="92" t="s">
        <v>234</v>
      </c>
      <c r="C149" s="61">
        <f>C150</f>
        <v>3274136</v>
      </c>
      <c r="D149" s="49">
        <f t="shared" ref="D149:E149" si="59">D150</f>
        <v>3274136</v>
      </c>
      <c r="E149" s="61">
        <f t="shared" si="59"/>
        <v>3274136</v>
      </c>
      <c r="F149" s="28">
        <f t="shared" si="37"/>
        <v>100</v>
      </c>
      <c r="G149" s="28">
        <f t="shared" si="38"/>
        <v>100</v>
      </c>
      <c r="H149" s="22"/>
    </row>
    <row r="150" spans="1:8" s="7" customFormat="1" ht="76.5" x14ac:dyDescent="0.25">
      <c r="A150" s="108" t="s">
        <v>235</v>
      </c>
      <c r="B150" s="92" t="s">
        <v>236</v>
      </c>
      <c r="C150" s="61">
        <v>3274136</v>
      </c>
      <c r="D150" s="49">
        <v>3274136</v>
      </c>
      <c r="E150" s="61">
        <v>3274136</v>
      </c>
      <c r="F150" s="28">
        <f t="shared" si="37"/>
        <v>100</v>
      </c>
      <c r="G150" s="28">
        <f t="shared" si="38"/>
        <v>100</v>
      </c>
      <c r="H150" s="22"/>
    </row>
    <row r="151" spans="1:8" s="7" customFormat="1" ht="38.25" x14ac:dyDescent="0.25">
      <c r="A151" s="108" t="s">
        <v>237</v>
      </c>
      <c r="B151" s="92" t="s">
        <v>238</v>
      </c>
      <c r="C151" s="61">
        <f>C152</f>
        <v>5230728</v>
      </c>
      <c r="D151" s="49">
        <f t="shared" ref="D151:E151" si="60">D152</f>
        <v>5230728</v>
      </c>
      <c r="E151" s="61">
        <f t="shared" si="60"/>
        <v>5230728</v>
      </c>
      <c r="F151" s="28">
        <f t="shared" si="37"/>
        <v>100</v>
      </c>
      <c r="G151" s="28">
        <f t="shared" si="38"/>
        <v>100</v>
      </c>
      <c r="H151" s="22"/>
    </row>
    <row r="152" spans="1:8" s="7" customFormat="1" ht="41.25" customHeight="1" x14ac:dyDescent="0.25">
      <c r="A152" s="108" t="s">
        <v>239</v>
      </c>
      <c r="B152" s="92" t="s">
        <v>240</v>
      </c>
      <c r="C152" s="61">
        <v>5230728</v>
      </c>
      <c r="D152" s="49">
        <v>5230728</v>
      </c>
      <c r="E152" s="49">
        <v>5230728</v>
      </c>
      <c r="F152" s="28">
        <f t="shared" si="37"/>
        <v>100</v>
      </c>
      <c r="G152" s="28">
        <f t="shared" si="38"/>
        <v>100</v>
      </c>
      <c r="H152" s="22"/>
    </row>
    <row r="153" spans="1:8" s="62" customFormat="1" ht="25.5" x14ac:dyDescent="0.25">
      <c r="A153" s="75" t="s">
        <v>369</v>
      </c>
      <c r="B153" s="39" t="s">
        <v>370</v>
      </c>
      <c r="C153" s="61">
        <f>C154</f>
        <v>343712.46</v>
      </c>
      <c r="D153" s="61">
        <f>D154</f>
        <v>0</v>
      </c>
      <c r="E153" s="61">
        <f>E154</f>
        <v>0</v>
      </c>
      <c r="F153" s="45" t="e">
        <f t="shared" si="37"/>
        <v>#DIV/0!</v>
      </c>
      <c r="G153" s="45">
        <f t="shared" si="38"/>
        <v>0</v>
      </c>
      <c r="H153" s="22"/>
    </row>
    <row r="154" spans="1:8" s="62" customFormat="1" ht="38.25" x14ac:dyDescent="0.25">
      <c r="A154" s="76" t="s">
        <v>371</v>
      </c>
      <c r="B154" s="39" t="s">
        <v>372</v>
      </c>
      <c r="C154" s="61">
        <v>343712.46</v>
      </c>
      <c r="D154" s="61">
        <v>0</v>
      </c>
      <c r="E154" s="61">
        <v>0</v>
      </c>
      <c r="F154" s="45" t="e">
        <f t="shared" si="37"/>
        <v>#DIV/0!</v>
      </c>
      <c r="G154" s="45">
        <f t="shared" si="38"/>
        <v>0</v>
      </c>
      <c r="H154" s="22"/>
    </row>
    <row r="155" spans="1:8" s="62" customFormat="1" ht="32.25" customHeight="1" x14ac:dyDescent="0.25">
      <c r="A155" s="64" t="s">
        <v>373</v>
      </c>
      <c r="B155" s="39" t="s">
        <v>374</v>
      </c>
      <c r="C155" s="61">
        <f>C156</f>
        <v>2873831</v>
      </c>
      <c r="D155" s="61">
        <f>D156</f>
        <v>2947197.23</v>
      </c>
      <c r="E155" s="61">
        <f>E156</f>
        <v>2947197.23</v>
      </c>
      <c r="F155" s="45">
        <f t="shared" si="37"/>
        <v>100</v>
      </c>
      <c r="G155" s="45">
        <f t="shared" si="38"/>
        <v>102.55290690371145</v>
      </c>
      <c r="H155" s="22"/>
    </row>
    <row r="156" spans="1:8" s="62" customFormat="1" ht="41.25" customHeight="1" x14ac:dyDescent="0.25">
      <c r="A156" s="64" t="s">
        <v>375</v>
      </c>
      <c r="B156" s="39" t="s">
        <v>376</v>
      </c>
      <c r="C156" s="61">
        <v>2873831</v>
      </c>
      <c r="D156" s="61">
        <v>2947197.23</v>
      </c>
      <c r="E156" s="61">
        <v>2947197.23</v>
      </c>
      <c r="F156" s="45">
        <f t="shared" si="37"/>
        <v>100</v>
      </c>
      <c r="G156" s="45">
        <f t="shared" si="38"/>
        <v>102.55290690371145</v>
      </c>
      <c r="H156" s="22"/>
    </row>
    <row r="157" spans="1:8" s="7" customFormat="1" ht="25.5" x14ac:dyDescent="0.25">
      <c r="A157" s="108" t="s">
        <v>241</v>
      </c>
      <c r="B157" s="40" t="s">
        <v>242</v>
      </c>
      <c r="C157" s="61">
        <f>C158</f>
        <v>65657</v>
      </c>
      <c r="D157" s="49">
        <f>D158</f>
        <v>65657</v>
      </c>
      <c r="E157" s="61">
        <f>E158</f>
        <v>65657</v>
      </c>
      <c r="F157" s="28">
        <f t="shared" si="37"/>
        <v>99.999999999999986</v>
      </c>
      <c r="G157" s="28">
        <f t="shared" si="38"/>
        <v>99.999999999999986</v>
      </c>
      <c r="H157" s="22"/>
    </row>
    <row r="158" spans="1:8" s="7" customFormat="1" ht="38.25" x14ac:dyDescent="0.25">
      <c r="A158" s="108" t="s">
        <v>243</v>
      </c>
      <c r="B158" s="40" t="s">
        <v>244</v>
      </c>
      <c r="C158" s="61">
        <v>65657</v>
      </c>
      <c r="D158" s="49">
        <v>65657</v>
      </c>
      <c r="E158" s="61">
        <v>65657</v>
      </c>
      <c r="F158" s="28">
        <f t="shared" si="37"/>
        <v>99.999999999999986</v>
      </c>
      <c r="G158" s="28">
        <f t="shared" si="38"/>
        <v>99.999999999999986</v>
      </c>
      <c r="H158" s="22"/>
    </row>
    <row r="159" spans="1:8" s="62" customFormat="1" ht="127.5" x14ac:dyDescent="0.25">
      <c r="A159" s="98" t="s">
        <v>384</v>
      </c>
      <c r="B159" s="82" t="s">
        <v>385</v>
      </c>
      <c r="C159" s="61">
        <f>C160</f>
        <v>0</v>
      </c>
      <c r="D159" s="61">
        <f>D160</f>
        <v>130000000</v>
      </c>
      <c r="E159" s="61">
        <f>E160</f>
        <v>73972798.379999995</v>
      </c>
      <c r="F159" s="45">
        <f t="shared" si="37"/>
        <v>56.902152599999994</v>
      </c>
      <c r="G159" s="45" t="e">
        <f t="shared" si="38"/>
        <v>#DIV/0!</v>
      </c>
      <c r="H159" s="22"/>
    </row>
    <row r="160" spans="1:8" s="62" customFormat="1" ht="127.5" x14ac:dyDescent="0.25">
      <c r="A160" s="98" t="s">
        <v>386</v>
      </c>
      <c r="B160" s="82" t="s">
        <v>387</v>
      </c>
      <c r="C160" s="61">
        <v>0</v>
      </c>
      <c r="D160" s="61">
        <v>130000000</v>
      </c>
      <c r="E160" s="61">
        <v>73972798.379999995</v>
      </c>
      <c r="F160" s="45">
        <f t="shared" si="37"/>
        <v>56.902152599999994</v>
      </c>
      <c r="G160" s="45" t="e">
        <f t="shared" si="38"/>
        <v>#DIV/0!</v>
      </c>
      <c r="H160" s="22"/>
    </row>
    <row r="161" spans="1:8" s="7" customFormat="1" ht="12.75" x14ac:dyDescent="0.25">
      <c r="A161" s="50" t="s">
        <v>245</v>
      </c>
      <c r="B161" s="41" t="s">
        <v>246</v>
      </c>
      <c r="C161" s="61">
        <f t="shared" ref="C161:E161" si="61">C162</f>
        <v>966706</v>
      </c>
      <c r="D161" s="49">
        <f t="shared" si="61"/>
        <v>122057023.36999999</v>
      </c>
      <c r="E161" s="61">
        <f t="shared" si="61"/>
        <v>106121937.22999997</v>
      </c>
      <c r="F161" s="28">
        <f t="shared" si="37"/>
        <v>86.944556159054542</v>
      </c>
      <c r="G161" s="28">
        <f t="shared" si="38"/>
        <v>10977.684759378753</v>
      </c>
      <c r="H161" s="22"/>
    </row>
    <row r="162" spans="1:8" s="7" customFormat="1" ht="25.5" x14ac:dyDescent="0.25">
      <c r="A162" s="50" t="s">
        <v>247</v>
      </c>
      <c r="B162" s="41" t="s">
        <v>248</v>
      </c>
      <c r="C162" s="61">
        <f>SUM(C163:C170)</f>
        <v>966706</v>
      </c>
      <c r="D162" s="49">
        <f>SUM(D163:D170)</f>
        <v>122057023.36999999</v>
      </c>
      <c r="E162" s="49">
        <f t="shared" ref="E162" si="62">SUM(E163:E170)</f>
        <v>106121937.22999997</v>
      </c>
      <c r="F162" s="28">
        <f t="shared" si="37"/>
        <v>86.944556159054542</v>
      </c>
      <c r="G162" s="28">
        <f t="shared" si="38"/>
        <v>10977.684759378753</v>
      </c>
      <c r="H162" s="22"/>
    </row>
    <row r="163" spans="1:8" s="7" customFormat="1" ht="92.25" customHeight="1" x14ac:dyDescent="0.25">
      <c r="A163" s="50"/>
      <c r="B163" s="73" t="s">
        <v>377</v>
      </c>
      <c r="C163" s="61">
        <v>0</v>
      </c>
      <c r="D163" s="49">
        <v>119756236.28</v>
      </c>
      <c r="E163" s="61">
        <v>103849950.38</v>
      </c>
      <c r="F163" s="28">
        <f t="shared" ref="F163:F217" si="63">E163/D163%</f>
        <v>86.717780723494187</v>
      </c>
      <c r="G163" s="28" t="e">
        <f t="shared" ref="G163:G217" si="64">E163/C163%</f>
        <v>#DIV/0!</v>
      </c>
      <c r="H163" s="22"/>
    </row>
    <row r="164" spans="1:8" s="7" customFormat="1" ht="38.25" x14ac:dyDescent="0.25">
      <c r="A164" s="50"/>
      <c r="B164" s="41" t="s">
        <v>249</v>
      </c>
      <c r="C164" s="61">
        <v>396180</v>
      </c>
      <c r="D164" s="49">
        <v>256680</v>
      </c>
      <c r="E164" s="49">
        <v>256680</v>
      </c>
      <c r="F164" s="28">
        <f t="shared" si="63"/>
        <v>100</v>
      </c>
      <c r="G164" s="28">
        <f t="shared" si="64"/>
        <v>64.788732394366193</v>
      </c>
      <c r="H164" s="22"/>
    </row>
    <row r="165" spans="1:8" s="7" customFormat="1" ht="76.5" x14ac:dyDescent="0.25">
      <c r="A165" s="50"/>
      <c r="B165" s="74" t="s">
        <v>378</v>
      </c>
      <c r="C165" s="61">
        <v>0</v>
      </c>
      <c r="D165" s="49">
        <v>1042810</v>
      </c>
      <c r="E165" s="49">
        <v>1014009.85</v>
      </c>
      <c r="F165" s="28">
        <f t="shared" si="63"/>
        <v>97.238216933094236</v>
      </c>
      <c r="G165" s="28" t="e">
        <f t="shared" si="64"/>
        <v>#DIV/0!</v>
      </c>
      <c r="H165" s="22"/>
    </row>
    <row r="166" spans="1:8" s="7" customFormat="1" ht="38.25" x14ac:dyDescent="0.25">
      <c r="A166" s="50"/>
      <c r="B166" s="48" t="s">
        <v>339</v>
      </c>
      <c r="C166" s="61"/>
      <c r="D166" s="49">
        <v>87058.63</v>
      </c>
      <c r="E166" s="49">
        <v>87058.63</v>
      </c>
      <c r="F166" s="49">
        <f t="shared" si="63"/>
        <v>100</v>
      </c>
      <c r="G166" s="47"/>
      <c r="H166" s="47"/>
    </row>
    <row r="167" spans="1:8" s="7" customFormat="1" ht="51" x14ac:dyDescent="0.25">
      <c r="A167" s="50"/>
      <c r="B167" s="39" t="s">
        <v>379</v>
      </c>
      <c r="C167" s="61">
        <v>0</v>
      </c>
      <c r="D167" s="49">
        <v>343712.46</v>
      </c>
      <c r="E167" s="49">
        <v>343712.46</v>
      </c>
      <c r="F167" s="28">
        <f t="shared" si="63"/>
        <v>100</v>
      </c>
      <c r="G167" s="28" t="e">
        <f t="shared" si="64"/>
        <v>#DIV/0!</v>
      </c>
      <c r="H167" s="22"/>
    </row>
    <row r="168" spans="1:8" s="7" customFormat="1" ht="76.5" hidden="1" x14ac:dyDescent="0.25">
      <c r="A168" s="50"/>
      <c r="B168" s="41" t="s">
        <v>250</v>
      </c>
      <c r="C168" s="61">
        <v>0</v>
      </c>
      <c r="D168" s="49">
        <v>0</v>
      </c>
      <c r="E168" s="49">
        <v>0</v>
      </c>
      <c r="F168" s="28" t="e">
        <f t="shared" si="63"/>
        <v>#DIV/0!</v>
      </c>
      <c r="G168" s="28" t="e">
        <f t="shared" si="64"/>
        <v>#DIV/0!</v>
      </c>
      <c r="H168" s="22"/>
    </row>
    <row r="169" spans="1:8" s="7" customFormat="1" ht="51" x14ac:dyDescent="0.25">
      <c r="A169" s="50"/>
      <c r="B169" s="41" t="s">
        <v>251</v>
      </c>
      <c r="C169" s="61">
        <v>223304</v>
      </c>
      <c r="D169" s="49">
        <v>223304</v>
      </c>
      <c r="E169" s="49">
        <v>223304</v>
      </c>
      <c r="F169" s="28">
        <f t="shared" si="63"/>
        <v>100</v>
      </c>
      <c r="G169" s="28">
        <f t="shared" si="64"/>
        <v>100</v>
      </c>
      <c r="H169" s="22"/>
    </row>
    <row r="170" spans="1:8" s="7" customFormat="1" ht="51" x14ac:dyDescent="0.25">
      <c r="A170" s="50"/>
      <c r="B170" s="41" t="s">
        <v>252</v>
      </c>
      <c r="C170" s="61">
        <v>347222</v>
      </c>
      <c r="D170" s="49">
        <v>347222</v>
      </c>
      <c r="E170" s="49">
        <v>347221.91</v>
      </c>
      <c r="F170" s="28">
        <f t="shared" si="63"/>
        <v>99.999974079983403</v>
      </c>
      <c r="G170" s="28">
        <f t="shared" si="64"/>
        <v>99.999974079983403</v>
      </c>
      <c r="H170" s="22"/>
    </row>
    <row r="171" spans="1:8" s="7" customFormat="1" ht="45" customHeight="1" x14ac:dyDescent="0.25">
      <c r="A171" s="50" t="s">
        <v>253</v>
      </c>
      <c r="B171" s="41" t="s">
        <v>73</v>
      </c>
      <c r="C171" s="61">
        <f>C172+C183+C185+C187+C189+C191</f>
        <v>154876851.09999999</v>
      </c>
      <c r="D171" s="49">
        <f t="shared" ref="D171:E171" si="65">D172+D183+D185+D187+D189+D191+D193</f>
        <v>167848982.09999999</v>
      </c>
      <c r="E171" s="49">
        <f t="shared" si="65"/>
        <v>165537553.41</v>
      </c>
      <c r="F171" s="28">
        <f t="shared" si="63"/>
        <v>98.622911702483293</v>
      </c>
      <c r="G171" s="28">
        <f t="shared" si="64"/>
        <v>106.88334133492724</v>
      </c>
      <c r="H171" s="118" t="s">
        <v>351</v>
      </c>
    </row>
    <row r="172" spans="1:8" s="7" customFormat="1" ht="42.75" customHeight="1" x14ac:dyDescent="0.25">
      <c r="A172" s="50" t="s">
        <v>254</v>
      </c>
      <c r="B172" s="40" t="s">
        <v>255</v>
      </c>
      <c r="C172" s="61">
        <f>C173</f>
        <v>141211849.09999999</v>
      </c>
      <c r="D172" s="49">
        <f>D173</f>
        <v>154226980.09999999</v>
      </c>
      <c r="E172" s="49">
        <f t="shared" ref="E172" si="66">E173</f>
        <v>153147580.03</v>
      </c>
      <c r="F172" s="28">
        <f t="shared" si="63"/>
        <v>99.300122410942549</v>
      </c>
      <c r="G172" s="28">
        <f t="shared" si="64"/>
        <v>108.45235793318425</v>
      </c>
      <c r="H172" s="119"/>
    </row>
    <row r="173" spans="1:8" s="7" customFormat="1" ht="51" x14ac:dyDescent="0.25">
      <c r="A173" s="50" t="s">
        <v>256</v>
      </c>
      <c r="B173" s="40" t="s">
        <v>257</v>
      </c>
      <c r="C173" s="49">
        <f>SUM(C174:C182)</f>
        <v>141211849.09999999</v>
      </c>
      <c r="D173" s="49">
        <f>SUM(D174:D182)</f>
        <v>154226980.09999999</v>
      </c>
      <c r="E173" s="49">
        <f>SUM(E174:E182)</f>
        <v>153147580.03</v>
      </c>
      <c r="F173" s="28">
        <f t="shared" si="63"/>
        <v>99.300122410942549</v>
      </c>
      <c r="G173" s="28">
        <f t="shared" si="64"/>
        <v>108.45235793318425</v>
      </c>
      <c r="H173" s="42"/>
    </row>
    <row r="174" spans="1:8" s="7" customFormat="1" ht="45.75" customHeight="1" x14ac:dyDescent="0.25">
      <c r="A174" s="50"/>
      <c r="B174" s="40" t="s">
        <v>258</v>
      </c>
      <c r="C174" s="61">
        <v>928000</v>
      </c>
      <c r="D174" s="49">
        <v>928000</v>
      </c>
      <c r="E174" s="49">
        <v>928000</v>
      </c>
      <c r="F174" s="28">
        <f t="shared" si="63"/>
        <v>100</v>
      </c>
      <c r="G174" s="28">
        <f t="shared" si="64"/>
        <v>100</v>
      </c>
      <c r="H174" s="42"/>
    </row>
    <row r="175" spans="1:8" s="7" customFormat="1" ht="42" customHeight="1" x14ac:dyDescent="0.25">
      <c r="A175" s="50"/>
      <c r="B175" s="40" t="s">
        <v>259</v>
      </c>
      <c r="C175" s="61">
        <v>128642792</v>
      </c>
      <c r="D175" s="49">
        <v>144836123</v>
      </c>
      <c r="E175" s="49">
        <v>144836123</v>
      </c>
      <c r="F175" s="28">
        <f t="shared" si="63"/>
        <v>100</v>
      </c>
      <c r="G175" s="28">
        <f t="shared" si="64"/>
        <v>112.58782614108686</v>
      </c>
      <c r="H175" s="22"/>
    </row>
    <row r="176" spans="1:8" s="7" customFormat="1" ht="114.75" customHeight="1" x14ac:dyDescent="0.25">
      <c r="A176" s="50"/>
      <c r="B176" s="40" t="s">
        <v>260</v>
      </c>
      <c r="C176" s="61">
        <v>122400</v>
      </c>
      <c r="D176" s="49">
        <v>114300</v>
      </c>
      <c r="E176" s="49">
        <v>113400</v>
      </c>
      <c r="F176" s="28">
        <f t="shared" si="63"/>
        <v>99.212598425196845</v>
      </c>
      <c r="G176" s="28">
        <f t="shared" si="64"/>
        <v>92.647058823529406</v>
      </c>
      <c r="H176" s="22"/>
    </row>
    <row r="177" spans="1:8" s="7" customFormat="1" ht="153" customHeight="1" x14ac:dyDescent="0.25">
      <c r="A177" s="50"/>
      <c r="B177" s="40" t="s">
        <v>261</v>
      </c>
      <c r="C177" s="61">
        <v>1194672</v>
      </c>
      <c r="D177" s="49">
        <v>1194672</v>
      </c>
      <c r="E177" s="49">
        <v>1194472</v>
      </c>
      <c r="F177" s="28">
        <f t="shared" si="63"/>
        <v>99.983259003308021</v>
      </c>
      <c r="G177" s="28">
        <f t="shared" si="64"/>
        <v>99.983259003308021</v>
      </c>
      <c r="H177" s="22"/>
    </row>
    <row r="178" spans="1:8" s="7" customFormat="1" ht="92.25" customHeight="1" x14ac:dyDescent="0.25">
      <c r="A178" s="50"/>
      <c r="B178" s="40" t="s">
        <v>262</v>
      </c>
      <c r="C178" s="61">
        <v>298618</v>
      </c>
      <c r="D178" s="49">
        <v>298618</v>
      </c>
      <c r="E178" s="49">
        <v>298618</v>
      </c>
      <c r="F178" s="28">
        <f t="shared" si="63"/>
        <v>100</v>
      </c>
      <c r="G178" s="28">
        <f t="shared" si="64"/>
        <v>100</v>
      </c>
      <c r="H178" s="22"/>
    </row>
    <row r="179" spans="1:8" s="7" customFormat="1" ht="81.75" customHeight="1" x14ac:dyDescent="0.25">
      <c r="A179" s="50"/>
      <c r="B179" s="40" t="s">
        <v>263</v>
      </c>
      <c r="C179" s="61">
        <v>119600</v>
      </c>
      <c r="D179" s="49">
        <v>119600</v>
      </c>
      <c r="E179" s="49">
        <v>36800</v>
      </c>
      <c r="F179" s="28">
        <f t="shared" si="63"/>
        <v>30.76923076923077</v>
      </c>
      <c r="G179" s="28">
        <f t="shared" si="64"/>
        <v>30.76923076923077</v>
      </c>
      <c r="H179" s="22"/>
    </row>
    <row r="180" spans="1:8" s="7" customFormat="1" ht="130.5" customHeight="1" x14ac:dyDescent="0.25">
      <c r="A180" s="50"/>
      <c r="B180" s="40" t="s">
        <v>264</v>
      </c>
      <c r="C180" s="61">
        <v>9718300</v>
      </c>
      <c r="D180" s="49">
        <v>6548200</v>
      </c>
      <c r="E180" s="49">
        <v>5595712.8399999999</v>
      </c>
      <c r="F180" s="28">
        <f t="shared" si="63"/>
        <v>85.45421398246846</v>
      </c>
      <c r="G180" s="28">
        <f t="shared" si="64"/>
        <v>57.579132564337385</v>
      </c>
      <c r="H180" s="22"/>
    </row>
    <row r="181" spans="1:8" s="7" customFormat="1" ht="183" customHeight="1" x14ac:dyDescent="0.25">
      <c r="A181" s="50"/>
      <c r="B181" s="40" t="s">
        <v>265</v>
      </c>
      <c r="C181" s="61">
        <v>127743.1</v>
      </c>
      <c r="D181" s="49">
        <v>127743.1</v>
      </c>
      <c r="E181" s="61">
        <v>127743.1</v>
      </c>
      <c r="F181" s="28">
        <f t="shared" si="63"/>
        <v>100</v>
      </c>
      <c r="G181" s="28">
        <f t="shared" si="64"/>
        <v>100</v>
      </c>
      <c r="H181" s="22"/>
    </row>
    <row r="182" spans="1:8" s="62" customFormat="1" ht="153" x14ac:dyDescent="0.25">
      <c r="A182" s="75"/>
      <c r="B182" s="74" t="s">
        <v>368</v>
      </c>
      <c r="C182" s="61">
        <v>59724</v>
      </c>
      <c r="D182" s="61">
        <v>59724</v>
      </c>
      <c r="E182" s="61">
        <v>16711.09</v>
      </c>
      <c r="F182" s="45">
        <f t="shared" si="63"/>
        <v>27.980527091286586</v>
      </c>
      <c r="G182" s="45">
        <f t="shared" si="64"/>
        <v>27.980527091286586</v>
      </c>
      <c r="H182" s="22"/>
    </row>
    <row r="183" spans="1:8" s="7" customFormat="1" ht="89.25" x14ac:dyDescent="0.25">
      <c r="A183" s="50" t="s">
        <v>266</v>
      </c>
      <c r="B183" s="41" t="s">
        <v>267</v>
      </c>
      <c r="C183" s="61">
        <f>C184</f>
        <v>932702</v>
      </c>
      <c r="D183" s="49">
        <f t="shared" ref="D183:E183" si="67">D184</f>
        <v>889702</v>
      </c>
      <c r="E183" s="61">
        <f t="shared" si="67"/>
        <v>746543.38</v>
      </c>
      <c r="F183" s="28">
        <f t="shared" si="63"/>
        <v>83.909374149996282</v>
      </c>
      <c r="G183" s="28">
        <f t="shared" si="64"/>
        <v>80.040932688039689</v>
      </c>
      <c r="H183" s="42"/>
    </row>
    <row r="184" spans="1:8" s="7" customFormat="1" ht="102" x14ac:dyDescent="0.25">
      <c r="A184" s="50" t="s">
        <v>268</v>
      </c>
      <c r="B184" s="41" t="s">
        <v>269</v>
      </c>
      <c r="C184" s="61">
        <v>932702</v>
      </c>
      <c r="D184" s="49">
        <v>889702</v>
      </c>
      <c r="E184" s="61">
        <v>746543.38</v>
      </c>
      <c r="F184" s="28">
        <f t="shared" si="63"/>
        <v>83.909374149996282</v>
      </c>
      <c r="G184" s="28">
        <f t="shared" si="64"/>
        <v>80.040932688039689</v>
      </c>
    </row>
    <row r="185" spans="1:8" s="7" customFormat="1" ht="81" customHeight="1" x14ac:dyDescent="0.25">
      <c r="A185" s="50" t="s">
        <v>270</v>
      </c>
      <c r="B185" s="41" t="s">
        <v>271</v>
      </c>
      <c r="C185" s="61">
        <f>C186</f>
        <v>12728100</v>
      </c>
      <c r="D185" s="49">
        <f t="shared" ref="D185:E185" si="68">D186</f>
        <v>12728100</v>
      </c>
      <c r="E185" s="61">
        <f t="shared" si="68"/>
        <v>11639230</v>
      </c>
      <c r="F185" s="28">
        <f t="shared" si="63"/>
        <v>91.445148922462892</v>
      </c>
      <c r="G185" s="28">
        <f t="shared" si="64"/>
        <v>91.445148922462892</v>
      </c>
      <c r="H185" s="22"/>
    </row>
    <row r="186" spans="1:8" s="7" customFormat="1" ht="89.25" x14ac:dyDescent="0.25">
      <c r="A186" s="50" t="s">
        <v>272</v>
      </c>
      <c r="B186" s="41" t="s">
        <v>273</v>
      </c>
      <c r="C186" s="61">
        <v>12728100</v>
      </c>
      <c r="D186" s="49">
        <v>12728100</v>
      </c>
      <c r="E186" s="49">
        <v>11639230</v>
      </c>
      <c r="F186" s="28">
        <f t="shared" si="63"/>
        <v>91.445148922462892</v>
      </c>
      <c r="G186" s="28">
        <f t="shared" si="64"/>
        <v>91.445148922462892</v>
      </c>
      <c r="H186" s="22"/>
    </row>
    <row r="187" spans="1:8" s="7" customFormat="1" ht="51" hidden="1" x14ac:dyDescent="0.25">
      <c r="A187" s="50" t="s">
        <v>274</v>
      </c>
      <c r="B187" s="40" t="s">
        <v>275</v>
      </c>
      <c r="C187" s="61">
        <f>C188</f>
        <v>0</v>
      </c>
      <c r="D187" s="49">
        <f t="shared" ref="D187:E187" si="69">D188</f>
        <v>0</v>
      </c>
      <c r="E187" s="49">
        <f t="shared" si="69"/>
        <v>0</v>
      </c>
      <c r="F187" s="28" t="e">
        <f t="shared" si="63"/>
        <v>#DIV/0!</v>
      </c>
      <c r="G187" s="28" t="e">
        <f t="shared" si="64"/>
        <v>#DIV/0!</v>
      </c>
      <c r="H187" s="22"/>
    </row>
    <row r="188" spans="1:8" s="7" customFormat="1" ht="51" hidden="1" x14ac:dyDescent="0.25">
      <c r="A188" s="50" t="s">
        <v>276</v>
      </c>
      <c r="B188" s="40" t="s">
        <v>277</v>
      </c>
      <c r="C188" s="61">
        <v>0</v>
      </c>
      <c r="D188" s="49">
        <v>0</v>
      </c>
      <c r="E188" s="49">
        <v>0</v>
      </c>
      <c r="F188" s="28" t="e">
        <f t="shared" si="63"/>
        <v>#DIV/0!</v>
      </c>
      <c r="G188" s="28" t="e">
        <f t="shared" si="64"/>
        <v>#DIV/0!</v>
      </c>
      <c r="H188" s="22"/>
    </row>
    <row r="189" spans="1:8" s="7" customFormat="1" ht="76.5" x14ac:dyDescent="0.25">
      <c r="A189" s="50" t="s">
        <v>278</v>
      </c>
      <c r="B189" s="41" t="s">
        <v>279</v>
      </c>
      <c r="C189" s="61">
        <f>C190</f>
        <v>4200</v>
      </c>
      <c r="D189" s="49">
        <f t="shared" ref="D189:E189" si="70">D190</f>
        <v>4200</v>
      </c>
      <c r="E189" s="49">
        <f t="shared" si="70"/>
        <v>4200</v>
      </c>
      <c r="F189" s="28">
        <f t="shared" si="63"/>
        <v>100</v>
      </c>
      <c r="G189" s="28">
        <f t="shared" si="64"/>
        <v>100</v>
      </c>
      <c r="H189" s="22"/>
    </row>
    <row r="190" spans="1:8" s="7" customFormat="1" ht="102" x14ac:dyDescent="0.25">
      <c r="A190" s="50" t="s">
        <v>280</v>
      </c>
      <c r="B190" s="41" t="s">
        <v>281</v>
      </c>
      <c r="C190" s="61">
        <v>4200</v>
      </c>
      <c r="D190" s="49">
        <v>4200</v>
      </c>
      <c r="E190" s="49">
        <v>4200</v>
      </c>
      <c r="F190" s="28">
        <f t="shared" si="63"/>
        <v>100</v>
      </c>
      <c r="G190" s="28">
        <f t="shared" si="64"/>
        <v>100</v>
      </c>
      <c r="H190" s="22"/>
    </row>
    <row r="191" spans="1:8" s="7" customFormat="1" ht="51" hidden="1" x14ac:dyDescent="0.25">
      <c r="A191" s="50" t="s">
        <v>282</v>
      </c>
      <c r="B191" s="40" t="s">
        <v>283</v>
      </c>
      <c r="C191" s="61">
        <f>C192</f>
        <v>0</v>
      </c>
      <c r="D191" s="49">
        <f t="shared" ref="D191:E191" si="71">D192</f>
        <v>0</v>
      </c>
      <c r="E191" s="61">
        <f t="shared" si="71"/>
        <v>0</v>
      </c>
      <c r="F191" s="28" t="e">
        <f t="shared" si="63"/>
        <v>#DIV/0!</v>
      </c>
      <c r="G191" s="28" t="e">
        <f t="shared" si="64"/>
        <v>#DIV/0!</v>
      </c>
      <c r="H191" s="22"/>
    </row>
    <row r="192" spans="1:8" s="7" customFormat="1" ht="63.75" hidden="1" x14ac:dyDescent="0.25">
      <c r="A192" s="50" t="s">
        <v>284</v>
      </c>
      <c r="B192" s="40" t="s">
        <v>285</v>
      </c>
      <c r="C192" s="61">
        <v>0</v>
      </c>
      <c r="D192" s="49">
        <v>0</v>
      </c>
      <c r="E192" s="61">
        <v>0</v>
      </c>
      <c r="F192" s="28" t="e">
        <f t="shared" si="63"/>
        <v>#DIV/0!</v>
      </c>
      <c r="G192" s="28" t="e">
        <f t="shared" si="64"/>
        <v>#DIV/0!</v>
      </c>
      <c r="H192" s="22"/>
    </row>
    <row r="193" spans="1:8" s="7" customFormat="1" ht="38.25" hidden="1" x14ac:dyDescent="0.25">
      <c r="A193" s="50" t="s">
        <v>286</v>
      </c>
      <c r="B193" s="90" t="s">
        <v>287</v>
      </c>
      <c r="C193" s="61"/>
      <c r="D193" s="49">
        <f t="shared" ref="D193:E193" si="72">D194</f>
        <v>0</v>
      </c>
      <c r="E193" s="61">
        <f t="shared" si="72"/>
        <v>0</v>
      </c>
      <c r="F193" s="28" t="e">
        <f t="shared" si="63"/>
        <v>#DIV/0!</v>
      </c>
      <c r="G193" s="28" t="e">
        <f t="shared" si="64"/>
        <v>#DIV/0!</v>
      </c>
      <c r="H193" s="22"/>
    </row>
    <row r="194" spans="1:8" s="7" customFormat="1" ht="51" hidden="1" x14ac:dyDescent="0.25">
      <c r="A194" s="109" t="s">
        <v>288</v>
      </c>
      <c r="B194" s="90" t="s">
        <v>289</v>
      </c>
      <c r="C194" s="61"/>
      <c r="D194" s="49">
        <v>0</v>
      </c>
      <c r="E194" s="61">
        <v>0</v>
      </c>
      <c r="F194" s="28" t="e">
        <f t="shared" si="63"/>
        <v>#DIV/0!</v>
      </c>
      <c r="G194" s="28" t="e">
        <f t="shared" si="64"/>
        <v>#DIV/0!</v>
      </c>
      <c r="H194" s="22"/>
    </row>
    <row r="195" spans="1:8" s="7" customFormat="1" ht="80.25" customHeight="1" x14ac:dyDescent="0.25">
      <c r="A195" s="50" t="s">
        <v>290</v>
      </c>
      <c r="B195" s="40" t="s">
        <v>74</v>
      </c>
      <c r="C195" s="61">
        <f>C196+C204+C200+C202+C198</f>
        <v>15050231.34</v>
      </c>
      <c r="D195" s="61">
        <f t="shared" ref="D195:E195" si="73">D196+D204+D200+D202+D198</f>
        <v>21524056.59</v>
      </c>
      <c r="E195" s="61">
        <f t="shared" si="73"/>
        <v>20246242.449999999</v>
      </c>
      <c r="F195" s="28">
        <f t="shared" si="63"/>
        <v>94.063321034968538</v>
      </c>
      <c r="G195" s="28">
        <f t="shared" si="64"/>
        <v>134.52446007384762</v>
      </c>
      <c r="H195" s="22" t="s">
        <v>350</v>
      </c>
    </row>
    <row r="196" spans="1:8" s="7" customFormat="1" ht="89.25" x14ac:dyDescent="0.25">
      <c r="A196" s="50" t="s">
        <v>291</v>
      </c>
      <c r="B196" s="41" t="s">
        <v>292</v>
      </c>
      <c r="C196" s="61">
        <f t="shared" ref="C196:E196" si="74">C197</f>
        <v>5894800</v>
      </c>
      <c r="D196" s="49">
        <f t="shared" si="74"/>
        <v>5582691.25</v>
      </c>
      <c r="E196" s="61">
        <f t="shared" si="74"/>
        <v>5582691.25</v>
      </c>
      <c r="F196" s="28">
        <f t="shared" si="63"/>
        <v>100</v>
      </c>
      <c r="G196" s="28">
        <f t="shared" si="64"/>
        <v>94.70535471941372</v>
      </c>
      <c r="H196" s="22"/>
    </row>
    <row r="197" spans="1:8" s="7" customFormat="1" ht="89.25" x14ac:dyDescent="0.25">
      <c r="A197" s="50" t="s">
        <v>293</v>
      </c>
      <c r="B197" s="41" t="s">
        <v>294</v>
      </c>
      <c r="C197" s="61">
        <v>5894800</v>
      </c>
      <c r="D197" s="49">
        <v>5582691.25</v>
      </c>
      <c r="E197" s="61">
        <v>5582691.25</v>
      </c>
      <c r="F197" s="28">
        <f t="shared" si="63"/>
        <v>100</v>
      </c>
      <c r="G197" s="28">
        <f t="shared" si="64"/>
        <v>94.70535471941372</v>
      </c>
      <c r="H197" s="22"/>
    </row>
    <row r="198" spans="1:8" s="62" customFormat="1" ht="135" customHeight="1" x14ac:dyDescent="0.25">
      <c r="A198" s="63" t="s">
        <v>380</v>
      </c>
      <c r="B198" s="39" t="s">
        <v>381</v>
      </c>
      <c r="C198" s="61">
        <f>C199</f>
        <v>0</v>
      </c>
      <c r="D198" s="61">
        <f t="shared" ref="D198:E198" si="75">D199</f>
        <v>182280</v>
      </c>
      <c r="E198" s="61">
        <f t="shared" si="75"/>
        <v>180015.65</v>
      </c>
      <c r="F198" s="45">
        <f t="shared" si="63"/>
        <v>98.757762782532367</v>
      </c>
      <c r="G198" s="45" t="e">
        <f t="shared" si="64"/>
        <v>#DIV/0!</v>
      </c>
      <c r="H198" s="22"/>
    </row>
    <row r="199" spans="1:8" s="62" customFormat="1" ht="123.75" customHeight="1" x14ac:dyDescent="0.25">
      <c r="A199" s="75" t="s">
        <v>382</v>
      </c>
      <c r="B199" s="39" t="s">
        <v>383</v>
      </c>
      <c r="C199" s="61"/>
      <c r="D199" s="61">
        <v>182280</v>
      </c>
      <c r="E199" s="61">
        <v>180015.65</v>
      </c>
      <c r="F199" s="45">
        <f t="shared" si="63"/>
        <v>98.757762782532367</v>
      </c>
      <c r="G199" s="45" t="e">
        <f t="shared" si="64"/>
        <v>#DIV/0!</v>
      </c>
      <c r="H199" s="22"/>
    </row>
    <row r="200" spans="1:8" s="7" customFormat="1" ht="102" x14ac:dyDescent="0.25">
      <c r="A200" s="50" t="s">
        <v>343</v>
      </c>
      <c r="B200" s="41" t="s">
        <v>344</v>
      </c>
      <c r="C200" s="61">
        <f>C201</f>
        <v>1043866.34</v>
      </c>
      <c r="D200" s="49">
        <f t="shared" ref="D200:E200" si="76">D201</f>
        <v>1043866.34</v>
      </c>
      <c r="E200" s="49">
        <f t="shared" si="76"/>
        <v>1043866.34</v>
      </c>
      <c r="F200" s="28">
        <f t="shared" si="63"/>
        <v>100</v>
      </c>
      <c r="G200" s="28">
        <f t="shared" si="64"/>
        <v>100</v>
      </c>
      <c r="H200" s="22"/>
    </row>
    <row r="201" spans="1:8" s="7" customFormat="1" ht="114.75" x14ac:dyDescent="0.25">
      <c r="A201" s="50" t="s">
        <v>345</v>
      </c>
      <c r="B201" s="41" t="s">
        <v>346</v>
      </c>
      <c r="C201" s="61">
        <v>1043866.34</v>
      </c>
      <c r="D201" s="49">
        <v>1043866.34</v>
      </c>
      <c r="E201" s="61">
        <v>1043866.34</v>
      </c>
      <c r="F201" s="28">
        <f t="shared" si="63"/>
        <v>100</v>
      </c>
      <c r="G201" s="28">
        <f t="shared" si="64"/>
        <v>100</v>
      </c>
      <c r="H201" s="22"/>
    </row>
    <row r="202" spans="1:8" s="7" customFormat="1" ht="89.25" x14ac:dyDescent="0.25">
      <c r="A202" s="50" t="s">
        <v>295</v>
      </c>
      <c r="B202" s="41" t="s">
        <v>296</v>
      </c>
      <c r="C202" s="61">
        <f>C203</f>
        <v>7421400</v>
      </c>
      <c r="D202" s="49">
        <f>D203</f>
        <v>13462680</v>
      </c>
      <c r="E202" s="61">
        <f>E203</f>
        <v>12187330.210000001</v>
      </c>
      <c r="F202" s="28">
        <f t="shared" si="63"/>
        <v>90.526776317939678</v>
      </c>
      <c r="G202" s="28">
        <f t="shared" si="64"/>
        <v>164.218748618859</v>
      </c>
      <c r="H202" s="22"/>
    </row>
    <row r="203" spans="1:8" s="7" customFormat="1" ht="102" x14ac:dyDescent="0.25">
      <c r="A203" s="50" t="s">
        <v>297</v>
      </c>
      <c r="B203" s="41" t="s">
        <v>298</v>
      </c>
      <c r="C203" s="61">
        <v>7421400</v>
      </c>
      <c r="D203" s="49">
        <v>13462680</v>
      </c>
      <c r="E203" s="49">
        <v>12187330.210000001</v>
      </c>
      <c r="F203" s="28">
        <f t="shared" si="63"/>
        <v>90.526776317939678</v>
      </c>
      <c r="G203" s="28">
        <f t="shared" si="64"/>
        <v>164.218748618859</v>
      </c>
      <c r="H203" s="22"/>
    </row>
    <row r="204" spans="1:8" s="7" customFormat="1" ht="25.5" x14ac:dyDescent="0.25">
      <c r="A204" s="50" t="s">
        <v>299</v>
      </c>
      <c r="B204" s="40" t="s">
        <v>300</v>
      </c>
      <c r="C204" s="61">
        <f>C205</f>
        <v>690165</v>
      </c>
      <c r="D204" s="49">
        <f t="shared" ref="D204:E204" si="77">D205</f>
        <v>1252539</v>
      </c>
      <c r="E204" s="49">
        <f t="shared" si="77"/>
        <v>1252339</v>
      </c>
      <c r="F204" s="28">
        <f t="shared" si="63"/>
        <v>99.984032433321445</v>
      </c>
      <c r="G204" s="28">
        <f t="shared" si="64"/>
        <v>181.45501438061913</v>
      </c>
      <c r="H204" s="22"/>
    </row>
    <row r="205" spans="1:8" s="7" customFormat="1" ht="38.25" x14ac:dyDescent="0.25">
      <c r="A205" s="50" t="s">
        <v>301</v>
      </c>
      <c r="B205" s="40" t="s">
        <v>302</v>
      </c>
      <c r="C205" s="61">
        <f>C206+C208+C207+C209</f>
        <v>690165</v>
      </c>
      <c r="D205" s="49">
        <f t="shared" ref="D205:E205" si="78">D206+D208+D207+D209</f>
        <v>1252539</v>
      </c>
      <c r="E205" s="49">
        <f t="shared" si="78"/>
        <v>1252339</v>
      </c>
      <c r="F205" s="28">
        <f t="shared" si="63"/>
        <v>99.984032433321445</v>
      </c>
      <c r="G205" s="28">
        <f t="shared" si="64"/>
        <v>181.45501438061913</v>
      </c>
      <c r="H205" s="22"/>
    </row>
    <row r="206" spans="1:8" s="7" customFormat="1" ht="12.75" x14ac:dyDescent="0.25">
      <c r="A206" s="50"/>
      <c r="B206" s="40" t="s">
        <v>303</v>
      </c>
      <c r="C206" s="61">
        <v>689965</v>
      </c>
      <c r="D206" s="49">
        <v>690892</v>
      </c>
      <c r="E206" s="49">
        <v>690892</v>
      </c>
      <c r="F206" s="28">
        <f t="shared" si="63"/>
        <v>100</v>
      </c>
      <c r="G206" s="28">
        <f t="shared" si="64"/>
        <v>100.13435464117745</v>
      </c>
      <c r="H206" s="22"/>
    </row>
    <row r="207" spans="1:8" s="7" customFormat="1" ht="12.75" x14ac:dyDescent="0.25">
      <c r="A207" s="50"/>
      <c r="B207" s="40" t="s">
        <v>341</v>
      </c>
      <c r="C207" s="61">
        <v>200</v>
      </c>
      <c r="D207" s="49">
        <v>200</v>
      </c>
      <c r="E207" s="49">
        <v>0</v>
      </c>
      <c r="F207" s="28"/>
      <c r="G207" s="28"/>
      <c r="H207" s="22"/>
    </row>
    <row r="208" spans="1:8" s="7" customFormat="1" ht="12.75" x14ac:dyDescent="0.25">
      <c r="A208" s="50"/>
      <c r="B208" s="40" t="s">
        <v>340</v>
      </c>
      <c r="C208" s="61"/>
      <c r="D208" s="49">
        <v>561447</v>
      </c>
      <c r="E208" s="49">
        <v>561447</v>
      </c>
      <c r="F208" s="28">
        <f t="shared" si="63"/>
        <v>100</v>
      </c>
      <c r="G208" s="28" t="e">
        <f t="shared" si="64"/>
        <v>#DIV/0!</v>
      </c>
      <c r="H208" s="22"/>
    </row>
    <row r="209" spans="1:8" s="7" customFormat="1" ht="12.75" x14ac:dyDescent="0.25">
      <c r="A209" s="50"/>
      <c r="B209" s="40" t="s">
        <v>342</v>
      </c>
      <c r="C209" s="61"/>
      <c r="D209" s="49">
        <v>0</v>
      </c>
      <c r="E209" s="49">
        <v>0</v>
      </c>
      <c r="F209" s="28"/>
      <c r="G209" s="28"/>
      <c r="H209" s="22"/>
    </row>
    <row r="210" spans="1:8" s="7" customFormat="1" ht="12.75" hidden="1" x14ac:dyDescent="0.25">
      <c r="A210" s="50" t="s">
        <v>75</v>
      </c>
      <c r="B210" s="79" t="s">
        <v>304</v>
      </c>
      <c r="C210" s="68">
        <f t="shared" ref="C210:E210" si="79">C212</f>
        <v>0</v>
      </c>
      <c r="D210" s="56">
        <f t="shared" si="79"/>
        <v>0</v>
      </c>
      <c r="E210" s="56">
        <f t="shared" si="79"/>
        <v>0</v>
      </c>
      <c r="F210" s="28" t="e">
        <f t="shared" si="63"/>
        <v>#DIV/0!</v>
      </c>
      <c r="G210" s="28" t="e">
        <f t="shared" si="64"/>
        <v>#DIV/0!</v>
      </c>
      <c r="H210" s="22"/>
    </row>
    <row r="211" spans="1:8" s="7" customFormat="1" ht="25.5" hidden="1" x14ac:dyDescent="0.25">
      <c r="A211" s="50" t="s">
        <v>305</v>
      </c>
      <c r="B211" s="40" t="s">
        <v>306</v>
      </c>
      <c r="C211" s="68">
        <f>C212</f>
        <v>0</v>
      </c>
      <c r="D211" s="56">
        <f t="shared" ref="D211:E211" si="80">D212</f>
        <v>0</v>
      </c>
      <c r="E211" s="56">
        <f t="shared" si="80"/>
        <v>0</v>
      </c>
      <c r="F211" s="28" t="e">
        <f t="shared" si="63"/>
        <v>#DIV/0!</v>
      </c>
      <c r="G211" s="28" t="e">
        <f t="shared" si="64"/>
        <v>#DIV/0!</v>
      </c>
      <c r="H211" s="22"/>
    </row>
    <row r="212" spans="1:8" s="7" customFormat="1" ht="25.5" hidden="1" x14ac:dyDescent="0.25">
      <c r="A212" s="50" t="s">
        <v>307</v>
      </c>
      <c r="B212" s="40" t="s">
        <v>306</v>
      </c>
      <c r="C212" s="61">
        <v>0</v>
      </c>
      <c r="D212" s="49">
        <v>0</v>
      </c>
      <c r="E212" s="49">
        <v>0</v>
      </c>
      <c r="F212" s="28" t="e">
        <f t="shared" si="63"/>
        <v>#DIV/0!</v>
      </c>
      <c r="G212" s="28" t="e">
        <f t="shared" si="64"/>
        <v>#DIV/0!</v>
      </c>
      <c r="H212" s="22"/>
    </row>
    <row r="213" spans="1:8" s="7" customFormat="1" ht="62.25" customHeight="1" x14ac:dyDescent="0.25">
      <c r="A213" s="110" t="s">
        <v>388</v>
      </c>
      <c r="B213" s="93" t="s">
        <v>389</v>
      </c>
      <c r="C213" s="61">
        <f>C214</f>
        <v>0</v>
      </c>
      <c r="D213" s="61">
        <f t="shared" ref="D213:E215" si="81">D214</f>
        <v>129610.21</v>
      </c>
      <c r="E213" s="61">
        <f t="shared" si="81"/>
        <v>129610.21</v>
      </c>
      <c r="F213" s="28">
        <f t="shared" si="63"/>
        <v>100</v>
      </c>
      <c r="G213" s="28" t="e">
        <f t="shared" si="64"/>
        <v>#DIV/0!</v>
      </c>
      <c r="H213" s="22"/>
    </row>
    <row r="214" spans="1:8" s="7" customFormat="1" ht="114" customHeight="1" x14ac:dyDescent="0.25">
      <c r="A214" s="110" t="s">
        <v>390</v>
      </c>
      <c r="B214" s="93" t="s">
        <v>391</v>
      </c>
      <c r="C214" s="61">
        <f>C215</f>
        <v>0</v>
      </c>
      <c r="D214" s="61">
        <f t="shared" si="81"/>
        <v>129610.21</v>
      </c>
      <c r="E214" s="61">
        <f t="shared" si="81"/>
        <v>129610.21</v>
      </c>
      <c r="F214" s="28">
        <f t="shared" si="63"/>
        <v>100</v>
      </c>
      <c r="G214" s="28" t="e">
        <f t="shared" si="64"/>
        <v>#DIV/0!</v>
      </c>
      <c r="H214" s="22"/>
    </row>
    <row r="215" spans="1:8" s="7" customFormat="1" ht="114.75" x14ac:dyDescent="0.25">
      <c r="A215" s="111" t="s">
        <v>392</v>
      </c>
      <c r="B215" s="94" t="s">
        <v>393</v>
      </c>
      <c r="C215" s="61">
        <f>C216</f>
        <v>0</v>
      </c>
      <c r="D215" s="61">
        <f t="shared" si="81"/>
        <v>129610.21</v>
      </c>
      <c r="E215" s="61">
        <f t="shared" si="81"/>
        <v>129610.21</v>
      </c>
      <c r="F215" s="28">
        <f t="shared" si="63"/>
        <v>100</v>
      </c>
      <c r="G215" s="28" t="e">
        <f t="shared" si="64"/>
        <v>#DIV/0!</v>
      </c>
      <c r="H215" s="22"/>
    </row>
    <row r="216" spans="1:8" s="7" customFormat="1" ht="76.5" x14ac:dyDescent="0.25">
      <c r="A216" s="111" t="s">
        <v>394</v>
      </c>
      <c r="B216" s="94" t="s">
        <v>395</v>
      </c>
      <c r="C216" s="61">
        <v>0</v>
      </c>
      <c r="D216" s="49">
        <v>129610.21</v>
      </c>
      <c r="E216" s="49">
        <v>129610.21</v>
      </c>
      <c r="F216" s="28">
        <f t="shared" si="63"/>
        <v>100</v>
      </c>
      <c r="G216" s="28" t="e">
        <f t="shared" si="64"/>
        <v>#DIV/0!</v>
      </c>
      <c r="H216" s="22"/>
    </row>
    <row r="217" spans="1:8" s="7" customFormat="1" ht="12.75" x14ac:dyDescent="0.25">
      <c r="A217" s="112"/>
      <c r="B217" s="79" t="s">
        <v>308</v>
      </c>
      <c r="C217" s="68">
        <f t="shared" ref="C217:E217" si="82">C7+C127</f>
        <v>381271178.89999998</v>
      </c>
      <c r="D217" s="56">
        <f t="shared" si="82"/>
        <v>651408161.25000012</v>
      </c>
      <c r="E217" s="56">
        <f t="shared" si="82"/>
        <v>592488432.66999984</v>
      </c>
      <c r="F217" s="28">
        <f t="shared" si="63"/>
        <v>90.955021431273138</v>
      </c>
      <c r="G217" s="28">
        <f t="shared" si="64"/>
        <v>155.39816945497421</v>
      </c>
      <c r="H217" s="22"/>
    </row>
    <row r="218" spans="1:8" s="7" customFormat="1" ht="16.5" customHeight="1" x14ac:dyDescent="0.25">
      <c r="A218" s="23"/>
      <c r="B218" s="34"/>
      <c r="C218" s="69"/>
      <c r="D218" s="35"/>
      <c r="E218" s="35"/>
      <c r="F218" s="36"/>
      <c r="G218" s="36"/>
      <c r="H218" s="37"/>
    </row>
    <row r="219" spans="1:8" ht="12.75" x14ac:dyDescent="0.25">
      <c r="A219" s="24"/>
      <c r="B219" s="18"/>
      <c r="C219" s="66"/>
      <c r="D219" s="18"/>
      <c r="E219" s="18"/>
      <c r="F219" s="18"/>
      <c r="G219" s="18"/>
      <c r="H219" s="18"/>
    </row>
    <row r="220" spans="1:8" s="9" customFormat="1" ht="23.25" customHeight="1" x14ac:dyDescent="0.2">
      <c r="A220" s="114" t="s">
        <v>77</v>
      </c>
      <c r="B220" s="114"/>
      <c r="C220" s="70"/>
      <c r="D220" s="8"/>
      <c r="E220" s="8"/>
      <c r="F220" s="115" t="s">
        <v>78</v>
      </c>
      <c r="G220" s="115"/>
      <c r="H220" s="8"/>
    </row>
    <row r="221" spans="1:8" s="11" customFormat="1" ht="7.5" customHeight="1" x14ac:dyDescent="0.25">
      <c r="A221" s="26"/>
      <c r="C221" s="71"/>
      <c r="D221" s="10"/>
      <c r="E221" s="12"/>
      <c r="F221" s="13"/>
      <c r="G221" s="13"/>
      <c r="H221" s="14"/>
    </row>
    <row r="222" spans="1:8" s="11" customFormat="1" ht="12.75" x14ac:dyDescent="0.25">
      <c r="A222" s="26" t="s">
        <v>83</v>
      </c>
      <c r="C222" s="71"/>
      <c r="D222" s="10"/>
      <c r="E222" s="12"/>
      <c r="F222" s="13"/>
      <c r="G222" s="13"/>
      <c r="H222" s="12"/>
    </row>
    <row r="223" spans="1:8" s="11" customFormat="1" ht="12.75" x14ac:dyDescent="0.25">
      <c r="A223" s="26" t="s">
        <v>79</v>
      </c>
      <c r="C223" s="71"/>
      <c r="D223" s="10"/>
      <c r="E223" s="12"/>
      <c r="F223" s="13"/>
      <c r="G223" s="13"/>
      <c r="H223" s="12"/>
    </row>
  </sheetData>
  <mergeCells count="5">
    <mergeCell ref="A1:H1"/>
    <mergeCell ref="A220:B220"/>
    <mergeCell ref="F220:G220"/>
    <mergeCell ref="H118:H119"/>
    <mergeCell ref="H171:H172"/>
  </mergeCells>
  <pageMargins left="0.11811023622047245" right="0.11811023622047245" top="0.74803149606299213" bottom="0.35433070866141736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 2024 год</vt:lpstr>
      <vt:lpstr>' 2024 год'!Заголовки_для_печати</vt:lpstr>
      <vt:lpstr>' 2024 год'!Область_печати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2025-02-12T08:51:57Z</dcterms:modified>
</cp:coreProperties>
</file>