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2" sheetId="2" r:id="rId1"/>
  </sheets>
  <definedNames>
    <definedName name="_xlnm.Print_Titles" localSheetId="0">Лист2!$3:$3</definedName>
  </definedNames>
  <calcPr calcId="145621"/>
</workbook>
</file>

<file path=xl/calcChain.xml><?xml version="1.0" encoding="utf-8"?>
<calcChain xmlns="http://schemas.openxmlformats.org/spreadsheetml/2006/main">
  <c r="D133" i="2" l="1"/>
  <c r="E133" i="2"/>
  <c r="C133" i="2"/>
  <c r="D136" i="2"/>
  <c r="E136" i="2"/>
  <c r="C136" i="2"/>
  <c r="F97" i="2"/>
  <c r="C87" i="2"/>
  <c r="E87" i="2"/>
  <c r="D87" i="2"/>
  <c r="D83" i="2" s="1"/>
  <c r="D84" i="2"/>
  <c r="F88" i="2"/>
  <c r="F89" i="2"/>
  <c r="C128" i="2" l="1"/>
  <c r="C198" i="2"/>
  <c r="F121" i="2"/>
  <c r="C119" i="2"/>
  <c r="E180" i="2" l="1"/>
  <c r="D180" i="2"/>
  <c r="G212" i="2"/>
  <c r="G213" i="2"/>
  <c r="F212" i="2"/>
  <c r="F213" i="2"/>
  <c r="E211" i="2"/>
  <c r="G211" i="2" s="1"/>
  <c r="D211" i="2"/>
  <c r="F211" i="2" s="1"/>
  <c r="D198" i="2"/>
  <c r="E187" i="2"/>
  <c r="D187" i="2"/>
  <c r="E193" i="2"/>
  <c r="G174" i="2"/>
  <c r="G175" i="2"/>
  <c r="F174" i="2"/>
  <c r="F175" i="2"/>
  <c r="E174" i="2"/>
  <c r="D174" i="2"/>
  <c r="F169" i="2"/>
  <c r="E168" i="2"/>
  <c r="F168" i="2" s="1"/>
  <c r="D168" i="2"/>
  <c r="E6" i="2" l="1"/>
  <c r="D6" i="2" l="1"/>
  <c r="E119" i="2"/>
  <c r="D119" i="2"/>
  <c r="D116" i="2" s="1"/>
  <c r="F12" i="2"/>
  <c r="G12" i="2"/>
  <c r="F11" i="2"/>
  <c r="G11" i="2"/>
  <c r="C215" i="2" l="1"/>
  <c r="C214" i="2" s="1"/>
  <c r="C204" i="2"/>
  <c r="C202" i="2"/>
  <c r="C197" i="2" s="1"/>
  <c r="C200" i="2"/>
  <c r="C195" i="2"/>
  <c r="C193" i="2"/>
  <c r="C191" i="2"/>
  <c r="C187" i="2"/>
  <c r="C185" i="2"/>
  <c r="C183" i="2"/>
  <c r="C180" i="2"/>
  <c r="C176" i="2"/>
  <c r="C172" i="2"/>
  <c r="C170" i="2"/>
  <c r="C166" i="2"/>
  <c r="C164" i="2"/>
  <c r="C162" i="2"/>
  <c r="C160" i="2"/>
  <c r="C157" i="2"/>
  <c r="C155" i="2"/>
  <c r="C153" i="2"/>
  <c r="C150" i="2"/>
  <c r="C146" i="2"/>
  <c r="C143" i="2"/>
  <c r="C131" i="2"/>
  <c r="C125" i="2"/>
  <c r="C122" i="2" s="1"/>
  <c r="C123" i="2"/>
  <c r="C117" i="2"/>
  <c r="C114" i="2"/>
  <c r="C112" i="2"/>
  <c r="C110" i="2"/>
  <c r="C108" i="2"/>
  <c r="C106" i="2"/>
  <c r="C104" i="2"/>
  <c r="C102" i="2"/>
  <c r="C99" i="2"/>
  <c r="C96" i="2"/>
  <c r="C94" i="2"/>
  <c r="C92" i="2"/>
  <c r="C84" i="2"/>
  <c r="C81" i="2"/>
  <c r="C80" i="2" s="1"/>
  <c r="C76" i="2"/>
  <c r="C74" i="2"/>
  <c r="C73" i="2"/>
  <c r="C72" i="2" s="1"/>
  <c r="C69" i="2"/>
  <c r="C66" i="2"/>
  <c r="C65" i="2" s="1"/>
  <c r="C63" i="2"/>
  <c r="C62" i="2" s="1"/>
  <c r="C60" i="2"/>
  <c r="C59" i="2" s="1"/>
  <c r="C55" i="2"/>
  <c r="C52" i="2"/>
  <c r="C48" i="2"/>
  <c r="C47" i="2"/>
  <c r="C46" i="2"/>
  <c r="C44" i="2"/>
  <c r="C43" i="2" s="1"/>
  <c r="C40" i="2"/>
  <c r="C37" i="2"/>
  <c r="C33" i="2"/>
  <c r="C30" i="2"/>
  <c r="C28" i="2"/>
  <c r="C24" i="2" s="1"/>
  <c r="C25" i="2"/>
  <c r="C22" i="2"/>
  <c r="C20" i="2"/>
  <c r="C18" i="2"/>
  <c r="C16" i="2"/>
  <c r="C6" i="2"/>
  <c r="C5" i="2" s="1"/>
  <c r="C91" i="2" l="1"/>
  <c r="C90" i="2" s="1"/>
  <c r="C142" i="2"/>
  <c r="C83" i="2"/>
  <c r="C79" i="2" s="1"/>
  <c r="C51" i="2"/>
  <c r="C36" i="2"/>
  <c r="C32" i="2" s="1"/>
  <c r="C15" i="2"/>
  <c r="C14" i="2" s="1"/>
  <c r="C179" i="2"/>
  <c r="C149" i="2"/>
  <c r="C50" i="2"/>
  <c r="C116" i="2"/>
  <c r="D81" i="2"/>
  <c r="D80" i="2" s="1"/>
  <c r="D79" i="2" s="1"/>
  <c r="E198" i="2"/>
  <c r="E74" i="2"/>
  <c r="E69" i="2"/>
  <c r="E66" i="2" s="1"/>
  <c r="E63" i="2"/>
  <c r="G201" i="2"/>
  <c r="F201" i="2"/>
  <c r="E200" i="2"/>
  <c r="D200" i="2"/>
  <c r="C141" i="2" l="1"/>
  <c r="C140" i="2" s="1"/>
  <c r="F200" i="2"/>
  <c r="C4" i="2"/>
  <c r="G200" i="2"/>
  <c r="C218" i="2" l="1"/>
  <c r="D143" i="2"/>
  <c r="F159" i="2"/>
  <c r="G159" i="2"/>
  <c r="D183" i="2"/>
  <c r="F178" i="2"/>
  <c r="E176" i="2"/>
  <c r="D176" i="2"/>
  <c r="E157" i="2"/>
  <c r="D157" i="2"/>
  <c r="E48" i="2"/>
  <c r="E47" i="2" s="1"/>
  <c r="E131" i="2"/>
  <c r="D44" i="2"/>
  <c r="E99" i="2"/>
  <c r="D99" i="2"/>
  <c r="D96" i="2"/>
  <c r="D74" i="2"/>
  <c r="D91" i="2" l="1"/>
  <c r="D117" i="2"/>
  <c r="E117" i="2"/>
  <c r="F120" i="2"/>
  <c r="F118" i="2"/>
  <c r="F109" i="2"/>
  <c r="D108" i="2"/>
  <c r="E108" i="2"/>
  <c r="F107" i="2"/>
  <c r="D106" i="2"/>
  <c r="E106" i="2"/>
  <c r="E96" i="2"/>
  <c r="F98" i="2"/>
  <c r="E81" i="2"/>
  <c r="E80" i="2" s="1"/>
  <c r="F108" i="2" l="1"/>
  <c r="F106" i="2"/>
  <c r="F119" i="2"/>
  <c r="E116" i="2"/>
  <c r="F117" i="2"/>
  <c r="F116" i="2" l="1"/>
  <c r="E28" i="2" l="1"/>
  <c r="D28" i="2" l="1"/>
  <c r="E172" i="2"/>
  <c r="G172" i="2" s="1"/>
  <c r="D172" i="2"/>
  <c r="F154" i="2"/>
  <c r="E153" i="2"/>
  <c r="D153" i="2"/>
  <c r="F152" i="2"/>
  <c r="F151" i="2"/>
  <c r="E150" i="2"/>
  <c r="D150" i="2"/>
  <c r="G217" i="2"/>
  <c r="G216" i="2"/>
  <c r="E215" i="2"/>
  <c r="E214" i="2" s="1"/>
  <c r="D215" i="2"/>
  <c r="D214" i="2" s="1"/>
  <c r="G210" i="2"/>
  <c r="F210" i="2"/>
  <c r="F209" i="2"/>
  <c r="G208" i="2"/>
  <c r="F208" i="2"/>
  <c r="F207" i="2"/>
  <c r="D206" i="2"/>
  <c r="F206" i="2" s="1"/>
  <c r="G205" i="2"/>
  <c r="F205" i="2"/>
  <c r="E204" i="2"/>
  <c r="E197" i="2" s="1"/>
  <c r="D204" i="2"/>
  <c r="G203" i="2"/>
  <c r="F203" i="2"/>
  <c r="E202" i="2"/>
  <c r="D202" i="2"/>
  <c r="G199" i="2"/>
  <c r="F199" i="2"/>
  <c r="F196" i="2"/>
  <c r="E195" i="2"/>
  <c r="D195" i="2"/>
  <c r="F194" i="2"/>
  <c r="D193" i="2"/>
  <c r="F192" i="2"/>
  <c r="E191" i="2"/>
  <c r="D191" i="2"/>
  <c r="G190" i="2"/>
  <c r="F190" i="2"/>
  <c r="G189" i="2"/>
  <c r="F189" i="2"/>
  <c r="G188" i="2"/>
  <c r="F188" i="2"/>
  <c r="G187" i="2"/>
  <c r="F186" i="2"/>
  <c r="E185" i="2"/>
  <c r="D185" i="2"/>
  <c r="G184" i="2"/>
  <c r="F184" i="2"/>
  <c r="E183" i="2"/>
  <c r="G183" i="2" s="1"/>
  <c r="G182" i="2"/>
  <c r="F182" i="2"/>
  <c r="G181" i="2"/>
  <c r="F181" i="2"/>
  <c r="F180" i="2"/>
  <c r="F177" i="2"/>
  <c r="G173" i="2"/>
  <c r="F173" i="2"/>
  <c r="F171" i="2"/>
  <c r="E170" i="2"/>
  <c r="D170" i="2"/>
  <c r="F167" i="2"/>
  <c r="E166" i="2"/>
  <c r="D166" i="2"/>
  <c r="F165" i="2"/>
  <c r="E164" i="2"/>
  <c r="D164" i="2"/>
  <c r="G163" i="2"/>
  <c r="F163" i="2"/>
  <c r="E162" i="2"/>
  <c r="D162" i="2"/>
  <c r="G161" i="2"/>
  <c r="F161" i="2"/>
  <c r="E160" i="2"/>
  <c r="G160" i="2" s="1"/>
  <c r="D160" i="2"/>
  <c r="G158" i="2"/>
  <c r="F158" i="2"/>
  <c r="G157" i="2"/>
  <c r="G156" i="2"/>
  <c r="F156" i="2"/>
  <c r="E155" i="2"/>
  <c r="G155" i="2" s="1"/>
  <c r="D155" i="2"/>
  <c r="G148" i="2"/>
  <c r="F148" i="2"/>
  <c r="G147" i="2"/>
  <c r="F147" i="2"/>
  <c r="E146" i="2"/>
  <c r="D146" i="2"/>
  <c r="D142" i="2" s="1"/>
  <c r="G145" i="2"/>
  <c r="F145" i="2"/>
  <c r="G144" i="2"/>
  <c r="F144" i="2"/>
  <c r="E143" i="2"/>
  <c r="G143" i="2" s="1"/>
  <c r="E128" i="2"/>
  <c r="F127" i="2"/>
  <c r="F126" i="2"/>
  <c r="E125" i="2"/>
  <c r="D125" i="2"/>
  <c r="D122" i="2" s="1"/>
  <c r="D90" i="2" s="1"/>
  <c r="F124" i="2"/>
  <c r="E123" i="2"/>
  <c r="F123" i="2" s="1"/>
  <c r="F115" i="2"/>
  <c r="E114" i="2"/>
  <c r="D114" i="2"/>
  <c r="F113" i="2"/>
  <c r="E112" i="2"/>
  <c r="D112" i="2"/>
  <c r="F111" i="2"/>
  <c r="E110" i="2"/>
  <c r="D110" i="2"/>
  <c r="F105" i="2"/>
  <c r="E104" i="2"/>
  <c r="D104" i="2"/>
  <c r="F103" i="2"/>
  <c r="E102" i="2"/>
  <c r="D102" i="2"/>
  <c r="F101" i="2"/>
  <c r="F100" i="2"/>
  <c r="F95" i="2"/>
  <c r="E94" i="2"/>
  <c r="D94" i="2"/>
  <c r="F93" i="2"/>
  <c r="E92" i="2"/>
  <c r="D92" i="2"/>
  <c r="D149" i="2" l="1"/>
  <c r="G162" i="2"/>
  <c r="E149" i="2"/>
  <c r="E91" i="2"/>
  <c r="D197" i="2"/>
  <c r="D179" i="2"/>
  <c r="F202" i="2"/>
  <c r="F155" i="2"/>
  <c r="F160" i="2"/>
  <c r="G204" i="2"/>
  <c r="F143" i="2"/>
  <c r="G180" i="2"/>
  <c r="F153" i="2"/>
  <c r="F185" i="2"/>
  <c r="F162" i="2"/>
  <c r="F183" i="2"/>
  <c r="G197" i="2"/>
  <c r="F176" i="2"/>
  <c r="F172" i="2"/>
  <c r="F164" i="2"/>
  <c r="G215" i="2"/>
  <c r="E142" i="2"/>
  <c r="F142" i="2" s="1"/>
  <c r="F195" i="2"/>
  <c r="G214" i="2"/>
  <c r="F170" i="2"/>
  <c r="F166" i="2"/>
  <c r="G198" i="2"/>
  <c r="F150" i="2"/>
  <c r="F146" i="2"/>
  <c r="G146" i="2"/>
  <c r="F191" i="2"/>
  <c r="E179" i="2"/>
  <c r="F193" i="2"/>
  <c r="F157" i="2"/>
  <c r="G202" i="2"/>
  <c r="F187" i="2"/>
  <c r="F198" i="2"/>
  <c r="F204" i="2"/>
  <c r="F104" i="2"/>
  <c r="F114" i="2"/>
  <c r="F99" i="2"/>
  <c r="F96" i="2"/>
  <c r="F94" i="2"/>
  <c r="F125" i="2"/>
  <c r="F92" i="2"/>
  <c r="F102" i="2"/>
  <c r="F112" i="2"/>
  <c r="F110" i="2"/>
  <c r="E122" i="2"/>
  <c r="D141" i="2" l="1"/>
  <c r="D140" i="2" s="1"/>
  <c r="E141" i="2"/>
  <c r="E90" i="2"/>
  <c r="F122" i="2"/>
  <c r="G142" i="2"/>
  <c r="F179" i="2"/>
  <c r="F197" i="2"/>
  <c r="G179" i="2"/>
  <c r="F149" i="2"/>
  <c r="F91" i="2"/>
  <c r="F141" i="2" l="1"/>
  <c r="G141" i="2"/>
  <c r="E140" i="2"/>
  <c r="G140" i="2"/>
  <c r="F140" i="2"/>
  <c r="G90" i="2"/>
  <c r="F90" i="2"/>
  <c r="E33" i="2" l="1"/>
  <c r="E30" i="2"/>
  <c r="E24" i="2" s="1"/>
  <c r="D30" i="2"/>
  <c r="E22" i="2"/>
  <c r="E20" i="2"/>
  <c r="D22" i="2"/>
  <c r="D20" i="2"/>
  <c r="E18" i="2"/>
  <c r="E16" i="2"/>
  <c r="D16" i="2"/>
  <c r="D18" i="2"/>
  <c r="G7" i="2" l="1"/>
  <c r="G8" i="2"/>
  <c r="G9" i="2"/>
  <c r="G10" i="2"/>
  <c r="G13" i="2"/>
  <c r="G16" i="2"/>
  <c r="G17" i="2"/>
  <c r="G18" i="2"/>
  <c r="G19" i="2"/>
  <c r="G20" i="2"/>
  <c r="G21" i="2"/>
  <c r="G22" i="2"/>
  <c r="G23" i="2"/>
  <c r="G26" i="2"/>
  <c r="G27" i="2"/>
  <c r="G28" i="2"/>
  <c r="G29" i="2"/>
  <c r="G30" i="2"/>
  <c r="G31" i="2"/>
  <c r="G33" i="2"/>
  <c r="G34" i="2"/>
  <c r="G35" i="2"/>
  <c r="G38" i="2"/>
  <c r="G39" i="2"/>
  <c r="G41" i="2"/>
  <c r="G42" i="2"/>
  <c r="G45" i="2"/>
  <c r="G53" i="2"/>
  <c r="G54" i="2"/>
  <c r="G56" i="2"/>
  <c r="G57" i="2"/>
  <c r="G58" i="2"/>
  <c r="G63" i="2"/>
  <c r="G64" i="2"/>
  <c r="G67" i="2"/>
  <c r="G69" i="2"/>
  <c r="G70" i="2"/>
  <c r="G71" i="2"/>
  <c r="G77" i="2"/>
  <c r="G78" i="2"/>
  <c r="G80" i="2"/>
  <c r="G81" i="2"/>
  <c r="G82" i="2"/>
  <c r="G85" i="2"/>
  <c r="G86" i="2"/>
  <c r="G139" i="2"/>
  <c r="F7" i="2"/>
  <c r="F8" i="2"/>
  <c r="F9" i="2"/>
  <c r="F10" i="2"/>
  <c r="F16" i="2"/>
  <c r="F17" i="2"/>
  <c r="F18" i="2"/>
  <c r="F19" i="2"/>
  <c r="F20" i="2"/>
  <c r="F21" i="2"/>
  <c r="F22" i="2"/>
  <c r="F23" i="2"/>
  <c r="F26" i="2"/>
  <c r="F28" i="2"/>
  <c r="F29" i="2"/>
  <c r="F30" i="2"/>
  <c r="F31" i="2"/>
  <c r="F34" i="2"/>
  <c r="F35" i="2"/>
  <c r="F38" i="2"/>
  <c r="F39" i="2"/>
  <c r="F41" i="2"/>
  <c r="F42" i="2"/>
  <c r="F45" i="2"/>
  <c r="F53" i="2"/>
  <c r="F54" i="2"/>
  <c r="F56" i="2"/>
  <c r="F57" i="2"/>
  <c r="F58" i="2"/>
  <c r="F61" i="2"/>
  <c r="F64" i="2"/>
  <c r="F67" i="2"/>
  <c r="F68" i="2"/>
  <c r="F69" i="2"/>
  <c r="F70" i="2"/>
  <c r="F74" i="2"/>
  <c r="F75" i="2"/>
  <c r="F78" i="2"/>
  <c r="F85" i="2"/>
  <c r="F86" i="2"/>
  <c r="F87" i="2"/>
  <c r="F139" i="2"/>
  <c r="D63" i="2" l="1"/>
  <c r="D59" i="2"/>
  <c r="E60" i="2"/>
  <c r="D52" i="2"/>
  <c r="E52" i="2"/>
  <c r="G52" i="2" s="1"/>
  <c r="E46" i="2"/>
  <c r="E44" i="2"/>
  <c r="E43" i="2" s="1"/>
  <c r="D37" i="2"/>
  <c r="E37" i="2"/>
  <c r="G37" i="2" s="1"/>
  <c r="D33" i="2"/>
  <c r="F33" i="2" s="1"/>
  <c r="G6" i="2"/>
  <c r="D15" i="2"/>
  <c r="E15" i="2"/>
  <c r="D25" i="2"/>
  <c r="E25" i="2"/>
  <c r="D40" i="2"/>
  <c r="E40" i="2"/>
  <c r="G40" i="2" s="1"/>
  <c r="D55" i="2"/>
  <c r="E55" i="2"/>
  <c r="G55" i="2" s="1"/>
  <c r="D66" i="2"/>
  <c r="D76" i="2"/>
  <c r="D73" i="2" s="1"/>
  <c r="E76" i="2"/>
  <c r="E84" i="2"/>
  <c r="E83" i="2" s="1"/>
  <c r="E79" i="2" s="1"/>
  <c r="G84" i="2" l="1"/>
  <c r="E59" i="2"/>
  <c r="F59" i="2" s="1"/>
  <c r="F60" i="2"/>
  <c r="D62" i="2"/>
  <c r="F63" i="2"/>
  <c r="F84" i="2"/>
  <c r="E73" i="2"/>
  <c r="G73" i="2" s="1"/>
  <c r="G76" i="2"/>
  <c r="F76" i="2"/>
  <c r="E65" i="2"/>
  <c r="G65" i="2" s="1"/>
  <c r="G66" i="2"/>
  <c r="D65" i="2"/>
  <c r="F66" i="2"/>
  <c r="F55" i="2"/>
  <c r="F52" i="2"/>
  <c r="F44" i="2"/>
  <c r="G44" i="2"/>
  <c r="F40" i="2"/>
  <c r="F37" i="2"/>
  <c r="G24" i="2"/>
  <c r="G25" i="2"/>
  <c r="D24" i="2"/>
  <c r="F25" i="2"/>
  <c r="E14" i="2"/>
  <c r="G14" i="2" s="1"/>
  <c r="G15" i="2"/>
  <c r="D14" i="2"/>
  <c r="F15" i="2"/>
  <c r="D5" i="2"/>
  <c r="F6" i="2"/>
  <c r="E5" i="2"/>
  <c r="G5" i="2" s="1"/>
  <c r="E36" i="2"/>
  <c r="G36" i="2" s="1"/>
  <c r="E62" i="2"/>
  <c r="D51" i="2"/>
  <c r="D36" i="2"/>
  <c r="E51" i="2"/>
  <c r="G51" i="2" s="1"/>
  <c r="D43" i="2"/>
  <c r="D72" i="2"/>
  <c r="E32" i="2" l="1"/>
  <c r="G32" i="2" s="1"/>
  <c r="G79" i="2"/>
  <c r="G83" i="2"/>
  <c r="F83" i="2"/>
  <c r="F73" i="2"/>
  <c r="E72" i="2"/>
  <c r="G72" i="2" s="1"/>
  <c r="F65" i="2"/>
  <c r="F62" i="2"/>
  <c r="G62" i="2"/>
  <c r="D50" i="2"/>
  <c r="D4" i="2" s="1"/>
  <c r="F51" i="2"/>
  <c r="F36" i="2"/>
  <c r="D32" i="2"/>
  <c r="F24" i="2"/>
  <c r="F14" i="2"/>
  <c r="F5" i="2"/>
  <c r="G43" i="2"/>
  <c r="F43" i="2"/>
  <c r="E50" i="2"/>
  <c r="D218" i="2" l="1"/>
  <c r="G50" i="2"/>
  <c r="E4" i="2"/>
  <c r="F32" i="2"/>
  <c r="F72" i="2"/>
  <c r="F79" i="2"/>
  <c r="F50" i="2"/>
  <c r="G4" i="2" l="1"/>
  <c r="E218" i="2"/>
  <c r="F4" i="2"/>
  <c r="F218" i="2" l="1"/>
  <c r="G218" i="2"/>
</calcChain>
</file>

<file path=xl/sharedStrings.xml><?xml version="1.0" encoding="utf-8"?>
<sst xmlns="http://schemas.openxmlformats.org/spreadsheetml/2006/main" count="444" uniqueCount="429">
  <si>
    <t>Наименование доходов</t>
  </si>
  <si>
    <t>КБК</t>
  </si>
  <si>
    <t>Процент исполнения к прогнозным показателям</t>
  </si>
  <si>
    <t>Всего доходов</t>
  </si>
  <si>
    <t>Заместитель главы администрации района, начальник финансового управления</t>
  </si>
  <si>
    <t>В.Н.Кортелева</t>
  </si>
  <si>
    <t>Доходы от продажи земельных участков, государственная собственность на которые  разграничена (за исключением земельных участков бюджетных и автономных учреждений)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</si>
  <si>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</si>
  <si>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</si>
  <si>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</si>
  <si>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</si>
  <si>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</si>
  <si>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-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</si>
  <si>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</si>
  <si>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</si>
  <si>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</si>
  <si>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</si>
  <si>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</si>
  <si>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</si>
  <si>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</si>
  <si>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</si>
  <si>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</si>
  <si>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</si>
  <si>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</si>
  <si>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</si>
  <si>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2271 Налогового кодекса Российской Федерации</t>
  </si>
  <si>
    <t xml:space="preserve"> 000 1010204001 0000 110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</si>
  <si>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</si>
  <si>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</si>
  <si>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</si>
  <si>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</si>
  <si>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</si>
  <si>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</si>
  <si>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</si>
  <si>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</si>
  <si>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</si>
  <si>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</si>
  <si>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</si>
  <si>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</si>
  <si>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</si>
  <si>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</si>
  <si>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</si>
  <si>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</si>
  <si>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</si>
  <si>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</si>
  <si>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</si>
  <si>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</si>
  <si>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</si>
  <si>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</si>
  <si>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</si>
  <si>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</si>
  <si>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</si>
  <si>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</si>
  <si>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</si>
  <si>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</si>
  <si>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</si>
  <si>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</si>
  <si>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</si>
  <si>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</si>
  <si>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000 1050402002 0000 110</t>
  </si>
  <si>
    <t xml:space="preserve">  НАЛОГИ НА ИМУЩЕСТВО</t>
  </si>
  <si>
    <t xml:space="preserve"> 000 1060000000 0000 000</t>
  </si>
  <si>
    <t xml:space="preserve">  Налог на имущество физических лиц</t>
  </si>
  <si>
    <t xml:space="preserve"> 000 1060100000 0000 110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</si>
  <si>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</si>
  <si>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000 1060103010 0000 110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</si>
  <si>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</si>
  <si>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 xml:space="preserve"> 000 1060103013 0000 110</t>
  </si>
  <si>
    <t xml:space="preserve">  Земельный налог</t>
  </si>
  <si>
    <t xml:space="preserve"> 000 1060600000 0000 110</t>
  </si>
  <si>
    <t xml:space="preserve">  Земельный налог с организаций</t>
  </si>
  <si>
    <t xml:space="preserve"> 000 1060603000 0000 110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</si>
  <si>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</si>
  <si>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 xml:space="preserve"> 000 1060603310 0000 110</t>
  </si>
  <si>
    <t xml:space="preserve">  Земельный налог с организаций, обладающих земельным участком, расположенным в границах городских поселений</t>
  </si>
  <si>
    <t xml:space="preserve"> 000 1060603313 0000 110</t>
  </si>
  <si>
    <t xml:space="preserve">  Земельный налог с физических лиц</t>
  </si>
  <si>
    <t xml:space="preserve"> 000 1060604000 0000 110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</si>
  <si>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</si>
  <si>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000 1060604310 0000 110</t>
  </si>
  <si>
    <t xml:space="preserve">  Земельный налог с физических лиц, обладающих земельным участком, расположенным в границах городских поселений</t>
  </si>
  <si>
    <t xml:space="preserve"> 000 1060604313 0000 110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</si>
  <si>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</si>
  <si>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</si>
  <si>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</si>
  <si>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</si>
  <si>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</si>
  <si>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</si>
  <si>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</si>
  <si>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</si>
  <si>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</si>
  <si>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</si>
  <si>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</si>
  <si>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</si>
  <si>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</si>
  <si>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</si>
  <si>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</si>
  <si>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</si>
  <si>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</si>
  <si>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</si>
  <si>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</si>
  <si>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</si>
  <si>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</si>
  <si>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 xml:space="preserve"> 000 1110503510 0000 120</t>
  </si>
  <si>
    <t xml:space="preserve">  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</si>
  <si>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 xml:space="preserve"> 000 1110503513 0000 120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</si>
  <si>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</si>
  <si>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</si>
  <si>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</si>
  <si>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</si>
  <si>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</si>
  <si>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 xml:space="preserve"> 000 1110701513 0000 120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</si>
  <si>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</si>
  <si>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</si>
  <si>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</si>
  <si>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</si>
  <si>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</si>
  <si>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</si>
  <si>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</si>
  <si>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</si>
  <si>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</si>
  <si>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</si>
  <si>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</si>
  <si>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</si>
  <si>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</si>
  <si>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</si>
  <si>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</si>
  <si>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</si>
  <si>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</si>
  <si>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</si>
  <si>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</si>
  <si>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</si>
  <si>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</si>
  <si>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</si>
  <si>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</si>
  <si>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</si>
  <si>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</si>
  <si>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Прочие доходы от компенсации затрат бюджетов сельских поселений</t>
  </si>
  <si>
    <t xml:space="preserve"> 000 1130299510 0000 130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</si>
  <si>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</si>
  <si>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</si>
  <si>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000 1140200000 0000 000</t>
  </si>
  <si>
    <t xml:space="preserve"> 000 1140205005 0000 410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</si>
  <si>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</si>
  <si>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</si>
  <si>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</si>
  <si>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</si>
  <si>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</si>
  <si>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</si>
  <si>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</si>
  <si>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</si>
  <si>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</si>
  <si>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ШТРАФЫ, САНКЦИИ, ВОЗМЕЩЕНИЕ УЩЕРБА</t>
  </si>
  <si>
    <t xml:space="preserve"> 000 1160000000 0000 000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</si>
  <si>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</si>
  <si>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</si>
  <si>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</si>
  <si>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</si>
  <si>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</si>
  <si>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</si>
  <si>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на выравнивание бюджетной обеспеченности</t>
  </si>
  <si>
    <t xml:space="preserve"> 000 2021500100 0000 150</t>
  </si>
  <si>
    <t xml:space="preserve">  Дотации бюджетам муниципальных районов на выравнивание бюджетной обеспеченности</t>
  </si>
  <si>
    <t xml:space="preserve"> 000 2021500105 0000 150</t>
  </si>
  <si>
    <t xml:space="preserve">  Дотации бюджетам сельских поселений на выравнивание бюджетной обеспеченности</t>
  </si>
  <si>
    <t xml:space="preserve"> 000 2021500110 0000 150</t>
  </si>
  <si>
    <t xml:space="preserve">  Дотации бюджетам на поддержку мер по обеспечению сбалансированности бюджетов</t>
  </si>
  <si>
    <t xml:space="preserve"> 000 2021500200 0000 150</t>
  </si>
  <si>
    <t xml:space="preserve">  Дотации бюджетам муниципальных районов на поддержку мер по обеспечению сбалансированности бюджетов</t>
  </si>
  <si>
    <t xml:space="preserve"> 000 2021500205 0000 150</t>
  </si>
  <si>
    <t xml:space="preserve">  Дотации бюджетам сельских поселений на поддержку мер по обеспечению сбалансированности бюджетов</t>
  </si>
  <si>
    <t xml:space="preserve"> 000 2021500210 0000 150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</si>
  <si>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</si>
  <si>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</si>
  <si>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на софинансирование капитальных вложений в объекты государственной (муниципальной) собственности</t>
  </si>
  <si>
    <t xml:space="preserve"> 000 2022007700 0000 150</t>
  </si>
  <si>
    <t xml:space="preserve"> 000 2022007713 0000 150</t>
  </si>
  <si>
    <t xml:space="preserve"> 000 2022021600 0000 150</t>
  </si>
  <si>
    <t xml:space="preserve"> 000 2022021613 0000 150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</si>
  <si>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</si>
  <si>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000 2022546700 0000 150</t>
  </si>
  <si>
    <t xml:space="preserve">  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</si>
  <si>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000 2022546705 0000 150</t>
  </si>
  <si>
    <t xml:space="preserve">  Субсидии бюджетам на реализацию мероприятий по обеспечению жильем молодых семей</t>
  </si>
  <si>
    <t xml:space="preserve"> 000 2022549700 0000 150</t>
  </si>
  <si>
    <t xml:space="preserve">  Субсидии бюджетам муниципальных районов на реализацию мероприятий по обеспечению жильем молодых семей</t>
  </si>
  <si>
    <t xml:space="preserve"> 000 2022549705 0000 150</t>
  </si>
  <si>
    <t xml:space="preserve">  Субсидия бюджетам на поддержку отрасли культуры</t>
  </si>
  <si>
    <t xml:space="preserve"> 000 2022551900 0000 150</t>
  </si>
  <si>
    <t xml:space="preserve">  Субсидия бюджетам муниципальных районов на поддержку отрасли культуры</t>
  </si>
  <si>
    <t xml:space="preserve"> 000 2022551905 0000 150</t>
  </si>
  <si>
    <t xml:space="preserve">  Субсидии бюджетам на реализацию программ формирования современной городской среды</t>
  </si>
  <si>
    <t xml:space="preserve"> 000 2022555500 0000 150</t>
  </si>
  <si>
    <t xml:space="preserve">  Субсидии бюджетам городских поселений на реализацию программ формирования современной городской среды</t>
  </si>
  <si>
    <t xml:space="preserve"> 000 2022555513 0000 150</t>
  </si>
  <si>
    <t xml:space="preserve">  Прочие субсидии</t>
  </si>
  <si>
    <t xml:space="preserve"> 000 2022999900 0000 150</t>
  </si>
  <si>
    <t xml:space="preserve">  Прочие субсидии бюджетам муниципальных районов</t>
  </si>
  <si>
    <t xml:space="preserve"> 000 2022999905 0000 150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</si>
  <si>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</si>
  <si>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</si>
  <si>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</si>
  <si>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</si>
  <si>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</si>
  <si>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</si>
  <si>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городских поселений на выполнение передаваемых полномочий субъектов Российской Федерации</t>
  </si>
  <si>
    <t xml:space="preserve"> 000 2023002413 0000 150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</si>
  <si>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</si>
  <si>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</si>
  <si>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</si>
  <si>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000 2023002905 0000 150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</si>
  <si>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</si>
  <si>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000 2023508200 0000 150</t>
  </si>
  <si>
    <t xml:space="preserve">  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</si>
  <si>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000 2023508205 0000 150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</si>
  <si>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</si>
  <si>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000 2023511800 0000 150</t>
  </si>
  <si>
    <t xml:space="preserve">  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</si>
  <si>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 xml:space="preserve"> 000 2023511805 0000 150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</si>
  <si>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</si>
  <si>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000 2023511810 0000 150</t>
  </si>
  <si>
    <t xml:space="preserve">  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</si>
  <si>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 xml:space="preserve"> 000 2023511813 0000 150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</si>
  <si>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</si>
  <si>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</si>
  <si>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</si>
  <si>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</si>
  <si>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 xml:space="preserve">  Субвенции бюджетам на выплату единовременного пособия при всех формах устройства детей, лишенных родительского попечения, в семью</t>
  </si>
  <si>
    <t xml:space="preserve"> 000 2023526000 0000 150</t>
  </si>
  <si>
    <t xml:space="preserve">  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</si>
  <si>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 xml:space="preserve"> 000 2023526005 0000 150</t>
  </si>
  <si>
    <t xml:space="preserve">  Иные межбюджетные трансферты</t>
  </si>
  <si>
    <t xml:space="preserve"> 000 2024000000 0000 150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</si>
  <si>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</si>
  <si>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</si>
  <si>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</si>
  <si>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000 2024001405 0000 150</t>
  </si>
  <si>
    <t xml:space="preserve">  Прочие межбюджетные трансферты, передаваемые бюджетам</t>
  </si>
  <si>
    <t xml:space="preserve"> 000 2024999900 0000 150</t>
  </si>
  <si>
    <t xml:space="preserve">  Прочие межбюджетные трансферты, передаваемые бюджетам муниципальных районов</t>
  </si>
  <si>
    <t xml:space="preserve"> 000 2024999905 0000 150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</si>
  <si>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</si>
  <si>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</si>
  <si>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муниципальных районов</t>
  </si>
  <si>
    <t xml:space="preserve"> 000 2070500005 0000 150</t>
  </si>
  <si>
    <t xml:space="preserve">  Прочие безвозмездные поступления в бюджеты сельских поселений</t>
  </si>
  <si>
    <t xml:space="preserve"> 000 2070500010 0000 150</t>
  </si>
  <si>
    <t xml:space="preserve"> 000 2070503005 0000 150</t>
  </si>
  <si>
    <t xml:space="preserve"> 000 2070503010 0000 150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</si>
  <si>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</si>
  <si>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</si>
  <si>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000 2190000005 0000 150</t>
  </si>
  <si>
    <t xml:space="preserve"> 000 2196001005 0000 150</t>
  </si>
  <si>
    <t>(в рублях)</t>
  </si>
  <si>
    <t xml:space="preserve">  Плата за выбросы загрязняющих веществ в атмосферный воздух стационарными объектами 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</si>
  <si>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</si>
  <si>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>000 1130206000 0000 130</t>
  </si>
  <si>
    <t>000 1130206505 0000 130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</si>
  <si>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</si>
  <si>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000 1140602000 0000 430</t>
  </si>
  <si>
    <t>000 1140602510 0000 430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</si>
  <si>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</si>
  <si>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</si>
  <si>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</si>
  <si>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</si>
  <si>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</si>
  <si>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</si>
  <si>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</si>
  <si>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</si>
  <si>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</si>
  <si>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</si>
  <si>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</si>
  <si>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</si>
  <si>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 Платежи в целях возмещения причиненного ущерба (убытков)</t>
  </si>
  <si>
    <t xml:space="preserve">  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</si>
  <si>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 Возмещение ущерба при возникновении страховых случаев, когда выгодоприобретателями выступают получатели средств бюджета муниципального района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</si>
  <si>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</si>
  <si>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</si>
  <si>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</si>
  <si>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 Платежи, уплачиваемые в целях возмещения вреда</t>
  </si>
  <si>
    <t xml:space="preserve">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</si>
  <si>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 xml:space="preserve"> 000 1160105001 0000 140</t>
  </si>
  <si>
    <t xml:space="preserve"> 000 1160105301 0000 140</t>
  </si>
  <si>
    <t xml:space="preserve"> 000 1160106001 0000 140</t>
  </si>
  <si>
    <t xml:space="preserve"> 000 1160106301 0000 140</t>
  </si>
  <si>
    <t xml:space="preserve"> 000 1160107001 0000 140</t>
  </si>
  <si>
    <t xml:space="preserve"> 000 1160107301 0000 140</t>
  </si>
  <si>
    <t xml:space="preserve"> 000 1160108001 0000 140</t>
  </si>
  <si>
    <t xml:space="preserve"> 000 1160108301 0000 140</t>
  </si>
  <si>
    <t xml:space="preserve"> 000 1160114001 0000 140</t>
  </si>
  <si>
    <t xml:space="preserve"> 000 1160114301 0000 140</t>
  </si>
  <si>
    <t xml:space="preserve"> 000 1160120001 0000 140</t>
  </si>
  <si>
    <t xml:space="preserve"> 000 1160120301 0000 140</t>
  </si>
  <si>
    <t xml:space="preserve"> 000 1161000000 0000 140</t>
  </si>
  <si>
    <t xml:space="preserve"> 000 1161003005 0000 140</t>
  </si>
  <si>
    <t xml:space="preserve"> 000 1161003105 0000 140</t>
  </si>
  <si>
    <t xml:space="preserve"> 000 1161012000 0000 140</t>
  </si>
  <si>
    <t xml:space="preserve"> 000 1161012301 0000 140</t>
  </si>
  <si>
    <t xml:space="preserve"> 000 1161012901 0000 140</t>
  </si>
  <si>
    <t xml:space="preserve"> 000 1161100001 0000 140</t>
  </si>
  <si>
    <t xml:space="preserve"> 000 1161105001 0000 140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</si>
  <si>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</si>
  <si>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</si>
  <si>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 xml:space="preserve">  Субсидии бюджетам муниципальных районов на софинансирование капитальных вложений в объекты муниципальной собственности</t>
  </si>
  <si>
    <t xml:space="preserve"> 000 2022007705 0000 150</t>
  </si>
  <si>
    <t xml:space="preserve">  Субвенции бюджетам на проведение Всероссийской переписи населения 2020 года</t>
  </si>
  <si>
    <t xml:space="preserve">  Субвенции бюджетам муниципальных районов на проведение Всероссийской переписи населения 2020 года</t>
  </si>
  <si>
    <t xml:space="preserve"> 000 2023546900 0000 150</t>
  </si>
  <si>
    <t xml:space="preserve"> 000 2023546905 0000 150</t>
  </si>
  <si>
    <t xml:space="preserve">  ПРОЧИЕ НЕНАЛОГОВЫЕ ДОХОДЫ</t>
  </si>
  <si>
    <t xml:space="preserve">  Невыясненные поступления</t>
  </si>
  <si>
    <t xml:space="preserve">  Невыясненные поступления, зачисляемые в бюджеты сельских поселений</t>
  </si>
  <si>
    <t xml:space="preserve"> 000 1170000000 0000 000</t>
  </si>
  <si>
    <t xml:space="preserve"> 000 1170100000 0000 180</t>
  </si>
  <si>
    <t xml:space="preserve"> 000 1170105010 0000 180</t>
  </si>
  <si>
    <t xml:space="preserve">  Доходы, поступающие в порядке возмещения расходов, понесенных в связи с эксплуатацией имущества</t>
  </si>
  <si>
    <t xml:space="preserve">  Доходы, поступающие в порядке возмещения расходов, понесенных в связи с эксплуатацией имущества муниципальных районов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</si>
  <si>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
</t>
  </si>
  <si>
    <t>000 1160108401 0000 140</t>
  </si>
  <si>
    <t xml:space="preserve">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
</t>
  </si>
  <si>
    <t xml:space="preserve"> 000 1160115001 0000 140</t>
  </si>
  <si>
    <t xml:space="preserve">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
</t>
  </si>
  <si>
    <t xml:space="preserve"> 000 1160115301 0000 140</t>
  </si>
  <si>
    <t xml:space="preserve"> 000 1160119001 0000 140</t>
  </si>
  <si>
    <t xml:space="preserve">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
</t>
  </si>
  <si>
    <t xml:space="preserve"> 000 1160119301 0000 140</t>
  </si>
  <si>
    <t xml:space="preserve"> 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
</t>
  </si>
  <si>
    <t xml:space="preserve"> 000 1160133000 0000 140</t>
  </si>
  <si>
    <t xml:space="preserve"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
</t>
  </si>
  <si>
    <t xml:space="preserve">
 000 1160133301 0000 140
</t>
  </si>
  <si>
    <t xml:space="preserve">Административные штрафы, установленные законами субъектов Российской Федерации об административных правонарушениях
</t>
  </si>
  <si>
    <t xml:space="preserve"> 000 1160200002 0000 140</t>
  </si>
  <si>
    <t xml:space="preserve"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
</t>
  </si>
  <si>
    <t xml:space="preserve"> 000 1160201002 0000 140</t>
  </si>
  <si>
    <t xml:space="preserve"> 000 2024530300 0000 150</t>
  </si>
  <si>
    <t xml:space="preserve"> Субсидии бюджетам на оснащение объектов спортивной инфраструктуры спортивно-технологическим оборудованием
</t>
  </si>
  <si>
    <t xml:space="preserve"> 000 2022522800 0000 150</t>
  </si>
  <si>
    <t xml:space="preserve"> Субсидии бюджетам муниципальных районов на оснащение объектов спортивной инфраструктуры спортивно-технологическим оборудованием
</t>
  </si>
  <si>
    <t xml:space="preserve"> 000 2022522805 0000 150</t>
  </si>
  <si>
    <t xml:space="preserve"> Субсидии бюджетам на строительство и реконструкцию (модернизацию) объектов питьевого водоснабжения
</t>
  </si>
  <si>
    <t xml:space="preserve"> 000 2022524300 0000 150</t>
  </si>
  <si>
    <t xml:space="preserve">Субсидии бюджетам муниципальных районов на строительство и реконструкцию (модернизацию) объектов питьевого водоснабжения
</t>
  </si>
  <si>
    <t xml:space="preserve"> 000 2022524305 0000 150</t>
  </si>
  <si>
    <t xml:space="preserve"> 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
</t>
  </si>
  <si>
    <t xml:space="preserve"> 000 2022529900 0000 150</t>
  </si>
  <si>
    <t xml:space="preserve">Субсидии бюджетам муниципальных районов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
</t>
  </si>
  <si>
    <t xml:space="preserve"> 000 2022529905 0000 150</t>
  </si>
  <si>
    <t xml:space="preserve">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</si>
  <si>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 000 2022530400 0000 150</t>
  </si>
  <si>
    <t xml:space="preserve"> 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</si>
  <si>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 000 2022530405 0000 150</t>
  </si>
  <si>
    <t xml:space="preserve"> 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</si>
  <si>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 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</si>
  <si>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 000 2024530305 0000 150</t>
  </si>
  <si>
    <t xml:space="preserve"> 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районов
</t>
  </si>
  <si>
    <t xml:space="preserve"> 000 2194530305 0000 150</t>
  </si>
  <si>
    <t xml:space="preserve"> Субсидии бюджетам городских поселений на софинансирование капитальных вложений в объекты муниципальной собственности
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</si>
  <si>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
</t>
  </si>
  <si>
    <t xml:space="preserve"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
</t>
  </si>
  <si>
    <t xml:space="preserve"> 000 1120104201 0000 120</t>
  </si>
  <si>
    <t xml:space="preserve">  Плата за размещение твердых коммунальных отходов </t>
  </si>
  <si>
    <t xml:space="preserve"> 000 1160107401 0000 140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</si>
  <si>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</si>
  <si>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</si>
  <si>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</si>
  <si>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000 1160117001 0000 140</t>
  </si>
  <si>
    <t xml:space="preserve"> 000 1160117301 0000 140</t>
  </si>
  <si>
    <t xml:space="preserve"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
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</si>
  <si>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</si>
  <si>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</si>
  <si>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</si>
  <si>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</si>
  <si>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</si>
  <si>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</si>
  <si>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</si>
  <si>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</si>
  <si>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</si>
  <si>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000 1160709005 0000 140</t>
  </si>
  <si>
    <t xml:space="preserve">  ЗАДОЛЖЕННОСТЬ И ПЕРЕРАСЧЕТЫ ПО ОТМЕНЕННЫМ НАЛОГАМ, СБОРАМ И ИНЫМ ОБЯЗАТЕЛЬНЫМ ПЛАТЕЖАМ</t>
  </si>
  <si>
    <t xml:space="preserve">  Налоги на имущество</t>
  </si>
  <si>
    <t xml:space="preserve">  Земельный налог (по обязательствам, возникшим до 1 января 2006 года)</t>
  </si>
  <si>
    <t xml:space="preserve">  Земельный налог (по обязательствам, возникшим до 1 января 2006 года), мобилизуемый на территориях городских поселений</t>
  </si>
  <si>
    <t xml:space="preserve"> 000 1090000000 0000 000</t>
  </si>
  <si>
    <t xml:space="preserve"> 000 1090400000 0000 110</t>
  </si>
  <si>
    <t xml:space="preserve"> 000 1090405000 0000 110</t>
  </si>
  <si>
    <t xml:space="preserve"> 000 1090405313 0000 110</t>
  </si>
  <si>
    <t xml:space="preserve">  Субсидии бюджетам городских поселений на строительство и реконструкцию (модернизацию) объектов питьевого водоснабжения</t>
  </si>
  <si>
    <t xml:space="preserve"> 000 2022524313 0000 150</t>
  </si>
  <si>
    <t xml:space="preserve">  Прочие субсидии бюджетам городских поселений</t>
  </si>
  <si>
    <t xml:space="preserve"> 000 2022999913 0000 150</t>
  </si>
  <si>
    <t>Исп.С.Н.Запецкая</t>
  </si>
  <si>
    <t>тел.9 16 37</t>
  </si>
  <si>
    <t>Межбюджетные трансферты, передаваемые бюджетам  на проведение мероприятий по обеспечению деятельности советников директора по воспитанию и взаимодействию с детскими общественными объединениями  в общеобразовательных организациях</t>
  </si>
  <si>
    <t>000 2024517900 0000 150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</si>
  <si>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 в общеобразовательных организациях</t>
  </si>
  <si>
    <t>000 2024517905 0000 150</t>
  </si>
  <si>
    <t xml:space="preserve"> Прогноз доходов на 2024 год</t>
  </si>
  <si>
    <t>Темп роста к соответствующему периоду прошлого периода 2023 года</t>
  </si>
  <si>
    <t>Налог на доходы физических лиц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компании).</t>
  </si>
  <si>
    <t xml:space="preserve"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
</t>
  </si>
  <si>
    <t xml:space="preserve">НДФЛ с доходов от долевого участия в организации, полученных в виде дивидендов (в части суммы налога, превышающей 650 000 руб.)
</t>
  </si>
  <si>
    <t>000 1010208001 1000 110</t>
  </si>
  <si>
    <t xml:space="preserve"> 000 1010213001 1000 110
</t>
  </si>
  <si>
    <t xml:space="preserve"> 000 1010214001 1000 110
</t>
  </si>
  <si>
    <t>000  1160709013 0000 140</t>
  </si>
  <si>
    <t>Штрафы, неустойки, пени, уплаченные в соответствие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</si>
  <si>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 xml:space="preserve"> Субсидия бюджетам на развитие сети учреждений культурно- досугового типа</t>
  </si>
  <si>
    <t xml:space="preserve"> Субсидия бюджетам муниципальных районов на развитие сети учреждений культурно- досугового типа</t>
  </si>
  <si>
    <t>000 2022551300 0000 150</t>
  </si>
  <si>
    <t>000 2022551305 0000 150</t>
  </si>
  <si>
    <t xml:space="preserve">  Субсидии бюджетам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</si>
  <si>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 xml:space="preserve">  Субсидии бюджетам муниципальных районов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</si>
  <si>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 xml:space="preserve"> 000 2022713900 0000 150</t>
  </si>
  <si>
    <t xml:space="preserve"> 000 2022713905 0000 150</t>
  </si>
  <si>
    <t xml:space="preserve">  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</si>
  <si>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  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</si>
  <si>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  Перечисления из бюджетов городских поселений (в бюджеты городских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</si>
  <si>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 000 2080000000 0000 000</t>
  </si>
  <si>
    <t xml:space="preserve"> 000 2080500005 0000 150</t>
  </si>
  <si>
    <t xml:space="preserve"> 000 2080500013 0000 150</t>
  </si>
  <si>
    <t>Сведения об исполнении консолидированного бюджета Клетнянского района по доходам  за 1 полугодие 2024 год в разрезе видов доходов в сравнении с соответствующим периодом прошлого года</t>
  </si>
  <si>
    <t>Кассовое исполнение за 1  полугодие 2023 года</t>
  </si>
  <si>
    <t>Кассовое исполнение за 1  полугодие 2024 года</t>
  </si>
  <si>
    <t xml:space="preserve"> 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</si>
  <si>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000 1140602505 0000 430</t>
  </si>
  <si>
    <t xml:space="preserve"> Инициативные платежи</t>
  </si>
  <si>
    <t>Инициативные платежи, зачисляемые в бюджеты городских поселений</t>
  </si>
  <si>
    <t>000 1171500000 0000 150</t>
  </si>
  <si>
    <t xml:space="preserve"> 000 1171503013 0000 150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</si>
</sst>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2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0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57">
    <xf numFmtId="0" fontId="0" fillId="0" borderId="0"/>
    <xf numFmtId="0" fontId="1" fillId="0" borderId="3">
      <alignment horizontal="left" wrapText="1" indent="2"/>
    </xf>
    <xf numFmtId="49" fontId="1" fillId="0" borderId="4">
      <alignment horizontal="center"/>
    </xf>
    <xf numFmtId="0" fontId="11" fillId="0" borderId="5">
      <alignment horizontal="left" wrapText="1" indent="2"/>
    </xf>
    <xf numFmtId="0" fontId="13" fillId="0" borderId="0"/>
    <xf numFmtId="0" fontId="14" fillId="0" borderId="0">
      <alignment horizontal="center" wrapText="1"/>
    </xf>
    <xf numFmtId="0" fontId="15" fillId="0" borderId="6"/>
    <xf numFmtId="0" fontId="15" fillId="0" borderId="0"/>
    <xf numFmtId="0" fontId="16" fillId="0" borderId="0"/>
    <xf numFmtId="0" fontId="14" fillId="0" borderId="0">
      <alignment horizontal="left" wrapText="1"/>
    </xf>
    <xf numFmtId="0" fontId="17" fillId="0" borderId="0"/>
    <xf numFmtId="0" fontId="18" fillId="0" borderId="0"/>
    <xf numFmtId="0" fontId="11" fillId="0" borderId="7">
      <alignment horizontal="center"/>
    </xf>
    <xf numFmtId="0" fontId="16" fillId="0" borderId="8"/>
    <xf numFmtId="0" fontId="11" fillId="0" borderId="0">
      <alignment horizontal="left"/>
    </xf>
    <xf numFmtId="0" fontId="19" fillId="0" borderId="0">
      <alignment horizontal="center" vertical="top"/>
    </xf>
    <xf numFmtId="49" fontId="20" fillId="0" borderId="9">
      <alignment horizontal="right"/>
    </xf>
    <xf numFmtId="49" fontId="16" fillId="0" borderId="10">
      <alignment horizontal="center"/>
    </xf>
    <xf numFmtId="0" fontId="16" fillId="0" borderId="11"/>
    <xf numFmtId="49" fontId="16" fillId="0" borderId="0"/>
    <xf numFmtId="49" fontId="11" fillId="0" borderId="0">
      <alignment horizontal="right"/>
    </xf>
    <xf numFmtId="0" fontId="11" fillId="0" borderId="0"/>
    <xf numFmtId="0" fontId="11" fillId="0" borderId="0">
      <alignment horizontal="center"/>
    </xf>
    <xf numFmtId="0" fontId="11" fillId="0" borderId="9">
      <alignment horizontal="right"/>
    </xf>
    <xf numFmtId="165" fontId="11" fillId="0" borderId="12">
      <alignment horizontal="center"/>
    </xf>
    <xf numFmtId="49" fontId="11" fillId="0" borderId="0"/>
    <xf numFmtId="0" fontId="11" fillId="0" borderId="0">
      <alignment horizontal="right"/>
    </xf>
    <xf numFmtId="0" fontId="11" fillId="0" borderId="13">
      <alignment horizontal="center"/>
    </xf>
    <xf numFmtId="0" fontId="11" fillId="0" borderId="6">
      <alignment wrapText="1"/>
    </xf>
    <xf numFmtId="49" fontId="11" fillId="0" borderId="14">
      <alignment horizontal="center"/>
    </xf>
    <xf numFmtId="0" fontId="11" fillId="0" borderId="15">
      <alignment wrapText="1"/>
    </xf>
    <xf numFmtId="49" fontId="11" fillId="0" borderId="12">
      <alignment horizontal="center"/>
    </xf>
    <xf numFmtId="49" fontId="11" fillId="0" borderId="16"/>
    <xf numFmtId="0" fontId="11" fillId="0" borderId="12">
      <alignment horizontal="center"/>
    </xf>
    <xf numFmtId="49" fontId="11" fillId="0" borderId="17">
      <alignment horizontal="center"/>
    </xf>
    <xf numFmtId="0" fontId="17" fillId="0" borderId="0"/>
    <xf numFmtId="0" fontId="17" fillId="0" borderId="18"/>
    <xf numFmtId="49" fontId="11" fillId="0" borderId="4">
      <alignment horizontal="center" vertical="center" wrapText="1"/>
    </xf>
    <xf numFmtId="49" fontId="11" fillId="0" borderId="7">
      <alignment horizontal="center" vertical="center" wrapText="1"/>
    </xf>
    <xf numFmtId="0" fontId="11" fillId="0" borderId="19">
      <alignment horizontal="left" wrapText="1"/>
    </xf>
    <xf numFmtId="49" fontId="11" fillId="0" borderId="20">
      <alignment horizontal="center" wrapText="1"/>
    </xf>
    <xf numFmtId="49" fontId="11" fillId="0" borderId="21">
      <alignment horizontal="center"/>
    </xf>
    <xf numFmtId="4" fontId="11" fillId="0" borderId="4">
      <alignment horizontal="right"/>
    </xf>
    <xf numFmtId="4" fontId="11" fillId="0" borderId="5">
      <alignment horizontal="right"/>
    </xf>
    <xf numFmtId="0" fontId="11" fillId="0" borderId="22">
      <alignment horizontal="left" wrapText="1"/>
    </xf>
    <xf numFmtId="0" fontId="11" fillId="0" borderId="23">
      <alignment horizontal="left" wrapText="1" indent="1"/>
    </xf>
    <xf numFmtId="49" fontId="11" fillId="0" borderId="24">
      <alignment horizontal="center" wrapText="1"/>
    </xf>
    <xf numFmtId="49" fontId="11" fillId="0" borderId="25">
      <alignment horizontal="center"/>
    </xf>
    <xf numFmtId="49" fontId="11" fillId="0" borderId="26">
      <alignment horizontal="center"/>
    </xf>
    <xf numFmtId="0" fontId="11" fillId="0" borderId="27">
      <alignment horizontal="left" wrapText="1" indent="1"/>
    </xf>
    <xf numFmtId="49" fontId="11" fillId="0" borderId="28">
      <alignment horizontal="center"/>
    </xf>
    <xf numFmtId="49" fontId="11" fillId="0" borderId="4">
      <alignment horizontal="center"/>
    </xf>
    <xf numFmtId="0" fontId="11" fillId="0" borderId="12">
      <alignment horizontal="left" wrapText="1" indent="2"/>
    </xf>
    <xf numFmtId="0" fontId="11" fillId="0" borderId="18"/>
    <xf numFmtId="0" fontId="11" fillId="2" borderId="18"/>
    <xf numFmtId="0" fontId="11" fillId="2" borderId="29"/>
    <xf numFmtId="0" fontId="11" fillId="2" borderId="0"/>
  </cellStyleXfs>
  <cellXfs count="63">
    <xf numFmtId="0" fontId="0" fillId="0" borderId="0" xfId="0"/>
    <xf numFmtId="0" fontId="3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5" fillId="0" borderId="0" xfId="0" applyFont="1" applyFill="1" applyAlignment="1">
      <alignment vertical="top"/>
    </xf>
    <xf numFmtId="0" fontId="3" fillId="0" borderId="1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8" fillId="0" borderId="2" xfId="0" applyFont="1" applyFill="1" applyBorder="1" applyAlignment="1">
      <alignment horizontal="right" vertical="top"/>
    </xf>
    <xf numFmtId="0" fontId="13" fillId="0" borderId="0" xfId="4" applyNumberFormat="1" applyAlignment="1" applyProtection="1">
      <alignment vertical="top"/>
    </xf>
    <xf numFmtId="0" fontId="0" fillId="0" borderId="0" xfId="0" applyAlignment="1" applyProtection="1">
      <alignment vertical="top"/>
      <protection locked="0"/>
    </xf>
    <xf numFmtId="0" fontId="11" fillId="0" borderId="0" xfId="21" applyNumberFormat="1" applyAlignment="1" applyProtection="1">
      <alignment vertical="top"/>
    </xf>
    <xf numFmtId="0" fontId="21" fillId="0" borderId="0" xfId="0" applyFont="1" applyAlignment="1" applyProtection="1">
      <alignment vertical="top"/>
      <protection locked="0"/>
    </xf>
    <xf numFmtId="0" fontId="22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vertical="top"/>
      <protection locked="0"/>
    </xf>
    <xf numFmtId="4" fontId="5" fillId="0" borderId="0" xfId="0" applyNumberFormat="1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/>
      <protection locked="0"/>
    </xf>
    <xf numFmtId="4" fontId="4" fillId="0" borderId="0" xfId="0" applyNumberFormat="1" applyFont="1" applyAlignment="1" applyProtection="1">
      <alignment vertical="top"/>
      <protection locked="0"/>
    </xf>
    <xf numFmtId="0" fontId="24" fillId="0" borderId="0" xfId="14" applyNumberFormat="1" applyFont="1" applyAlignment="1" applyProtection="1">
      <alignment horizontal="left" vertical="top"/>
    </xf>
    <xf numFmtId="0" fontId="24" fillId="0" borderId="0" xfId="21" applyNumberFormat="1" applyFont="1" applyAlignment="1" applyProtection="1">
      <alignment vertical="top"/>
    </xf>
    <xf numFmtId="0" fontId="10" fillId="0" borderId="0" xfId="0" applyFont="1" applyAlignment="1" applyProtection="1">
      <alignment vertical="top"/>
      <protection locked="0"/>
    </xf>
    <xf numFmtId="49" fontId="12" fillId="0" borderId="2" xfId="51" applyFont="1" applyBorder="1" applyAlignment="1" applyProtection="1">
      <alignment horizontal="center" vertical="top"/>
    </xf>
    <xf numFmtId="0" fontId="9" fillId="0" borderId="2" xfId="3" applyNumberFormat="1" applyFont="1" applyBorder="1" applyAlignment="1" applyProtection="1">
      <alignment horizontal="left" vertical="top" wrapText="1"/>
    </xf>
    <xf numFmtId="0" fontId="2" fillId="0" borderId="0" xfId="0" applyFont="1" applyAlignment="1" applyProtection="1">
      <alignment vertical="top"/>
      <protection locked="0"/>
    </xf>
    <xf numFmtId="4" fontId="7" fillId="0" borderId="0" xfId="0" applyNumberFormat="1" applyFont="1" applyAlignment="1" applyProtection="1">
      <alignment vertical="top"/>
      <protection locked="0"/>
    </xf>
    <xf numFmtId="0" fontId="7" fillId="0" borderId="0" xfId="0" applyFont="1" applyAlignment="1" applyProtection="1">
      <alignment vertical="top"/>
      <protection locked="0"/>
    </xf>
    <xf numFmtId="0" fontId="8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vertical="top" wrapText="1"/>
    </xf>
    <xf numFmtId="49" fontId="8" fillId="0" borderId="2" xfId="0" applyNumberFormat="1" applyFont="1" applyBorder="1" applyAlignment="1">
      <alignment horizontal="left" vertical="top"/>
    </xf>
    <xf numFmtId="4" fontId="11" fillId="3" borderId="0" xfId="25" applyNumberFormat="1" applyFill="1" applyAlignment="1" applyProtection="1">
      <alignment vertical="top"/>
    </xf>
    <xf numFmtId="0" fontId="3" fillId="3" borderId="2" xfId="0" applyFont="1" applyFill="1" applyBorder="1" applyAlignment="1">
      <alignment horizontal="center" vertical="top" wrapText="1"/>
    </xf>
    <xf numFmtId="4" fontId="9" fillId="3" borderId="2" xfId="51" applyNumberFormat="1" applyFont="1" applyFill="1" applyBorder="1" applyAlignment="1" applyProtection="1">
      <alignment horizontal="center" vertical="top"/>
    </xf>
    <xf numFmtId="4" fontId="9" fillId="3" borderId="2" xfId="42" applyNumberFormat="1" applyFont="1" applyFill="1" applyBorder="1" applyAlignment="1" applyProtection="1">
      <alignment horizontal="center" vertical="top"/>
    </xf>
    <xf numFmtId="0" fontId="11" fillId="3" borderId="0" xfId="56" applyNumberFormat="1" applyFill="1" applyAlignment="1" applyProtection="1">
      <alignment vertical="top"/>
    </xf>
    <xf numFmtId="0" fontId="7" fillId="3" borderId="0" xfId="0" applyFont="1" applyFill="1" applyAlignment="1" applyProtection="1">
      <alignment vertical="top"/>
      <protection locked="0"/>
    </xf>
    <xf numFmtId="0" fontId="2" fillId="3" borderId="0" xfId="0" applyFont="1" applyFill="1" applyAlignment="1" applyProtection="1">
      <alignment vertical="top"/>
      <protection locked="0"/>
    </xf>
    <xf numFmtId="0" fontId="0" fillId="3" borderId="0" xfId="0" applyFill="1" applyAlignment="1" applyProtection="1">
      <alignment vertical="top"/>
      <protection locked="0"/>
    </xf>
    <xf numFmtId="0" fontId="6" fillId="3" borderId="2" xfId="0" applyFont="1" applyFill="1" applyBorder="1" applyAlignment="1">
      <alignment horizontal="justify" vertical="top" wrapText="1"/>
    </xf>
    <xf numFmtId="0" fontId="8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justify" vertical="top" wrapText="1"/>
    </xf>
    <xf numFmtId="0" fontId="8" fillId="0" borderId="2" xfId="0" applyNumberFormat="1" applyFont="1" applyBorder="1" applyAlignment="1">
      <alignment vertical="top" wrapText="1"/>
    </xf>
    <xf numFmtId="0" fontId="8" fillId="3" borderId="2" xfId="0" applyNumberFormat="1" applyFont="1" applyFill="1" applyBorder="1" applyAlignment="1">
      <alignment vertical="top" wrapText="1"/>
    </xf>
    <xf numFmtId="0" fontId="6" fillId="3" borderId="2" xfId="0" applyFont="1" applyFill="1" applyBorder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right" vertical="top"/>
    </xf>
    <xf numFmtId="4" fontId="4" fillId="3" borderId="0" xfId="0" applyNumberFormat="1" applyFont="1" applyFill="1" applyAlignment="1" applyProtection="1">
      <alignment vertical="top"/>
      <protection locked="0"/>
    </xf>
    <xf numFmtId="4" fontId="6" fillId="3" borderId="2" xfId="42" applyNumberFormat="1" applyFont="1" applyFill="1" applyBorder="1" applyAlignment="1" applyProtection="1">
      <alignment horizontal="center" vertical="top"/>
    </xf>
    <xf numFmtId="0" fontId="23" fillId="0" borderId="0" xfId="14" applyNumberFormat="1" applyFont="1" applyAlignment="1" applyProtection="1">
      <alignment horizontal="center" vertical="top" wrapText="1"/>
    </xf>
    <xf numFmtId="0" fontId="8" fillId="0" borderId="2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 wrapText="1"/>
    </xf>
    <xf numFmtId="49" fontId="12" fillId="0" borderId="2" xfId="47" applyNumberFormat="1" applyFont="1" applyBorder="1" applyAlignment="1" applyProtection="1">
      <alignment horizontal="center" vertical="top"/>
    </xf>
    <xf numFmtId="49" fontId="12" fillId="0" borderId="2" xfId="47" applyNumberFormat="1" applyFont="1" applyBorder="1" applyAlignment="1" applyProtection="1">
      <alignment horizontal="left" vertical="top"/>
    </xf>
    <xf numFmtId="4" fontId="9" fillId="3" borderId="2" xfId="38" applyNumberFormat="1" applyFont="1" applyFill="1" applyBorder="1" applyAlignment="1" applyProtection="1">
      <alignment horizontal="center" vertical="top" shrinkToFit="1"/>
    </xf>
    <xf numFmtId="49" fontId="8" fillId="0" borderId="2" xfId="0" applyNumberFormat="1" applyFont="1" applyBorder="1" applyAlignment="1">
      <alignment horizontal="left" vertical="top" wrapText="1"/>
    </xf>
    <xf numFmtId="0" fontId="9" fillId="3" borderId="2" xfId="3" applyNumberFormat="1" applyFont="1" applyFill="1" applyBorder="1" applyAlignment="1" applyProtection="1">
      <alignment horizontal="left" vertical="top" wrapText="1"/>
    </xf>
    <xf numFmtId="0" fontId="9" fillId="0" borderId="2" xfId="3" applyNumberFormat="1" applyFont="1" applyBorder="1" applyAlignment="1" applyProtection="1">
      <alignment vertical="top" wrapText="1"/>
    </xf>
    <xf numFmtId="49" fontId="12" fillId="0" borderId="2" xfId="47" applyNumberFormat="1" applyFont="1" applyBorder="1" applyProtection="1">
      <alignment horizontal="center"/>
    </xf>
    <xf numFmtId="0" fontId="8" fillId="0" borderId="2" xfId="0" applyFont="1" applyBorder="1" applyAlignment="1">
      <alignment horizontal="right" vertical="top"/>
    </xf>
    <xf numFmtId="0" fontId="9" fillId="0" borderId="2" xfId="3" applyNumberFormat="1" applyFont="1" applyBorder="1" applyProtection="1">
      <alignment horizontal="left" wrapText="1" indent="2"/>
    </xf>
    <xf numFmtId="49" fontId="25" fillId="0" borderId="2" xfId="51" applyFont="1" applyBorder="1" applyAlignment="1" applyProtection="1">
      <alignment horizontal="center" vertical="top"/>
    </xf>
    <xf numFmtId="164" fontId="6" fillId="0" borderId="2" xfId="0" applyNumberFormat="1" applyFont="1" applyBorder="1" applyAlignment="1">
      <alignment horizontal="center" vertical="top"/>
    </xf>
    <xf numFmtId="164" fontId="6" fillId="3" borderId="2" xfId="0" applyNumberFormat="1" applyFont="1" applyFill="1" applyBorder="1" applyAlignment="1">
      <alignment horizontal="center" vertical="top"/>
    </xf>
    <xf numFmtId="4" fontId="6" fillId="3" borderId="2" xfId="0" applyNumberFormat="1" applyFont="1" applyFill="1" applyBorder="1" applyAlignment="1">
      <alignment horizontal="center" vertical="top" wrapText="1"/>
    </xf>
  </cellXfs>
  <cellStyles count="57">
    <cellStyle name="xl22" xfId="4"/>
    <cellStyle name="xl23" xfId="11"/>
    <cellStyle name="xl24" xfId="14"/>
    <cellStyle name="xl25" xfId="21"/>
    <cellStyle name="xl26" xfId="35"/>
    <cellStyle name="xl27" xfId="8"/>
    <cellStyle name="xl28" xfId="37"/>
    <cellStyle name="xl29" xfId="39"/>
    <cellStyle name="xl30" xfId="45"/>
    <cellStyle name="xl31" xfId="3"/>
    <cellStyle name="xl32" xfId="10"/>
    <cellStyle name="xl33" xfId="15"/>
    <cellStyle name="xl34" xfId="1"/>
    <cellStyle name="xl35" xfId="40"/>
    <cellStyle name="xl36" xfId="46"/>
    <cellStyle name="xl37" xfId="50"/>
    <cellStyle name="xl39" xfId="53"/>
    <cellStyle name="xl40" xfId="32"/>
    <cellStyle name="xl41" xfId="25"/>
    <cellStyle name="xl42" xfId="41"/>
    <cellStyle name="xl43" xfId="47"/>
    <cellStyle name="xl44" xfId="51"/>
    <cellStyle name="xl45" xfId="38"/>
    <cellStyle name="xl46" xfId="42"/>
    <cellStyle name="xl47" xfId="54"/>
    <cellStyle name="xl48" xfId="56"/>
    <cellStyle name="xl49" xfId="5"/>
    <cellStyle name="xl50" xfId="22"/>
    <cellStyle name="xl51" xfId="28"/>
    <cellStyle name="xl52" xfId="30"/>
    <cellStyle name="xl53" xfId="2"/>
    <cellStyle name="xl54" xfId="16"/>
    <cellStyle name="xl55" xfId="23"/>
    <cellStyle name="xl56" xfId="6"/>
    <cellStyle name="xl57" xfId="36"/>
    <cellStyle name="xl58" xfId="12"/>
    <cellStyle name="xl59" xfId="17"/>
    <cellStyle name="xl60" xfId="24"/>
    <cellStyle name="xl61" xfId="27"/>
    <cellStyle name="xl62" xfId="29"/>
    <cellStyle name="xl63" xfId="31"/>
    <cellStyle name="xl64" xfId="33"/>
    <cellStyle name="xl65" xfId="34"/>
    <cellStyle name="xl66" xfId="7"/>
    <cellStyle name="xl67" xfId="13"/>
    <cellStyle name="xl68" xfId="18"/>
    <cellStyle name="xl69" xfId="43"/>
    <cellStyle name="xl70" xfId="48"/>
    <cellStyle name="xl71" xfId="44"/>
    <cellStyle name="xl72" xfId="49"/>
    <cellStyle name="xl73" xfId="52"/>
    <cellStyle name="xl74" xfId="55"/>
    <cellStyle name="xl75" xfId="9"/>
    <cellStyle name="xl76" xfId="19"/>
    <cellStyle name="xl77" xfId="26"/>
    <cellStyle name="xl78" xfId="20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5"/>
  <sheetViews>
    <sheetView tabSelected="1" workbookViewId="0">
      <selection activeCell="A80" sqref="A80:XFD82"/>
    </sheetView>
  </sheetViews>
  <sheetFormatPr defaultRowHeight="15" x14ac:dyDescent="0.25"/>
  <cols>
    <col min="1" max="1" width="64.7109375" style="10" customWidth="1"/>
    <col min="2" max="2" width="23.28515625" style="20" customWidth="1"/>
    <col min="3" max="5" width="15.85546875" style="36" customWidth="1"/>
    <col min="6" max="6" width="11.28515625" style="10" customWidth="1"/>
    <col min="7" max="7" width="14.28515625" style="10" customWidth="1"/>
    <col min="8" max="16384" width="9.140625" style="10"/>
  </cols>
  <sheetData>
    <row r="1" spans="1:8" ht="38.25" customHeight="1" x14ac:dyDescent="0.25">
      <c r="A1" s="47" t="s">
        <v>420</v>
      </c>
      <c r="B1" s="47"/>
      <c r="C1" s="47"/>
      <c r="D1" s="47"/>
      <c r="E1" s="47"/>
      <c r="F1" s="47"/>
      <c r="G1" s="47"/>
    </row>
    <row r="2" spans="1:8" ht="15" customHeight="1" x14ac:dyDescent="0.25">
      <c r="A2" s="9"/>
      <c r="B2" s="18"/>
      <c r="C2" s="29"/>
      <c r="D2" s="29"/>
      <c r="E2" s="29"/>
      <c r="G2" s="23" t="s">
        <v>253</v>
      </c>
    </row>
    <row r="3" spans="1:8" ht="64.5" customHeight="1" x14ac:dyDescent="0.25">
      <c r="A3" s="6" t="s">
        <v>0</v>
      </c>
      <c r="B3" s="1" t="s">
        <v>1</v>
      </c>
      <c r="C3" s="30" t="s">
        <v>421</v>
      </c>
      <c r="D3" s="30" t="s">
        <v>396</v>
      </c>
      <c r="E3" s="30" t="s">
        <v>422</v>
      </c>
      <c r="F3" s="1" t="s">
        <v>2</v>
      </c>
      <c r="G3" s="1" t="s">
        <v>397</v>
      </c>
      <c r="H3" s="14"/>
    </row>
    <row r="4" spans="1:8" s="12" customFormat="1" ht="15.75" x14ac:dyDescent="0.25">
      <c r="A4" s="22" t="s">
        <v>13</v>
      </c>
      <c r="B4" s="59" t="s">
        <v>14</v>
      </c>
      <c r="C4" s="31">
        <f>C5+C14+C24+C32+C43+C50+C65+C72+C79+C90+C133+C46</f>
        <v>52107240.009999998</v>
      </c>
      <c r="D4" s="31">
        <f>D5+D14+D24+D32+D43+D50+D65+D72+D79+D90+D133+D46</f>
        <v>132725800</v>
      </c>
      <c r="E4" s="31">
        <f>E5+E14+E24+E32+E43+E50+E65+E72+E79+E90+E133+E46</f>
        <v>69056970.680000007</v>
      </c>
      <c r="F4" s="60">
        <f t="shared" ref="F4:F70" si="0">E4/D4*100</f>
        <v>52.029801801910416</v>
      </c>
      <c r="G4" s="60">
        <f t="shared" ref="G4:G71" si="1">E4/C4*100</f>
        <v>132.52855201455145</v>
      </c>
      <c r="H4" s="24"/>
    </row>
    <row r="5" spans="1:8" s="13" customFormat="1" ht="19.5" customHeight="1" x14ac:dyDescent="0.25">
      <c r="A5" s="22" t="s">
        <v>15</v>
      </c>
      <c r="B5" s="21" t="s">
        <v>16</v>
      </c>
      <c r="C5" s="31">
        <f t="shared" ref="C5:E5" si="2">C6</f>
        <v>35933651.459999993</v>
      </c>
      <c r="D5" s="31">
        <f t="shared" si="2"/>
        <v>88912700</v>
      </c>
      <c r="E5" s="31">
        <f t="shared" si="2"/>
        <v>44119796.490000002</v>
      </c>
      <c r="F5" s="60">
        <f t="shared" si="0"/>
        <v>49.621478697643873</v>
      </c>
      <c r="G5" s="60">
        <f t="shared" si="1"/>
        <v>122.78127798704932</v>
      </c>
      <c r="H5" s="15"/>
    </row>
    <row r="6" spans="1:8" ht="19.5" customHeight="1" x14ac:dyDescent="0.25">
      <c r="A6" s="22" t="s">
        <v>17</v>
      </c>
      <c r="B6" s="21" t="s">
        <v>18</v>
      </c>
      <c r="C6" s="31">
        <f t="shared" ref="C6" si="3">C7+C8+C9+C10+C13</f>
        <v>35933651.459999993</v>
      </c>
      <c r="D6" s="31">
        <f>D7+D8+D9+D10+D13+D11+D12</f>
        <v>88912700</v>
      </c>
      <c r="E6" s="31">
        <f>E7+E8+E9+E10+E13+E11+E12</f>
        <v>44119796.490000002</v>
      </c>
      <c r="F6" s="60">
        <f t="shared" si="0"/>
        <v>49.621478697643873</v>
      </c>
      <c r="G6" s="60">
        <f t="shared" si="1"/>
        <v>122.78127798704932</v>
      </c>
      <c r="H6" s="15"/>
    </row>
    <row r="7" spans="1:8" ht="81.75" customHeight="1" x14ac:dyDescent="0.25">
      <c r="A7" s="22" t="s">
        <v>19</v>
      </c>
      <c r="B7" s="21" t="s">
        <v>20</v>
      </c>
      <c r="C7" s="32">
        <v>35890523.909999996</v>
      </c>
      <c r="D7" s="32">
        <v>88171700</v>
      </c>
      <c r="E7" s="32">
        <v>37965881.579999998</v>
      </c>
      <c r="F7" s="60">
        <f t="shared" si="0"/>
        <v>43.059033204531609</v>
      </c>
      <c r="G7" s="60">
        <f t="shared" si="1"/>
        <v>105.78246691300528</v>
      </c>
      <c r="H7" s="15"/>
    </row>
    <row r="8" spans="1:8" ht="114" customHeight="1" x14ac:dyDescent="0.25">
      <c r="A8" s="22" t="s">
        <v>21</v>
      </c>
      <c r="B8" s="21" t="s">
        <v>22</v>
      </c>
      <c r="C8" s="32">
        <v>65470.78</v>
      </c>
      <c r="D8" s="32">
        <v>248000</v>
      </c>
      <c r="E8" s="32">
        <v>436133.46</v>
      </c>
      <c r="F8" s="60">
        <f t="shared" si="0"/>
        <v>175.86026612903228</v>
      </c>
      <c r="G8" s="60">
        <f t="shared" si="1"/>
        <v>666.14978468257141</v>
      </c>
      <c r="H8" s="15"/>
    </row>
    <row r="9" spans="1:8" ht="48.75" customHeight="1" x14ac:dyDescent="0.25">
      <c r="A9" s="22" t="s">
        <v>23</v>
      </c>
      <c r="B9" s="21" t="s">
        <v>24</v>
      </c>
      <c r="C9" s="32">
        <v>-28326.13</v>
      </c>
      <c r="D9" s="32">
        <v>476000</v>
      </c>
      <c r="E9" s="32">
        <v>295478.34000000003</v>
      </c>
      <c r="F9" s="60">
        <f t="shared" si="0"/>
        <v>62.075281512605052</v>
      </c>
      <c r="G9" s="60">
        <f t="shared" si="1"/>
        <v>-1043.1299298562847</v>
      </c>
      <c r="H9" s="15"/>
    </row>
    <row r="10" spans="1:8" ht="82.5" customHeight="1" x14ac:dyDescent="0.25">
      <c r="A10" s="22" t="s">
        <v>25</v>
      </c>
      <c r="B10" s="21" t="s">
        <v>26</v>
      </c>
      <c r="C10" s="32">
        <v>5982.9</v>
      </c>
      <c r="D10" s="32">
        <v>17000</v>
      </c>
      <c r="E10" s="32">
        <v>0</v>
      </c>
      <c r="F10" s="60">
        <f t="shared" si="0"/>
        <v>0</v>
      </c>
      <c r="G10" s="60">
        <f t="shared" si="1"/>
        <v>0</v>
      </c>
      <c r="H10" s="15"/>
    </row>
    <row r="11" spans="1:8" ht="82.5" customHeight="1" x14ac:dyDescent="0.25">
      <c r="A11" s="40" t="s">
        <v>398</v>
      </c>
      <c r="B11" s="48" t="s">
        <v>401</v>
      </c>
      <c r="C11" s="32">
        <v>0</v>
      </c>
      <c r="D11" s="32">
        <v>0</v>
      </c>
      <c r="E11" s="32">
        <v>243000</v>
      </c>
      <c r="F11" s="60" t="e">
        <f t="shared" si="0"/>
        <v>#DIV/0!</v>
      </c>
      <c r="G11" s="60" t="e">
        <f t="shared" si="1"/>
        <v>#DIV/0!</v>
      </c>
      <c r="H11" s="15"/>
    </row>
    <row r="12" spans="1:8" ht="82.5" customHeight="1" x14ac:dyDescent="0.25">
      <c r="A12" s="40" t="s">
        <v>399</v>
      </c>
      <c r="B12" s="49" t="s">
        <v>402</v>
      </c>
      <c r="C12" s="32">
        <v>0</v>
      </c>
      <c r="D12" s="32">
        <v>0</v>
      </c>
      <c r="E12" s="32">
        <v>197803.11</v>
      </c>
      <c r="F12" s="60" t="e">
        <f t="shared" si="0"/>
        <v>#DIV/0!</v>
      </c>
      <c r="G12" s="60" t="e">
        <f t="shared" si="1"/>
        <v>#DIV/0!</v>
      </c>
      <c r="H12" s="15"/>
    </row>
    <row r="13" spans="1:8" ht="45" customHeight="1" x14ac:dyDescent="0.25">
      <c r="A13" s="41" t="s">
        <v>400</v>
      </c>
      <c r="B13" s="49" t="s">
        <v>403</v>
      </c>
      <c r="C13" s="32">
        <v>0</v>
      </c>
      <c r="D13" s="32">
        <v>0</v>
      </c>
      <c r="E13" s="32">
        <v>4981500</v>
      </c>
      <c r="F13" s="60">
        <v>0</v>
      </c>
      <c r="G13" s="60" t="e">
        <f t="shared" si="1"/>
        <v>#DIV/0!</v>
      </c>
      <c r="H13" s="15"/>
    </row>
    <row r="14" spans="1:8" s="13" customFormat="1" ht="31.5" customHeight="1" x14ac:dyDescent="0.25">
      <c r="A14" s="22" t="s">
        <v>27</v>
      </c>
      <c r="B14" s="21" t="s">
        <v>28</v>
      </c>
      <c r="C14" s="31">
        <f t="shared" ref="C14:E14" si="4">C15</f>
        <v>7190474.9800000004</v>
      </c>
      <c r="D14" s="31">
        <f t="shared" si="4"/>
        <v>15019900</v>
      </c>
      <c r="E14" s="31">
        <f t="shared" si="4"/>
        <v>7226542.6599999992</v>
      </c>
      <c r="F14" s="60">
        <f t="shared" si="0"/>
        <v>48.113120992816192</v>
      </c>
      <c r="G14" s="60">
        <f t="shared" si="1"/>
        <v>100.50160358113087</v>
      </c>
      <c r="H14" s="15"/>
    </row>
    <row r="15" spans="1:8" ht="34.5" customHeight="1" x14ac:dyDescent="0.25">
      <c r="A15" s="22" t="s">
        <v>29</v>
      </c>
      <c r="B15" s="21" t="s">
        <v>30</v>
      </c>
      <c r="C15" s="31">
        <f t="shared" ref="C15" si="5">C16+C18+C20+C22</f>
        <v>7190474.9800000004</v>
      </c>
      <c r="D15" s="31">
        <f t="shared" ref="D15:E15" si="6">D16+D18+D20+D22</f>
        <v>15019900</v>
      </c>
      <c r="E15" s="31">
        <f t="shared" si="6"/>
        <v>7226542.6599999992</v>
      </c>
      <c r="F15" s="60">
        <f t="shared" si="0"/>
        <v>48.113120992816192</v>
      </c>
      <c r="G15" s="60">
        <f t="shared" si="1"/>
        <v>100.50160358113087</v>
      </c>
      <c r="H15" s="15"/>
    </row>
    <row r="16" spans="1:8" ht="70.5" customHeight="1" x14ac:dyDescent="0.25">
      <c r="A16" s="22" t="s">
        <v>31</v>
      </c>
      <c r="B16" s="21" t="s">
        <v>32</v>
      </c>
      <c r="C16" s="32">
        <f>C17</f>
        <v>3706726.1</v>
      </c>
      <c r="D16" s="32">
        <f>D17</f>
        <v>7833500</v>
      </c>
      <c r="E16" s="32">
        <f>E17</f>
        <v>3691480.94</v>
      </c>
      <c r="F16" s="60">
        <f t="shared" si="0"/>
        <v>47.124285951362737</v>
      </c>
      <c r="G16" s="60">
        <f t="shared" si="1"/>
        <v>99.588716306823969</v>
      </c>
      <c r="H16" s="15"/>
    </row>
    <row r="17" spans="1:8" ht="114.75" customHeight="1" x14ac:dyDescent="0.25">
      <c r="A17" s="22" t="s">
        <v>33</v>
      </c>
      <c r="B17" s="21" t="s">
        <v>34</v>
      </c>
      <c r="C17" s="32">
        <v>3706726.1</v>
      </c>
      <c r="D17" s="32">
        <v>7833500</v>
      </c>
      <c r="E17" s="32">
        <v>3691480.94</v>
      </c>
      <c r="F17" s="60">
        <f t="shared" si="0"/>
        <v>47.124285951362737</v>
      </c>
      <c r="G17" s="60">
        <f t="shared" si="1"/>
        <v>99.588716306823969</v>
      </c>
      <c r="H17" s="15"/>
    </row>
    <row r="18" spans="1:8" ht="84.75" customHeight="1" x14ac:dyDescent="0.25">
      <c r="A18" s="22" t="s">
        <v>35</v>
      </c>
      <c r="B18" s="21" t="s">
        <v>36</v>
      </c>
      <c r="C18" s="32">
        <f>C19</f>
        <v>19267.25</v>
      </c>
      <c r="D18" s="32">
        <f>D19</f>
        <v>37400</v>
      </c>
      <c r="E18" s="32">
        <f>E19</f>
        <v>21362.09</v>
      </c>
      <c r="F18" s="60">
        <f t="shared" si="0"/>
        <v>57.117887700534766</v>
      </c>
      <c r="G18" s="60">
        <f t="shared" si="1"/>
        <v>110.87254278633432</v>
      </c>
      <c r="H18" s="15"/>
    </row>
    <row r="19" spans="1:8" ht="128.25" customHeight="1" x14ac:dyDescent="0.25">
      <c r="A19" s="22" t="s">
        <v>37</v>
      </c>
      <c r="B19" s="21" t="s">
        <v>38</v>
      </c>
      <c r="C19" s="32">
        <v>19267.25</v>
      </c>
      <c r="D19" s="32">
        <v>37400</v>
      </c>
      <c r="E19" s="32">
        <v>21362.09</v>
      </c>
      <c r="F19" s="60">
        <f t="shared" si="0"/>
        <v>57.117887700534766</v>
      </c>
      <c r="G19" s="60">
        <f t="shared" si="1"/>
        <v>110.87254278633432</v>
      </c>
      <c r="H19" s="15"/>
    </row>
    <row r="20" spans="1:8" ht="71.25" customHeight="1" x14ac:dyDescent="0.25">
      <c r="A20" s="22" t="s">
        <v>39</v>
      </c>
      <c r="B20" s="21" t="s">
        <v>40</v>
      </c>
      <c r="C20" s="32">
        <f>C21</f>
        <v>3926970.61</v>
      </c>
      <c r="D20" s="32">
        <f>D21</f>
        <v>8122400</v>
      </c>
      <c r="E20" s="32">
        <f>E21</f>
        <v>3993007.07</v>
      </c>
      <c r="F20" s="60">
        <f t="shared" si="0"/>
        <v>49.160433738796414</v>
      </c>
      <c r="G20" s="60">
        <f t="shared" si="1"/>
        <v>101.68161329834857</v>
      </c>
      <c r="H20" s="15"/>
    </row>
    <row r="21" spans="1:8" ht="111.75" customHeight="1" x14ac:dyDescent="0.25">
      <c r="A21" s="22" t="s">
        <v>41</v>
      </c>
      <c r="B21" s="21" t="s">
        <v>42</v>
      </c>
      <c r="C21" s="32">
        <v>3926970.61</v>
      </c>
      <c r="D21" s="32">
        <v>8122400</v>
      </c>
      <c r="E21" s="32">
        <v>3993007.07</v>
      </c>
      <c r="F21" s="60">
        <f t="shared" si="0"/>
        <v>49.160433738796414</v>
      </c>
      <c r="G21" s="60">
        <f t="shared" si="1"/>
        <v>101.68161329834857</v>
      </c>
      <c r="H21" s="15"/>
    </row>
    <row r="22" spans="1:8" ht="71.25" customHeight="1" x14ac:dyDescent="0.25">
      <c r="A22" s="22" t="s">
        <v>43</v>
      </c>
      <c r="B22" s="21" t="s">
        <v>44</v>
      </c>
      <c r="C22" s="32">
        <f>C23</f>
        <v>-462488.98</v>
      </c>
      <c r="D22" s="32">
        <f>D23</f>
        <v>-973400</v>
      </c>
      <c r="E22" s="32">
        <f>E23</f>
        <v>-479307.44</v>
      </c>
      <c r="F22" s="60">
        <f t="shared" si="0"/>
        <v>49.240542428600783</v>
      </c>
      <c r="G22" s="60">
        <f t="shared" si="1"/>
        <v>103.63651043101612</v>
      </c>
      <c r="H22" s="15"/>
    </row>
    <row r="23" spans="1:8" ht="111" customHeight="1" x14ac:dyDescent="0.25">
      <c r="A23" s="22" t="s">
        <v>45</v>
      </c>
      <c r="B23" s="21" t="s">
        <v>46</v>
      </c>
      <c r="C23" s="32">
        <v>-462488.98</v>
      </c>
      <c r="D23" s="32">
        <v>-973400</v>
      </c>
      <c r="E23" s="32">
        <v>-479307.44</v>
      </c>
      <c r="F23" s="60">
        <f t="shared" si="0"/>
        <v>49.240542428600783</v>
      </c>
      <c r="G23" s="60">
        <f t="shared" si="1"/>
        <v>103.63651043101612</v>
      </c>
      <c r="H23" s="15"/>
    </row>
    <row r="24" spans="1:8" s="13" customFormat="1" ht="21" customHeight="1" x14ac:dyDescent="0.25">
      <c r="A24" s="22" t="s">
        <v>47</v>
      </c>
      <c r="B24" s="21" t="s">
        <v>48</v>
      </c>
      <c r="C24" s="31">
        <f t="shared" ref="C24" si="7">C25+C28+C30</f>
        <v>1312731.6199999999</v>
      </c>
      <c r="D24" s="31">
        <f t="shared" ref="D24" si="8">D25+D28+D30</f>
        <v>3641000</v>
      </c>
      <c r="E24" s="31">
        <f>E25+E28+E30</f>
        <v>2977152.72</v>
      </c>
      <c r="F24" s="60">
        <f t="shared" si="0"/>
        <v>81.767446305959908</v>
      </c>
      <c r="G24" s="60">
        <f t="shared" si="1"/>
        <v>226.79066114062221</v>
      </c>
      <c r="H24" s="15"/>
    </row>
    <row r="25" spans="1:8" ht="33.75" customHeight="1" x14ac:dyDescent="0.25">
      <c r="A25" s="22" t="s">
        <v>49</v>
      </c>
      <c r="B25" s="21" t="s">
        <v>50</v>
      </c>
      <c r="C25" s="31">
        <f t="shared" ref="C25" si="9">C26+C27</f>
        <v>-76770.960000000006</v>
      </c>
      <c r="D25" s="31">
        <f t="shared" ref="D25:E25" si="10">D26+D27</f>
        <v>0</v>
      </c>
      <c r="E25" s="31">
        <f t="shared" si="10"/>
        <v>1795.87</v>
      </c>
      <c r="F25" s="60" t="e">
        <f t="shared" si="0"/>
        <v>#DIV/0!</v>
      </c>
      <c r="G25" s="60">
        <f t="shared" si="1"/>
        <v>-2.3392569273589907</v>
      </c>
      <c r="H25" s="15"/>
    </row>
    <row r="26" spans="1:8" ht="30" customHeight="1" x14ac:dyDescent="0.25">
      <c r="A26" s="22" t="s">
        <v>49</v>
      </c>
      <c r="B26" s="21" t="s">
        <v>51</v>
      </c>
      <c r="C26" s="32">
        <v>-76770.960000000006</v>
      </c>
      <c r="D26" s="32">
        <v>0</v>
      </c>
      <c r="E26" s="32">
        <v>1795.87</v>
      </c>
      <c r="F26" s="60" t="e">
        <f t="shared" si="0"/>
        <v>#DIV/0!</v>
      </c>
      <c r="G26" s="60">
        <f t="shared" si="1"/>
        <v>-2.3392569273589907</v>
      </c>
      <c r="H26" s="15"/>
    </row>
    <row r="27" spans="1:8" ht="39" customHeight="1" x14ac:dyDescent="0.25">
      <c r="A27" s="22" t="s">
        <v>52</v>
      </c>
      <c r="B27" s="21" t="s">
        <v>53</v>
      </c>
      <c r="C27" s="32">
        <v>0</v>
      </c>
      <c r="D27" s="32">
        <v>0</v>
      </c>
      <c r="E27" s="32">
        <v>0</v>
      </c>
      <c r="F27" s="60">
        <v>0</v>
      </c>
      <c r="G27" s="60" t="e">
        <f t="shared" si="1"/>
        <v>#DIV/0!</v>
      </c>
      <c r="H27" s="15"/>
    </row>
    <row r="28" spans="1:8" ht="19.5" customHeight="1" x14ac:dyDescent="0.25">
      <c r="A28" s="22" t="s">
        <v>54</v>
      </c>
      <c r="B28" s="21" t="s">
        <v>55</v>
      </c>
      <c r="C28" s="32">
        <f>C29</f>
        <v>163704.32999999999</v>
      </c>
      <c r="D28" s="32">
        <f>D29</f>
        <v>297000</v>
      </c>
      <c r="E28" s="32">
        <f>E29</f>
        <v>175765</v>
      </c>
      <c r="F28" s="60">
        <f t="shared" si="0"/>
        <v>59.180134680134678</v>
      </c>
      <c r="G28" s="60">
        <f t="shared" si="1"/>
        <v>107.36734941586457</v>
      </c>
      <c r="H28" s="15"/>
    </row>
    <row r="29" spans="1:8" ht="19.5" customHeight="1" x14ac:dyDescent="0.25">
      <c r="A29" s="22" t="s">
        <v>54</v>
      </c>
      <c r="B29" s="21" t="s">
        <v>56</v>
      </c>
      <c r="C29" s="32">
        <v>163704.32999999999</v>
      </c>
      <c r="D29" s="32">
        <v>297000</v>
      </c>
      <c r="E29" s="32">
        <v>175765</v>
      </c>
      <c r="F29" s="60">
        <f t="shared" si="0"/>
        <v>59.180134680134678</v>
      </c>
      <c r="G29" s="60">
        <f t="shared" si="1"/>
        <v>107.36734941586457</v>
      </c>
      <c r="H29" s="15"/>
    </row>
    <row r="30" spans="1:8" ht="33.75" customHeight="1" x14ac:dyDescent="0.25">
      <c r="A30" s="22" t="s">
        <v>57</v>
      </c>
      <c r="B30" s="21" t="s">
        <v>58</v>
      </c>
      <c r="C30" s="32">
        <f>C31</f>
        <v>1225798.25</v>
      </c>
      <c r="D30" s="32">
        <f>D31</f>
        <v>3344000</v>
      </c>
      <c r="E30" s="32">
        <f>E31</f>
        <v>2799591.85</v>
      </c>
      <c r="F30" s="60">
        <f t="shared" si="0"/>
        <v>83.719851973684214</v>
      </c>
      <c r="G30" s="60">
        <f t="shared" si="1"/>
        <v>228.38928428882977</v>
      </c>
      <c r="H30" s="15"/>
    </row>
    <row r="31" spans="1:8" ht="42.75" customHeight="1" x14ac:dyDescent="0.25">
      <c r="A31" s="22" t="s">
        <v>255</v>
      </c>
      <c r="B31" s="21" t="s">
        <v>59</v>
      </c>
      <c r="C31" s="32">
        <v>1225798.25</v>
      </c>
      <c r="D31" s="32">
        <v>3344000</v>
      </c>
      <c r="E31" s="32">
        <v>2799591.85</v>
      </c>
      <c r="F31" s="60">
        <f t="shared" si="0"/>
        <v>83.719851973684214</v>
      </c>
      <c r="G31" s="60">
        <f t="shared" si="1"/>
        <v>228.38928428882977</v>
      </c>
      <c r="H31" s="15"/>
    </row>
    <row r="32" spans="1:8" s="13" customFormat="1" ht="15.75" x14ac:dyDescent="0.25">
      <c r="A32" s="22" t="s">
        <v>60</v>
      </c>
      <c r="B32" s="21" t="s">
        <v>61</v>
      </c>
      <c r="C32" s="31">
        <f t="shared" ref="C32" si="11">C33+C36</f>
        <v>4701191.08</v>
      </c>
      <c r="D32" s="31">
        <f t="shared" ref="D32:E32" si="12">D33+D36</f>
        <v>17608000</v>
      </c>
      <c r="E32" s="31">
        <f t="shared" si="12"/>
        <v>2597298.5299999998</v>
      </c>
      <c r="F32" s="60">
        <f t="shared" si="0"/>
        <v>14.750673159927304</v>
      </c>
      <c r="G32" s="60">
        <f t="shared" si="1"/>
        <v>55.247669916024769</v>
      </c>
      <c r="H32" s="15"/>
    </row>
    <row r="33" spans="1:8" ht="20.25" customHeight="1" x14ac:dyDescent="0.25">
      <c r="A33" s="22" t="s">
        <v>62</v>
      </c>
      <c r="B33" s="21" t="s">
        <v>63</v>
      </c>
      <c r="C33" s="31">
        <f t="shared" ref="C33" si="13">C34+C35</f>
        <v>-180056.27</v>
      </c>
      <c r="D33" s="31">
        <f t="shared" ref="D33:E33" si="14">D34+D35</f>
        <v>5630000</v>
      </c>
      <c r="E33" s="31">
        <f t="shared" si="14"/>
        <v>-23147.619999999995</v>
      </c>
      <c r="F33" s="60">
        <f t="shared" si="0"/>
        <v>-0.41114777975133204</v>
      </c>
      <c r="G33" s="60">
        <f t="shared" si="1"/>
        <v>12.85577003233489</v>
      </c>
      <c r="H33" s="15"/>
    </row>
    <row r="34" spans="1:8" ht="48" customHeight="1" x14ac:dyDescent="0.25">
      <c r="A34" s="22" t="s">
        <v>64</v>
      </c>
      <c r="B34" s="21" t="s">
        <v>65</v>
      </c>
      <c r="C34" s="32">
        <v>6783.09</v>
      </c>
      <c r="D34" s="32">
        <v>309000</v>
      </c>
      <c r="E34" s="32">
        <v>13441.08</v>
      </c>
      <c r="F34" s="60">
        <f t="shared" si="0"/>
        <v>4.3498640776699027</v>
      </c>
      <c r="G34" s="60">
        <f t="shared" si="1"/>
        <v>198.15570779688903</v>
      </c>
      <c r="H34" s="15"/>
    </row>
    <row r="35" spans="1:8" ht="48" customHeight="1" x14ac:dyDescent="0.25">
      <c r="A35" s="22" t="s">
        <v>66</v>
      </c>
      <c r="B35" s="21" t="s">
        <v>67</v>
      </c>
      <c r="C35" s="32">
        <v>-186839.36</v>
      </c>
      <c r="D35" s="32">
        <v>5321000</v>
      </c>
      <c r="E35" s="32">
        <v>-36588.699999999997</v>
      </c>
      <c r="F35" s="60">
        <f t="shared" si="0"/>
        <v>-0.6876282653636534</v>
      </c>
      <c r="G35" s="60">
        <f t="shared" si="1"/>
        <v>19.58297223882591</v>
      </c>
      <c r="H35" s="15"/>
    </row>
    <row r="36" spans="1:8" ht="15.75" x14ac:dyDescent="0.25">
      <c r="A36" s="22" t="s">
        <v>68</v>
      </c>
      <c r="B36" s="21" t="s">
        <v>69</v>
      </c>
      <c r="C36" s="31">
        <f t="shared" ref="C36" si="15">C37+C40</f>
        <v>4881247.3499999996</v>
      </c>
      <c r="D36" s="31">
        <f t="shared" ref="D36:E36" si="16">D37+D40</f>
        <v>11978000</v>
      </c>
      <c r="E36" s="31">
        <f t="shared" si="16"/>
        <v>2620446.15</v>
      </c>
      <c r="F36" s="60">
        <f t="shared" si="0"/>
        <v>21.877159375521789</v>
      </c>
      <c r="G36" s="60">
        <f t="shared" si="1"/>
        <v>53.683945149798653</v>
      </c>
      <c r="H36" s="15"/>
    </row>
    <row r="37" spans="1:8" ht="15.75" x14ac:dyDescent="0.25">
      <c r="A37" s="22" t="s">
        <v>70</v>
      </c>
      <c r="B37" s="21" t="s">
        <v>71</v>
      </c>
      <c r="C37" s="31">
        <f t="shared" ref="C37" si="17">C38+C39</f>
        <v>4794559.38</v>
      </c>
      <c r="D37" s="31">
        <f t="shared" ref="D37:E37" si="18">D38+D39</f>
        <v>7371000</v>
      </c>
      <c r="E37" s="31">
        <f t="shared" si="18"/>
        <v>2342693.48</v>
      </c>
      <c r="F37" s="60">
        <f t="shared" si="0"/>
        <v>31.782573327906661</v>
      </c>
      <c r="G37" s="60">
        <f t="shared" si="1"/>
        <v>48.861496841029847</v>
      </c>
      <c r="H37" s="15"/>
    </row>
    <row r="38" spans="1:8" ht="31.5" customHeight="1" x14ac:dyDescent="0.25">
      <c r="A38" s="22" t="s">
        <v>72</v>
      </c>
      <c r="B38" s="21" t="s">
        <v>73</v>
      </c>
      <c r="C38" s="32">
        <v>1292027.46</v>
      </c>
      <c r="D38" s="32">
        <v>1789000</v>
      </c>
      <c r="E38" s="32">
        <v>646973.27</v>
      </c>
      <c r="F38" s="60">
        <f t="shared" si="0"/>
        <v>36.163961430967021</v>
      </c>
      <c r="G38" s="60">
        <f t="shared" si="1"/>
        <v>50.074266223412934</v>
      </c>
      <c r="H38" s="15"/>
    </row>
    <row r="39" spans="1:8" ht="31.5" customHeight="1" x14ac:dyDescent="0.25">
      <c r="A39" s="22" t="s">
        <v>74</v>
      </c>
      <c r="B39" s="21" t="s">
        <v>75</v>
      </c>
      <c r="C39" s="32">
        <v>3502531.92</v>
      </c>
      <c r="D39" s="32">
        <v>5582000</v>
      </c>
      <c r="E39" s="32">
        <v>1695720.21</v>
      </c>
      <c r="F39" s="60">
        <f t="shared" si="0"/>
        <v>30.378362773199569</v>
      </c>
      <c r="G39" s="60">
        <f t="shared" si="1"/>
        <v>48.414125801885625</v>
      </c>
      <c r="H39" s="15"/>
    </row>
    <row r="40" spans="1:8" ht="16.5" customHeight="1" x14ac:dyDescent="0.25">
      <c r="A40" s="22" t="s">
        <v>76</v>
      </c>
      <c r="B40" s="21" t="s">
        <v>77</v>
      </c>
      <c r="C40" s="31">
        <f t="shared" ref="C40" si="19">C41+C42</f>
        <v>86687.97</v>
      </c>
      <c r="D40" s="31">
        <f t="shared" ref="D40:E40" si="20">D41+D42</f>
        <v>4607000</v>
      </c>
      <c r="E40" s="31">
        <f t="shared" si="20"/>
        <v>277752.67</v>
      </c>
      <c r="F40" s="60">
        <f t="shared" si="0"/>
        <v>6.0289270675059692</v>
      </c>
      <c r="G40" s="60">
        <f t="shared" si="1"/>
        <v>320.40509196374074</v>
      </c>
      <c r="H40" s="15"/>
    </row>
    <row r="41" spans="1:8" ht="31.5" customHeight="1" x14ac:dyDescent="0.25">
      <c r="A41" s="22" t="s">
        <v>78</v>
      </c>
      <c r="B41" s="21" t="s">
        <v>79</v>
      </c>
      <c r="C41" s="32">
        <v>52697.16</v>
      </c>
      <c r="D41" s="32">
        <v>1778000</v>
      </c>
      <c r="E41" s="32">
        <v>112138.29</v>
      </c>
      <c r="F41" s="60">
        <f t="shared" si="0"/>
        <v>6.3069904386951636</v>
      </c>
      <c r="G41" s="60">
        <f t="shared" si="1"/>
        <v>212.79759668262957</v>
      </c>
      <c r="H41" s="15"/>
    </row>
    <row r="42" spans="1:8" ht="31.5" customHeight="1" x14ac:dyDescent="0.25">
      <c r="A42" s="22" t="s">
        <v>80</v>
      </c>
      <c r="B42" s="21" t="s">
        <v>81</v>
      </c>
      <c r="C42" s="32">
        <v>33990.81</v>
      </c>
      <c r="D42" s="32">
        <v>2829000</v>
      </c>
      <c r="E42" s="32">
        <v>165614.38</v>
      </c>
      <c r="F42" s="60">
        <f t="shared" si="0"/>
        <v>5.8541668434075644</v>
      </c>
      <c r="G42" s="60">
        <f t="shared" si="1"/>
        <v>487.23281381055648</v>
      </c>
      <c r="H42" s="15"/>
    </row>
    <row r="43" spans="1:8" s="13" customFormat="1" ht="15.75" x14ac:dyDescent="0.25">
      <c r="A43" s="22" t="s">
        <v>82</v>
      </c>
      <c r="B43" s="21" t="s">
        <v>83</v>
      </c>
      <c r="C43" s="31">
        <f>C44</f>
        <v>915728.49</v>
      </c>
      <c r="D43" s="31">
        <f t="shared" ref="D43" si="21">D44+D46</f>
        <v>2001000</v>
      </c>
      <c r="E43" s="31">
        <f>E44</f>
        <v>828552.63</v>
      </c>
      <c r="F43" s="60">
        <f t="shared" si="0"/>
        <v>41.406928035982013</v>
      </c>
      <c r="G43" s="60">
        <f t="shared" si="1"/>
        <v>90.48016295747226</v>
      </c>
      <c r="H43" s="15"/>
    </row>
    <row r="44" spans="1:8" ht="31.5" customHeight="1" x14ac:dyDescent="0.25">
      <c r="A44" s="22" t="s">
        <v>84</v>
      </c>
      <c r="B44" s="21" t="s">
        <v>85</v>
      </c>
      <c r="C44" s="31">
        <f t="shared" ref="C44:E44" si="22">C45</f>
        <v>915728.49</v>
      </c>
      <c r="D44" s="31">
        <f>D45</f>
        <v>2001000</v>
      </c>
      <c r="E44" s="31">
        <f t="shared" si="22"/>
        <v>828552.63</v>
      </c>
      <c r="F44" s="60">
        <f t="shared" si="0"/>
        <v>41.406928035982013</v>
      </c>
      <c r="G44" s="60">
        <f t="shared" si="1"/>
        <v>90.48016295747226</v>
      </c>
      <c r="H44" s="15"/>
    </row>
    <row r="45" spans="1:8" ht="49.5" customHeight="1" x14ac:dyDescent="0.25">
      <c r="A45" s="22" t="s">
        <v>86</v>
      </c>
      <c r="B45" s="21" t="s">
        <v>87</v>
      </c>
      <c r="C45" s="32">
        <v>915728.49</v>
      </c>
      <c r="D45" s="32">
        <v>2001000</v>
      </c>
      <c r="E45" s="32">
        <v>828552.63</v>
      </c>
      <c r="F45" s="60">
        <f t="shared" si="0"/>
        <v>41.406928035982013</v>
      </c>
      <c r="G45" s="60">
        <f t="shared" si="1"/>
        <v>90.48016295747226</v>
      </c>
      <c r="H45" s="15"/>
    </row>
    <row r="46" spans="1:8" ht="47.25" x14ac:dyDescent="0.25">
      <c r="A46" s="22" t="s">
        <v>378</v>
      </c>
      <c r="B46" s="50" t="s">
        <v>382</v>
      </c>
      <c r="C46" s="31">
        <f t="shared" ref="C46:E46" si="23">C47</f>
        <v>0.92</v>
      </c>
      <c r="D46" s="31">
        <v>0</v>
      </c>
      <c r="E46" s="31">
        <f t="shared" si="23"/>
        <v>0</v>
      </c>
      <c r="F46" s="60">
        <v>0</v>
      </c>
      <c r="G46" s="60">
        <v>0</v>
      </c>
      <c r="H46" s="15"/>
    </row>
    <row r="47" spans="1:8" ht="15.75" x14ac:dyDescent="0.25">
      <c r="A47" s="22" t="s">
        <v>379</v>
      </c>
      <c r="B47" s="50" t="s">
        <v>383</v>
      </c>
      <c r="C47" s="32">
        <f>C48</f>
        <v>0.92</v>
      </c>
      <c r="D47" s="32">
        <v>0</v>
      </c>
      <c r="E47" s="32">
        <f>E48</f>
        <v>0</v>
      </c>
      <c r="F47" s="60">
        <v>0</v>
      </c>
      <c r="G47" s="60">
        <v>0</v>
      </c>
      <c r="H47" s="15"/>
    </row>
    <row r="48" spans="1:8" ht="31.5" x14ac:dyDescent="0.25">
      <c r="A48" s="22" t="s">
        <v>380</v>
      </c>
      <c r="B48" s="50" t="s">
        <v>384</v>
      </c>
      <c r="C48" s="32">
        <f>C49</f>
        <v>0.92</v>
      </c>
      <c r="D48" s="32">
        <v>0</v>
      </c>
      <c r="E48" s="32">
        <f>E49</f>
        <v>0</v>
      </c>
      <c r="F48" s="60">
        <v>0</v>
      </c>
      <c r="G48" s="60">
        <v>0</v>
      </c>
      <c r="H48" s="15"/>
    </row>
    <row r="49" spans="1:8" ht="47.25" x14ac:dyDescent="0.25">
      <c r="A49" s="22" t="s">
        <v>381</v>
      </c>
      <c r="B49" s="50" t="s">
        <v>385</v>
      </c>
      <c r="C49" s="32">
        <v>0.92</v>
      </c>
      <c r="D49" s="32">
        <v>0</v>
      </c>
      <c r="E49" s="32">
        <v>0</v>
      </c>
      <c r="F49" s="60">
        <v>0</v>
      </c>
      <c r="G49" s="60">
        <v>0</v>
      </c>
      <c r="H49" s="15"/>
    </row>
    <row r="50" spans="1:8" s="13" customFormat="1" ht="45.75" customHeight="1" x14ac:dyDescent="0.25">
      <c r="A50" s="22" t="s">
        <v>88</v>
      </c>
      <c r="B50" s="21" t="s">
        <v>89</v>
      </c>
      <c r="C50" s="31">
        <f t="shared" ref="C50" si="24">C51+C59+C62</f>
        <v>725440.78</v>
      </c>
      <c r="D50" s="31">
        <f t="shared" ref="D50:E50" si="25">D51+D59+D62</f>
        <v>3544800</v>
      </c>
      <c r="E50" s="31">
        <f t="shared" si="25"/>
        <v>808752.33</v>
      </c>
      <c r="F50" s="60">
        <f t="shared" si="0"/>
        <v>22.81517518618822</v>
      </c>
      <c r="G50" s="60">
        <f t="shared" si="1"/>
        <v>111.48426615884482</v>
      </c>
      <c r="H50" s="15"/>
    </row>
    <row r="51" spans="1:8" ht="83.25" customHeight="1" x14ac:dyDescent="0.25">
      <c r="A51" s="22" t="s">
        <v>90</v>
      </c>
      <c r="B51" s="21" t="s">
        <v>91</v>
      </c>
      <c r="C51" s="31">
        <f t="shared" ref="C51" si="26">C52+C55</f>
        <v>720875.5</v>
      </c>
      <c r="D51" s="31">
        <f t="shared" ref="D51:E51" si="27">D52+D55</f>
        <v>3424000</v>
      </c>
      <c r="E51" s="31">
        <f t="shared" si="27"/>
        <v>800371.21</v>
      </c>
      <c r="F51" s="60">
        <f t="shared" si="0"/>
        <v>23.375327394859813</v>
      </c>
      <c r="G51" s="60">
        <f t="shared" si="1"/>
        <v>111.02766150326929</v>
      </c>
      <c r="H51" s="15"/>
    </row>
    <row r="52" spans="1:8" ht="63" customHeight="1" x14ac:dyDescent="0.25">
      <c r="A52" s="22" t="s">
        <v>92</v>
      </c>
      <c r="B52" s="21" t="s">
        <v>93</v>
      </c>
      <c r="C52" s="31">
        <f t="shared" ref="C52" si="28">C53+C54</f>
        <v>246814.71</v>
      </c>
      <c r="D52" s="31">
        <f t="shared" ref="D52:E52" si="29">D53+D54</f>
        <v>2264300</v>
      </c>
      <c r="E52" s="31">
        <f t="shared" si="29"/>
        <v>297989.79000000004</v>
      </c>
      <c r="F52" s="60">
        <f t="shared" si="0"/>
        <v>13.160349335335425</v>
      </c>
      <c r="G52" s="60">
        <f t="shared" si="1"/>
        <v>120.73420988562637</v>
      </c>
      <c r="H52" s="15"/>
    </row>
    <row r="53" spans="1:8" ht="95.25" customHeight="1" x14ac:dyDescent="0.25">
      <c r="A53" s="22" t="s">
        <v>94</v>
      </c>
      <c r="B53" s="21" t="s">
        <v>95</v>
      </c>
      <c r="C53" s="32">
        <v>63601.37</v>
      </c>
      <c r="D53" s="32">
        <v>724700</v>
      </c>
      <c r="E53" s="32">
        <v>46729.120000000003</v>
      </c>
      <c r="F53" s="60">
        <f t="shared" si="0"/>
        <v>6.4480640264937215</v>
      </c>
      <c r="G53" s="60">
        <f t="shared" si="1"/>
        <v>73.471876470585457</v>
      </c>
      <c r="H53" s="15"/>
    </row>
    <row r="54" spans="1:8" ht="82.5" customHeight="1" x14ac:dyDescent="0.25">
      <c r="A54" s="22" t="s">
        <v>96</v>
      </c>
      <c r="B54" s="21" t="s">
        <v>97</v>
      </c>
      <c r="C54" s="32">
        <v>183213.34</v>
      </c>
      <c r="D54" s="32">
        <v>1539600</v>
      </c>
      <c r="E54" s="32">
        <v>251260.67</v>
      </c>
      <c r="F54" s="60">
        <f t="shared" si="0"/>
        <v>16.319866848532087</v>
      </c>
      <c r="G54" s="60">
        <f t="shared" si="1"/>
        <v>137.14103459933651</v>
      </c>
      <c r="H54" s="15"/>
    </row>
    <row r="55" spans="1:8" ht="80.25" customHeight="1" x14ac:dyDescent="0.25">
      <c r="A55" s="22" t="s">
        <v>98</v>
      </c>
      <c r="B55" s="21" t="s">
        <v>99</v>
      </c>
      <c r="C55" s="31">
        <f t="shared" ref="C55" si="30">C56+C57+C58</f>
        <v>474060.79</v>
      </c>
      <c r="D55" s="31">
        <f t="shared" ref="D55:E55" si="31">D56+D57+D58</f>
        <v>1159700</v>
      </c>
      <c r="E55" s="31">
        <f t="shared" si="31"/>
        <v>502381.42</v>
      </c>
      <c r="F55" s="60">
        <f t="shared" si="0"/>
        <v>43.319946537897728</v>
      </c>
      <c r="G55" s="60">
        <f t="shared" si="1"/>
        <v>105.97405029004825</v>
      </c>
      <c r="H55" s="15"/>
    </row>
    <row r="56" spans="1:8" ht="65.25" customHeight="1" x14ac:dyDescent="0.25">
      <c r="A56" s="22" t="s">
        <v>100</v>
      </c>
      <c r="B56" s="21" t="s">
        <v>101</v>
      </c>
      <c r="C56" s="32">
        <v>45018.02</v>
      </c>
      <c r="D56" s="32">
        <v>151000</v>
      </c>
      <c r="E56" s="32">
        <v>67255.899999999994</v>
      </c>
      <c r="F56" s="60">
        <f t="shared" si="0"/>
        <v>44.540331125827812</v>
      </c>
      <c r="G56" s="60">
        <f t="shared" si="1"/>
        <v>149.39773006453859</v>
      </c>
      <c r="H56" s="15"/>
    </row>
    <row r="57" spans="1:8" ht="68.25" customHeight="1" x14ac:dyDescent="0.25">
      <c r="A57" s="22" t="s">
        <v>102</v>
      </c>
      <c r="B57" s="21" t="s">
        <v>103</v>
      </c>
      <c r="C57" s="32">
        <v>151494.46</v>
      </c>
      <c r="D57" s="32">
        <v>318500</v>
      </c>
      <c r="E57" s="32">
        <v>127664.46</v>
      </c>
      <c r="F57" s="60">
        <f t="shared" si="0"/>
        <v>40.083032967032963</v>
      </c>
      <c r="G57" s="60">
        <f t="shared" si="1"/>
        <v>84.270051855361586</v>
      </c>
      <c r="H57" s="15"/>
    </row>
    <row r="58" spans="1:8" ht="64.5" customHeight="1" x14ac:dyDescent="0.25">
      <c r="A58" s="22" t="s">
        <v>104</v>
      </c>
      <c r="B58" s="21" t="s">
        <v>105</v>
      </c>
      <c r="C58" s="32">
        <v>277548.31</v>
      </c>
      <c r="D58" s="32">
        <v>690200</v>
      </c>
      <c r="E58" s="32">
        <v>307461.06</v>
      </c>
      <c r="F58" s="60">
        <f t="shared" si="0"/>
        <v>44.546661837148655</v>
      </c>
      <c r="G58" s="60">
        <f t="shared" si="1"/>
        <v>110.7774931146221</v>
      </c>
      <c r="H58" s="15"/>
    </row>
    <row r="59" spans="1:8" ht="31.5" hidden="1" x14ac:dyDescent="0.25">
      <c r="A59" s="22" t="s">
        <v>106</v>
      </c>
      <c r="B59" s="21" t="s">
        <v>107</v>
      </c>
      <c r="C59" s="31">
        <f t="shared" ref="C59:E60" si="32">C60</f>
        <v>0</v>
      </c>
      <c r="D59" s="31">
        <f t="shared" si="32"/>
        <v>0</v>
      </c>
      <c r="E59" s="31">
        <f t="shared" si="32"/>
        <v>0</v>
      </c>
      <c r="F59" s="60" t="e">
        <f t="shared" si="0"/>
        <v>#DIV/0!</v>
      </c>
      <c r="G59" s="60">
        <v>0</v>
      </c>
      <c r="H59" s="15"/>
    </row>
    <row r="60" spans="1:8" ht="48.75" hidden="1" customHeight="1" x14ac:dyDescent="0.25">
      <c r="A60" s="22" t="s">
        <v>108</v>
      </c>
      <c r="B60" s="21" t="s">
        <v>109</v>
      </c>
      <c r="C60" s="31">
        <f t="shared" si="32"/>
        <v>0</v>
      </c>
      <c r="D60" s="31">
        <v>0</v>
      </c>
      <c r="E60" s="31">
        <f t="shared" si="32"/>
        <v>0</v>
      </c>
      <c r="F60" s="60" t="e">
        <f t="shared" si="0"/>
        <v>#DIV/0!</v>
      </c>
      <c r="G60" s="60">
        <v>0</v>
      </c>
      <c r="H60" s="15"/>
    </row>
    <row r="61" spans="1:8" ht="49.5" hidden="1" customHeight="1" x14ac:dyDescent="0.25">
      <c r="A61" s="22" t="s">
        <v>110</v>
      </c>
      <c r="B61" s="21" t="s">
        <v>111</v>
      </c>
      <c r="C61" s="32"/>
      <c r="D61" s="32">
        <v>0</v>
      </c>
      <c r="E61" s="32"/>
      <c r="F61" s="60" t="e">
        <f t="shared" si="0"/>
        <v>#DIV/0!</v>
      </c>
      <c r="G61" s="60">
        <v>0</v>
      </c>
      <c r="H61" s="15"/>
    </row>
    <row r="62" spans="1:8" ht="81.75" customHeight="1" x14ac:dyDescent="0.25">
      <c r="A62" s="22" t="s">
        <v>112</v>
      </c>
      <c r="B62" s="21" t="s">
        <v>113</v>
      </c>
      <c r="C62" s="31">
        <f t="shared" ref="C62:E63" si="33">C63</f>
        <v>4565.28</v>
      </c>
      <c r="D62" s="31">
        <f t="shared" si="33"/>
        <v>120800</v>
      </c>
      <c r="E62" s="31">
        <f t="shared" si="33"/>
        <v>8381.1200000000008</v>
      </c>
      <c r="F62" s="60">
        <f t="shared" si="0"/>
        <v>6.9380132450331127</v>
      </c>
      <c r="G62" s="60">
        <f t="shared" si="1"/>
        <v>183.58392037290159</v>
      </c>
      <c r="H62" s="15"/>
    </row>
    <row r="63" spans="1:8" ht="83.25" customHeight="1" x14ac:dyDescent="0.25">
      <c r="A63" s="22" t="s">
        <v>114</v>
      </c>
      <c r="B63" s="21" t="s">
        <v>115</v>
      </c>
      <c r="C63" s="31">
        <f>C64</f>
        <v>4565.28</v>
      </c>
      <c r="D63" s="31">
        <f t="shared" si="33"/>
        <v>120800</v>
      </c>
      <c r="E63" s="31">
        <f>E64</f>
        <v>8381.1200000000008</v>
      </c>
      <c r="F63" s="60">
        <f t="shared" si="0"/>
        <v>6.9380132450331127</v>
      </c>
      <c r="G63" s="60">
        <f t="shared" si="1"/>
        <v>183.58392037290159</v>
      </c>
      <c r="H63" s="17"/>
    </row>
    <row r="64" spans="1:8" ht="82.5" customHeight="1" x14ac:dyDescent="0.25">
      <c r="A64" s="22" t="s">
        <v>116</v>
      </c>
      <c r="B64" s="21" t="s">
        <v>117</v>
      </c>
      <c r="C64" s="32">
        <v>4565.28</v>
      </c>
      <c r="D64" s="32">
        <v>120800</v>
      </c>
      <c r="E64" s="32">
        <v>8381.1200000000008</v>
      </c>
      <c r="F64" s="60">
        <f t="shared" si="0"/>
        <v>6.9380132450331127</v>
      </c>
      <c r="G64" s="60">
        <f t="shared" si="1"/>
        <v>183.58392037290159</v>
      </c>
      <c r="H64" s="17"/>
    </row>
    <row r="65" spans="1:8" s="13" customFormat="1" ht="31.5" x14ac:dyDescent="0.25">
      <c r="A65" s="22" t="s">
        <v>118</v>
      </c>
      <c r="B65" s="21" t="s">
        <v>119</v>
      </c>
      <c r="C65" s="31">
        <f t="shared" ref="C65:E65" si="34">C66</f>
        <v>14136.099999999999</v>
      </c>
      <c r="D65" s="31">
        <f t="shared" si="34"/>
        <v>37000</v>
      </c>
      <c r="E65" s="31">
        <f t="shared" si="34"/>
        <v>15268.460000000001</v>
      </c>
      <c r="F65" s="60">
        <f t="shared" si="0"/>
        <v>41.266108108108114</v>
      </c>
      <c r="G65" s="60">
        <f t="shared" si="1"/>
        <v>108.01041305593482</v>
      </c>
      <c r="H65" s="17"/>
    </row>
    <row r="66" spans="1:8" ht="20.25" customHeight="1" x14ac:dyDescent="0.25">
      <c r="A66" s="22" t="s">
        <v>120</v>
      </c>
      <c r="B66" s="21" t="s">
        <v>121</v>
      </c>
      <c r="C66" s="31">
        <f t="shared" ref="C66" si="35">C67+C68+C69+C71</f>
        <v>14136.099999999999</v>
      </c>
      <c r="D66" s="31">
        <f t="shared" ref="D66" si="36">D67+D68+D69+D71</f>
        <v>37000</v>
      </c>
      <c r="E66" s="31">
        <f>E67+E68+E69+E71</f>
        <v>15268.460000000001</v>
      </c>
      <c r="F66" s="60">
        <f t="shared" si="0"/>
        <v>41.266108108108114</v>
      </c>
      <c r="G66" s="60">
        <f t="shared" si="1"/>
        <v>108.01041305593482</v>
      </c>
      <c r="H66" s="17"/>
    </row>
    <row r="67" spans="1:8" ht="33.75" customHeight="1" x14ac:dyDescent="0.25">
      <c r="A67" s="22" t="s">
        <v>254</v>
      </c>
      <c r="B67" s="21" t="s">
        <v>122</v>
      </c>
      <c r="C67" s="32">
        <v>787.72</v>
      </c>
      <c r="D67" s="32">
        <v>7500</v>
      </c>
      <c r="E67" s="32">
        <v>585.76</v>
      </c>
      <c r="F67" s="60">
        <f t="shared" si="0"/>
        <v>7.8101333333333329</v>
      </c>
      <c r="G67" s="60">
        <f t="shared" si="1"/>
        <v>74.361448230335654</v>
      </c>
      <c r="H67" s="17"/>
    </row>
    <row r="68" spans="1:8" ht="19.5" hidden="1" customHeight="1" x14ac:dyDescent="0.25">
      <c r="A68" s="22" t="s">
        <v>123</v>
      </c>
      <c r="B68" s="21" t="s">
        <v>124</v>
      </c>
      <c r="C68" s="32">
        <v>0</v>
      </c>
      <c r="D68" s="32">
        <v>0</v>
      </c>
      <c r="E68" s="32">
        <v>0</v>
      </c>
      <c r="F68" s="60" t="e">
        <f t="shared" si="0"/>
        <v>#DIV/0!</v>
      </c>
      <c r="G68" s="60">
        <v>0</v>
      </c>
      <c r="H68" s="17"/>
    </row>
    <row r="69" spans="1:8" ht="19.5" customHeight="1" x14ac:dyDescent="0.25">
      <c r="A69" s="22" t="s">
        <v>125</v>
      </c>
      <c r="B69" s="21" t="s">
        <v>126</v>
      </c>
      <c r="C69" s="32">
        <f>C70</f>
        <v>13348.38</v>
      </c>
      <c r="D69" s="32">
        <v>29500</v>
      </c>
      <c r="E69" s="32">
        <f>E70</f>
        <v>14578.16</v>
      </c>
      <c r="F69" s="60">
        <f t="shared" si="0"/>
        <v>49.417491525423728</v>
      </c>
      <c r="G69" s="60">
        <f t="shared" si="1"/>
        <v>109.21295318233375</v>
      </c>
      <c r="H69" s="17"/>
    </row>
    <row r="70" spans="1:8" ht="19.5" customHeight="1" x14ac:dyDescent="0.25">
      <c r="A70" s="22" t="s">
        <v>127</v>
      </c>
      <c r="B70" s="21" t="s">
        <v>128</v>
      </c>
      <c r="C70" s="32">
        <v>13348.38</v>
      </c>
      <c r="D70" s="32">
        <v>29500</v>
      </c>
      <c r="E70" s="32">
        <v>14578.16</v>
      </c>
      <c r="F70" s="60">
        <f t="shared" si="0"/>
        <v>49.417491525423728</v>
      </c>
      <c r="G70" s="60">
        <f t="shared" si="1"/>
        <v>109.21295318233375</v>
      </c>
      <c r="H70" s="17"/>
    </row>
    <row r="71" spans="1:8" ht="24" customHeight="1" x14ac:dyDescent="0.25">
      <c r="A71" s="22" t="s">
        <v>360</v>
      </c>
      <c r="B71" s="21" t="s">
        <v>359</v>
      </c>
      <c r="C71" s="32">
        <v>0</v>
      </c>
      <c r="D71" s="32">
        <v>0</v>
      </c>
      <c r="E71" s="32">
        <v>104.54</v>
      </c>
      <c r="F71" s="60">
        <v>0</v>
      </c>
      <c r="G71" s="60" t="e">
        <f t="shared" si="1"/>
        <v>#DIV/0!</v>
      </c>
      <c r="H71" s="17"/>
    </row>
    <row r="72" spans="1:8" s="13" customFormat="1" ht="33" customHeight="1" x14ac:dyDescent="0.25">
      <c r="A72" s="22" t="s">
        <v>129</v>
      </c>
      <c r="B72" s="21" t="s">
        <v>130</v>
      </c>
      <c r="C72" s="31">
        <f t="shared" ref="C72:E72" si="37">C73</f>
        <v>145591.20000000001</v>
      </c>
      <c r="D72" s="31">
        <f t="shared" si="37"/>
        <v>308300</v>
      </c>
      <c r="E72" s="31">
        <f t="shared" si="37"/>
        <v>150718.24</v>
      </c>
      <c r="F72" s="60">
        <f t="shared" ref="F72:F148" si="38">E72/D72*100</f>
        <v>48.88687641907233</v>
      </c>
      <c r="G72" s="60">
        <f t="shared" ref="G72:G148" si="39">E72/C72*100</f>
        <v>103.52153152113588</v>
      </c>
      <c r="H72" s="17"/>
    </row>
    <row r="73" spans="1:8" ht="20.25" customHeight="1" x14ac:dyDescent="0.25">
      <c r="A73" s="22" t="s">
        <v>131</v>
      </c>
      <c r="B73" s="21" t="s">
        <v>132</v>
      </c>
      <c r="C73" s="31">
        <f>C76+C74</f>
        <v>145591.20000000001</v>
      </c>
      <c r="D73" s="31">
        <f>D76+D74</f>
        <v>308300</v>
      </c>
      <c r="E73" s="31">
        <f>E76+E74</f>
        <v>150718.24</v>
      </c>
      <c r="F73" s="60">
        <f t="shared" si="38"/>
        <v>48.88687641907233</v>
      </c>
      <c r="G73" s="60">
        <f t="shared" si="39"/>
        <v>103.52153152113588</v>
      </c>
      <c r="H73" s="17"/>
    </row>
    <row r="74" spans="1:8" ht="30" x14ac:dyDescent="0.25">
      <c r="A74" s="27" t="s">
        <v>315</v>
      </c>
      <c r="B74" s="21" t="s">
        <v>256</v>
      </c>
      <c r="C74" s="31">
        <f>C75</f>
        <v>128527.41</v>
      </c>
      <c r="D74" s="31">
        <f>D75</f>
        <v>287800</v>
      </c>
      <c r="E74" s="31">
        <f>E75</f>
        <v>118093.6</v>
      </c>
      <c r="F74" s="60">
        <f t="shared" si="38"/>
        <v>41.033217512161222</v>
      </c>
      <c r="G74" s="60">
        <v>0</v>
      </c>
      <c r="H74" s="17"/>
    </row>
    <row r="75" spans="1:8" ht="30.75" customHeight="1" x14ac:dyDescent="0.25">
      <c r="A75" s="26" t="s">
        <v>316</v>
      </c>
      <c r="B75" s="21" t="s">
        <v>257</v>
      </c>
      <c r="C75" s="31">
        <v>128527.41</v>
      </c>
      <c r="D75" s="31">
        <v>287800</v>
      </c>
      <c r="E75" s="31">
        <v>118093.6</v>
      </c>
      <c r="F75" s="60">
        <f t="shared" si="38"/>
        <v>41.033217512161222</v>
      </c>
      <c r="G75" s="60">
        <v>0</v>
      </c>
      <c r="H75" s="17"/>
    </row>
    <row r="76" spans="1:8" ht="19.5" customHeight="1" x14ac:dyDescent="0.25">
      <c r="A76" s="22" t="s">
        <v>133</v>
      </c>
      <c r="B76" s="21" t="s">
        <v>134</v>
      </c>
      <c r="C76" s="31">
        <f t="shared" ref="C76" si="40">C77+C78</f>
        <v>17063.79</v>
      </c>
      <c r="D76" s="31">
        <f t="shared" ref="D76:E76" si="41">D77+D78</f>
        <v>20500</v>
      </c>
      <c r="E76" s="31">
        <f t="shared" si="41"/>
        <v>32624.639999999999</v>
      </c>
      <c r="F76" s="60">
        <f t="shared" si="38"/>
        <v>159.14458536585366</v>
      </c>
      <c r="G76" s="60">
        <f t="shared" si="39"/>
        <v>191.19222634596414</v>
      </c>
      <c r="H76" s="17"/>
    </row>
    <row r="77" spans="1:8" ht="33.75" hidden="1" customHeight="1" x14ac:dyDescent="0.25">
      <c r="A77" s="22" t="s">
        <v>135</v>
      </c>
      <c r="B77" s="21" t="s">
        <v>136</v>
      </c>
      <c r="C77" s="32">
        <v>0</v>
      </c>
      <c r="D77" s="32">
        <v>0</v>
      </c>
      <c r="E77" s="32">
        <v>0</v>
      </c>
      <c r="F77" s="60">
        <v>0</v>
      </c>
      <c r="G77" s="60" t="e">
        <f t="shared" si="39"/>
        <v>#DIV/0!</v>
      </c>
      <c r="H77" s="17"/>
    </row>
    <row r="78" spans="1:8" ht="33.75" customHeight="1" x14ac:dyDescent="0.25">
      <c r="A78" s="22" t="s">
        <v>137</v>
      </c>
      <c r="B78" s="21" t="s">
        <v>138</v>
      </c>
      <c r="C78" s="32">
        <v>17063.79</v>
      </c>
      <c r="D78" s="32">
        <v>20500</v>
      </c>
      <c r="E78" s="32">
        <v>32624.639999999999</v>
      </c>
      <c r="F78" s="60">
        <f t="shared" si="38"/>
        <v>159.14458536585366</v>
      </c>
      <c r="G78" s="60">
        <f t="shared" si="39"/>
        <v>191.19222634596414</v>
      </c>
      <c r="H78" s="17"/>
    </row>
    <row r="79" spans="1:8" s="13" customFormat="1" ht="33.75" customHeight="1" x14ac:dyDescent="0.25">
      <c r="A79" s="22" t="s">
        <v>139</v>
      </c>
      <c r="B79" s="21" t="s">
        <v>140</v>
      </c>
      <c r="C79" s="31">
        <f>C80+C83</f>
        <v>768995.76</v>
      </c>
      <c r="D79" s="31">
        <f>D80+D83</f>
        <v>813100</v>
      </c>
      <c r="E79" s="31">
        <f>E80+E83</f>
        <v>10021625.280000001</v>
      </c>
      <c r="F79" s="60">
        <f t="shared" si="38"/>
        <v>1232.5206346082894</v>
      </c>
      <c r="G79" s="60">
        <f t="shared" si="39"/>
        <v>1303.2094325201483</v>
      </c>
      <c r="H79" s="17"/>
    </row>
    <row r="80" spans="1:8" ht="83.25" hidden="1" customHeight="1" x14ac:dyDescent="0.25">
      <c r="A80" s="22" t="s">
        <v>9</v>
      </c>
      <c r="B80" s="21" t="s">
        <v>141</v>
      </c>
      <c r="C80" s="32">
        <f t="shared" ref="C80:E81" si="42">C81</f>
        <v>0</v>
      </c>
      <c r="D80" s="32">
        <f t="shared" si="42"/>
        <v>0</v>
      </c>
      <c r="E80" s="32">
        <f t="shared" si="42"/>
        <v>0</v>
      </c>
      <c r="F80" s="60">
        <v>0</v>
      </c>
      <c r="G80" s="60" t="e">
        <f t="shared" si="39"/>
        <v>#DIV/0!</v>
      </c>
      <c r="H80" s="17"/>
    </row>
    <row r="81" spans="1:8" ht="96.75" hidden="1" customHeight="1" x14ac:dyDescent="0.25">
      <c r="A81" s="22" t="s">
        <v>10</v>
      </c>
      <c r="B81" s="21" t="s">
        <v>142</v>
      </c>
      <c r="C81" s="32">
        <f t="shared" si="42"/>
        <v>0</v>
      </c>
      <c r="D81" s="32">
        <f t="shared" si="42"/>
        <v>0</v>
      </c>
      <c r="E81" s="32">
        <f t="shared" si="42"/>
        <v>0</v>
      </c>
      <c r="F81" s="60">
        <v>0</v>
      </c>
      <c r="G81" s="60" t="e">
        <f t="shared" si="39"/>
        <v>#DIV/0!</v>
      </c>
      <c r="H81" s="17"/>
    </row>
    <row r="82" spans="1:8" ht="97.5" hidden="1" customHeight="1" x14ac:dyDescent="0.25">
      <c r="A82" s="22" t="s">
        <v>11</v>
      </c>
      <c r="B82" s="21" t="s">
        <v>143</v>
      </c>
      <c r="C82" s="32">
        <v>0</v>
      </c>
      <c r="D82" s="32">
        <v>0</v>
      </c>
      <c r="E82" s="32">
        <v>0</v>
      </c>
      <c r="F82" s="60">
        <v>0</v>
      </c>
      <c r="G82" s="60" t="e">
        <f t="shared" si="39"/>
        <v>#DIV/0!</v>
      </c>
      <c r="H82" s="17"/>
    </row>
    <row r="83" spans="1:8" ht="34.5" customHeight="1" x14ac:dyDescent="0.25">
      <c r="A83" s="22" t="s">
        <v>144</v>
      </c>
      <c r="B83" s="21" t="s">
        <v>145</v>
      </c>
      <c r="C83" s="31">
        <f>C84+C87</f>
        <v>768995.76</v>
      </c>
      <c r="D83" s="31">
        <f>D84+D87</f>
        <v>813100</v>
      </c>
      <c r="E83" s="31">
        <f>E84+E87</f>
        <v>10021625.280000001</v>
      </c>
      <c r="F83" s="60">
        <f t="shared" si="38"/>
        <v>1232.5206346082894</v>
      </c>
      <c r="G83" s="60">
        <f t="shared" si="39"/>
        <v>1303.2094325201483</v>
      </c>
      <c r="H83" s="17"/>
    </row>
    <row r="84" spans="1:8" ht="34.5" customHeight="1" x14ac:dyDescent="0.25">
      <c r="A84" s="22" t="s">
        <v>146</v>
      </c>
      <c r="B84" s="21" t="s">
        <v>147</v>
      </c>
      <c r="C84" s="31">
        <f t="shared" ref="C84" si="43">C85+C86</f>
        <v>768995.76</v>
      </c>
      <c r="D84" s="31">
        <f>D85+D86</f>
        <v>150000</v>
      </c>
      <c r="E84" s="31">
        <f t="shared" ref="E84" si="44">E85+E86</f>
        <v>4071964.63</v>
      </c>
      <c r="F84" s="60">
        <f t="shared" si="38"/>
        <v>2714.6430866666665</v>
      </c>
      <c r="G84" s="60">
        <f t="shared" si="39"/>
        <v>529.5171757513981</v>
      </c>
      <c r="H84" s="17"/>
    </row>
    <row r="85" spans="1:8" ht="63" customHeight="1" x14ac:dyDescent="0.25">
      <c r="A85" s="22" t="s">
        <v>148</v>
      </c>
      <c r="B85" s="21" t="s">
        <v>149</v>
      </c>
      <c r="C85" s="32">
        <v>132846.73000000001</v>
      </c>
      <c r="D85" s="32">
        <v>50000</v>
      </c>
      <c r="E85" s="32">
        <v>3824321.42</v>
      </c>
      <c r="F85" s="60">
        <f t="shared" si="38"/>
        <v>7648.6428399999995</v>
      </c>
      <c r="G85" s="60">
        <f t="shared" si="39"/>
        <v>2878.747124599905</v>
      </c>
      <c r="H85" s="17"/>
    </row>
    <row r="86" spans="1:8" ht="48.75" customHeight="1" x14ac:dyDescent="0.25">
      <c r="A86" s="22" t="s">
        <v>150</v>
      </c>
      <c r="B86" s="21" t="s">
        <v>151</v>
      </c>
      <c r="C86" s="32">
        <v>636149.03</v>
      </c>
      <c r="D86" s="32">
        <v>100000</v>
      </c>
      <c r="E86" s="32">
        <v>247643.21</v>
      </c>
      <c r="F86" s="60">
        <f t="shared" si="38"/>
        <v>247.64320999999998</v>
      </c>
      <c r="G86" s="60">
        <f t="shared" si="39"/>
        <v>38.928489759702998</v>
      </c>
      <c r="H86" s="17"/>
    </row>
    <row r="87" spans="1:8" ht="48.75" customHeight="1" x14ac:dyDescent="0.25">
      <c r="A87" s="7" t="s">
        <v>6</v>
      </c>
      <c r="B87" s="8" t="s">
        <v>259</v>
      </c>
      <c r="C87" s="32">
        <f>C89+C88</f>
        <v>0</v>
      </c>
      <c r="D87" s="32">
        <f>D89+D88</f>
        <v>663100</v>
      </c>
      <c r="E87" s="32">
        <f>E89+E88</f>
        <v>5949660.6500000004</v>
      </c>
      <c r="F87" s="60">
        <f t="shared" si="38"/>
        <v>897.24938169205257</v>
      </c>
      <c r="G87" s="60">
        <v>0</v>
      </c>
      <c r="H87" s="17"/>
    </row>
    <row r="88" spans="1:8" s="36" customFormat="1" ht="48.75" customHeight="1" x14ac:dyDescent="0.25">
      <c r="A88" s="43" t="s">
        <v>423</v>
      </c>
      <c r="B88" s="44" t="s">
        <v>424</v>
      </c>
      <c r="C88" s="32">
        <v>0</v>
      </c>
      <c r="D88" s="32">
        <v>0</v>
      </c>
      <c r="E88" s="32">
        <v>16339.37</v>
      </c>
      <c r="F88" s="61" t="e">
        <f t="shared" si="38"/>
        <v>#DIV/0!</v>
      </c>
      <c r="G88" s="61">
        <v>0</v>
      </c>
      <c r="H88" s="45"/>
    </row>
    <row r="89" spans="1:8" ht="49.5" customHeight="1" x14ac:dyDescent="0.25">
      <c r="A89" s="7" t="s">
        <v>258</v>
      </c>
      <c r="B89" s="8" t="s">
        <v>260</v>
      </c>
      <c r="C89" s="32">
        <v>0</v>
      </c>
      <c r="D89" s="32">
        <v>663100</v>
      </c>
      <c r="E89" s="32">
        <v>5933321.2800000003</v>
      </c>
      <c r="F89" s="60">
        <f t="shared" si="38"/>
        <v>894.78529331925802</v>
      </c>
      <c r="G89" s="60">
        <v>0</v>
      </c>
      <c r="H89" s="17"/>
    </row>
    <row r="90" spans="1:8" s="13" customFormat="1" ht="20.25" customHeight="1" x14ac:dyDescent="0.25">
      <c r="A90" s="22" t="s">
        <v>152</v>
      </c>
      <c r="B90" s="21" t="s">
        <v>153</v>
      </c>
      <c r="C90" s="31">
        <f>C91+C122+C128+C114+C116</f>
        <v>399297.62</v>
      </c>
      <c r="D90" s="31">
        <f>D91+D122+D128+D114+D120</f>
        <v>710000</v>
      </c>
      <c r="E90" s="31">
        <f>E91+E122+E128+E114+E116</f>
        <v>311263.34000000008</v>
      </c>
      <c r="F90" s="60">
        <f t="shared" si="38"/>
        <v>43.839907042253536</v>
      </c>
      <c r="G90" s="60">
        <f t="shared" ref="G90" si="45">E90/C90*100</f>
        <v>77.95271607178627</v>
      </c>
      <c r="H90" s="17"/>
    </row>
    <row r="91" spans="1:8" ht="33" customHeight="1" x14ac:dyDescent="0.25">
      <c r="A91" s="22" t="s">
        <v>301</v>
      </c>
      <c r="B91" s="51" t="s">
        <v>302</v>
      </c>
      <c r="C91" s="32">
        <f>C92+C94+C96+C99+C102+C104+C110+C112+C106+C108</f>
        <v>319931.73000000004</v>
      </c>
      <c r="D91" s="32">
        <f>D92+D94+D96+D99+D102+D104+D110+D112+D106+D108</f>
        <v>688328</v>
      </c>
      <c r="E91" s="32">
        <f>E92+E94+E96+E99+E102+E104+E110+E112+E106+E108</f>
        <v>266232.85000000003</v>
      </c>
      <c r="F91" s="60">
        <f t="shared" si="38"/>
        <v>38.678195569554049</v>
      </c>
      <c r="G91" s="60">
        <v>0</v>
      </c>
      <c r="H91" s="17"/>
    </row>
    <row r="92" spans="1:8" ht="66" customHeight="1" x14ac:dyDescent="0.25">
      <c r="A92" s="22" t="s">
        <v>261</v>
      </c>
      <c r="B92" s="51" t="s">
        <v>281</v>
      </c>
      <c r="C92" s="32">
        <f>C93</f>
        <v>14371.93</v>
      </c>
      <c r="D92" s="52">
        <f>D93</f>
        <v>22000</v>
      </c>
      <c r="E92" s="32">
        <f>E93</f>
        <v>10168.870000000001</v>
      </c>
      <c r="F92" s="60">
        <f t="shared" si="38"/>
        <v>46.222136363636366</v>
      </c>
      <c r="G92" s="60">
        <v>0</v>
      </c>
      <c r="H92" s="17"/>
    </row>
    <row r="93" spans="1:8" ht="63.75" customHeight="1" x14ac:dyDescent="0.25">
      <c r="A93" s="22" t="s">
        <v>262</v>
      </c>
      <c r="B93" s="51" t="s">
        <v>282</v>
      </c>
      <c r="C93" s="32">
        <v>14371.93</v>
      </c>
      <c r="D93" s="52">
        <v>22000</v>
      </c>
      <c r="E93" s="32">
        <v>10168.870000000001</v>
      </c>
      <c r="F93" s="60">
        <f t="shared" si="38"/>
        <v>46.222136363636366</v>
      </c>
      <c r="G93" s="60">
        <v>0</v>
      </c>
      <c r="H93" s="17"/>
    </row>
    <row r="94" spans="1:8" ht="65.25" customHeight="1" x14ac:dyDescent="0.25">
      <c r="A94" s="22" t="s">
        <v>263</v>
      </c>
      <c r="B94" s="51" t="s">
        <v>283</v>
      </c>
      <c r="C94" s="32">
        <f>C95</f>
        <v>82551.86</v>
      </c>
      <c r="D94" s="52">
        <f>D95</f>
        <v>138328</v>
      </c>
      <c r="E94" s="32">
        <f>E95</f>
        <v>67912.17</v>
      </c>
      <c r="F94" s="60">
        <f t="shared" si="38"/>
        <v>49.095027760106412</v>
      </c>
      <c r="G94" s="60">
        <v>0</v>
      </c>
      <c r="H94" s="17"/>
    </row>
    <row r="95" spans="1:8" ht="96.75" customHeight="1" x14ac:dyDescent="0.25">
      <c r="A95" s="22" t="s">
        <v>264</v>
      </c>
      <c r="B95" s="51" t="s">
        <v>284</v>
      </c>
      <c r="C95" s="32">
        <v>82551.86</v>
      </c>
      <c r="D95" s="52">
        <v>138328</v>
      </c>
      <c r="E95" s="32">
        <v>67912.17</v>
      </c>
      <c r="F95" s="60">
        <f t="shared" si="38"/>
        <v>49.095027760106412</v>
      </c>
      <c r="G95" s="60">
        <v>0</v>
      </c>
      <c r="H95" s="17"/>
    </row>
    <row r="96" spans="1:8" ht="32.25" customHeight="1" x14ac:dyDescent="0.25">
      <c r="A96" s="22" t="s">
        <v>265</v>
      </c>
      <c r="B96" s="51" t="s">
        <v>285</v>
      </c>
      <c r="C96" s="32">
        <f>C97+C98</f>
        <v>18931.759999999998</v>
      </c>
      <c r="D96" s="52">
        <f>D97+D98</f>
        <v>74106</v>
      </c>
      <c r="E96" s="32">
        <f>E97+E98</f>
        <v>14417.48</v>
      </c>
      <c r="F96" s="60">
        <f t="shared" si="38"/>
        <v>19.455212803281785</v>
      </c>
      <c r="G96" s="60">
        <v>0</v>
      </c>
      <c r="H96" s="17"/>
    </row>
    <row r="97" spans="1:8" ht="53.25" customHeight="1" x14ac:dyDescent="0.25">
      <c r="A97" s="22" t="s">
        <v>266</v>
      </c>
      <c r="B97" s="51" t="s">
        <v>286</v>
      </c>
      <c r="C97" s="32">
        <v>18931.759999999998</v>
      </c>
      <c r="D97" s="52">
        <v>74106</v>
      </c>
      <c r="E97" s="32">
        <v>14417.48</v>
      </c>
      <c r="F97" s="60">
        <f t="shared" si="38"/>
        <v>19.455212803281785</v>
      </c>
      <c r="G97" s="60">
        <v>0</v>
      </c>
      <c r="H97" s="17"/>
    </row>
    <row r="98" spans="1:8" ht="53.25" hidden="1" customHeight="1" x14ac:dyDescent="0.25">
      <c r="A98" s="22" t="s">
        <v>362</v>
      </c>
      <c r="B98" s="51" t="s">
        <v>361</v>
      </c>
      <c r="C98" s="32">
        <v>0</v>
      </c>
      <c r="D98" s="52">
        <v>0</v>
      </c>
      <c r="E98" s="32">
        <v>0</v>
      </c>
      <c r="F98" s="60" t="e">
        <f t="shared" si="38"/>
        <v>#DIV/0!</v>
      </c>
      <c r="G98" s="60">
        <v>0</v>
      </c>
      <c r="H98" s="17"/>
    </row>
    <row r="99" spans="1:8" ht="65.25" customHeight="1" x14ac:dyDescent="0.25">
      <c r="A99" s="22" t="s">
        <v>267</v>
      </c>
      <c r="B99" s="51" t="s">
        <v>287</v>
      </c>
      <c r="C99" s="52">
        <f>C100+C101</f>
        <v>0</v>
      </c>
      <c r="D99" s="52">
        <f>D100+D101</f>
        <v>31533</v>
      </c>
      <c r="E99" s="52">
        <f>E100+E101</f>
        <v>2300</v>
      </c>
      <c r="F99" s="60">
        <f t="shared" si="38"/>
        <v>7.2939460247994168</v>
      </c>
      <c r="G99" s="60">
        <v>0</v>
      </c>
      <c r="H99" s="17"/>
    </row>
    <row r="100" spans="1:8" ht="78" customHeight="1" x14ac:dyDescent="0.25">
      <c r="A100" s="22" t="s">
        <v>268</v>
      </c>
      <c r="B100" s="51" t="s">
        <v>288</v>
      </c>
      <c r="C100" s="32">
        <v>0</v>
      </c>
      <c r="D100" s="52">
        <v>31533</v>
      </c>
      <c r="E100" s="32">
        <v>2300</v>
      </c>
      <c r="F100" s="60">
        <f t="shared" si="38"/>
        <v>7.2939460247994168</v>
      </c>
      <c r="G100" s="60">
        <v>0</v>
      </c>
      <c r="H100" s="17"/>
    </row>
    <row r="101" spans="1:8" ht="66" hidden="1" customHeight="1" x14ac:dyDescent="0.25">
      <c r="A101" s="22" t="s">
        <v>317</v>
      </c>
      <c r="B101" s="51" t="s">
        <v>318</v>
      </c>
      <c r="C101" s="32">
        <v>0</v>
      </c>
      <c r="D101" s="52">
        <v>0</v>
      </c>
      <c r="E101" s="32">
        <v>0</v>
      </c>
      <c r="F101" s="60" t="e">
        <f t="shared" si="38"/>
        <v>#DIV/0!</v>
      </c>
      <c r="G101" s="60">
        <v>0</v>
      </c>
      <c r="H101" s="17"/>
    </row>
    <row r="102" spans="1:8" ht="33" customHeight="1" x14ac:dyDescent="0.25">
      <c r="A102" s="22" t="s">
        <v>269</v>
      </c>
      <c r="B102" s="51" t="s">
        <v>289</v>
      </c>
      <c r="C102" s="32">
        <f>C103</f>
        <v>2000</v>
      </c>
      <c r="D102" s="52">
        <f>D103</f>
        <v>9500</v>
      </c>
      <c r="E102" s="32">
        <f>E103</f>
        <v>700.3</v>
      </c>
      <c r="F102" s="60">
        <f t="shared" si="38"/>
        <v>7.3715789473684206</v>
      </c>
      <c r="G102" s="60">
        <v>0</v>
      </c>
      <c r="H102" s="17"/>
    </row>
    <row r="103" spans="1:8" ht="48.75" customHeight="1" x14ac:dyDescent="0.25">
      <c r="A103" s="22" t="s">
        <v>270</v>
      </c>
      <c r="B103" s="51" t="s">
        <v>290</v>
      </c>
      <c r="C103" s="32">
        <v>2000</v>
      </c>
      <c r="D103" s="52">
        <v>9500</v>
      </c>
      <c r="E103" s="32">
        <v>700.3</v>
      </c>
      <c r="F103" s="60">
        <f t="shared" si="38"/>
        <v>7.3715789473684206</v>
      </c>
      <c r="G103" s="60">
        <v>0</v>
      </c>
      <c r="H103" s="17"/>
    </row>
    <row r="104" spans="1:8" ht="36" customHeight="1" x14ac:dyDescent="0.25">
      <c r="A104" s="22" t="s">
        <v>319</v>
      </c>
      <c r="B104" s="51" t="s">
        <v>320</v>
      </c>
      <c r="C104" s="52">
        <f>C105</f>
        <v>300</v>
      </c>
      <c r="D104" s="52">
        <f>D105</f>
        <v>1000</v>
      </c>
      <c r="E104" s="52">
        <f>E105</f>
        <v>1800</v>
      </c>
      <c r="F104" s="60">
        <f t="shared" si="38"/>
        <v>180</v>
      </c>
      <c r="G104" s="60">
        <v>0</v>
      </c>
      <c r="H104" s="17"/>
    </row>
    <row r="105" spans="1:8" ht="59.25" customHeight="1" x14ac:dyDescent="0.25">
      <c r="A105" s="22" t="s">
        <v>321</v>
      </c>
      <c r="B105" s="51" t="s">
        <v>322</v>
      </c>
      <c r="C105" s="32">
        <v>300</v>
      </c>
      <c r="D105" s="52">
        <v>1000</v>
      </c>
      <c r="E105" s="32">
        <v>1800</v>
      </c>
      <c r="F105" s="60">
        <f t="shared" si="38"/>
        <v>180</v>
      </c>
      <c r="G105" s="60">
        <v>0</v>
      </c>
      <c r="H105" s="17"/>
    </row>
    <row r="106" spans="1:8" ht="67.5" customHeight="1" x14ac:dyDescent="0.25">
      <c r="A106" s="22" t="s">
        <v>363</v>
      </c>
      <c r="B106" s="28" t="s">
        <v>365</v>
      </c>
      <c r="C106" s="52">
        <f t="shared" ref="C106:E106" si="46">C107</f>
        <v>3000</v>
      </c>
      <c r="D106" s="52">
        <f t="shared" si="46"/>
        <v>1954</v>
      </c>
      <c r="E106" s="52">
        <f t="shared" si="46"/>
        <v>38.9</v>
      </c>
      <c r="F106" s="60">
        <f t="shared" si="38"/>
        <v>1.9907881269191401</v>
      </c>
      <c r="G106" s="60">
        <v>0</v>
      </c>
      <c r="H106" s="17"/>
    </row>
    <row r="107" spans="1:8" ht="67.5" customHeight="1" x14ac:dyDescent="0.25">
      <c r="A107" s="22" t="s">
        <v>364</v>
      </c>
      <c r="B107" s="28" t="s">
        <v>366</v>
      </c>
      <c r="C107" s="52">
        <v>3000</v>
      </c>
      <c r="D107" s="52">
        <v>1954</v>
      </c>
      <c r="E107" s="52">
        <v>38.9</v>
      </c>
      <c r="F107" s="60">
        <f t="shared" si="38"/>
        <v>1.9907881269191401</v>
      </c>
      <c r="G107" s="60">
        <v>0</v>
      </c>
      <c r="H107" s="17"/>
    </row>
    <row r="108" spans="1:8" ht="67.5" customHeight="1" x14ac:dyDescent="0.25">
      <c r="A108" s="22" t="s">
        <v>367</v>
      </c>
      <c r="B108" s="51" t="s">
        <v>323</v>
      </c>
      <c r="C108" s="52">
        <f t="shared" ref="C108:E108" si="47">C109</f>
        <v>2000</v>
      </c>
      <c r="D108" s="52">
        <f t="shared" si="47"/>
        <v>24370</v>
      </c>
      <c r="E108" s="52">
        <f t="shared" si="47"/>
        <v>300</v>
      </c>
      <c r="F108" s="60">
        <f t="shared" si="38"/>
        <v>1.2310217480508823</v>
      </c>
      <c r="G108" s="60">
        <v>0</v>
      </c>
      <c r="H108" s="17"/>
    </row>
    <row r="109" spans="1:8" ht="80.25" customHeight="1" x14ac:dyDescent="0.25">
      <c r="A109" s="22" t="s">
        <v>324</v>
      </c>
      <c r="B109" s="51" t="s">
        <v>325</v>
      </c>
      <c r="C109" s="32">
        <v>2000</v>
      </c>
      <c r="D109" s="52">
        <v>24370</v>
      </c>
      <c r="E109" s="32">
        <v>300</v>
      </c>
      <c r="F109" s="60">
        <f t="shared" si="38"/>
        <v>1.2310217480508823</v>
      </c>
      <c r="G109" s="60">
        <v>0</v>
      </c>
      <c r="H109" s="17"/>
    </row>
    <row r="110" spans="1:8" ht="66.75" customHeight="1" x14ac:dyDescent="0.25">
      <c r="A110" s="22" t="s">
        <v>271</v>
      </c>
      <c r="B110" s="51" t="s">
        <v>291</v>
      </c>
      <c r="C110" s="32">
        <f>C111</f>
        <v>164775.16</v>
      </c>
      <c r="D110" s="52">
        <f>D111</f>
        <v>254832</v>
      </c>
      <c r="E110" s="32">
        <f>E111</f>
        <v>155740.38</v>
      </c>
      <c r="F110" s="60">
        <f t="shared" si="38"/>
        <v>61.114922772650218</v>
      </c>
      <c r="G110" s="60">
        <v>0</v>
      </c>
      <c r="H110" s="17"/>
    </row>
    <row r="111" spans="1:8" ht="94.5" x14ac:dyDescent="0.25">
      <c r="A111" s="22" t="s">
        <v>272</v>
      </c>
      <c r="B111" s="51" t="s">
        <v>292</v>
      </c>
      <c r="C111" s="32">
        <v>164775.16</v>
      </c>
      <c r="D111" s="52">
        <v>254832</v>
      </c>
      <c r="E111" s="32">
        <v>155740.38</v>
      </c>
      <c r="F111" s="60">
        <f t="shared" si="38"/>
        <v>61.114922772650218</v>
      </c>
      <c r="G111" s="60">
        <v>0</v>
      </c>
      <c r="H111" s="17"/>
    </row>
    <row r="112" spans="1:8" ht="36" customHeight="1" x14ac:dyDescent="0.25">
      <c r="A112" s="22" t="s">
        <v>326</v>
      </c>
      <c r="B112" s="51" t="s">
        <v>327</v>
      </c>
      <c r="C112" s="32">
        <f>C113</f>
        <v>32001.02</v>
      </c>
      <c r="D112" s="32">
        <f>D113</f>
        <v>130705</v>
      </c>
      <c r="E112" s="32">
        <f>E113</f>
        <v>12854.75</v>
      </c>
      <c r="F112" s="60">
        <f t="shared" si="38"/>
        <v>9.8349336291649134</v>
      </c>
      <c r="G112" s="60">
        <v>0</v>
      </c>
      <c r="H112" s="17"/>
    </row>
    <row r="113" spans="1:8" ht="36" customHeight="1" x14ac:dyDescent="0.25">
      <c r="A113" s="3" t="s">
        <v>328</v>
      </c>
      <c r="B113" s="53" t="s">
        <v>329</v>
      </c>
      <c r="C113" s="32">
        <v>32001.02</v>
      </c>
      <c r="D113" s="52">
        <v>130705</v>
      </c>
      <c r="E113" s="32">
        <v>12854.75</v>
      </c>
      <c r="F113" s="60">
        <f t="shared" si="38"/>
        <v>9.8349336291649134</v>
      </c>
      <c r="G113" s="60">
        <v>0</v>
      </c>
      <c r="H113" s="17"/>
    </row>
    <row r="114" spans="1:8" ht="36" customHeight="1" x14ac:dyDescent="0.25">
      <c r="A114" s="22" t="s">
        <v>330</v>
      </c>
      <c r="B114" s="50" t="s">
        <v>331</v>
      </c>
      <c r="C114" s="52">
        <f>C115</f>
        <v>1000</v>
      </c>
      <c r="D114" s="52">
        <f>D115</f>
        <v>8000</v>
      </c>
      <c r="E114" s="52">
        <f>E115</f>
        <v>5000</v>
      </c>
      <c r="F114" s="60">
        <f t="shared" si="38"/>
        <v>62.5</v>
      </c>
      <c r="G114" s="60">
        <v>0</v>
      </c>
      <c r="H114" s="17"/>
    </row>
    <row r="115" spans="1:8" ht="36" customHeight="1" x14ac:dyDescent="0.25">
      <c r="A115" s="22" t="s">
        <v>332</v>
      </c>
      <c r="B115" s="50" t="s">
        <v>333</v>
      </c>
      <c r="C115" s="32">
        <v>1000</v>
      </c>
      <c r="D115" s="52">
        <v>8000</v>
      </c>
      <c r="E115" s="32">
        <v>5000</v>
      </c>
      <c r="F115" s="60">
        <f t="shared" si="38"/>
        <v>62.5</v>
      </c>
      <c r="G115" s="60">
        <v>0</v>
      </c>
      <c r="H115" s="17"/>
    </row>
    <row r="116" spans="1:8" ht="36" customHeight="1" x14ac:dyDescent="0.25">
      <c r="A116" s="22" t="s">
        <v>368</v>
      </c>
      <c r="B116" s="50" t="s">
        <v>369</v>
      </c>
      <c r="C116" s="32">
        <f>C117+C119</f>
        <v>9596.93</v>
      </c>
      <c r="D116" s="32">
        <f>D117+D119</f>
        <v>0</v>
      </c>
      <c r="E116" s="32">
        <f>E117+E119</f>
        <v>3292.9</v>
      </c>
      <c r="F116" s="60" t="e">
        <f t="shared" si="38"/>
        <v>#DIV/0!</v>
      </c>
      <c r="G116" s="60">
        <v>0</v>
      </c>
      <c r="H116" s="17"/>
    </row>
    <row r="117" spans="1:8" ht="36" customHeight="1" x14ac:dyDescent="0.25">
      <c r="A117" s="22" t="s">
        <v>370</v>
      </c>
      <c r="B117" s="51" t="s">
        <v>371</v>
      </c>
      <c r="C117" s="32">
        <f t="shared" ref="C117:E117" si="48">C118</f>
        <v>8116.99</v>
      </c>
      <c r="D117" s="32">
        <f t="shared" si="48"/>
        <v>0</v>
      </c>
      <c r="E117" s="32">
        <f t="shared" si="48"/>
        <v>0</v>
      </c>
      <c r="F117" s="60" t="e">
        <f t="shared" si="38"/>
        <v>#DIV/0!</v>
      </c>
      <c r="G117" s="60">
        <v>0</v>
      </c>
      <c r="H117" s="17"/>
    </row>
    <row r="118" spans="1:8" ht="36" customHeight="1" x14ac:dyDescent="0.25">
      <c r="A118" s="22" t="s">
        <v>372</v>
      </c>
      <c r="B118" s="51" t="s">
        <v>373</v>
      </c>
      <c r="C118" s="32">
        <v>8116.99</v>
      </c>
      <c r="D118" s="52">
        <v>0</v>
      </c>
      <c r="E118" s="32">
        <v>0</v>
      </c>
      <c r="F118" s="60" t="e">
        <f t="shared" si="38"/>
        <v>#DIV/0!</v>
      </c>
      <c r="G118" s="60">
        <v>0</v>
      </c>
      <c r="H118" s="17"/>
    </row>
    <row r="119" spans="1:8" ht="36" customHeight="1" x14ac:dyDescent="0.25">
      <c r="A119" s="22" t="s">
        <v>374</v>
      </c>
      <c r="B119" s="51" t="s">
        <v>375</v>
      </c>
      <c r="C119" s="32">
        <f>C120+C121</f>
        <v>1479.94</v>
      </c>
      <c r="D119" s="32">
        <f>D120+D121</f>
        <v>0</v>
      </c>
      <c r="E119" s="32">
        <f>E120+E121</f>
        <v>3292.9</v>
      </c>
      <c r="F119" s="60" t="e">
        <f>E119/D119*100</f>
        <v>#DIV/0!</v>
      </c>
      <c r="G119" s="60">
        <v>0</v>
      </c>
      <c r="H119" s="17"/>
    </row>
    <row r="120" spans="1:8" ht="36" customHeight="1" x14ac:dyDescent="0.25">
      <c r="A120" s="22" t="s">
        <v>376</v>
      </c>
      <c r="B120" s="51" t="s">
        <v>377</v>
      </c>
      <c r="C120" s="32">
        <v>0</v>
      </c>
      <c r="D120" s="52">
        <v>0</v>
      </c>
      <c r="E120" s="32">
        <v>0</v>
      </c>
      <c r="F120" s="60" t="e">
        <f t="shared" si="38"/>
        <v>#DIV/0!</v>
      </c>
      <c r="G120" s="60">
        <v>0</v>
      </c>
      <c r="H120" s="17"/>
    </row>
    <row r="121" spans="1:8" ht="36" customHeight="1" x14ac:dyDescent="0.25">
      <c r="A121" s="54" t="s">
        <v>405</v>
      </c>
      <c r="B121" s="51" t="s">
        <v>404</v>
      </c>
      <c r="C121" s="32">
        <v>1479.94</v>
      </c>
      <c r="D121" s="52">
        <v>0</v>
      </c>
      <c r="E121" s="32">
        <v>3292.9</v>
      </c>
      <c r="F121" s="60" t="e">
        <f t="shared" si="38"/>
        <v>#DIV/0!</v>
      </c>
      <c r="G121" s="60">
        <v>0</v>
      </c>
      <c r="H121" s="17"/>
    </row>
    <row r="122" spans="1:8" ht="36" customHeight="1" x14ac:dyDescent="0.25">
      <c r="A122" s="22" t="s">
        <v>273</v>
      </c>
      <c r="B122" s="51" t="s">
        <v>293</v>
      </c>
      <c r="C122" s="32">
        <f>C123+C125</f>
        <v>61594.49</v>
      </c>
      <c r="D122" s="32">
        <f>D123+D125</f>
        <v>13672</v>
      </c>
      <c r="E122" s="32">
        <f>E123+E125</f>
        <v>36737.589999999997</v>
      </c>
      <c r="F122" s="60">
        <f t="shared" si="38"/>
        <v>268.70677296664718</v>
      </c>
      <c r="G122" s="60">
        <v>0</v>
      </c>
      <c r="H122" s="17"/>
    </row>
    <row r="123" spans="1:8" ht="36" hidden="1" customHeight="1" thickBot="1" x14ac:dyDescent="0.3">
      <c r="A123" s="22" t="s">
        <v>274</v>
      </c>
      <c r="B123" s="51" t="s">
        <v>294</v>
      </c>
      <c r="C123" s="32">
        <f>C124</f>
        <v>0</v>
      </c>
      <c r="D123" s="52">
        <v>0</v>
      </c>
      <c r="E123" s="32">
        <f>E124</f>
        <v>0</v>
      </c>
      <c r="F123" s="60" t="e">
        <f t="shared" si="38"/>
        <v>#DIV/0!</v>
      </c>
      <c r="G123" s="60">
        <v>0</v>
      </c>
      <c r="H123" s="17"/>
    </row>
    <row r="124" spans="1:8" ht="47.25" hidden="1" x14ac:dyDescent="0.25">
      <c r="A124" s="22" t="s">
        <v>275</v>
      </c>
      <c r="B124" s="51" t="s">
        <v>295</v>
      </c>
      <c r="C124" s="32">
        <v>0</v>
      </c>
      <c r="D124" s="52">
        <v>0</v>
      </c>
      <c r="E124" s="32">
        <v>0</v>
      </c>
      <c r="F124" s="60" t="e">
        <f t="shared" si="38"/>
        <v>#DIV/0!</v>
      </c>
      <c r="G124" s="60">
        <v>0</v>
      </c>
      <c r="H124" s="17"/>
    </row>
    <row r="125" spans="1:8" ht="78.75" x14ac:dyDescent="0.25">
      <c r="A125" s="22" t="s">
        <v>276</v>
      </c>
      <c r="B125" s="51" t="s">
        <v>296</v>
      </c>
      <c r="C125" s="32">
        <f>C126+C127</f>
        <v>61594.49</v>
      </c>
      <c r="D125" s="32">
        <f>D126+D127</f>
        <v>13672</v>
      </c>
      <c r="E125" s="32">
        <f>E126+E127</f>
        <v>36737.589999999997</v>
      </c>
      <c r="F125" s="60">
        <f t="shared" si="38"/>
        <v>268.70677296664718</v>
      </c>
      <c r="G125" s="60">
        <v>0</v>
      </c>
      <c r="H125" s="17"/>
    </row>
    <row r="126" spans="1:8" ht="63" x14ac:dyDescent="0.25">
      <c r="A126" s="22" t="s">
        <v>277</v>
      </c>
      <c r="B126" s="51" t="s">
        <v>297</v>
      </c>
      <c r="C126" s="32">
        <v>61594.49</v>
      </c>
      <c r="D126" s="52">
        <v>13672</v>
      </c>
      <c r="E126" s="32">
        <v>36737.589999999997</v>
      </c>
      <c r="F126" s="60">
        <f t="shared" si="38"/>
        <v>268.70677296664718</v>
      </c>
      <c r="G126" s="60">
        <v>0</v>
      </c>
      <c r="H126" s="17"/>
    </row>
    <row r="127" spans="1:8" ht="78.75" x14ac:dyDescent="0.25">
      <c r="A127" s="22" t="s">
        <v>278</v>
      </c>
      <c r="B127" s="51" t="s">
        <v>298</v>
      </c>
      <c r="C127" s="32">
        <v>0</v>
      </c>
      <c r="D127" s="52">
        <v>0</v>
      </c>
      <c r="E127" s="32">
        <v>0</v>
      </c>
      <c r="F127" s="60" t="e">
        <f t="shared" si="38"/>
        <v>#DIV/0!</v>
      </c>
      <c r="G127" s="60">
        <v>0</v>
      </c>
      <c r="H127" s="17"/>
    </row>
    <row r="128" spans="1:8" ht="15.75" x14ac:dyDescent="0.25">
      <c r="A128" s="22" t="s">
        <v>279</v>
      </c>
      <c r="B128" s="51" t="s">
        <v>299</v>
      </c>
      <c r="C128" s="32">
        <f>C129+C131</f>
        <v>7174.47</v>
      </c>
      <c r="D128" s="52">
        <v>0</v>
      </c>
      <c r="E128" s="32">
        <f>E129</f>
        <v>0</v>
      </c>
      <c r="F128" s="60">
        <v>0</v>
      </c>
      <c r="G128" s="60">
        <v>0</v>
      </c>
      <c r="H128" s="17"/>
    </row>
    <row r="129" spans="1:8" ht="110.25" hidden="1" x14ac:dyDescent="0.25">
      <c r="A129" s="22" t="s">
        <v>280</v>
      </c>
      <c r="B129" s="51" t="s">
        <v>300</v>
      </c>
      <c r="C129" s="32">
        <v>0</v>
      </c>
      <c r="D129" s="52">
        <v>0</v>
      </c>
      <c r="E129" s="32">
        <v>0</v>
      </c>
      <c r="F129" s="60">
        <v>0</v>
      </c>
      <c r="G129" s="60">
        <v>0</v>
      </c>
      <c r="H129" s="17"/>
    </row>
    <row r="130" spans="1:8" ht="68.25" hidden="1" customHeight="1" x14ac:dyDescent="0.25">
      <c r="A130" s="22" t="s">
        <v>278</v>
      </c>
      <c r="B130" s="51" t="s">
        <v>298</v>
      </c>
      <c r="C130" s="32">
        <v>0</v>
      </c>
      <c r="D130" s="52">
        <v>0</v>
      </c>
      <c r="E130" s="32">
        <v>0</v>
      </c>
      <c r="F130" s="60">
        <v>0</v>
      </c>
      <c r="G130" s="60">
        <v>0</v>
      </c>
      <c r="H130" s="17"/>
    </row>
    <row r="131" spans="1:8" ht="15.75" x14ac:dyDescent="0.25">
      <c r="A131" s="22" t="s">
        <v>279</v>
      </c>
      <c r="B131" s="51" t="s">
        <v>299</v>
      </c>
      <c r="C131" s="32">
        <f>C132</f>
        <v>7174.47</v>
      </c>
      <c r="D131" s="52">
        <v>0</v>
      </c>
      <c r="E131" s="32">
        <f>E132</f>
        <v>0</v>
      </c>
      <c r="F131" s="60">
        <v>0</v>
      </c>
      <c r="G131" s="60">
        <v>0</v>
      </c>
      <c r="H131" s="17"/>
    </row>
    <row r="132" spans="1:8" ht="97.5" customHeight="1" x14ac:dyDescent="0.25">
      <c r="A132" s="22" t="s">
        <v>280</v>
      </c>
      <c r="B132" s="51" t="s">
        <v>300</v>
      </c>
      <c r="C132" s="32">
        <v>7174.47</v>
      </c>
      <c r="D132" s="52">
        <v>0</v>
      </c>
      <c r="E132" s="32">
        <v>0</v>
      </c>
      <c r="F132" s="60">
        <v>0</v>
      </c>
      <c r="G132" s="60">
        <v>0</v>
      </c>
      <c r="H132" s="17"/>
    </row>
    <row r="133" spans="1:8" ht="15.75" x14ac:dyDescent="0.25">
      <c r="A133" s="55" t="s">
        <v>309</v>
      </c>
      <c r="B133" s="56" t="s">
        <v>312</v>
      </c>
      <c r="C133" s="32">
        <f>C134+C136</f>
        <v>0</v>
      </c>
      <c r="D133" s="32">
        <f t="shared" ref="D133:E133" si="49">D134+D136</f>
        <v>130000</v>
      </c>
      <c r="E133" s="32">
        <f t="shared" si="49"/>
        <v>0</v>
      </c>
      <c r="F133" s="60">
        <v>0</v>
      </c>
      <c r="G133" s="60">
        <v>0</v>
      </c>
      <c r="H133" s="17"/>
    </row>
    <row r="134" spans="1:8" ht="15.75" hidden="1" x14ac:dyDescent="0.25">
      <c r="A134" s="55" t="s">
        <v>310</v>
      </c>
      <c r="B134" s="56" t="s">
        <v>313</v>
      </c>
      <c r="C134" s="32">
        <v>0</v>
      </c>
      <c r="D134" s="32">
        <v>0</v>
      </c>
      <c r="E134" s="32">
        <v>0</v>
      </c>
      <c r="F134" s="60">
        <v>0</v>
      </c>
      <c r="G134" s="60">
        <v>0</v>
      </c>
      <c r="H134" s="17"/>
    </row>
    <row r="135" spans="1:8" ht="31.5" hidden="1" x14ac:dyDescent="0.25">
      <c r="A135" s="55" t="s">
        <v>311</v>
      </c>
      <c r="B135" s="56" t="s">
        <v>314</v>
      </c>
      <c r="C135" s="32">
        <v>0</v>
      </c>
      <c r="D135" s="32">
        <v>0</v>
      </c>
      <c r="E135" s="32">
        <v>0</v>
      </c>
      <c r="F135" s="60">
        <v>0</v>
      </c>
      <c r="G135" s="60">
        <v>0</v>
      </c>
      <c r="H135" s="17"/>
    </row>
    <row r="136" spans="1:8" ht="15.75" x14ac:dyDescent="0.25">
      <c r="A136" s="55" t="s">
        <v>425</v>
      </c>
      <c r="B136" s="56" t="s">
        <v>427</v>
      </c>
      <c r="C136" s="32">
        <f>C137</f>
        <v>0</v>
      </c>
      <c r="D136" s="32">
        <f t="shared" ref="D136:E136" si="50">D137</f>
        <v>130000</v>
      </c>
      <c r="E136" s="32">
        <f t="shared" si="50"/>
        <v>0</v>
      </c>
      <c r="F136" s="60">
        <v>0</v>
      </c>
      <c r="G136" s="60">
        <v>0</v>
      </c>
      <c r="H136" s="17"/>
    </row>
    <row r="137" spans="1:8" ht="31.5" x14ac:dyDescent="0.25">
      <c r="A137" s="55" t="s">
        <v>426</v>
      </c>
      <c r="B137" s="56" t="s">
        <v>428</v>
      </c>
      <c r="C137" s="32">
        <v>0</v>
      </c>
      <c r="D137" s="32">
        <v>130000</v>
      </c>
      <c r="E137" s="32">
        <v>0</v>
      </c>
      <c r="F137" s="60">
        <v>0</v>
      </c>
      <c r="G137" s="60">
        <v>0</v>
      </c>
      <c r="H137" s="17"/>
    </row>
    <row r="138" spans="1:8" ht="15.75" hidden="1" x14ac:dyDescent="0.25">
      <c r="A138" s="55"/>
      <c r="B138" s="56"/>
      <c r="C138" s="32"/>
      <c r="D138" s="32"/>
      <c r="E138" s="32"/>
      <c r="F138" s="60">
        <v>0</v>
      </c>
      <c r="G138" s="60">
        <v>0</v>
      </c>
      <c r="H138" s="17"/>
    </row>
    <row r="139" spans="1:8" ht="15.75" hidden="1" x14ac:dyDescent="0.25">
      <c r="A139" s="22"/>
      <c r="B139" s="21"/>
      <c r="C139" s="32"/>
      <c r="D139" s="32"/>
      <c r="E139" s="32"/>
      <c r="F139" s="60" t="e">
        <f t="shared" si="38"/>
        <v>#DIV/0!</v>
      </c>
      <c r="G139" s="60" t="e">
        <f t="shared" si="39"/>
        <v>#DIV/0!</v>
      </c>
      <c r="H139" s="17"/>
    </row>
    <row r="140" spans="1:8" s="12" customFormat="1" ht="15.75" x14ac:dyDescent="0.25">
      <c r="A140" s="22" t="s">
        <v>154</v>
      </c>
      <c r="B140" s="59" t="s">
        <v>155</v>
      </c>
      <c r="C140" s="31">
        <f t="shared" ref="C140" si="51">C141+C206+C214</f>
        <v>150346578.03999996</v>
      </c>
      <c r="D140" s="31">
        <f>D141+D206+D214+D211</f>
        <v>422867077.09999996</v>
      </c>
      <c r="E140" s="31">
        <f>E141+E206+E214+E211</f>
        <v>133684387.18000001</v>
      </c>
      <c r="F140" s="60">
        <f t="shared" si="38"/>
        <v>31.613808314612825</v>
      </c>
      <c r="G140" s="60">
        <f t="shared" si="39"/>
        <v>88.917479149031948</v>
      </c>
      <c r="H140" s="17"/>
    </row>
    <row r="141" spans="1:8" ht="33" customHeight="1" x14ac:dyDescent="0.25">
      <c r="A141" s="22" t="s">
        <v>156</v>
      </c>
      <c r="B141" s="21" t="s">
        <v>157</v>
      </c>
      <c r="C141" s="31">
        <f t="shared" ref="C141" si="52">C142+C149+C179+C197</f>
        <v>150701714.43999997</v>
      </c>
      <c r="D141" s="31">
        <f>D142+D149+D179+D197</f>
        <v>422867077.09999996</v>
      </c>
      <c r="E141" s="31">
        <f t="shared" ref="E141" si="53">E142+E149+E179+E197</f>
        <v>133684387.18000001</v>
      </c>
      <c r="F141" s="60">
        <f t="shared" si="38"/>
        <v>31.613808314612825</v>
      </c>
      <c r="G141" s="60">
        <f t="shared" si="39"/>
        <v>88.707940501383476</v>
      </c>
      <c r="H141" s="14"/>
    </row>
    <row r="142" spans="1:8" s="13" customFormat="1" ht="32.25" customHeight="1" x14ac:dyDescent="0.25">
      <c r="A142" s="22" t="s">
        <v>158</v>
      </c>
      <c r="B142" s="21" t="s">
        <v>159</v>
      </c>
      <c r="C142" s="32">
        <f>C143+C146</f>
        <v>39985986</v>
      </c>
      <c r="D142" s="32">
        <f>D143+D146</f>
        <v>74782900</v>
      </c>
      <c r="E142" s="32">
        <f>E143+E146</f>
        <v>37391448</v>
      </c>
      <c r="F142" s="60">
        <f t="shared" si="38"/>
        <v>49.999997325591814</v>
      </c>
      <c r="G142" s="60">
        <f t="shared" si="39"/>
        <v>93.511381712583002</v>
      </c>
      <c r="H142" s="16"/>
    </row>
    <row r="143" spans="1:8" ht="18" customHeight="1" x14ac:dyDescent="0.25">
      <c r="A143" s="22" t="s">
        <v>160</v>
      </c>
      <c r="B143" s="21" t="s">
        <v>161</v>
      </c>
      <c r="C143" s="32">
        <f>C144</f>
        <v>37214184</v>
      </c>
      <c r="D143" s="32">
        <f>D144</f>
        <v>68793000</v>
      </c>
      <c r="E143" s="32">
        <f>E144</f>
        <v>34396500</v>
      </c>
      <c r="F143" s="60">
        <f t="shared" si="38"/>
        <v>50</v>
      </c>
      <c r="G143" s="60">
        <f t="shared" si="39"/>
        <v>92.428467597193588</v>
      </c>
      <c r="H143" s="14"/>
    </row>
    <row r="144" spans="1:8" ht="35.25" customHeight="1" x14ac:dyDescent="0.25">
      <c r="A144" s="22" t="s">
        <v>162</v>
      </c>
      <c r="B144" s="21" t="s">
        <v>163</v>
      </c>
      <c r="C144" s="32">
        <v>37214184</v>
      </c>
      <c r="D144" s="32">
        <v>68793000</v>
      </c>
      <c r="E144" s="32">
        <v>34396500</v>
      </c>
      <c r="F144" s="60">
        <f t="shared" si="38"/>
        <v>50</v>
      </c>
      <c r="G144" s="60">
        <f t="shared" si="39"/>
        <v>92.428467597193588</v>
      </c>
      <c r="H144" s="14"/>
    </row>
    <row r="145" spans="1:8" ht="31.5" hidden="1" x14ac:dyDescent="0.25">
      <c r="A145" s="22" t="s">
        <v>164</v>
      </c>
      <c r="B145" s="21" t="s">
        <v>165</v>
      </c>
      <c r="C145" s="32" t="s">
        <v>12</v>
      </c>
      <c r="D145" s="32" t="s">
        <v>12</v>
      </c>
      <c r="E145" s="32" t="s">
        <v>12</v>
      </c>
      <c r="F145" s="60" t="e">
        <f t="shared" si="38"/>
        <v>#VALUE!</v>
      </c>
      <c r="G145" s="60" t="e">
        <f t="shared" si="39"/>
        <v>#VALUE!</v>
      </c>
      <c r="H145" s="14"/>
    </row>
    <row r="146" spans="1:8" ht="33" customHeight="1" x14ac:dyDescent="0.25">
      <c r="A146" s="22" t="s">
        <v>166</v>
      </c>
      <c r="B146" s="21" t="s">
        <v>167</v>
      </c>
      <c r="C146" s="31">
        <f t="shared" ref="C146:E146" si="54">C147</f>
        <v>2771802</v>
      </c>
      <c r="D146" s="31">
        <f t="shared" si="54"/>
        <v>5989900</v>
      </c>
      <c r="E146" s="31">
        <f t="shared" si="54"/>
        <v>2994948</v>
      </c>
      <c r="F146" s="60">
        <f t="shared" si="38"/>
        <v>49.999966610460945</v>
      </c>
      <c r="G146" s="60">
        <f t="shared" si="39"/>
        <v>108.05057504107435</v>
      </c>
      <c r="H146" s="14"/>
    </row>
    <row r="147" spans="1:8" ht="31.5" x14ac:dyDescent="0.25">
      <c r="A147" s="22" t="s">
        <v>168</v>
      </c>
      <c r="B147" s="21" t="s">
        <v>169</v>
      </c>
      <c r="C147" s="32">
        <v>2771802</v>
      </c>
      <c r="D147" s="32">
        <v>5989900</v>
      </c>
      <c r="E147" s="32">
        <v>2994948</v>
      </c>
      <c r="F147" s="60">
        <f t="shared" si="38"/>
        <v>49.999966610460945</v>
      </c>
      <c r="G147" s="60">
        <f t="shared" si="39"/>
        <v>108.05057504107435</v>
      </c>
      <c r="H147" s="14"/>
    </row>
    <row r="148" spans="1:8" ht="31.5" hidden="1" x14ac:dyDescent="0.25">
      <c r="A148" s="22" t="s">
        <v>170</v>
      </c>
      <c r="B148" s="21" t="s">
        <v>171</v>
      </c>
      <c r="C148" s="32" t="s">
        <v>12</v>
      </c>
      <c r="D148" s="32" t="s">
        <v>12</v>
      </c>
      <c r="E148" s="32" t="s">
        <v>12</v>
      </c>
      <c r="F148" s="60" t="e">
        <f t="shared" si="38"/>
        <v>#VALUE!</v>
      </c>
      <c r="G148" s="60" t="e">
        <f t="shared" si="39"/>
        <v>#VALUE!</v>
      </c>
      <c r="H148" s="14"/>
    </row>
    <row r="149" spans="1:8" s="13" customFormat="1" ht="31.5" x14ac:dyDescent="0.25">
      <c r="A149" s="22" t="s">
        <v>172</v>
      </c>
      <c r="B149" s="21" t="s">
        <v>173</v>
      </c>
      <c r="C149" s="31">
        <f>C150+C155+C164+C166+C170+C172+C176+C157+C160+C162+C153</f>
        <v>33343718.450000003</v>
      </c>
      <c r="D149" s="31">
        <f>D150+D155+D164+D166+D170+D172+D176+D157+D160+D162+D153+D168+D174</f>
        <v>183361929.66</v>
      </c>
      <c r="E149" s="31">
        <f>E150+E155+E164+E166+E170+E172+E176+E157+E160+E162+E153+E168+E174</f>
        <v>13138522.880000001</v>
      </c>
      <c r="F149" s="60">
        <f t="shared" ref="F149:F212" si="55">E149/D149*100</f>
        <v>7.1653493745196668</v>
      </c>
      <c r="G149" s="60">
        <v>0</v>
      </c>
      <c r="H149" s="17"/>
    </row>
    <row r="150" spans="1:8" ht="48" hidden="1" customHeight="1" x14ac:dyDescent="0.25">
      <c r="A150" s="22" t="s">
        <v>174</v>
      </c>
      <c r="B150" s="21" t="s">
        <v>175</v>
      </c>
      <c r="C150" s="32">
        <f>C151+C152</f>
        <v>0</v>
      </c>
      <c r="D150" s="32">
        <f>D151+D152</f>
        <v>0</v>
      </c>
      <c r="E150" s="32">
        <f>E151+E152</f>
        <v>0</v>
      </c>
      <c r="F150" s="60" t="e">
        <f t="shared" si="55"/>
        <v>#DIV/0!</v>
      </c>
      <c r="G150" s="60">
        <v>0</v>
      </c>
      <c r="H150" s="14"/>
    </row>
    <row r="151" spans="1:8" ht="48" hidden="1" customHeight="1" x14ac:dyDescent="0.25">
      <c r="A151" s="22" t="s">
        <v>303</v>
      </c>
      <c r="B151" s="50" t="s">
        <v>304</v>
      </c>
      <c r="C151" s="32">
        <v>0</v>
      </c>
      <c r="D151" s="32">
        <v>0</v>
      </c>
      <c r="E151" s="32">
        <v>0</v>
      </c>
      <c r="F151" s="60" t="e">
        <f t="shared" si="55"/>
        <v>#DIV/0!</v>
      </c>
      <c r="G151" s="60">
        <v>0</v>
      </c>
      <c r="H151" s="14"/>
    </row>
    <row r="152" spans="1:8" ht="48" hidden="1" customHeight="1" x14ac:dyDescent="0.25">
      <c r="A152" s="22" t="s">
        <v>356</v>
      </c>
      <c r="B152" s="51" t="s">
        <v>176</v>
      </c>
      <c r="C152" s="32">
        <v>0</v>
      </c>
      <c r="D152" s="32">
        <v>0</v>
      </c>
      <c r="E152" s="32">
        <v>0</v>
      </c>
      <c r="F152" s="60" t="e">
        <f t="shared" si="55"/>
        <v>#DIV/0!</v>
      </c>
      <c r="G152" s="60">
        <v>0</v>
      </c>
      <c r="H152" s="14"/>
    </row>
    <row r="153" spans="1:8" ht="48" customHeight="1" x14ac:dyDescent="0.25">
      <c r="A153" s="22" t="s">
        <v>357</v>
      </c>
      <c r="B153" s="51" t="s">
        <v>177</v>
      </c>
      <c r="C153" s="32">
        <f>C154</f>
        <v>0</v>
      </c>
      <c r="D153" s="32">
        <f>D154</f>
        <v>7611686</v>
      </c>
      <c r="E153" s="32">
        <f>E154</f>
        <v>0</v>
      </c>
      <c r="F153" s="60">
        <f t="shared" si="55"/>
        <v>0</v>
      </c>
      <c r="G153" s="60">
        <v>0</v>
      </c>
      <c r="H153" s="14"/>
    </row>
    <row r="154" spans="1:8" ht="48" customHeight="1" x14ac:dyDescent="0.25">
      <c r="A154" s="22" t="s">
        <v>358</v>
      </c>
      <c r="B154" s="51" t="s">
        <v>178</v>
      </c>
      <c r="C154" s="32">
        <v>0</v>
      </c>
      <c r="D154" s="46">
        <v>7611686</v>
      </c>
      <c r="E154" s="32">
        <v>0</v>
      </c>
      <c r="F154" s="60">
        <f t="shared" si="55"/>
        <v>0</v>
      </c>
      <c r="G154" s="60">
        <v>0</v>
      </c>
      <c r="H154" s="14"/>
    </row>
    <row r="155" spans="1:8" ht="47.25" hidden="1" customHeight="1" x14ac:dyDescent="0.25">
      <c r="A155" s="55" t="s">
        <v>335</v>
      </c>
      <c r="B155" s="51" t="s">
        <v>336</v>
      </c>
      <c r="C155" s="32">
        <f>C156</f>
        <v>0</v>
      </c>
      <c r="D155" s="32">
        <f>D156</f>
        <v>0</v>
      </c>
      <c r="E155" s="32">
        <f>E156</f>
        <v>0</v>
      </c>
      <c r="F155" s="60" t="e">
        <f t="shared" si="55"/>
        <v>#DIV/0!</v>
      </c>
      <c r="G155" s="60" t="e">
        <f t="shared" ref="G155:G217" si="56">E155/C155*100</f>
        <v>#DIV/0!</v>
      </c>
      <c r="H155" s="14"/>
    </row>
    <row r="156" spans="1:8" ht="47.25" hidden="1" customHeight="1" x14ac:dyDescent="0.25">
      <c r="A156" s="55" t="s">
        <v>337</v>
      </c>
      <c r="B156" s="51" t="s">
        <v>338</v>
      </c>
      <c r="C156" s="32">
        <v>0</v>
      </c>
      <c r="D156" s="32">
        <v>0</v>
      </c>
      <c r="E156" s="32">
        <v>0</v>
      </c>
      <c r="F156" s="60" t="e">
        <f t="shared" si="55"/>
        <v>#DIV/0!</v>
      </c>
      <c r="G156" s="60" t="e">
        <f t="shared" si="56"/>
        <v>#DIV/0!</v>
      </c>
      <c r="H156" s="14"/>
    </row>
    <row r="157" spans="1:8" ht="47.25" x14ac:dyDescent="0.25">
      <c r="A157" s="22" t="s">
        <v>339</v>
      </c>
      <c r="B157" s="51" t="s">
        <v>340</v>
      </c>
      <c r="C157" s="32">
        <f>C158+C159</f>
        <v>25138337.620000001</v>
      </c>
      <c r="D157" s="32">
        <f>D158+D159</f>
        <v>22077356.059999999</v>
      </c>
      <c r="E157" s="32">
        <f>E158+E159</f>
        <v>2369440.4500000002</v>
      </c>
      <c r="F157" s="60">
        <f t="shared" si="55"/>
        <v>10.732446600763842</v>
      </c>
      <c r="G157" s="60">
        <f t="shared" si="56"/>
        <v>9.4256051685568867</v>
      </c>
      <c r="H157" s="14"/>
    </row>
    <row r="158" spans="1:8" ht="48.75" customHeight="1" x14ac:dyDescent="0.25">
      <c r="A158" s="22" t="s">
        <v>341</v>
      </c>
      <c r="B158" s="51" t="s">
        <v>342</v>
      </c>
      <c r="C158" s="32">
        <v>5970225.4100000001</v>
      </c>
      <c r="D158" s="32">
        <v>22077356.059999999</v>
      </c>
      <c r="E158" s="32">
        <v>2369440.4500000002</v>
      </c>
      <c r="F158" s="60">
        <f t="shared" si="55"/>
        <v>10.732446600763842</v>
      </c>
      <c r="G158" s="60">
        <f t="shared" si="56"/>
        <v>39.687621275257676</v>
      </c>
      <c r="H158" s="14"/>
    </row>
    <row r="159" spans="1:8" ht="48.75" customHeight="1" x14ac:dyDescent="0.25">
      <c r="A159" s="55" t="s">
        <v>386</v>
      </c>
      <c r="B159" s="51" t="s">
        <v>387</v>
      </c>
      <c r="C159" s="32">
        <v>19168112.210000001</v>
      </c>
      <c r="D159" s="32">
        <v>0</v>
      </c>
      <c r="E159" s="32">
        <v>0</v>
      </c>
      <c r="F159" s="60" t="e">
        <f t="shared" si="55"/>
        <v>#DIV/0!</v>
      </c>
      <c r="G159" s="60">
        <f t="shared" si="56"/>
        <v>0</v>
      </c>
      <c r="H159" s="14"/>
    </row>
    <row r="160" spans="1:8" ht="64.5" customHeight="1" x14ac:dyDescent="0.25">
      <c r="A160" s="22" t="s">
        <v>343</v>
      </c>
      <c r="B160" s="51" t="s">
        <v>344</v>
      </c>
      <c r="C160" s="32">
        <f>C161</f>
        <v>0</v>
      </c>
      <c r="D160" s="32">
        <f>D161</f>
        <v>447628.79999999999</v>
      </c>
      <c r="E160" s="32">
        <f>E161</f>
        <v>0</v>
      </c>
      <c r="F160" s="60">
        <f t="shared" si="55"/>
        <v>0</v>
      </c>
      <c r="G160" s="60" t="e">
        <f t="shared" si="56"/>
        <v>#DIV/0!</v>
      </c>
      <c r="H160" s="14"/>
    </row>
    <row r="161" spans="1:8" ht="33.75" customHeight="1" x14ac:dyDescent="0.25">
      <c r="A161" s="22" t="s">
        <v>345</v>
      </c>
      <c r="B161" s="51" t="s">
        <v>346</v>
      </c>
      <c r="C161" s="32">
        <v>0</v>
      </c>
      <c r="D161" s="32">
        <v>447628.79999999999</v>
      </c>
      <c r="E161" s="32">
        <v>0</v>
      </c>
      <c r="F161" s="60">
        <f t="shared" si="55"/>
        <v>0</v>
      </c>
      <c r="G161" s="60" t="e">
        <f t="shared" si="56"/>
        <v>#DIV/0!</v>
      </c>
      <c r="H161" s="14"/>
    </row>
    <row r="162" spans="1:8" ht="33.75" customHeight="1" x14ac:dyDescent="0.25">
      <c r="A162" s="22" t="s">
        <v>347</v>
      </c>
      <c r="B162" s="51" t="s">
        <v>348</v>
      </c>
      <c r="C162" s="32">
        <f>C163</f>
        <v>1865426.25</v>
      </c>
      <c r="D162" s="32">
        <f>D163</f>
        <v>4644191.1399999997</v>
      </c>
      <c r="E162" s="32">
        <f>E163</f>
        <v>1778147.71</v>
      </c>
      <c r="F162" s="60">
        <f t="shared" si="55"/>
        <v>38.287565184063467</v>
      </c>
      <c r="G162" s="60">
        <f t="shared" si="56"/>
        <v>95.32125486065182</v>
      </c>
      <c r="H162" s="14"/>
    </row>
    <row r="163" spans="1:8" ht="19.5" customHeight="1" x14ac:dyDescent="0.25">
      <c r="A163" s="22" t="s">
        <v>349</v>
      </c>
      <c r="B163" s="51" t="s">
        <v>350</v>
      </c>
      <c r="C163" s="32">
        <v>1865426.25</v>
      </c>
      <c r="D163" s="32">
        <v>4644191.1399999997</v>
      </c>
      <c r="E163" s="32">
        <v>1778147.71</v>
      </c>
      <c r="F163" s="60">
        <f t="shared" si="55"/>
        <v>38.287565184063467</v>
      </c>
      <c r="G163" s="60">
        <f t="shared" si="56"/>
        <v>95.32125486065182</v>
      </c>
      <c r="H163" s="14"/>
    </row>
    <row r="164" spans="1:8" ht="30.75" customHeight="1" x14ac:dyDescent="0.25">
      <c r="A164" s="22" t="s">
        <v>179</v>
      </c>
      <c r="B164" s="21" t="s">
        <v>180</v>
      </c>
      <c r="C164" s="32">
        <f>C165</f>
        <v>0</v>
      </c>
      <c r="D164" s="32">
        <f>D165</f>
        <v>3274136</v>
      </c>
      <c r="E164" s="32">
        <f>E165</f>
        <v>364191</v>
      </c>
      <c r="F164" s="60">
        <f t="shared" si="55"/>
        <v>11.123270383392748</v>
      </c>
      <c r="G164" s="60">
        <v>0</v>
      </c>
      <c r="H164" s="14"/>
    </row>
    <row r="165" spans="1:8" ht="33.75" customHeight="1" x14ac:dyDescent="0.25">
      <c r="A165" s="22" t="s">
        <v>181</v>
      </c>
      <c r="B165" s="21" t="s">
        <v>182</v>
      </c>
      <c r="C165" s="32">
        <v>0</v>
      </c>
      <c r="D165" s="32">
        <v>3274136</v>
      </c>
      <c r="E165" s="32">
        <v>364191</v>
      </c>
      <c r="F165" s="60">
        <f t="shared" si="55"/>
        <v>11.123270383392748</v>
      </c>
      <c r="G165" s="60">
        <v>0</v>
      </c>
      <c r="H165" s="14"/>
    </row>
    <row r="166" spans="1:8" ht="35.25" customHeight="1" x14ac:dyDescent="0.25">
      <c r="A166" s="22" t="s">
        <v>183</v>
      </c>
      <c r="B166" s="21" t="s">
        <v>184</v>
      </c>
      <c r="C166" s="32">
        <f>C167</f>
        <v>2815730.2</v>
      </c>
      <c r="D166" s="32">
        <f>D167</f>
        <v>5230728</v>
      </c>
      <c r="E166" s="32">
        <f>E167</f>
        <v>5230728</v>
      </c>
      <c r="F166" s="60">
        <f t="shared" si="55"/>
        <v>100</v>
      </c>
      <c r="G166" s="60">
        <v>0</v>
      </c>
      <c r="H166" s="14"/>
    </row>
    <row r="167" spans="1:8" ht="21.75" customHeight="1" x14ac:dyDescent="0.25">
      <c r="A167" s="22" t="s">
        <v>185</v>
      </c>
      <c r="B167" s="21" t="s">
        <v>186</v>
      </c>
      <c r="C167" s="32">
        <v>2815730.2</v>
      </c>
      <c r="D167" s="32">
        <v>5230728</v>
      </c>
      <c r="E167" s="32">
        <v>5230728</v>
      </c>
      <c r="F167" s="60">
        <f t="shared" si="55"/>
        <v>100</v>
      </c>
      <c r="G167" s="60">
        <v>0</v>
      </c>
      <c r="H167" s="14"/>
    </row>
    <row r="168" spans="1:8" ht="21.75" customHeight="1" x14ac:dyDescent="0.25">
      <c r="A168" s="42" t="s">
        <v>406</v>
      </c>
      <c r="B168" s="57" t="s">
        <v>408</v>
      </c>
      <c r="C168" s="32"/>
      <c r="D168" s="32">
        <f>D169</f>
        <v>2873831</v>
      </c>
      <c r="E168" s="32">
        <f>E169</f>
        <v>2726456.81</v>
      </c>
      <c r="F168" s="60">
        <f t="shared" si="55"/>
        <v>94.871856069476607</v>
      </c>
      <c r="G168" s="60">
        <v>0</v>
      </c>
      <c r="H168" s="14"/>
    </row>
    <row r="169" spans="1:8" ht="21.75" customHeight="1" x14ac:dyDescent="0.25">
      <c r="A169" s="42" t="s">
        <v>407</v>
      </c>
      <c r="B169" s="57" t="s">
        <v>409</v>
      </c>
      <c r="C169" s="32"/>
      <c r="D169" s="32">
        <v>2873831</v>
      </c>
      <c r="E169" s="32">
        <v>2726456.81</v>
      </c>
      <c r="F169" s="60">
        <f t="shared" si="55"/>
        <v>94.871856069476607</v>
      </c>
      <c r="G169" s="60">
        <v>0</v>
      </c>
      <c r="H169" s="14"/>
    </row>
    <row r="170" spans="1:8" ht="21.75" customHeight="1" x14ac:dyDescent="0.25">
      <c r="A170" s="22" t="s">
        <v>187</v>
      </c>
      <c r="B170" s="21" t="s">
        <v>188</v>
      </c>
      <c r="C170" s="32">
        <f>C171</f>
        <v>179605</v>
      </c>
      <c r="D170" s="32">
        <f>D171</f>
        <v>65657</v>
      </c>
      <c r="E170" s="32">
        <f>E171</f>
        <v>65657</v>
      </c>
      <c r="F170" s="60">
        <f t="shared" si="55"/>
        <v>100</v>
      </c>
      <c r="G170" s="60">
        <v>0</v>
      </c>
      <c r="H170" s="14"/>
    </row>
    <row r="171" spans="1:8" s="13" customFormat="1" ht="31.5" customHeight="1" x14ac:dyDescent="0.25">
      <c r="A171" s="22" t="s">
        <v>189</v>
      </c>
      <c r="B171" s="21" t="s">
        <v>190</v>
      </c>
      <c r="C171" s="32">
        <v>179605</v>
      </c>
      <c r="D171" s="32">
        <v>65657</v>
      </c>
      <c r="E171" s="32">
        <v>65657</v>
      </c>
      <c r="F171" s="60">
        <f t="shared" si="55"/>
        <v>100</v>
      </c>
      <c r="G171" s="60">
        <v>0</v>
      </c>
      <c r="H171" s="17"/>
    </row>
    <row r="172" spans="1:8" ht="33.75" customHeight="1" x14ac:dyDescent="0.25">
      <c r="A172" s="22" t="s">
        <v>191</v>
      </c>
      <c r="B172" s="21" t="s">
        <v>192</v>
      </c>
      <c r="C172" s="32">
        <f>C173</f>
        <v>2753510.22</v>
      </c>
      <c r="D172" s="32">
        <f>D173</f>
        <v>2472118.25</v>
      </c>
      <c r="E172" s="32">
        <f>E173</f>
        <v>0</v>
      </c>
      <c r="F172" s="60">
        <f t="shared" si="55"/>
        <v>0</v>
      </c>
      <c r="G172" s="60">
        <f t="shared" si="56"/>
        <v>0</v>
      </c>
      <c r="H172" s="14"/>
    </row>
    <row r="173" spans="1:8" ht="33" customHeight="1" x14ac:dyDescent="0.25">
      <c r="A173" s="22" t="s">
        <v>193</v>
      </c>
      <c r="B173" s="21" t="s">
        <v>194</v>
      </c>
      <c r="C173" s="32">
        <v>2753510.22</v>
      </c>
      <c r="D173" s="32">
        <v>2472118.25</v>
      </c>
      <c r="E173" s="32">
        <v>0</v>
      </c>
      <c r="F173" s="60">
        <f t="shared" si="55"/>
        <v>0</v>
      </c>
      <c r="G173" s="60">
        <f t="shared" si="56"/>
        <v>0</v>
      </c>
      <c r="H173" s="14"/>
    </row>
    <row r="174" spans="1:8" ht="94.5" x14ac:dyDescent="0.25">
      <c r="A174" s="22" t="s">
        <v>410</v>
      </c>
      <c r="B174" s="50" t="s">
        <v>412</v>
      </c>
      <c r="C174" s="32"/>
      <c r="D174" s="32">
        <f>D175</f>
        <v>130000000</v>
      </c>
      <c r="E174" s="32">
        <f>E175</f>
        <v>0</v>
      </c>
      <c r="F174" s="60">
        <f t="shared" si="55"/>
        <v>0</v>
      </c>
      <c r="G174" s="60" t="e">
        <f t="shared" si="56"/>
        <v>#DIV/0!</v>
      </c>
      <c r="H174" s="14"/>
    </row>
    <row r="175" spans="1:8" ht="33" customHeight="1" x14ac:dyDescent="0.25">
      <c r="A175" s="22" t="s">
        <v>411</v>
      </c>
      <c r="B175" s="50" t="s">
        <v>413</v>
      </c>
      <c r="C175" s="32"/>
      <c r="D175" s="32">
        <v>130000000</v>
      </c>
      <c r="E175" s="32">
        <v>0</v>
      </c>
      <c r="F175" s="60">
        <f t="shared" si="55"/>
        <v>0</v>
      </c>
      <c r="G175" s="60" t="e">
        <f t="shared" si="56"/>
        <v>#DIV/0!</v>
      </c>
      <c r="H175" s="14"/>
    </row>
    <row r="176" spans="1:8" ht="15.75" x14ac:dyDescent="0.25">
      <c r="A176" s="22" t="s">
        <v>195</v>
      </c>
      <c r="B176" s="21" t="s">
        <v>196</v>
      </c>
      <c r="C176" s="32">
        <f>C177+C178</f>
        <v>591109.16</v>
      </c>
      <c r="D176" s="32">
        <f>D177+D178</f>
        <v>4664597.41</v>
      </c>
      <c r="E176" s="32">
        <f>E177+E178</f>
        <v>603901.91</v>
      </c>
      <c r="F176" s="60">
        <f t="shared" si="55"/>
        <v>12.946495847752058</v>
      </c>
      <c r="G176" s="60">
        <v>0</v>
      </c>
      <c r="H176" s="14"/>
    </row>
    <row r="177" spans="1:8" ht="15.75" x14ac:dyDescent="0.25">
      <c r="A177" s="22" t="s">
        <v>197</v>
      </c>
      <c r="B177" s="21" t="s">
        <v>198</v>
      </c>
      <c r="C177" s="32">
        <v>591109.16</v>
      </c>
      <c r="D177" s="32">
        <v>1310418.46</v>
      </c>
      <c r="E177" s="32">
        <v>603901.91</v>
      </c>
      <c r="F177" s="60">
        <f t="shared" si="55"/>
        <v>46.084661383662137</v>
      </c>
      <c r="G177" s="60">
        <v>0</v>
      </c>
      <c r="H177" s="14"/>
    </row>
    <row r="178" spans="1:8" ht="15.75" x14ac:dyDescent="0.25">
      <c r="A178" s="22" t="s">
        <v>388</v>
      </c>
      <c r="B178" s="51" t="s">
        <v>389</v>
      </c>
      <c r="C178" s="32">
        <v>0</v>
      </c>
      <c r="D178" s="32">
        <v>3354178.95</v>
      </c>
      <c r="E178" s="32">
        <v>0</v>
      </c>
      <c r="F178" s="60">
        <f t="shared" si="55"/>
        <v>0</v>
      </c>
      <c r="G178" s="60">
        <v>0</v>
      </c>
      <c r="H178" s="14"/>
    </row>
    <row r="179" spans="1:8" ht="79.5" customHeight="1" x14ac:dyDescent="0.25">
      <c r="A179" s="22" t="s">
        <v>199</v>
      </c>
      <c r="B179" s="21" t="s">
        <v>200</v>
      </c>
      <c r="C179" s="31">
        <f>C180+C183+C185+C187+C191+C193+C195</f>
        <v>71745910.50999999</v>
      </c>
      <c r="D179" s="31">
        <f>D180+D183+D185+D187+D191+D193+D195</f>
        <v>156256981.09999999</v>
      </c>
      <c r="E179" s="31">
        <f>E180+E183+E185+E187+E191+E193+E195</f>
        <v>76219646.960000008</v>
      </c>
      <c r="F179" s="60">
        <f t="shared" si="55"/>
        <v>48.77839468255285</v>
      </c>
      <c r="G179" s="60">
        <f t="shared" si="56"/>
        <v>106.23552815512247</v>
      </c>
      <c r="H179" s="14"/>
    </row>
    <row r="180" spans="1:8" ht="64.5" customHeight="1" x14ac:dyDescent="0.25">
      <c r="A180" s="22" t="s">
        <v>201</v>
      </c>
      <c r="B180" s="21" t="s">
        <v>202</v>
      </c>
      <c r="C180" s="31">
        <f>C181+C182</f>
        <v>68230896.489999995</v>
      </c>
      <c r="D180" s="31">
        <f>D181+D182</f>
        <v>141212049.09999999</v>
      </c>
      <c r="E180" s="31">
        <f>E181+E182</f>
        <v>75320672.620000005</v>
      </c>
      <c r="F180" s="60">
        <f t="shared" si="55"/>
        <v>53.338700981997157</v>
      </c>
      <c r="G180" s="60">
        <f t="shared" si="56"/>
        <v>110.39085882601454</v>
      </c>
      <c r="H180" s="14"/>
    </row>
    <row r="181" spans="1:8" ht="64.5" customHeight="1" x14ac:dyDescent="0.25">
      <c r="A181" s="22" t="s">
        <v>203</v>
      </c>
      <c r="B181" s="21" t="s">
        <v>204</v>
      </c>
      <c r="C181" s="32">
        <v>68230896.489999995</v>
      </c>
      <c r="D181" s="32">
        <v>141211849.09999999</v>
      </c>
      <c r="E181" s="32">
        <v>75320672.620000005</v>
      </c>
      <c r="F181" s="60">
        <f t="shared" si="55"/>
        <v>53.338776526225665</v>
      </c>
      <c r="G181" s="60">
        <f t="shared" si="56"/>
        <v>110.39085882601454</v>
      </c>
      <c r="H181" s="14"/>
    </row>
    <row r="182" spans="1:8" ht="33.75" customHeight="1" x14ac:dyDescent="0.25">
      <c r="A182" s="22" t="s">
        <v>205</v>
      </c>
      <c r="B182" s="21" t="s">
        <v>206</v>
      </c>
      <c r="C182" s="32"/>
      <c r="D182" s="32">
        <v>200</v>
      </c>
      <c r="E182" s="32">
        <v>0</v>
      </c>
      <c r="F182" s="60">
        <f t="shared" si="55"/>
        <v>0</v>
      </c>
      <c r="G182" s="60" t="e">
        <f t="shared" si="56"/>
        <v>#DIV/0!</v>
      </c>
      <c r="H182" s="14"/>
    </row>
    <row r="183" spans="1:8" ht="50.25" customHeight="1" x14ac:dyDescent="0.25">
      <c r="A183" s="22" t="s">
        <v>207</v>
      </c>
      <c r="B183" s="21" t="s">
        <v>208</v>
      </c>
      <c r="C183" s="32">
        <f>C184</f>
        <v>378910.02</v>
      </c>
      <c r="D183" s="32">
        <f>D184</f>
        <v>932702</v>
      </c>
      <c r="E183" s="32">
        <f>E184</f>
        <v>383344.34</v>
      </c>
      <c r="F183" s="60">
        <f t="shared" si="55"/>
        <v>41.100409348323474</v>
      </c>
      <c r="G183" s="60">
        <f t="shared" si="56"/>
        <v>101.17028311893151</v>
      </c>
      <c r="H183" s="14"/>
    </row>
    <row r="184" spans="1:8" ht="45.75" customHeight="1" x14ac:dyDescent="0.25">
      <c r="A184" s="22" t="s">
        <v>209</v>
      </c>
      <c r="B184" s="21" t="s">
        <v>210</v>
      </c>
      <c r="C184" s="32">
        <v>378910.02</v>
      </c>
      <c r="D184" s="32">
        <v>932702</v>
      </c>
      <c r="E184" s="32">
        <v>383344.34</v>
      </c>
      <c r="F184" s="60">
        <f t="shared" si="55"/>
        <v>41.100409348323474</v>
      </c>
      <c r="G184" s="60">
        <f t="shared" si="56"/>
        <v>101.17028311893151</v>
      </c>
      <c r="H184" s="14"/>
    </row>
    <row r="185" spans="1:8" ht="45.75" customHeight="1" x14ac:dyDescent="0.25">
      <c r="A185" s="22" t="s">
        <v>211</v>
      </c>
      <c r="B185" s="21" t="s">
        <v>212</v>
      </c>
      <c r="C185" s="32">
        <f>C186</f>
        <v>2560000</v>
      </c>
      <c r="D185" s="32">
        <f>D186</f>
        <v>12728100</v>
      </c>
      <c r="E185" s="32">
        <f>E186</f>
        <v>0</v>
      </c>
      <c r="F185" s="60">
        <f t="shared" si="55"/>
        <v>0</v>
      </c>
      <c r="G185" s="60">
        <v>0</v>
      </c>
      <c r="H185" s="14"/>
    </row>
    <row r="186" spans="1:8" ht="63" customHeight="1" x14ac:dyDescent="0.25">
      <c r="A186" s="22" t="s">
        <v>213</v>
      </c>
      <c r="B186" s="21" t="s">
        <v>214</v>
      </c>
      <c r="C186" s="32">
        <v>2560000</v>
      </c>
      <c r="D186" s="32">
        <v>12728100</v>
      </c>
      <c r="E186" s="32">
        <v>0</v>
      </c>
      <c r="F186" s="60">
        <f t="shared" si="55"/>
        <v>0</v>
      </c>
      <c r="G186" s="60">
        <v>0</v>
      </c>
      <c r="H186" s="14"/>
    </row>
    <row r="187" spans="1:8" ht="35.25" customHeight="1" x14ac:dyDescent="0.25">
      <c r="A187" s="22" t="s">
        <v>215</v>
      </c>
      <c r="B187" s="21" t="s">
        <v>216</v>
      </c>
      <c r="C187" s="32">
        <f>C188</f>
        <v>574745</v>
      </c>
      <c r="D187" s="32">
        <f>D188+D189+D190</f>
        <v>1379930</v>
      </c>
      <c r="E187" s="32">
        <f>E188+E189+E190</f>
        <v>511430</v>
      </c>
      <c r="F187" s="60">
        <f t="shared" si="55"/>
        <v>37.06202488532027</v>
      </c>
      <c r="G187" s="60">
        <f t="shared" si="56"/>
        <v>88.983810211485093</v>
      </c>
      <c r="H187" s="14"/>
    </row>
    <row r="188" spans="1:8" ht="48.75" customHeight="1" x14ac:dyDescent="0.25">
      <c r="A188" s="22" t="s">
        <v>217</v>
      </c>
      <c r="B188" s="21" t="s">
        <v>218</v>
      </c>
      <c r="C188" s="32">
        <v>574745</v>
      </c>
      <c r="D188" s="32">
        <v>0</v>
      </c>
      <c r="E188" s="32">
        <v>0</v>
      </c>
      <c r="F188" s="60" t="e">
        <f t="shared" si="55"/>
        <v>#DIV/0!</v>
      </c>
      <c r="G188" s="60">
        <f t="shared" si="56"/>
        <v>0</v>
      </c>
      <c r="H188" s="14"/>
    </row>
    <row r="189" spans="1:8" ht="48.75" customHeight="1" x14ac:dyDescent="0.25">
      <c r="A189" s="22" t="s">
        <v>219</v>
      </c>
      <c r="B189" s="21" t="s">
        <v>220</v>
      </c>
      <c r="C189" s="32"/>
      <c r="D189" s="32">
        <v>689965</v>
      </c>
      <c r="E189" s="32">
        <v>225538.01</v>
      </c>
      <c r="F189" s="60">
        <f t="shared" si="55"/>
        <v>32.688326219445919</v>
      </c>
      <c r="G189" s="60" t="e">
        <f t="shared" si="56"/>
        <v>#DIV/0!</v>
      </c>
      <c r="H189" s="14"/>
    </row>
    <row r="190" spans="1:8" ht="47.25" x14ac:dyDescent="0.25">
      <c r="A190" s="22" t="s">
        <v>221</v>
      </c>
      <c r="B190" s="21" t="s">
        <v>222</v>
      </c>
      <c r="C190" s="32"/>
      <c r="D190" s="32">
        <v>689965</v>
      </c>
      <c r="E190" s="32">
        <v>285891.99</v>
      </c>
      <c r="F190" s="60">
        <f t="shared" si="55"/>
        <v>41.435723551194627</v>
      </c>
      <c r="G190" s="60" t="e">
        <f t="shared" si="56"/>
        <v>#DIV/0!</v>
      </c>
      <c r="H190" s="14"/>
    </row>
    <row r="191" spans="1:8" ht="63" x14ac:dyDescent="0.25">
      <c r="A191" s="22" t="s">
        <v>223</v>
      </c>
      <c r="B191" s="21" t="s">
        <v>224</v>
      </c>
      <c r="C191" s="32">
        <f>C192</f>
        <v>1359</v>
      </c>
      <c r="D191" s="32">
        <f>D192</f>
        <v>4200</v>
      </c>
      <c r="E191" s="32">
        <f>E192</f>
        <v>4200</v>
      </c>
      <c r="F191" s="60">
        <f t="shared" si="55"/>
        <v>100</v>
      </c>
      <c r="G191" s="60">
        <v>0</v>
      </c>
      <c r="H191" s="14"/>
    </row>
    <row r="192" spans="1:8" s="13" customFormat="1" ht="18.75" customHeight="1" x14ac:dyDescent="0.25">
      <c r="A192" s="22" t="s">
        <v>225</v>
      </c>
      <c r="B192" s="21" t="s">
        <v>226</v>
      </c>
      <c r="C192" s="32">
        <v>1359</v>
      </c>
      <c r="D192" s="32">
        <v>4200</v>
      </c>
      <c r="E192" s="32">
        <v>4200</v>
      </c>
      <c r="F192" s="60">
        <f t="shared" si="55"/>
        <v>100</v>
      </c>
      <c r="G192" s="60">
        <v>0</v>
      </c>
      <c r="H192" s="16"/>
    </row>
    <row r="193" spans="1:8" ht="52.5" hidden="1" customHeight="1" x14ac:dyDescent="0.25">
      <c r="A193" s="22" t="s">
        <v>227</v>
      </c>
      <c r="B193" s="21" t="s">
        <v>228</v>
      </c>
      <c r="C193" s="32">
        <f>C194</f>
        <v>0</v>
      </c>
      <c r="D193" s="32">
        <f>D194</f>
        <v>0</v>
      </c>
      <c r="E193" s="32">
        <f>E194</f>
        <v>0</v>
      </c>
      <c r="F193" s="60" t="e">
        <f t="shared" si="55"/>
        <v>#DIV/0!</v>
      </c>
      <c r="G193" s="60">
        <v>0</v>
      </c>
      <c r="H193" s="14"/>
    </row>
    <row r="194" spans="1:8" ht="47.25" hidden="1" x14ac:dyDescent="0.25">
      <c r="A194" s="22" t="s">
        <v>229</v>
      </c>
      <c r="B194" s="21" t="s">
        <v>230</v>
      </c>
      <c r="C194" s="32">
        <v>0</v>
      </c>
      <c r="D194" s="32">
        <v>0</v>
      </c>
      <c r="E194" s="32">
        <v>0</v>
      </c>
      <c r="F194" s="60" t="e">
        <f t="shared" si="55"/>
        <v>#DIV/0!</v>
      </c>
      <c r="G194" s="60">
        <v>0</v>
      </c>
      <c r="H194" s="14"/>
    </row>
    <row r="195" spans="1:8" ht="31.5" hidden="1" x14ac:dyDescent="0.25">
      <c r="A195" s="22" t="s">
        <v>305</v>
      </c>
      <c r="B195" s="51" t="s">
        <v>307</v>
      </c>
      <c r="C195" s="32">
        <f>C196</f>
        <v>0</v>
      </c>
      <c r="D195" s="32">
        <f>D196</f>
        <v>0</v>
      </c>
      <c r="E195" s="32">
        <f>E196</f>
        <v>0</v>
      </c>
      <c r="F195" s="60" t="e">
        <f t="shared" si="55"/>
        <v>#DIV/0!</v>
      </c>
      <c r="G195" s="60">
        <v>0</v>
      </c>
      <c r="H195" s="14"/>
    </row>
    <row r="196" spans="1:8" ht="17.25" hidden="1" customHeight="1" x14ac:dyDescent="0.25">
      <c r="A196" s="22" t="s">
        <v>306</v>
      </c>
      <c r="B196" s="51" t="s">
        <v>308</v>
      </c>
      <c r="C196" s="32">
        <v>0</v>
      </c>
      <c r="D196" s="32">
        <v>0</v>
      </c>
      <c r="E196" s="32">
        <v>0</v>
      </c>
      <c r="F196" s="60" t="e">
        <f t="shared" si="55"/>
        <v>#DIV/0!</v>
      </c>
      <c r="G196" s="60">
        <v>0</v>
      </c>
      <c r="H196" s="14"/>
    </row>
    <row r="197" spans="1:8" ht="32.25" customHeight="1" x14ac:dyDescent="0.25">
      <c r="A197" s="22" t="s">
        <v>231</v>
      </c>
      <c r="B197" s="21" t="s">
        <v>232</v>
      </c>
      <c r="C197" s="31">
        <f>C198+C204+C200+C202</f>
        <v>5626099.4800000004</v>
      </c>
      <c r="D197" s="31">
        <f>D198+D204+D205+D200</f>
        <v>8465266.3399999999</v>
      </c>
      <c r="E197" s="31">
        <f>E198+E204+E205+E200</f>
        <v>6934769.3400000008</v>
      </c>
      <c r="F197" s="60">
        <f t="shared" si="55"/>
        <v>81.920273520891968</v>
      </c>
      <c r="G197" s="60">
        <f t="shared" si="56"/>
        <v>123.26069534767629</v>
      </c>
      <c r="H197" s="14"/>
    </row>
    <row r="198" spans="1:8" s="13" customFormat="1" ht="18" customHeight="1" x14ac:dyDescent="0.25">
      <c r="A198" s="22" t="s">
        <v>233</v>
      </c>
      <c r="B198" s="21" t="s">
        <v>234</v>
      </c>
      <c r="C198" s="31">
        <f>C199</f>
        <v>0</v>
      </c>
      <c r="D198" s="31">
        <f>D199+D203</f>
        <v>7421400</v>
      </c>
      <c r="E198" s="31">
        <f>E199+E203</f>
        <v>6410407.4800000004</v>
      </c>
      <c r="F198" s="60">
        <f t="shared" si="55"/>
        <v>86.377334195704321</v>
      </c>
      <c r="G198" s="60" t="e">
        <f t="shared" si="56"/>
        <v>#DIV/0!</v>
      </c>
      <c r="H198" s="16"/>
    </row>
    <row r="199" spans="1:8" ht="27" hidden="1" customHeight="1" x14ac:dyDescent="0.25">
      <c r="A199" s="22" t="s">
        <v>235</v>
      </c>
      <c r="B199" s="21" t="s">
        <v>236</v>
      </c>
      <c r="C199" s="32">
        <v>0</v>
      </c>
      <c r="D199" s="32">
        <v>0</v>
      </c>
      <c r="E199" s="32">
        <v>0</v>
      </c>
      <c r="F199" s="60" t="e">
        <f>E199/D199*100</f>
        <v>#DIV/0!</v>
      </c>
      <c r="G199" s="60" t="e">
        <f t="shared" si="56"/>
        <v>#DIV/0!</v>
      </c>
      <c r="H199" s="14"/>
    </row>
    <row r="200" spans="1:8" ht="27" customHeight="1" x14ac:dyDescent="0.25">
      <c r="A200" s="37" t="s">
        <v>392</v>
      </c>
      <c r="B200" s="38" t="s">
        <v>393</v>
      </c>
      <c r="C200" s="32">
        <f>C201</f>
        <v>508150.98</v>
      </c>
      <c r="D200" s="32">
        <f>D201</f>
        <v>1043866.34</v>
      </c>
      <c r="E200" s="32">
        <f>E201</f>
        <v>524361.86</v>
      </c>
      <c r="F200" s="60">
        <f t="shared" ref="F200:F201" si="57">E200/D200*100</f>
        <v>50.232662928857351</v>
      </c>
      <c r="G200" s="60">
        <f t="shared" si="56"/>
        <v>103.1901699766475</v>
      </c>
      <c r="H200" s="14"/>
    </row>
    <row r="201" spans="1:8" ht="27" customHeight="1" x14ac:dyDescent="0.25">
      <c r="A201" s="39" t="s">
        <v>394</v>
      </c>
      <c r="B201" s="38" t="s">
        <v>395</v>
      </c>
      <c r="C201" s="32">
        <v>508150.98</v>
      </c>
      <c r="D201" s="32">
        <v>1043866.34</v>
      </c>
      <c r="E201" s="32">
        <v>524361.86</v>
      </c>
      <c r="F201" s="60">
        <f t="shared" si="57"/>
        <v>50.232662928857351</v>
      </c>
      <c r="G201" s="60">
        <f t="shared" si="56"/>
        <v>103.1901699766475</v>
      </c>
      <c r="H201" s="14"/>
    </row>
    <row r="202" spans="1:8" ht="34.5" customHeight="1" x14ac:dyDescent="0.25">
      <c r="A202" s="22" t="s">
        <v>351</v>
      </c>
      <c r="B202" s="51" t="s">
        <v>334</v>
      </c>
      <c r="C202" s="32">
        <f>C203</f>
        <v>4419698.5</v>
      </c>
      <c r="D202" s="32">
        <f>D203</f>
        <v>7421400</v>
      </c>
      <c r="E202" s="32">
        <f>E203</f>
        <v>6410407.4800000004</v>
      </c>
      <c r="F202" s="60">
        <f t="shared" si="55"/>
        <v>86.377334195704321</v>
      </c>
      <c r="G202" s="60">
        <f t="shared" si="56"/>
        <v>145.04173712301869</v>
      </c>
      <c r="H202" s="14"/>
    </row>
    <row r="203" spans="1:8" ht="34.5" customHeight="1" x14ac:dyDescent="0.25">
      <c r="A203" s="22" t="s">
        <v>352</v>
      </c>
      <c r="B203" s="51" t="s">
        <v>353</v>
      </c>
      <c r="C203" s="32">
        <v>4419698.5</v>
      </c>
      <c r="D203" s="32">
        <v>7421400</v>
      </c>
      <c r="E203" s="32">
        <v>6410407.4800000004</v>
      </c>
      <c r="F203" s="60">
        <f t="shared" si="55"/>
        <v>86.377334195704321</v>
      </c>
      <c r="G203" s="60">
        <f t="shared" si="56"/>
        <v>145.04173712301869</v>
      </c>
      <c r="H203" s="14"/>
    </row>
    <row r="204" spans="1:8" ht="34.5" customHeight="1" x14ac:dyDescent="0.25">
      <c r="A204" s="22" t="s">
        <v>237</v>
      </c>
      <c r="B204" s="21" t="s">
        <v>238</v>
      </c>
      <c r="C204" s="31">
        <f t="shared" ref="C204:E204" si="58">C205</f>
        <v>698250</v>
      </c>
      <c r="D204" s="31">
        <f t="shared" si="58"/>
        <v>0</v>
      </c>
      <c r="E204" s="31">
        <f t="shared" si="58"/>
        <v>0</v>
      </c>
      <c r="F204" s="60" t="e">
        <f t="shared" si="55"/>
        <v>#DIV/0!</v>
      </c>
      <c r="G204" s="60">
        <f t="shared" si="56"/>
        <v>0</v>
      </c>
      <c r="H204" s="14"/>
    </row>
    <row r="205" spans="1:8" s="13" customFormat="1" ht="48" customHeight="1" x14ac:dyDescent="0.25">
      <c r="A205" s="22" t="s">
        <v>239</v>
      </c>
      <c r="B205" s="21" t="s">
        <v>240</v>
      </c>
      <c r="C205" s="32">
        <v>698250</v>
      </c>
      <c r="D205" s="32">
        <v>0</v>
      </c>
      <c r="E205" s="32">
        <v>0</v>
      </c>
      <c r="F205" s="60" t="e">
        <f t="shared" si="55"/>
        <v>#DIV/0!</v>
      </c>
      <c r="G205" s="60">
        <f t="shared" si="56"/>
        <v>0</v>
      </c>
      <c r="H205" s="16"/>
    </row>
    <row r="206" spans="1:8" ht="48.75" hidden="1" customHeight="1" x14ac:dyDescent="0.25">
      <c r="A206" s="22" t="s">
        <v>241</v>
      </c>
      <c r="B206" s="21" t="s">
        <v>242</v>
      </c>
      <c r="C206" s="32">
        <v>0</v>
      </c>
      <c r="D206" s="32">
        <f>D207</f>
        <v>0</v>
      </c>
      <c r="E206" s="32">
        <v>0</v>
      </c>
      <c r="F206" s="60" t="e">
        <f t="shared" si="55"/>
        <v>#DIV/0!</v>
      </c>
      <c r="G206" s="60">
        <v>0</v>
      </c>
      <c r="H206" s="14"/>
    </row>
    <row r="207" spans="1:8" ht="48.75" hidden="1" customHeight="1" x14ac:dyDescent="0.25">
      <c r="A207" s="22" t="s">
        <v>243</v>
      </c>
      <c r="B207" s="21" t="s">
        <v>244</v>
      </c>
      <c r="C207" s="32"/>
      <c r="D207" s="32">
        <v>0</v>
      </c>
      <c r="E207" s="32"/>
      <c r="F207" s="60" t="e">
        <f t="shared" si="55"/>
        <v>#DIV/0!</v>
      </c>
      <c r="G207" s="60">
        <v>0</v>
      </c>
      <c r="H207" s="14"/>
    </row>
    <row r="208" spans="1:8" ht="31.5" hidden="1" x14ac:dyDescent="0.25">
      <c r="A208" s="22" t="s">
        <v>245</v>
      </c>
      <c r="B208" s="21" t="s">
        <v>246</v>
      </c>
      <c r="C208" s="32"/>
      <c r="D208" s="32"/>
      <c r="E208" s="32"/>
      <c r="F208" s="60" t="e">
        <f t="shared" si="55"/>
        <v>#DIV/0!</v>
      </c>
      <c r="G208" s="60" t="e">
        <f t="shared" si="56"/>
        <v>#DIV/0!</v>
      </c>
      <c r="H208" s="14"/>
    </row>
    <row r="209" spans="1:9" ht="31.5" hidden="1" x14ac:dyDescent="0.25">
      <c r="A209" s="22" t="s">
        <v>243</v>
      </c>
      <c r="B209" s="21" t="s">
        <v>247</v>
      </c>
      <c r="C209" s="32"/>
      <c r="D209" s="32">
        <v>0</v>
      </c>
      <c r="E209" s="32"/>
      <c r="F209" s="60" t="e">
        <f t="shared" si="55"/>
        <v>#DIV/0!</v>
      </c>
      <c r="G209" s="60">
        <v>0</v>
      </c>
      <c r="H209" s="14"/>
    </row>
    <row r="210" spans="1:9" ht="31.5" hidden="1" x14ac:dyDescent="0.25">
      <c r="A210" s="22" t="s">
        <v>245</v>
      </c>
      <c r="B210" s="21" t="s">
        <v>248</v>
      </c>
      <c r="C210" s="32"/>
      <c r="D210" s="32"/>
      <c r="E210" s="32"/>
      <c r="F210" s="60" t="e">
        <f t="shared" si="55"/>
        <v>#DIV/0!</v>
      </c>
      <c r="G210" s="60" t="e">
        <f t="shared" si="56"/>
        <v>#DIV/0!</v>
      </c>
      <c r="H210" s="14"/>
    </row>
    <row r="211" spans="1:9" ht="110.25" hidden="1" x14ac:dyDescent="0.25">
      <c r="A211" s="58" t="s">
        <v>414</v>
      </c>
      <c r="B211" s="50" t="s">
        <v>417</v>
      </c>
      <c r="C211" s="32"/>
      <c r="D211" s="32">
        <f>D212+D213</f>
        <v>0</v>
      </c>
      <c r="E211" s="32">
        <f>E212+E213</f>
        <v>0</v>
      </c>
      <c r="F211" s="60" t="e">
        <f t="shared" si="55"/>
        <v>#DIV/0!</v>
      </c>
      <c r="G211" s="60" t="e">
        <f t="shared" si="56"/>
        <v>#DIV/0!</v>
      </c>
      <c r="H211" s="14"/>
    </row>
    <row r="212" spans="1:9" ht="110.25" hidden="1" x14ac:dyDescent="0.25">
      <c r="A212" s="58" t="s">
        <v>415</v>
      </c>
      <c r="B212" s="50" t="s">
        <v>418</v>
      </c>
      <c r="C212" s="32"/>
      <c r="D212" s="32">
        <v>0</v>
      </c>
      <c r="E212" s="32">
        <v>0</v>
      </c>
      <c r="F212" s="60" t="e">
        <f t="shared" si="55"/>
        <v>#DIV/0!</v>
      </c>
      <c r="G212" s="60" t="e">
        <f t="shared" si="56"/>
        <v>#DIV/0!</v>
      </c>
      <c r="H212" s="14"/>
    </row>
    <row r="213" spans="1:9" ht="110.25" hidden="1" x14ac:dyDescent="0.25">
      <c r="A213" s="58" t="s">
        <v>416</v>
      </c>
      <c r="B213" s="50" t="s">
        <v>419</v>
      </c>
      <c r="C213" s="32"/>
      <c r="D213" s="32">
        <v>0</v>
      </c>
      <c r="E213" s="32">
        <v>0</v>
      </c>
      <c r="F213" s="60" t="e">
        <f t="shared" ref="F213" si="59">E213/D213*100</f>
        <v>#DIV/0!</v>
      </c>
      <c r="G213" s="60" t="e">
        <f t="shared" si="56"/>
        <v>#DIV/0!</v>
      </c>
      <c r="H213" s="14"/>
    </row>
    <row r="214" spans="1:9" ht="47.25" x14ac:dyDescent="0.25">
      <c r="A214" s="22" t="s">
        <v>249</v>
      </c>
      <c r="B214" s="21" t="s">
        <v>250</v>
      </c>
      <c r="C214" s="32">
        <f>C215</f>
        <v>-355136.4</v>
      </c>
      <c r="D214" s="32">
        <f t="shared" ref="D214" si="60">D215</f>
        <v>0</v>
      </c>
      <c r="E214" s="32">
        <f>E215</f>
        <v>0</v>
      </c>
      <c r="F214" s="60">
        <v>0</v>
      </c>
      <c r="G214" s="60">
        <f t="shared" si="56"/>
        <v>0</v>
      </c>
      <c r="H214" s="14"/>
    </row>
    <row r="215" spans="1:9" ht="47.25" x14ac:dyDescent="0.25">
      <c r="A215" s="22" t="s">
        <v>7</v>
      </c>
      <c r="B215" s="21" t="s">
        <v>251</v>
      </c>
      <c r="C215" s="32">
        <f>C216+C217</f>
        <v>-355136.4</v>
      </c>
      <c r="D215" s="32">
        <f t="shared" ref="D215" si="61">D216+D217</f>
        <v>0</v>
      </c>
      <c r="E215" s="32">
        <f>E216+E217</f>
        <v>0</v>
      </c>
      <c r="F215" s="60">
        <v>0</v>
      </c>
      <c r="G215" s="60">
        <f t="shared" si="56"/>
        <v>0</v>
      </c>
      <c r="H215" s="14"/>
    </row>
    <row r="216" spans="1:9" ht="47.25" x14ac:dyDescent="0.25">
      <c r="A216" s="22" t="s">
        <v>8</v>
      </c>
      <c r="B216" s="21" t="s">
        <v>252</v>
      </c>
      <c r="C216" s="32">
        <v>-355136.4</v>
      </c>
      <c r="D216" s="32"/>
      <c r="E216" s="32"/>
      <c r="F216" s="60">
        <v>0</v>
      </c>
      <c r="G216" s="60">
        <f t="shared" si="56"/>
        <v>0</v>
      </c>
      <c r="H216" s="14"/>
    </row>
    <row r="217" spans="1:9" ht="75.75" hidden="1" customHeight="1" x14ac:dyDescent="0.25">
      <c r="A217" s="22" t="s">
        <v>354</v>
      </c>
      <c r="B217" s="51" t="s">
        <v>355</v>
      </c>
      <c r="C217" s="32">
        <v>0</v>
      </c>
      <c r="D217" s="32">
        <v>0</v>
      </c>
      <c r="E217" s="32">
        <v>0</v>
      </c>
      <c r="F217" s="60">
        <v>0</v>
      </c>
      <c r="G217" s="60" t="e">
        <f t="shared" si="56"/>
        <v>#DIV/0!</v>
      </c>
      <c r="H217" s="14"/>
    </row>
    <row r="218" spans="1:9" s="4" customFormat="1" ht="21.75" customHeight="1" x14ac:dyDescent="0.25">
      <c r="A218" s="2" t="s">
        <v>3</v>
      </c>
      <c r="B218" s="2"/>
      <c r="C218" s="62">
        <f>C4+C140</f>
        <v>202453818.04999995</v>
      </c>
      <c r="D218" s="62">
        <f>D4+D140</f>
        <v>555592877.0999999</v>
      </c>
      <c r="E218" s="62">
        <f>E4+E140</f>
        <v>202741357.86000001</v>
      </c>
      <c r="F218" s="60">
        <f t="shared" ref="F218" si="62">E218/D218*100</f>
        <v>36.490992994409652</v>
      </c>
      <c r="G218" s="60">
        <f t="shared" ref="G218" si="63">E218/C218*100</f>
        <v>100.14202735852038</v>
      </c>
      <c r="H218" s="5"/>
      <c r="I218" s="5"/>
    </row>
    <row r="219" spans="1:9" hidden="1" x14ac:dyDescent="0.25">
      <c r="A219" s="11"/>
      <c r="B219" s="19"/>
      <c r="C219" s="33"/>
      <c r="D219" s="33"/>
      <c r="E219" s="33"/>
    </row>
    <row r="221" spans="1:9" s="25" customFormat="1" ht="15.75" x14ac:dyDescent="0.25">
      <c r="A221" s="25" t="s">
        <v>4</v>
      </c>
      <c r="C221" s="34"/>
      <c r="D221" s="34"/>
      <c r="E221" s="34"/>
      <c r="F221" s="25" t="s">
        <v>5</v>
      </c>
    </row>
    <row r="222" spans="1:9" s="23" customFormat="1" x14ac:dyDescent="0.25">
      <c r="C222" s="35"/>
      <c r="D222" s="35"/>
      <c r="E222" s="35"/>
    </row>
    <row r="223" spans="1:9" s="23" customFormat="1" x14ac:dyDescent="0.25">
      <c r="A223" s="23" t="s">
        <v>390</v>
      </c>
      <c r="C223" s="35"/>
      <c r="D223" s="35"/>
      <c r="E223" s="35"/>
    </row>
    <row r="224" spans="1:9" s="23" customFormat="1" x14ac:dyDescent="0.25">
      <c r="A224" s="23" t="s">
        <v>391</v>
      </c>
      <c r="C224" s="35"/>
      <c r="D224" s="35"/>
      <c r="E224" s="35"/>
    </row>
    <row r="225" spans="3:5" s="23" customFormat="1" x14ac:dyDescent="0.25">
      <c r="C225" s="35"/>
      <c r="D225" s="35"/>
      <c r="E225" s="35"/>
    </row>
  </sheetData>
  <mergeCells count="1">
    <mergeCell ref="A1:G1"/>
  </mergeCells>
  <pageMargins left="0.51181102362204722" right="0.11811023622047245" top="0.15748031496062992" bottom="0.35433070866141736" header="0.31496062992125984" footer="0.31496062992125984"/>
  <pageSetup paperSize="9"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2024-07-29T11:06:34Z</dcterms:modified>
</cp:coreProperties>
</file>