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5621" iterate="1"/>
</workbook>
</file>

<file path=xl/calcChain.xml><?xml version="1.0" encoding="utf-8"?>
<calcChain xmlns="http://schemas.openxmlformats.org/spreadsheetml/2006/main">
  <c r="F25" i="1" l="1"/>
  <c r="G21" i="1"/>
  <c r="G59" i="1"/>
  <c r="C6" i="1"/>
  <c r="C5" i="1" s="1"/>
  <c r="D6" i="1"/>
  <c r="D5" i="1" s="1"/>
  <c r="D15" i="1"/>
  <c r="D14" i="1" s="1"/>
  <c r="C16" i="1"/>
  <c r="C18" i="1"/>
  <c r="C20" i="1"/>
  <c r="C22" i="1"/>
  <c r="C25" i="1"/>
  <c r="D25" i="1"/>
  <c r="C27" i="1"/>
  <c r="D27" i="1"/>
  <c r="C29" i="1"/>
  <c r="D29" i="1"/>
  <c r="C32" i="1"/>
  <c r="C31" i="1" s="1"/>
  <c r="D32" i="1"/>
  <c r="D31" i="1" s="1"/>
  <c r="C36" i="1"/>
  <c r="D36" i="1"/>
  <c r="D35" i="1" s="1"/>
  <c r="C39" i="1"/>
  <c r="D39" i="1"/>
  <c r="C42" i="1"/>
  <c r="C41" i="1" s="1"/>
  <c r="D42" i="1"/>
  <c r="D41" i="1" s="1"/>
  <c r="C45" i="1"/>
  <c r="C44" i="1" s="1"/>
  <c r="D45" i="1"/>
  <c r="D44" i="1" s="1"/>
  <c r="C50" i="1"/>
  <c r="C49" i="1" s="1"/>
  <c r="D50" i="1"/>
  <c r="D49" i="1" s="1"/>
  <c r="C51" i="1"/>
  <c r="D51" i="1"/>
  <c r="C55" i="1"/>
  <c r="C54" i="1" s="1"/>
  <c r="C53" i="1" s="1"/>
  <c r="D55" i="1"/>
  <c r="D54" i="1" s="1"/>
  <c r="D53" i="1" s="1"/>
  <c r="C62" i="1"/>
  <c r="C64" i="1"/>
  <c r="D65" i="1"/>
  <c r="C66" i="1"/>
  <c r="C69" i="1"/>
  <c r="C72" i="1"/>
  <c r="C74" i="1"/>
  <c r="C76" i="1"/>
  <c r="C78" i="1"/>
  <c r="C80" i="1"/>
  <c r="C85" i="1"/>
  <c r="C84" i="1" s="1"/>
  <c r="D85" i="1"/>
  <c r="D84" i="1" s="1"/>
  <c r="D61" i="1" s="1"/>
  <c r="D60" i="1" s="1"/>
  <c r="C90" i="1"/>
  <c r="D90" i="1"/>
  <c r="C92" i="1"/>
  <c r="D92" i="1"/>
  <c r="C95" i="1"/>
  <c r="C97" i="1"/>
  <c r="C99" i="1"/>
  <c r="D99" i="1"/>
  <c r="C101" i="1"/>
  <c r="D101" i="1"/>
  <c r="C103" i="1"/>
  <c r="D103" i="1"/>
  <c r="C105" i="1"/>
  <c r="C107" i="1"/>
  <c r="C109" i="1"/>
  <c r="D109" i="1"/>
  <c r="C112" i="1"/>
  <c r="C111" i="1" s="1"/>
  <c r="D112" i="1"/>
  <c r="D111" i="1" s="1"/>
  <c r="C119" i="1"/>
  <c r="C118" i="1" s="1"/>
  <c r="D119" i="1"/>
  <c r="D118" i="1" s="1"/>
  <c r="C129" i="1"/>
  <c r="D129" i="1"/>
  <c r="C131" i="1"/>
  <c r="D131" i="1"/>
  <c r="C133" i="1"/>
  <c r="D133" i="1"/>
  <c r="C136" i="1"/>
  <c r="D136" i="1"/>
  <c r="C138" i="1"/>
  <c r="D138" i="1"/>
  <c r="C140" i="1"/>
  <c r="D140" i="1"/>
  <c r="C142" i="1"/>
  <c r="D142" i="1"/>
  <c r="F45" i="1"/>
  <c r="F85" i="1"/>
  <c r="F112" i="1"/>
  <c r="D135" i="1" l="1"/>
  <c r="C15" i="1"/>
  <c r="C14" i="1" s="1"/>
  <c r="C89" i="1"/>
  <c r="C35" i="1"/>
  <c r="C34" i="1" s="1"/>
  <c r="C4" i="1" s="1"/>
  <c r="C24" i="1"/>
  <c r="C135" i="1"/>
  <c r="C117" i="1"/>
  <c r="D94" i="1"/>
  <c r="D89" i="1"/>
  <c r="D88" i="1" s="1"/>
  <c r="D87" i="1" s="1"/>
  <c r="C61" i="1"/>
  <c r="C60" i="1" s="1"/>
  <c r="D24" i="1"/>
  <c r="D117" i="1"/>
  <c r="C94" i="1"/>
  <c r="D34" i="1"/>
  <c r="D4" i="1" s="1"/>
  <c r="F107" i="1"/>
  <c r="F6" i="1"/>
  <c r="F58" i="1"/>
  <c r="E58" i="1"/>
  <c r="D144" i="1" l="1"/>
  <c r="G58" i="1"/>
  <c r="C88" i="1"/>
  <c r="C87" i="1" s="1"/>
  <c r="C144" i="1" s="1"/>
  <c r="F18" i="1" l="1"/>
  <c r="E108" i="1" l="1"/>
  <c r="G108" i="1" s="1"/>
  <c r="E107" i="1" l="1"/>
  <c r="G107" i="1" s="1"/>
  <c r="E8" i="1"/>
  <c r="G8" i="1" s="1"/>
  <c r="E9" i="1"/>
  <c r="G9" i="1" s="1"/>
  <c r="E10" i="1"/>
  <c r="G10" i="1" s="1"/>
  <c r="E11" i="1"/>
  <c r="E12" i="1"/>
  <c r="E13" i="1"/>
  <c r="E139" i="1" l="1"/>
  <c r="G139" i="1" s="1"/>
  <c r="F138" i="1"/>
  <c r="F42" i="1"/>
  <c r="E7" i="1"/>
  <c r="G7" i="1" s="1"/>
  <c r="E6" i="1" l="1"/>
  <c r="G6" i="1" s="1"/>
  <c r="E138" i="1"/>
  <c r="G138" i="1" s="1"/>
  <c r="E77" i="1"/>
  <c r="G77" i="1" s="1"/>
  <c r="E79" i="1"/>
  <c r="G79" i="1" s="1"/>
  <c r="E81" i="1"/>
  <c r="G81" i="1" s="1"/>
  <c r="E82" i="1"/>
  <c r="G82" i="1" s="1"/>
  <c r="E83" i="1"/>
  <c r="G83" i="1" s="1"/>
  <c r="E86" i="1"/>
  <c r="G86" i="1" s="1"/>
  <c r="F76" i="1"/>
  <c r="E85" i="1" l="1"/>
  <c r="F84" i="1"/>
  <c r="F66" i="1"/>
  <c r="E68" i="1"/>
  <c r="E84" i="1" l="1"/>
  <c r="G84" i="1" s="1"/>
  <c r="G85" i="1"/>
  <c r="E20" i="1"/>
  <c r="E17" i="1"/>
  <c r="G17" i="1" s="1"/>
  <c r="E16" i="1" l="1"/>
  <c r="E76" i="1"/>
  <c r="G76" i="1" s="1"/>
  <c r="E141" i="1"/>
  <c r="G141" i="1" s="1"/>
  <c r="F140" i="1"/>
  <c r="E102" i="1"/>
  <c r="G102" i="1" s="1"/>
  <c r="F101" i="1"/>
  <c r="E100" i="1"/>
  <c r="F97" i="1"/>
  <c r="E98" i="1"/>
  <c r="G98" i="1" s="1"/>
  <c r="F95" i="1"/>
  <c r="E99" i="1" l="1"/>
  <c r="G100" i="1"/>
  <c r="E97" i="1"/>
  <c r="G97" i="1" s="1"/>
  <c r="E140" i="1"/>
  <c r="G140" i="1" s="1"/>
  <c r="E101" i="1"/>
  <c r="G101" i="1" s="1"/>
  <c r="E71" i="1"/>
  <c r="E80" i="1" l="1"/>
  <c r="F78" i="1"/>
  <c r="E78" i="1"/>
  <c r="F74" i="1"/>
  <c r="E75" i="1"/>
  <c r="G75" i="1" s="1"/>
  <c r="E74" i="1"/>
  <c r="E18" i="1"/>
  <c r="G18" i="1" s="1"/>
  <c r="G78" i="1" l="1"/>
  <c r="G74" i="1"/>
  <c r="E106" i="1"/>
  <c r="G106" i="1" s="1"/>
  <c r="E96" i="1"/>
  <c r="G96" i="1" s="1"/>
  <c r="E116" i="1"/>
  <c r="G116" i="1" s="1"/>
  <c r="E115" i="1"/>
  <c r="G115" i="1" s="1"/>
  <c r="E110" i="1"/>
  <c r="G110" i="1" s="1"/>
  <c r="F64" i="1"/>
  <c r="F80" i="1"/>
  <c r="G80" i="1" s="1"/>
  <c r="F72" i="1"/>
  <c r="F69" i="1"/>
  <c r="F62" i="1"/>
  <c r="F61" i="1" l="1"/>
  <c r="E105" i="1"/>
  <c r="E95" i="1"/>
  <c r="G95" i="1" s="1"/>
  <c r="E62" i="1"/>
  <c r="G62" i="1" s="1"/>
  <c r="E63" i="1"/>
  <c r="G63" i="1" s="1"/>
  <c r="E64" i="1"/>
  <c r="G64" i="1" s="1"/>
  <c r="E66" i="1"/>
  <c r="G66" i="1" s="1"/>
  <c r="E67" i="1"/>
  <c r="G67" i="1" s="1"/>
  <c r="E69" i="1"/>
  <c r="G69" i="1" s="1"/>
  <c r="E70" i="1"/>
  <c r="G70" i="1" s="1"/>
  <c r="E72" i="1"/>
  <c r="G72" i="1" s="1"/>
  <c r="E73" i="1"/>
  <c r="G73" i="1" s="1"/>
  <c r="E19" i="1"/>
  <c r="G19" i="1" s="1"/>
  <c r="E22" i="1"/>
  <c r="E23" i="1"/>
  <c r="G23" i="1" s="1"/>
  <c r="E61" i="1" l="1"/>
  <c r="G61" i="1" s="1"/>
  <c r="F60" i="1"/>
  <c r="E15" i="1"/>
  <c r="E143" i="1"/>
  <c r="G143" i="1" s="1"/>
  <c r="F142" i="1"/>
  <c r="E137" i="1"/>
  <c r="G137" i="1" s="1"/>
  <c r="F136" i="1"/>
  <c r="E134" i="1"/>
  <c r="G134" i="1" s="1"/>
  <c r="F133" i="1"/>
  <c r="E132" i="1"/>
  <c r="G132" i="1" s="1"/>
  <c r="F131" i="1"/>
  <c r="E130" i="1"/>
  <c r="G130" i="1" s="1"/>
  <c r="F129" i="1"/>
  <c r="E128" i="1"/>
  <c r="G128" i="1" s="1"/>
  <c r="E127" i="1"/>
  <c r="G127" i="1" s="1"/>
  <c r="E126" i="1"/>
  <c r="G126" i="1" s="1"/>
  <c r="E125" i="1"/>
  <c r="G125" i="1" s="1"/>
  <c r="E124" i="1"/>
  <c r="G124" i="1" s="1"/>
  <c r="E123" i="1"/>
  <c r="G123" i="1" s="1"/>
  <c r="E122" i="1"/>
  <c r="G122" i="1" s="1"/>
  <c r="E121" i="1"/>
  <c r="G121" i="1" s="1"/>
  <c r="E120" i="1"/>
  <c r="G120" i="1" s="1"/>
  <c r="F119" i="1"/>
  <c r="E114" i="1"/>
  <c r="G114" i="1" s="1"/>
  <c r="E113" i="1"/>
  <c r="G113" i="1" s="1"/>
  <c r="F111" i="1"/>
  <c r="F109" i="1"/>
  <c r="E109" i="1"/>
  <c r="F105" i="1"/>
  <c r="G105" i="1" s="1"/>
  <c r="E104" i="1"/>
  <c r="G104" i="1" s="1"/>
  <c r="F103" i="1"/>
  <c r="E93" i="1"/>
  <c r="G93" i="1" s="1"/>
  <c r="F92" i="1"/>
  <c r="E91" i="1"/>
  <c r="G91" i="1" s="1"/>
  <c r="F90" i="1"/>
  <c r="E65" i="1"/>
  <c r="G65" i="1" s="1"/>
  <c r="E57" i="1"/>
  <c r="G57" i="1" s="1"/>
  <c r="E56" i="1"/>
  <c r="G56" i="1" s="1"/>
  <c r="F55" i="1"/>
  <c r="E52" i="1"/>
  <c r="G52" i="1" s="1"/>
  <c r="F51" i="1"/>
  <c r="F50" i="1"/>
  <c r="E48" i="1"/>
  <c r="G48" i="1" s="1"/>
  <c r="E47" i="1"/>
  <c r="G47" i="1" s="1"/>
  <c r="E46" i="1"/>
  <c r="G46" i="1" s="1"/>
  <c r="F44" i="1"/>
  <c r="E43" i="1"/>
  <c r="G43" i="1" s="1"/>
  <c r="F41" i="1"/>
  <c r="E40" i="1"/>
  <c r="G40" i="1" s="1"/>
  <c r="F39" i="1"/>
  <c r="E38" i="1"/>
  <c r="G38" i="1" s="1"/>
  <c r="E37" i="1"/>
  <c r="G37" i="1" s="1"/>
  <c r="F36" i="1"/>
  <c r="E33" i="1"/>
  <c r="G33" i="1" s="1"/>
  <c r="F32" i="1"/>
  <c r="E30" i="1"/>
  <c r="G30" i="1" s="1"/>
  <c r="F29" i="1"/>
  <c r="E28" i="1"/>
  <c r="G28" i="1" s="1"/>
  <c r="F27" i="1"/>
  <c r="F24" i="1" s="1"/>
  <c r="E26" i="1"/>
  <c r="F22" i="1"/>
  <c r="G22" i="1" s="1"/>
  <c r="F20" i="1"/>
  <c r="G20" i="1" s="1"/>
  <c r="F16" i="1"/>
  <c r="G16" i="1" s="1"/>
  <c r="G26" i="1" l="1"/>
  <c r="E25" i="1"/>
  <c r="G27" i="1"/>
  <c r="G109" i="1"/>
  <c r="E45" i="1"/>
  <c r="G45" i="1" s="1"/>
  <c r="F89" i="1"/>
  <c r="E112" i="1"/>
  <c r="G112" i="1" s="1"/>
  <c r="E129" i="1"/>
  <c r="G129" i="1" s="1"/>
  <c r="E136" i="1"/>
  <c r="G136" i="1" s="1"/>
  <c r="F118" i="1"/>
  <c r="E90" i="1"/>
  <c r="G90" i="1" s="1"/>
  <c r="F54" i="1"/>
  <c r="F49" i="1"/>
  <c r="F135" i="1"/>
  <c r="E50" i="1"/>
  <c r="E49" i="1" s="1"/>
  <c r="F15" i="1"/>
  <c r="G15" i="1" s="1"/>
  <c r="E55" i="1"/>
  <c r="E54" i="1" s="1"/>
  <c r="E53" i="1" s="1"/>
  <c r="E103" i="1"/>
  <c r="G103" i="1" s="1"/>
  <c r="E119" i="1"/>
  <c r="E118" i="1" s="1"/>
  <c r="F35" i="1"/>
  <c r="E27" i="1"/>
  <c r="E36" i="1"/>
  <c r="G36" i="1" s="1"/>
  <c r="F5" i="1"/>
  <c r="E5" i="1"/>
  <c r="G25" i="1"/>
  <c r="E29" i="1"/>
  <c r="G29" i="1" s="1"/>
  <c r="F31" i="1"/>
  <c r="E32" i="1"/>
  <c r="E31" i="1" s="1"/>
  <c r="E51" i="1"/>
  <c r="G51" i="1" s="1"/>
  <c r="E133" i="1"/>
  <c r="G133" i="1" s="1"/>
  <c r="E39" i="1"/>
  <c r="G39" i="1" s="1"/>
  <c r="E42" i="1"/>
  <c r="G42" i="1" s="1"/>
  <c r="E92" i="1"/>
  <c r="G92" i="1" s="1"/>
  <c r="E131" i="1"/>
  <c r="G131" i="1" s="1"/>
  <c r="E142" i="1"/>
  <c r="G142" i="1" s="1"/>
  <c r="G31" i="1" l="1"/>
  <c r="G55" i="1"/>
  <c r="F34" i="1"/>
  <c r="G5" i="1"/>
  <c r="F117" i="1"/>
  <c r="G118" i="1"/>
  <c r="G119" i="1"/>
  <c r="G50" i="1"/>
  <c r="G49" i="1"/>
  <c r="G32" i="1"/>
  <c r="F53" i="1"/>
  <c r="G53" i="1" s="1"/>
  <c r="G54" i="1"/>
  <c r="E89" i="1"/>
  <c r="G89" i="1" s="1"/>
  <c r="E135" i="1"/>
  <c r="G135" i="1" s="1"/>
  <c r="E117" i="1"/>
  <c r="E60" i="1"/>
  <c r="G60" i="1" s="1"/>
  <c r="E41" i="1"/>
  <c r="G41" i="1" s="1"/>
  <c r="E44" i="1"/>
  <c r="G44" i="1" s="1"/>
  <c r="F14" i="1"/>
  <c r="F99" i="1"/>
  <c r="E35" i="1"/>
  <c r="E34" i="1" s="1"/>
  <c r="E14" i="1"/>
  <c r="E24" i="1"/>
  <c r="G24" i="1" s="1"/>
  <c r="E111" i="1"/>
  <c r="G14" i="1" l="1"/>
  <c r="E94" i="1"/>
  <c r="G111" i="1"/>
  <c r="F94" i="1"/>
  <c r="G99" i="1"/>
  <c r="G35" i="1"/>
  <c r="G117" i="1"/>
  <c r="G34" i="1"/>
  <c r="F4" i="1"/>
  <c r="E88" i="1"/>
  <c r="E87" i="1" s="1"/>
  <c r="G94" i="1" l="1"/>
  <c r="E4" i="1"/>
  <c r="G4" i="1" s="1"/>
  <c r="F88" i="1"/>
  <c r="G88" i="1" s="1"/>
  <c r="F87" i="1" l="1"/>
  <c r="E144" i="1"/>
  <c r="G87" i="1" l="1"/>
  <c r="F144" i="1"/>
  <c r="G144" i="1" s="1"/>
</calcChain>
</file>

<file path=xl/sharedStrings.xml><?xml version="1.0" encoding="utf-8"?>
<sst xmlns="http://schemas.openxmlformats.org/spreadsheetml/2006/main" count="281" uniqueCount="277">
  <si>
    <t>Наименование доходов</t>
  </si>
  <si>
    <t xml:space="preserve"> 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</si>
  <si>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</si>
  <si>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</si>
  <si>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227,227.1 и 228 Налогового Кодекса Российской Федерации</t>
  </si>
  <si>
    <t xml:space="preserve">Налог на доходы физических лиц с доходов,  полученных от осуществления деятельности физическими лицами, зарегистрированными в качестве индивидуальных предпринимателей, нотариусов,занимающихся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           </t>
  </si>
  <si>
    <t xml:space="preserve">Налог на доходы физических лиц с доходов, полученных  физическими  лицами в соответствии со статьей 228 Налогового Кодекса Российской Федерации </t>
  </si>
  <si>
    <t xml:space="preserve"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 </t>
  </si>
  <si>
    <t>НАЛОГИ НА СОВОКУПНЫЙ ДОХОД</t>
  </si>
  <si>
    <t>Единый  налог на  вмененный  доход для  отдельных видов  деятельности</t>
  </si>
  <si>
    <t>Единый сельскохозяйственный налог</t>
  </si>
  <si>
    <t>1 05 03010 01 0000 110</t>
  </si>
  <si>
    <t>1 05 04000 02 0000 110</t>
  </si>
  <si>
    <t>Налог, взимаемый в связи с применением патентной системы налогообложения</t>
  </si>
  <si>
    <t>1 05 04020 02 0000 110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</si>
  <si>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</si>
  <si>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1 08 00000 00 0000 000</t>
  </si>
  <si>
    <t>ГОСУДАРСТВЕННАЯ ПОШЛИНА,  СБОРЫ</t>
  </si>
  <si>
    <t>Государственная пошлина  по делам,  рассматриваемым в судах  общей  юрисдикции, мировыми судьями</t>
  </si>
  <si>
    <t>ДОХОДЫ ОТ ИСПОЛЬЗОВАНИЯ  ИМУЩЕСТВА  НАХОДЯЩЕГОСЯ В ГОСУДАРСТВЕННОЙ И  МУНИЦИПАЛЬНОЙ СОБСТВЕННОСТИ</t>
  </si>
  <si>
    <t>1 11 05000 00 0000 120</t>
  </si>
  <si>
    <t xml:space="preserve">Доходы, получаемые  в виде арендной либо  иной платы за передачу  в возмездное  пользование  государственного  и муниципального   имущества ( за исключением  имущества автономных учреждений, а  также  имущества государственных  и муниципальных  унитарных  предприятий, в том числе казенных)  </t>
  </si>
  <si>
    <t>Доходы, получаемые  в виде  арендной  платы за  земельные  участки,  государственная собственность  на которые  не разграничена, а также  средства от продажи  права на  заключение  договоров  аренды указанных  земельных  участков</t>
  </si>
  <si>
    <t>Доходы,  получаемые  в виде  арендной платы за  земельные  участки,  государственная  собственность  на  которые  не разграничена  и которые  расположенны в  границах городских поселений,  а также средства от продажи  права на  заключение  договоров  аренды  указанных земельных  участков</t>
  </si>
  <si>
    <t>1 11 05030 00 0000 120</t>
  </si>
  <si>
    <t>1 11 09000 00 0000 120</t>
  </si>
  <si>
    <t>Прочие доходы  от использования  имущества и прав ,  находящихся в государственной и муниципальной  собственности (за исключением  имущества бюджетных и  автономных учреждений, а также имущества государственных  и муниципальных унитарных предприятий, в том числе казенных)</t>
  </si>
  <si>
    <t>1 11 09040  00 0000 120</t>
  </si>
  <si>
    <t>Прочие поступления  от использования  имущества,  находящегося в государственной и муниципальной  собственности (за исключением  имущества бюджетных и  автономных учреждений, а также имущества государственных  и муниципальных унитарных предприятий, в том числе казенных)</t>
  </si>
  <si>
    <t>1 11 09045  05  0000 120</t>
  </si>
  <si>
    <t>Прочие поступления  от использования  имущества,  находящегося в  собственности  муниципальных районов (за исключением  имущества  муниципальных бюджетных и  автономных учреждений, а также имущества  муниципальных унитарных предприятий, в том числе казенных)</t>
  </si>
  <si>
    <t>1 12 00000 00 0000 000</t>
  </si>
  <si>
    <t xml:space="preserve">ПЛАТЕЖИ ПРИ ПОЛЬЗОВАНИИ ПРИРОДНЫМИ РЕСУРСАМИ </t>
  </si>
  <si>
    <t>Плата за  негативное  воздействие  на окружающую среду</t>
  </si>
  <si>
    <t>Плата за выбросы загрязняющих веществ в атмосферный воздух стационарными объектами</t>
  </si>
  <si>
    <t>1 13 00000 00 0000 000</t>
  </si>
  <si>
    <t>ДОХОДЫ ОТ ОКАЗАНИЯ ПЛАТНЫХ УСЛУГ (РАБОТ) И КОМПЕНСАЦИИ ЗАТРАТ ГОСУДАРСТВА</t>
  </si>
  <si>
    <t>1 13 02000 00 0000 130</t>
  </si>
  <si>
    <t>Доходы от   компенсации затрат  государства</t>
  </si>
  <si>
    <t>Прочие  доходы от   компенсации затрат  государства</t>
  </si>
  <si>
    <t>Прочие доходы от компенсации затрат бюджетов муниципальных районов</t>
  </si>
  <si>
    <t>1 14 00000 00 0000 000</t>
  </si>
  <si>
    <t>ДОХОДЫ ОТ ПРОДАЖИ  МАТЕРИАЛЬНЫХ И НЕМАТЕРИАЛЬНЫХ  АКТИВОВ</t>
  </si>
  <si>
    <t>1 14 06000 00 0000 430</t>
  </si>
  <si>
    <t>Доходы  от продажи  земельных участков,  государственная  собственность  на которые  не разграничена</t>
  </si>
  <si>
    <t>Доходы  от продажи  земельных участков,  государственная  собственность  на которые  не разграничена и которые  расположены  в границах  городских  поселений</t>
  </si>
  <si>
    <t>1 16 00000 00 0000 000</t>
  </si>
  <si>
    <t>ШТРАФЫ. САНКЦИИ. ВОЗМЕЩЕНИЕ УЩЕРБА</t>
  </si>
  <si>
    <t>2 00 00000 00 0000 000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</si>
  <si>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</si>
  <si>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</si>
  <si>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</si>
  <si>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</si>
  <si>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муниципальных районов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</si>
  <si>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</si>
  <si>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</si>
  <si>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Субсидии бюджетам бюджетной системы Российской Федерации (межбюджетные субсидии)</t>
  </si>
  <si>
    <t>Прочие субсидии</t>
  </si>
  <si>
    <t>Прочие субсидии бюджетам муниципальных районов</t>
  </si>
  <si>
    <t>Субвенции бюджетам бюджетной системы Российской Федерации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</si>
  <si>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</si>
  <si>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</si>
  <si>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</si>
  <si>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</si>
  <si>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 xml:space="preserve"> - субвенции бюджетам муниципальных районов, на предоставление мер социальной поддержки по оплате жилья и коммунальных услуг отдельным категориям граждан, работающих в учреждениях культуры, находящихся в сельской местности или поселках городского типа на территории Брянской области  </t>
  </si>
  <si>
    <t xml:space="preserve"> - субвенции бюджетам муниципальных районов на 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несовершеннолетних, организации деятельности административных комиссий и определения перечня должностных лиц органов местного самоуправления, уполномоченных составлять протоколы об административных правонарушениях    </t>
  </si>
  <si>
    <t xml:space="preserve"> - субвенции бюджетам муниципальных районов на осуществление сохранности жилых помещений, закрепленных за детьми-сиротами и детьми, оставшимися без попечения родителей</t>
  </si>
  <si>
    <t xml:space="preserve"> - субвенции бюджетам муниципальных районов на организацию и осуществление деятельности по опеке и попечительству, выплату ежемесячных денежных средств на содержание и проезд ребенка, переданного на воспитание в семью опекуна (попечителя), приемную семью, вознаграждение приемным родителям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</si>
  <si>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</si>
  <si>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</si>
  <si>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</si>
  <si>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</si>
  <si>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</si>
  <si>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</si>
  <si>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</si>
  <si>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Прочие межбюджетные трансферты, передаваемые бюджетам</t>
  </si>
  <si>
    <t>Прочие межбюджетные трансферты, передаваемые бюджетам муниципальных районов</t>
  </si>
  <si>
    <t>Всего доходов</t>
  </si>
  <si>
    <t>Процент исполнения к прогнозным параметрам доходов</t>
  </si>
  <si>
    <t xml:space="preserve"> </t>
  </si>
  <si>
    <t>рублей</t>
  </si>
  <si>
    <t>Код бюджетной классификации Российской Федерации</t>
  </si>
  <si>
    <t>Акцизы по подакцизным товарам (продукции), производимым на территории Российской Федерации</t>
  </si>
  <si>
    <t>Доходы,  получаемые  в виде  арендной платы за  земельные  участки,  государственная  собственность  на  которые  не разграничена  и которые  расположенны в  границах сельских поселений и межселенных территорий муниципальных районов,  а также средства от продажи  права на  заключение  договоров  аренды  указанных земельных  участков</t>
  </si>
  <si>
    <t xml:space="preserve">Доходы от сдачи  в аренду  имущества, находяшегося в оперативном  управлении органов государственной власти, органов местного  самоуправления, государственных внебюджетных фондов и созданных ими учреждений (за исключением  имущества бюджетных и  автономных учреждений) </t>
  </si>
  <si>
    <t>Доходы  от продажи  земельных участков,  государственная  собственность  на которые  не разграничена и которые  расположены  в границах  сельских поселений и межселенных территорий муниципальных районов</t>
  </si>
  <si>
    <t>Субсидия бюджетам на поддержку отрасли культуры</t>
  </si>
  <si>
    <t>Субсидия бюджетам муниципальных районов на поддержку отрасли культуры</t>
  </si>
  <si>
    <t xml:space="preserve"> - субвенции бюджетам муниципальных районов на осуществление отдельных полномочий органов государственной власти Брянской области по расчету и предоставлению дотаций поселениям на выравнивание  бюджетной обеспеченности за счет средств областного бюджета</t>
  </si>
  <si>
    <t xml:space="preserve"> - субвенции бюджетам муниципальных районов на осуществление отдельных государственных полномочий Брянской области в области охраны труда и уведомительной регистрации территориальных соглашений и коллективных договоров</t>
  </si>
  <si>
    <t xml:space="preserve"> -  субвенции бюджетам муниципальных районов на осуществление отдельных государственных полномочий Брянской области по организации   проведения на территории Брянской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оборудования и содержания скотомогильников (биотермических ям) и в части организации отлова и содержания безнадзорных животных на территории Брянской области</t>
  </si>
  <si>
    <t>1 01 00000 00 0000 000</t>
  </si>
  <si>
    <t>1 01 02000 01 0000 110</t>
  </si>
  <si>
    <t>1 01 02020 01 0000 110</t>
  </si>
  <si>
    <t>1 01 02030 01 0000 110</t>
  </si>
  <si>
    <t>1 03 02000 01 0000 110</t>
  </si>
  <si>
    <t>1 03 00000 00 0000 000</t>
  </si>
  <si>
    <t>1 03 02230 01 0000 110</t>
  </si>
  <si>
    <t>1 03 02240 01 0000 110</t>
  </si>
  <si>
    <t>1 03 02250 01 0000 110</t>
  </si>
  <si>
    <t>1 03 02260 01 0000 110</t>
  </si>
  <si>
    <t>1 05 00000 00 0000 000</t>
  </si>
  <si>
    <t>1 05 02010 02 0000 110</t>
  </si>
  <si>
    <t>1 05 03000 01 0000 110</t>
  </si>
  <si>
    <t>1 08 03010 01 0000 110</t>
  </si>
  <si>
    <t>1 11 05035 05 0000 120</t>
  </si>
  <si>
    <t>1 12 01000 01 0000 120</t>
  </si>
  <si>
    <t>1 12 01010 01 0000 120</t>
  </si>
  <si>
    <t>1 12 01041 01 0000 120</t>
  </si>
  <si>
    <t>1 14 06010 00 0000 430</t>
  </si>
  <si>
    <t>1 14 06013 05 0000 430</t>
  </si>
  <si>
    <t>1 14 06013 13 0000 430</t>
  </si>
  <si>
    <t>1 11 05013 13 0000 120</t>
  </si>
  <si>
    <t>1 11 05013 05 0000 120</t>
  </si>
  <si>
    <t>1 0102040 01 1000 110</t>
  </si>
  <si>
    <t>Изменения март</t>
  </si>
  <si>
    <t>1 00 00000 00 0000 000</t>
  </si>
  <si>
    <t>1 01 02010 01 0000 110</t>
  </si>
  <si>
    <t>Налоги на товары (работы, услуги), реализуемые на территории Российской Федерации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</si>
  <si>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</si>
  <si>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1 03 02231 01 0000 110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</si>
  <si>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</si>
  <si>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</si>
  <si>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</si>
  <si>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</si>
  <si>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</si>
  <si>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</si>
  <si>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</si>
  <si>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</si>
  <si>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</si>
  <si>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</si>
  <si>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1 05 02000 02 0000 110</t>
  </si>
  <si>
    <t xml:space="preserve"> 1 08 03000 01 0000 110</t>
  </si>
  <si>
    <t>Государственная пошлина  по делам,  рассматриваемым в судах  общей  юрисдикции, мировыми судьями (за исключением  Верховного  Суда  Российской  Федерации)</t>
  </si>
  <si>
    <t xml:space="preserve"> 1 11 00000 00 0000 000</t>
  </si>
  <si>
    <t>1 11 05010 00 0000 120</t>
  </si>
  <si>
    <t>Доходы от сдачи  в аренду имущества,  находящегося в оперативном управлении органов управления муниципальных районов и созданных  ими  учреждений (за  исключением имущества  муниципальных бюджетных и   автономных учреждений)</t>
  </si>
  <si>
    <t xml:space="preserve"> Плата за размещение отходов производства </t>
  </si>
  <si>
    <t xml:space="preserve">Доходы от продажи земельных участков, находящихся  в государственной  и муниципальной собственности </t>
  </si>
  <si>
    <t>2 02 00000 00 0000 000</t>
  </si>
  <si>
    <t>2 02 10000 00 0000 150</t>
  </si>
  <si>
    <t>2 02 15001 00 0000 150</t>
  </si>
  <si>
    <t>2 02 15001 05 0000 150</t>
  </si>
  <si>
    <t>2 02 15002 00 0000 150</t>
  </si>
  <si>
    <t>2 02 15002 05 0000 150</t>
  </si>
  <si>
    <t>2 02 20000 00 0000 150</t>
  </si>
  <si>
    <t>2 02 25467 00 0000 150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</si>
  <si>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</si>
  <si>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2 02 25467 05 0000 150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</si>
  <si>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</si>
  <si>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на реализацию мероприятий по обеспечению жильем молодых семей</t>
  </si>
  <si>
    <t>Субсидии бюджетам муниципальных районов на реализацию мероприятий по обеспечению жильем молодых семей</t>
  </si>
  <si>
    <t>2 02 25519 00 0000 150</t>
  </si>
  <si>
    <t>2 02 25519 05 0000 150</t>
  </si>
  <si>
    <t>2 02 29999 00 0000 150</t>
  </si>
  <si>
    <t>2 02 29999 05 0000 150</t>
  </si>
  <si>
    <t>2 02 30000 00 0000 150</t>
  </si>
  <si>
    <t>2 02 30024 00 0000 150</t>
  </si>
  <si>
    <t>2 02 30024 05 0000 150</t>
  </si>
  <si>
    <t>2 02 30029 00 0000 150</t>
  </si>
  <si>
    <t>2 02 30029 05 0000 150</t>
  </si>
  <si>
    <t>2 02 35082 00 0000 150</t>
  </si>
  <si>
    <t>2 02 35082 05 0000 150</t>
  </si>
  <si>
    <t>2 02 35120 00 0000 150</t>
  </si>
  <si>
    <t>2 02 35120 05 0000 150</t>
  </si>
  <si>
    <t>2 02 40000 00 0000 150</t>
  </si>
  <si>
    <t>2 02 40014 00 0000 150</t>
  </si>
  <si>
    <t>2 02 40014 05 0000 150</t>
  </si>
  <si>
    <t>2 02 49999 00 0000 150</t>
  </si>
  <si>
    <t>2 02 49999 05 0000 150</t>
  </si>
  <si>
    <t>1 13 02065 00 0000 130</t>
  </si>
  <si>
    <t xml:space="preserve"> 1 13 02065 05 0000 130</t>
  </si>
  <si>
    <t>﻿1 16 01000 01 0000 140</t>
  </si>
  <si>
    <t xml:space="preserve">﻿Административные штрафы, установленные Кодексом Российской Федерации об административных правонарушениях
</t>
  </si>
  <si>
    <t xml:space="preserve">﻿1 16 01050 01 0000 140
</t>
  </si>
  <si>
    <t xml:space="preserve">﻿Административные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
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</si>
  <si>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</si>
  <si>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﻿1 16 01060 01 0000 140
</t>
  </si>
  <si>
    <t xml:space="preserve">﻿Административные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
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</si>
  <si>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</si>
  <si>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﻿1 16 01070 01 0000 140
</t>
  </si>
  <si>
    <t xml:space="preserve">﻿Административные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
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</si>
  <si>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</si>
  <si>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</si>
  <si>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</si>
  <si>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</si>
  <si>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организацийстатьей 20.25 Кодекса Российской Федерации об административных правонарушениях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</si>
  <si>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</si>
  <si>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</si>
  <si>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</si>
  <si>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</si>
  <si>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 xml:space="preserve"> 1 16 01053 01 0000 140</t>
  </si>
  <si>
    <t xml:space="preserve"> 1 16 01063 01 0000 140</t>
  </si>
  <si>
    <t xml:space="preserve"> 1 16 01203 01 0000 140</t>
  </si>
  <si>
    <t xml:space="preserve"> 1 16 01140 01 0000 140</t>
  </si>
  <si>
    <t xml:space="preserve"> 1 16 01083 01 0000 140</t>
  </si>
  <si>
    <t>2 02 20077 00 0000 150</t>
  </si>
  <si>
    <t>Субсидии бюджетам на софинансирование капитальных вложений в объекты муниципальной собственности</t>
  </si>
  <si>
    <t>2 02 20077 05 0000 150</t>
  </si>
  <si>
    <t xml:space="preserve">Субсидии бюджетам муниципальных районов на софинансирование капитальных вложений в объекты муниципальной собственности
</t>
  </si>
  <si>
    <t>2 02 25497 00 0000 150</t>
  </si>
  <si>
    <t>2 02 25497 05 0000 150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</si>
  <si>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организацийстатьей 20.25 Кодекса Российской Федерации об административных правонарушениях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</si>
  <si>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</si>
  <si>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1 16 01150 01 0000 140</t>
  </si>
  <si>
    <t xml:space="preserve"> 1 16 01143 01 0000 140</t>
  </si>
  <si>
    <t xml:space="preserve"> 1 16 01153 01 0000 140</t>
  </si>
  <si>
    <t xml:space="preserve"> 1 16 01190 01 0000 140</t>
  </si>
  <si>
    <t xml:space="preserve"> 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</si>
  <si>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</si>
  <si>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организацийстатьей 20.25 Кодекса Российской Федерации об административных правонарушениях</t>
  </si>
  <si>
    <t xml:space="preserve">
 1160133301 0000 140
</t>
  </si>
  <si>
    <t xml:space="preserve"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
</t>
  </si>
  <si>
    <t>1 16 01084 01 0000140</t>
  </si>
  <si>
    <t>Административные штрафы, установленные Главой 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</si>
  <si>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 xml:space="preserve">2 02 25243 00 0000 150
</t>
  </si>
  <si>
    <t xml:space="preserve">Субсидии бюджетам на строительство и реконструкцию (модернизацию) объектов питьевого водоснабжения
</t>
  </si>
  <si>
    <t>2 02 25243 05 0000 150</t>
  </si>
  <si>
    <t xml:space="preserve">Субсидии бюджетам муниципальных районов на строительство и реконструкцию (модернизацию) объектов питьевого водоснабжения
</t>
  </si>
  <si>
    <t xml:space="preserve">2 02 25299 00 0000 150
</t>
  </si>
  <si>
    <t xml:space="preserve">Субсидии бюджетам на обустройство и восстановление воинских захоронений, находящихся в государственной собственности
</t>
  </si>
  <si>
    <t>2 02 25299 05 0000 150</t>
  </si>
  <si>
    <t xml:space="preserve">Субсидии бюджетам муниципальных районов на обустройство и восстановление воинских захоронений, находящихся в государственной собственности
</t>
  </si>
  <si>
    <t>2 02 25304 00 0000 150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</si>
  <si>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</si>
  <si>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2 02 25304 05 0000 150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</si>
  <si>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</si>
  <si>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-  субсидия на мероприятия по проведению оздоровительной кампании детей </t>
  </si>
  <si>
    <t xml:space="preserve">  - субсидии бюджетам муниципальных районов (городских округов) на приведение в соответствии с брендбуком «Точка роста"</t>
  </si>
  <si>
    <t xml:space="preserve"> - субсидия бюджетам муниципальных районов (муниципальных округов, городских округов) на создание  цифровой образовательной среды в общеобразовательных организациях и профессиональных образовательных организациях Брянской области в рамках государственной программы "Развитие образования и науки Брянской области"</t>
  </si>
  <si>
    <t>2 02 45303 00 0000 150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</si>
  <si>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</si>
  <si>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2 02 45303 05 0000 150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</si>
  <si>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</si>
  <si>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субвенции бюджетам муниципальных районов на финансовое обеспечение государственных гарантий реализации прав на получение общедоступного и бесплатного начального общего, среднего общего образования в общеобразовательных организациях          </t>
  </si>
  <si>
    <t>1 12 01042 01 0000 120</t>
  </si>
  <si>
    <t xml:space="preserve">Плата за размещение твердых коммунальных отходов </t>
  </si>
  <si>
    <t xml:space="preserve"> 1 16 01073 01 0000 140</t>
  </si>
  <si>
    <t xml:space="preserve"> 1 16 01074 01 0000 140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</si>
  <si>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</si>
  <si>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1 16 01170 01 0000 140</t>
  </si>
  <si>
    <t xml:space="preserve"> 1 16 01173 01 0000 140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</si>
  <si>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</si>
  <si>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</si>
  <si>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1 16 02010 02 1111 140
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</si>
  <si>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</si>
  <si>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</si>
  <si>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Платежи в целях возмещения причиненного ущерба (убытков)</t>
  </si>
  <si>
    <t>116 10000 00 0000 140</t>
  </si>
  <si>
    <t>116 10120 00 0000 140</t>
  </si>
  <si>
    <t>116 10123 01 0000 140</t>
  </si>
  <si>
    <t xml:space="preserve"> -   субвенции бюджетам муниципальных районов (муниципальных округов, городских округов)  на осуществление отдельных государственных полномочий Брянской области по установлению регулируемых тарифов на регулярные перевозки пассажиров и багажа автомобильным транспортом и городским наземным электрическим транспортом по муниципальным маршрутам регулярных перевозок</t>
  </si>
  <si>
    <t>2 02 45179 00 0000 150</t>
  </si>
  <si>
    <t>Межбюджетные трансферты, передаваемые бюджетам  на проведение мероприятий по обеспечению деятельности советников директора по воспитанию и взаимодействию с детскими общественными объединениями  в общеобразовательных организациях</t>
  </si>
  <si>
    <t>2 02 45179 05 0000 150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</si>
  <si>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 в общеобразовательных организациях</t>
  </si>
  <si>
    <t>Сумма на 2024 год</t>
  </si>
  <si>
    <t xml:space="preserve">   -    субсидия бюджетам муниципальных районов на проведение комплексных кадастровых работ</t>
  </si>
  <si>
    <t xml:space="preserve"> Субсидия бюджетам муниципальных районов на развитие сети учреждений культурно- досугового типа</t>
  </si>
  <si>
    <t xml:space="preserve"> Субсидия бюджетам на развитие сети учреждений культурно- досугового типа</t>
  </si>
  <si>
    <t>2 02 25513 00 0000 150</t>
  </si>
  <si>
    <t>2 02 25513 05 0000 150</t>
  </si>
  <si>
    <t xml:space="preserve"> 101 02080 01 1000 110</t>
  </si>
  <si>
    <t xml:space="preserve"> 101 02130 01 1000 110
</t>
  </si>
  <si>
    <t xml:space="preserve"> 101 02140 01 1000 110
</t>
  </si>
  <si>
    <t>Налог на доходы физических лиц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компании).</t>
  </si>
  <si>
    <t xml:space="preserve"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
</t>
  </si>
  <si>
    <t xml:space="preserve">НДФЛ с доходов от долевого участия в организации, полученных в виде дивидендов (в части суммы налога, превышающей 650 000 руб.)
</t>
  </si>
  <si>
    <t>Кассовое исполнение
за 1 полугодие 2024 года</t>
  </si>
  <si>
    <t xml:space="preserve"> 1 14 06020 00 0000 430</t>
  </si>
  <si>
    <t>Доходы от продажи земельных участков, государственная собственность на которые  разграничена (за исключением земельных участков бюджетных и автономных учреждений)</t>
  </si>
  <si>
    <t xml:space="preserve"> 1 14 06025 05 0000 430</t>
  </si>
  <si>
    <t>Доходы от продажи земельных участков, находящихся в собственности муниципальных районов (за исключением участков муниципальных бюджетных и автономных учреждений)</t>
  </si>
  <si>
    <t>Исп.Запецкая С.Н.</t>
  </si>
  <si>
    <t>тел (48338)91637</t>
  </si>
  <si>
    <t>Сведения об исполнении бюджета Клетнянского муниципального район Брянской области за 1 полугодие 2024 года по доходам в разрезе видов доходов в сравнении с плановыми (прогнозными) значениями, установленными решением о бюджете на 2024 год</t>
  </si>
  <si>
    <t>Прогноз доходов
на 2024 год в соответствии с решением Клетнянского районного Совета народных депутатов от 14.12.2023 № 41-3 "О бюджете Клетнянского муниципального района Брянской области на 2024 год и на плановый период 2025 и 2026 годов" (в редакции решения от 22.03.2024 № 44-4 по состоянию на конец отчетного периода)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</si>
</sst>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2">
      <alignment horizontal="left" wrapText="1" indent="2"/>
    </xf>
    <xf numFmtId="0" fontId="7" fillId="0" borderId="2">
      <alignment horizontal="left" wrapText="1" indent="2"/>
    </xf>
    <xf numFmtId="49" fontId="1" fillId="0" borderId="3">
      <alignment horizontal="center"/>
    </xf>
  </cellStyleXfs>
  <cellXfs count="43">
    <xf numFmtId="0" fontId="0" fillId="0" borderId="0" xfId="0"/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right" vertical="top" wrapText="1"/>
    </xf>
    <xf numFmtId="49" fontId="2" fillId="2" borderId="1" xfId="0" applyNumberFormat="1" applyFont="1" applyFill="1" applyBorder="1" applyAlignment="1">
      <alignment horizontal="center" vertical="top" wrapText="1" shrinkToFit="1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0" borderId="1" xfId="0" applyNumberFormat="1" applyFont="1" applyBorder="1" applyAlignment="1">
      <alignment vertical="top" wrapText="1"/>
    </xf>
    <xf numFmtId="4" fontId="10" fillId="0" borderId="1" xfId="0" applyNumberFormat="1" applyFont="1" applyBorder="1" applyAlignment="1">
      <alignment horizontal="right"/>
    </xf>
    <xf numFmtId="49" fontId="2" fillId="3" borderId="1" xfId="0" applyNumberFormat="1" applyFont="1" applyFill="1" applyBorder="1" applyAlignment="1">
      <alignment horizontal="center" vertical="top" wrapText="1" shrinkToFit="1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top"/>
    </xf>
    <xf numFmtId="164" fontId="2" fillId="0" borderId="1" xfId="0" applyNumberFormat="1" applyFont="1" applyFill="1" applyBorder="1" applyAlignment="1">
      <alignment horizontal="center" vertical="top"/>
    </xf>
    <xf numFmtId="0" fontId="2" fillId="0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vertical="top" wrapText="1"/>
    </xf>
    <xf numFmtId="0" fontId="11" fillId="0" borderId="1" xfId="2" applyNumberFormat="1" applyFont="1" applyBorder="1" applyAlignment="1" applyProtection="1">
      <alignment horizontal="left" vertical="top" wrapText="1"/>
    </xf>
    <xf numFmtId="4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11" fillId="0" borderId="1" xfId="2" applyNumberFormat="1" applyFont="1" applyBorder="1" applyAlignment="1" applyProtection="1">
      <alignment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justify" vertical="top" wrapText="1"/>
    </xf>
    <xf numFmtId="0" fontId="9" fillId="0" borderId="1" xfId="0" applyFont="1" applyFill="1" applyBorder="1" applyAlignment="1">
      <alignment vertical="top" wrapText="1"/>
    </xf>
    <xf numFmtId="4" fontId="9" fillId="0" borderId="1" xfId="0" applyNumberFormat="1" applyFont="1" applyFill="1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49" fontId="11" fillId="0" borderId="1" xfId="3" applyNumberFormat="1" applyFont="1" applyBorder="1" applyAlignment="1" applyProtection="1">
      <alignment horizontal="left" vertical="top" wrapText="1"/>
    </xf>
    <xf numFmtId="0" fontId="2" fillId="0" borderId="1" xfId="0" quotePrefix="1" applyNumberFormat="1" applyFont="1" applyFill="1" applyBorder="1" applyAlignment="1">
      <alignment vertical="top" wrapText="1" shrinkToFit="1"/>
    </xf>
    <xf numFmtId="49" fontId="12" fillId="2" borderId="1" xfId="0" applyNumberFormat="1" applyFont="1" applyFill="1" applyBorder="1" applyAlignment="1">
      <alignment horizontal="center" vertical="top" wrapText="1" shrinkToFit="1"/>
    </xf>
    <xf numFmtId="0" fontId="2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49" fontId="12" fillId="0" borderId="1" xfId="0" applyNumberFormat="1" applyFont="1" applyFill="1" applyBorder="1" applyAlignment="1">
      <alignment horizontal="center" vertical="top" wrapText="1" shrinkToFit="1"/>
    </xf>
    <xf numFmtId="0" fontId="13" fillId="0" borderId="0" xfId="0" applyFont="1" applyFill="1" applyBorder="1" applyAlignment="1">
      <alignment horizontal="center" vertical="top" wrapText="1"/>
    </xf>
  </cellXfs>
  <cellStyles count="4">
    <cellStyle name="xl31" xfId="2"/>
    <cellStyle name="xl34" xfId="1"/>
    <cellStyle name="xl43" xfId="3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5"/>
  <sheetViews>
    <sheetView tabSelected="1" zoomScale="80" zoomScaleNormal="80" workbookViewId="0">
      <selection activeCell="B151" sqref="B151"/>
    </sheetView>
  </sheetViews>
  <sheetFormatPr defaultRowHeight="15" x14ac:dyDescent="0.25"/>
  <cols>
    <col min="1" max="1" width="12.28515625" style="33" customWidth="1"/>
    <col min="2" max="2" width="58.28515625" style="4" customWidth="1"/>
    <col min="3" max="3" width="16.7109375" style="4" hidden="1" customWidth="1"/>
    <col min="4" max="4" width="14" style="4" hidden="1" customWidth="1"/>
    <col min="5" max="5" width="21.28515625" style="4" customWidth="1"/>
    <col min="6" max="6" width="15" style="4" customWidth="1"/>
    <col min="7" max="7" width="10.85546875" style="4" customWidth="1"/>
    <col min="8" max="181" width="9.140625" style="4"/>
    <col min="182" max="182" width="25.42578125" style="4" customWidth="1"/>
    <col min="183" max="183" width="56.28515625" style="4" customWidth="1"/>
    <col min="184" max="184" width="14" style="4" customWidth="1"/>
    <col min="185" max="186" width="14.5703125" style="4" customWidth="1"/>
    <col min="187" max="187" width="14.140625" style="4" customWidth="1"/>
    <col min="188" max="188" width="15.140625" style="4" customWidth="1"/>
    <col min="189" max="189" width="13.85546875" style="4" customWidth="1"/>
    <col min="190" max="191" width="14.7109375" style="4" customWidth="1"/>
    <col min="192" max="192" width="12.85546875" style="4" customWidth="1"/>
    <col min="193" max="193" width="13.5703125" style="4" customWidth="1"/>
    <col min="194" max="194" width="12.7109375" style="4" customWidth="1"/>
    <col min="195" max="195" width="13.42578125" style="4" customWidth="1"/>
    <col min="196" max="196" width="13.140625" style="4" customWidth="1"/>
    <col min="197" max="197" width="14.7109375" style="4" customWidth="1"/>
    <col min="198" max="198" width="14.5703125" style="4" customWidth="1"/>
    <col min="199" max="199" width="13" style="4" customWidth="1"/>
    <col min="200" max="200" width="15" style="4" customWidth="1"/>
    <col min="201" max="202" width="12.140625" style="4" customWidth="1"/>
    <col min="203" max="203" width="12" style="4" customWidth="1"/>
    <col min="204" max="204" width="13.5703125" style="4" customWidth="1"/>
    <col min="205" max="205" width="14" style="4" customWidth="1"/>
    <col min="206" max="206" width="12.28515625" style="4" customWidth="1"/>
    <col min="207" max="207" width="14.140625" style="4" customWidth="1"/>
    <col min="208" max="208" width="13" style="4" customWidth="1"/>
    <col min="209" max="209" width="13.5703125" style="4" customWidth="1"/>
    <col min="210" max="210" width="12.42578125" style="4" customWidth="1"/>
    <col min="211" max="211" width="12.5703125" style="4" customWidth="1"/>
    <col min="212" max="212" width="11.7109375" style="4" customWidth="1"/>
    <col min="213" max="213" width="13.7109375" style="4" customWidth="1"/>
    <col min="214" max="214" width="13.28515625" style="4" customWidth="1"/>
    <col min="215" max="215" width="13.140625" style="4" customWidth="1"/>
    <col min="216" max="216" width="12" style="4" customWidth="1"/>
    <col min="217" max="217" width="12.140625" style="4" customWidth="1"/>
    <col min="218" max="218" width="12.28515625" style="4" customWidth="1"/>
    <col min="219" max="219" width="12.140625" style="4" customWidth="1"/>
    <col min="220" max="220" width="12.5703125" style="4" customWidth="1"/>
    <col min="221" max="437" width="9.140625" style="4"/>
    <col min="438" max="438" width="25.42578125" style="4" customWidth="1"/>
    <col min="439" max="439" width="56.28515625" style="4" customWidth="1"/>
    <col min="440" max="440" width="14" style="4" customWidth="1"/>
    <col min="441" max="442" width="14.5703125" style="4" customWidth="1"/>
    <col min="443" max="443" width="14.140625" style="4" customWidth="1"/>
    <col min="444" max="444" width="15.140625" style="4" customWidth="1"/>
    <col min="445" max="445" width="13.85546875" style="4" customWidth="1"/>
    <col min="446" max="447" width="14.7109375" style="4" customWidth="1"/>
    <col min="448" max="448" width="12.85546875" style="4" customWidth="1"/>
    <col min="449" max="449" width="13.5703125" style="4" customWidth="1"/>
    <col min="450" max="450" width="12.7109375" style="4" customWidth="1"/>
    <col min="451" max="451" width="13.42578125" style="4" customWidth="1"/>
    <col min="452" max="452" width="13.140625" style="4" customWidth="1"/>
    <col min="453" max="453" width="14.7109375" style="4" customWidth="1"/>
    <col min="454" max="454" width="14.5703125" style="4" customWidth="1"/>
    <col min="455" max="455" width="13" style="4" customWidth="1"/>
    <col min="456" max="456" width="15" style="4" customWidth="1"/>
    <col min="457" max="458" width="12.140625" style="4" customWidth="1"/>
    <col min="459" max="459" width="12" style="4" customWidth="1"/>
    <col min="460" max="460" width="13.5703125" style="4" customWidth="1"/>
    <col min="461" max="461" width="14" style="4" customWidth="1"/>
    <col min="462" max="462" width="12.28515625" style="4" customWidth="1"/>
    <col min="463" max="463" width="14.140625" style="4" customWidth="1"/>
    <col min="464" max="464" width="13" style="4" customWidth="1"/>
    <col min="465" max="465" width="13.5703125" style="4" customWidth="1"/>
    <col min="466" max="466" width="12.42578125" style="4" customWidth="1"/>
    <col min="467" max="467" width="12.5703125" style="4" customWidth="1"/>
    <col min="468" max="468" width="11.7109375" style="4" customWidth="1"/>
    <col min="469" max="469" width="13.7109375" style="4" customWidth="1"/>
    <col min="470" max="470" width="13.28515625" style="4" customWidth="1"/>
    <col min="471" max="471" width="13.140625" style="4" customWidth="1"/>
    <col min="472" max="472" width="12" style="4" customWidth="1"/>
    <col min="473" max="473" width="12.140625" style="4" customWidth="1"/>
    <col min="474" max="474" width="12.28515625" style="4" customWidth="1"/>
    <col min="475" max="475" width="12.140625" style="4" customWidth="1"/>
    <col min="476" max="476" width="12.5703125" style="4" customWidth="1"/>
    <col min="477" max="693" width="9.140625" style="4"/>
    <col min="694" max="694" width="25.42578125" style="4" customWidth="1"/>
    <col min="695" max="695" width="56.28515625" style="4" customWidth="1"/>
    <col min="696" max="696" width="14" style="4" customWidth="1"/>
    <col min="697" max="698" width="14.5703125" style="4" customWidth="1"/>
    <col min="699" max="699" width="14.140625" style="4" customWidth="1"/>
    <col min="700" max="700" width="15.140625" style="4" customWidth="1"/>
    <col min="701" max="701" width="13.85546875" style="4" customWidth="1"/>
    <col min="702" max="703" width="14.7109375" style="4" customWidth="1"/>
    <col min="704" max="704" width="12.85546875" style="4" customWidth="1"/>
    <col min="705" max="705" width="13.5703125" style="4" customWidth="1"/>
    <col min="706" max="706" width="12.7109375" style="4" customWidth="1"/>
    <col min="707" max="707" width="13.42578125" style="4" customWidth="1"/>
    <col min="708" max="708" width="13.140625" style="4" customWidth="1"/>
    <col min="709" max="709" width="14.7109375" style="4" customWidth="1"/>
    <col min="710" max="710" width="14.5703125" style="4" customWidth="1"/>
    <col min="711" max="711" width="13" style="4" customWidth="1"/>
    <col min="712" max="712" width="15" style="4" customWidth="1"/>
    <col min="713" max="714" width="12.140625" style="4" customWidth="1"/>
    <col min="715" max="715" width="12" style="4" customWidth="1"/>
    <col min="716" max="716" width="13.5703125" style="4" customWidth="1"/>
    <col min="717" max="717" width="14" style="4" customWidth="1"/>
    <col min="718" max="718" width="12.28515625" style="4" customWidth="1"/>
    <col min="719" max="719" width="14.140625" style="4" customWidth="1"/>
    <col min="720" max="720" width="13" style="4" customWidth="1"/>
    <col min="721" max="721" width="13.5703125" style="4" customWidth="1"/>
    <col min="722" max="722" width="12.42578125" style="4" customWidth="1"/>
    <col min="723" max="723" width="12.5703125" style="4" customWidth="1"/>
    <col min="724" max="724" width="11.7109375" style="4" customWidth="1"/>
    <col min="725" max="725" width="13.7109375" style="4" customWidth="1"/>
    <col min="726" max="726" width="13.28515625" style="4" customWidth="1"/>
    <col min="727" max="727" width="13.140625" style="4" customWidth="1"/>
    <col min="728" max="728" width="12" style="4" customWidth="1"/>
    <col min="729" max="729" width="12.140625" style="4" customWidth="1"/>
    <col min="730" max="730" width="12.28515625" style="4" customWidth="1"/>
    <col min="731" max="731" width="12.140625" style="4" customWidth="1"/>
    <col min="732" max="732" width="12.5703125" style="4" customWidth="1"/>
    <col min="733" max="949" width="9.140625" style="4"/>
    <col min="950" max="950" width="25.42578125" style="4" customWidth="1"/>
    <col min="951" max="951" width="56.28515625" style="4" customWidth="1"/>
    <col min="952" max="952" width="14" style="4" customWidth="1"/>
    <col min="953" max="954" width="14.5703125" style="4" customWidth="1"/>
    <col min="955" max="955" width="14.140625" style="4" customWidth="1"/>
    <col min="956" max="956" width="15.140625" style="4" customWidth="1"/>
    <col min="957" max="957" width="13.85546875" style="4" customWidth="1"/>
    <col min="958" max="959" width="14.7109375" style="4" customWidth="1"/>
    <col min="960" max="960" width="12.85546875" style="4" customWidth="1"/>
    <col min="961" max="961" width="13.5703125" style="4" customWidth="1"/>
    <col min="962" max="962" width="12.7109375" style="4" customWidth="1"/>
    <col min="963" max="963" width="13.42578125" style="4" customWidth="1"/>
    <col min="964" max="964" width="13.140625" style="4" customWidth="1"/>
    <col min="965" max="965" width="14.7109375" style="4" customWidth="1"/>
    <col min="966" max="966" width="14.5703125" style="4" customWidth="1"/>
    <col min="967" max="967" width="13" style="4" customWidth="1"/>
    <col min="968" max="968" width="15" style="4" customWidth="1"/>
    <col min="969" max="970" width="12.140625" style="4" customWidth="1"/>
    <col min="971" max="971" width="12" style="4" customWidth="1"/>
    <col min="972" max="972" width="13.5703125" style="4" customWidth="1"/>
    <col min="973" max="973" width="14" style="4" customWidth="1"/>
    <col min="974" max="974" width="12.28515625" style="4" customWidth="1"/>
    <col min="975" max="975" width="14.140625" style="4" customWidth="1"/>
    <col min="976" max="976" width="13" style="4" customWidth="1"/>
    <col min="977" max="977" width="13.5703125" style="4" customWidth="1"/>
    <col min="978" max="978" width="12.42578125" style="4" customWidth="1"/>
    <col min="979" max="979" width="12.5703125" style="4" customWidth="1"/>
    <col min="980" max="980" width="11.7109375" style="4" customWidth="1"/>
    <col min="981" max="981" width="13.7109375" style="4" customWidth="1"/>
    <col min="982" max="982" width="13.28515625" style="4" customWidth="1"/>
    <col min="983" max="983" width="13.140625" style="4" customWidth="1"/>
    <col min="984" max="984" width="12" style="4" customWidth="1"/>
    <col min="985" max="985" width="12.140625" style="4" customWidth="1"/>
    <col min="986" max="986" width="12.28515625" style="4" customWidth="1"/>
    <col min="987" max="987" width="12.140625" style="4" customWidth="1"/>
    <col min="988" max="988" width="12.5703125" style="4" customWidth="1"/>
    <col min="989" max="1205" width="9.140625" style="4"/>
    <col min="1206" max="1206" width="25.42578125" style="4" customWidth="1"/>
    <col min="1207" max="1207" width="56.28515625" style="4" customWidth="1"/>
    <col min="1208" max="1208" width="14" style="4" customWidth="1"/>
    <col min="1209" max="1210" width="14.5703125" style="4" customWidth="1"/>
    <col min="1211" max="1211" width="14.140625" style="4" customWidth="1"/>
    <col min="1212" max="1212" width="15.140625" style="4" customWidth="1"/>
    <col min="1213" max="1213" width="13.85546875" style="4" customWidth="1"/>
    <col min="1214" max="1215" width="14.7109375" style="4" customWidth="1"/>
    <col min="1216" max="1216" width="12.85546875" style="4" customWidth="1"/>
    <col min="1217" max="1217" width="13.5703125" style="4" customWidth="1"/>
    <col min="1218" max="1218" width="12.7109375" style="4" customWidth="1"/>
    <col min="1219" max="1219" width="13.42578125" style="4" customWidth="1"/>
    <col min="1220" max="1220" width="13.140625" style="4" customWidth="1"/>
    <col min="1221" max="1221" width="14.7109375" style="4" customWidth="1"/>
    <col min="1222" max="1222" width="14.5703125" style="4" customWidth="1"/>
    <col min="1223" max="1223" width="13" style="4" customWidth="1"/>
    <col min="1224" max="1224" width="15" style="4" customWidth="1"/>
    <col min="1225" max="1226" width="12.140625" style="4" customWidth="1"/>
    <col min="1227" max="1227" width="12" style="4" customWidth="1"/>
    <col min="1228" max="1228" width="13.5703125" style="4" customWidth="1"/>
    <col min="1229" max="1229" width="14" style="4" customWidth="1"/>
    <col min="1230" max="1230" width="12.28515625" style="4" customWidth="1"/>
    <col min="1231" max="1231" width="14.140625" style="4" customWidth="1"/>
    <col min="1232" max="1232" width="13" style="4" customWidth="1"/>
    <col min="1233" max="1233" width="13.5703125" style="4" customWidth="1"/>
    <col min="1234" max="1234" width="12.42578125" style="4" customWidth="1"/>
    <col min="1235" max="1235" width="12.5703125" style="4" customWidth="1"/>
    <col min="1236" max="1236" width="11.7109375" style="4" customWidth="1"/>
    <col min="1237" max="1237" width="13.7109375" style="4" customWidth="1"/>
    <col min="1238" max="1238" width="13.28515625" style="4" customWidth="1"/>
    <col min="1239" max="1239" width="13.140625" style="4" customWidth="1"/>
    <col min="1240" max="1240" width="12" style="4" customWidth="1"/>
    <col min="1241" max="1241" width="12.140625" style="4" customWidth="1"/>
    <col min="1242" max="1242" width="12.28515625" style="4" customWidth="1"/>
    <col min="1243" max="1243" width="12.140625" style="4" customWidth="1"/>
    <col min="1244" max="1244" width="12.5703125" style="4" customWidth="1"/>
    <col min="1245" max="1461" width="9.140625" style="4"/>
    <col min="1462" max="1462" width="25.42578125" style="4" customWidth="1"/>
    <col min="1463" max="1463" width="56.28515625" style="4" customWidth="1"/>
    <col min="1464" max="1464" width="14" style="4" customWidth="1"/>
    <col min="1465" max="1466" width="14.5703125" style="4" customWidth="1"/>
    <col min="1467" max="1467" width="14.140625" style="4" customWidth="1"/>
    <col min="1468" max="1468" width="15.140625" style="4" customWidth="1"/>
    <col min="1469" max="1469" width="13.85546875" style="4" customWidth="1"/>
    <col min="1470" max="1471" width="14.7109375" style="4" customWidth="1"/>
    <col min="1472" max="1472" width="12.85546875" style="4" customWidth="1"/>
    <col min="1473" max="1473" width="13.5703125" style="4" customWidth="1"/>
    <col min="1474" max="1474" width="12.7109375" style="4" customWidth="1"/>
    <col min="1475" max="1475" width="13.42578125" style="4" customWidth="1"/>
    <col min="1476" max="1476" width="13.140625" style="4" customWidth="1"/>
    <col min="1477" max="1477" width="14.7109375" style="4" customWidth="1"/>
    <col min="1478" max="1478" width="14.5703125" style="4" customWidth="1"/>
    <col min="1479" max="1479" width="13" style="4" customWidth="1"/>
    <col min="1480" max="1480" width="15" style="4" customWidth="1"/>
    <col min="1481" max="1482" width="12.140625" style="4" customWidth="1"/>
    <col min="1483" max="1483" width="12" style="4" customWidth="1"/>
    <col min="1484" max="1484" width="13.5703125" style="4" customWidth="1"/>
    <col min="1485" max="1485" width="14" style="4" customWidth="1"/>
    <col min="1486" max="1486" width="12.28515625" style="4" customWidth="1"/>
    <col min="1487" max="1487" width="14.140625" style="4" customWidth="1"/>
    <col min="1488" max="1488" width="13" style="4" customWidth="1"/>
    <col min="1489" max="1489" width="13.5703125" style="4" customWidth="1"/>
    <col min="1490" max="1490" width="12.42578125" style="4" customWidth="1"/>
    <col min="1491" max="1491" width="12.5703125" style="4" customWidth="1"/>
    <col min="1492" max="1492" width="11.7109375" style="4" customWidth="1"/>
    <col min="1493" max="1493" width="13.7109375" style="4" customWidth="1"/>
    <col min="1494" max="1494" width="13.28515625" style="4" customWidth="1"/>
    <col min="1495" max="1495" width="13.140625" style="4" customWidth="1"/>
    <col min="1496" max="1496" width="12" style="4" customWidth="1"/>
    <col min="1497" max="1497" width="12.140625" style="4" customWidth="1"/>
    <col min="1498" max="1498" width="12.28515625" style="4" customWidth="1"/>
    <col min="1499" max="1499" width="12.140625" style="4" customWidth="1"/>
    <col min="1500" max="1500" width="12.5703125" style="4" customWidth="1"/>
    <col min="1501" max="1717" width="9.140625" style="4"/>
    <col min="1718" max="1718" width="25.42578125" style="4" customWidth="1"/>
    <col min="1719" max="1719" width="56.28515625" style="4" customWidth="1"/>
    <col min="1720" max="1720" width="14" style="4" customWidth="1"/>
    <col min="1721" max="1722" width="14.5703125" style="4" customWidth="1"/>
    <col min="1723" max="1723" width="14.140625" style="4" customWidth="1"/>
    <col min="1724" max="1724" width="15.140625" style="4" customWidth="1"/>
    <col min="1725" max="1725" width="13.85546875" style="4" customWidth="1"/>
    <col min="1726" max="1727" width="14.7109375" style="4" customWidth="1"/>
    <col min="1728" max="1728" width="12.85546875" style="4" customWidth="1"/>
    <col min="1729" max="1729" width="13.5703125" style="4" customWidth="1"/>
    <col min="1730" max="1730" width="12.7109375" style="4" customWidth="1"/>
    <col min="1731" max="1731" width="13.42578125" style="4" customWidth="1"/>
    <col min="1732" max="1732" width="13.140625" style="4" customWidth="1"/>
    <col min="1733" max="1733" width="14.7109375" style="4" customWidth="1"/>
    <col min="1734" max="1734" width="14.5703125" style="4" customWidth="1"/>
    <col min="1735" max="1735" width="13" style="4" customWidth="1"/>
    <col min="1736" max="1736" width="15" style="4" customWidth="1"/>
    <col min="1737" max="1738" width="12.140625" style="4" customWidth="1"/>
    <col min="1739" max="1739" width="12" style="4" customWidth="1"/>
    <col min="1740" max="1740" width="13.5703125" style="4" customWidth="1"/>
    <col min="1741" max="1741" width="14" style="4" customWidth="1"/>
    <col min="1742" max="1742" width="12.28515625" style="4" customWidth="1"/>
    <col min="1743" max="1743" width="14.140625" style="4" customWidth="1"/>
    <col min="1744" max="1744" width="13" style="4" customWidth="1"/>
    <col min="1745" max="1745" width="13.5703125" style="4" customWidth="1"/>
    <col min="1746" max="1746" width="12.42578125" style="4" customWidth="1"/>
    <col min="1747" max="1747" width="12.5703125" style="4" customWidth="1"/>
    <col min="1748" max="1748" width="11.7109375" style="4" customWidth="1"/>
    <col min="1749" max="1749" width="13.7109375" style="4" customWidth="1"/>
    <col min="1750" max="1750" width="13.28515625" style="4" customWidth="1"/>
    <col min="1751" max="1751" width="13.140625" style="4" customWidth="1"/>
    <col min="1752" max="1752" width="12" style="4" customWidth="1"/>
    <col min="1753" max="1753" width="12.140625" style="4" customWidth="1"/>
    <col min="1754" max="1754" width="12.28515625" style="4" customWidth="1"/>
    <col min="1755" max="1755" width="12.140625" style="4" customWidth="1"/>
    <col min="1756" max="1756" width="12.5703125" style="4" customWidth="1"/>
    <col min="1757" max="1973" width="9.140625" style="4"/>
    <col min="1974" max="1974" width="25.42578125" style="4" customWidth="1"/>
    <col min="1975" max="1975" width="56.28515625" style="4" customWidth="1"/>
    <col min="1976" max="1976" width="14" style="4" customWidth="1"/>
    <col min="1977" max="1978" width="14.5703125" style="4" customWidth="1"/>
    <col min="1979" max="1979" width="14.140625" style="4" customWidth="1"/>
    <col min="1980" max="1980" width="15.140625" style="4" customWidth="1"/>
    <col min="1981" max="1981" width="13.85546875" style="4" customWidth="1"/>
    <col min="1982" max="1983" width="14.7109375" style="4" customWidth="1"/>
    <col min="1984" max="1984" width="12.85546875" style="4" customWidth="1"/>
    <col min="1985" max="1985" width="13.5703125" style="4" customWidth="1"/>
    <col min="1986" max="1986" width="12.7109375" style="4" customWidth="1"/>
    <col min="1987" max="1987" width="13.42578125" style="4" customWidth="1"/>
    <col min="1988" max="1988" width="13.140625" style="4" customWidth="1"/>
    <col min="1989" max="1989" width="14.7109375" style="4" customWidth="1"/>
    <col min="1990" max="1990" width="14.5703125" style="4" customWidth="1"/>
    <col min="1991" max="1991" width="13" style="4" customWidth="1"/>
    <col min="1992" max="1992" width="15" style="4" customWidth="1"/>
    <col min="1993" max="1994" width="12.140625" style="4" customWidth="1"/>
    <col min="1995" max="1995" width="12" style="4" customWidth="1"/>
    <col min="1996" max="1996" width="13.5703125" style="4" customWidth="1"/>
    <col min="1997" max="1997" width="14" style="4" customWidth="1"/>
    <col min="1998" max="1998" width="12.28515625" style="4" customWidth="1"/>
    <col min="1999" max="1999" width="14.140625" style="4" customWidth="1"/>
    <col min="2000" max="2000" width="13" style="4" customWidth="1"/>
    <col min="2001" max="2001" width="13.5703125" style="4" customWidth="1"/>
    <col min="2002" max="2002" width="12.42578125" style="4" customWidth="1"/>
    <col min="2003" max="2003" width="12.5703125" style="4" customWidth="1"/>
    <col min="2004" max="2004" width="11.7109375" style="4" customWidth="1"/>
    <col min="2005" max="2005" width="13.7109375" style="4" customWidth="1"/>
    <col min="2006" max="2006" width="13.28515625" style="4" customWidth="1"/>
    <col min="2007" max="2007" width="13.140625" style="4" customWidth="1"/>
    <col min="2008" max="2008" width="12" style="4" customWidth="1"/>
    <col min="2009" max="2009" width="12.140625" style="4" customWidth="1"/>
    <col min="2010" max="2010" width="12.28515625" style="4" customWidth="1"/>
    <col min="2011" max="2011" width="12.140625" style="4" customWidth="1"/>
    <col min="2012" max="2012" width="12.5703125" style="4" customWidth="1"/>
    <col min="2013" max="2229" width="9.140625" style="4"/>
    <col min="2230" max="2230" width="25.42578125" style="4" customWidth="1"/>
    <col min="2231" max="2231" width="56.28515625" style="4" customWidth="1"/>
    <col min="2232" max="2232" width="14" style="4" customWidth="1"/>
    <col min="2233" max="2234" width="14.5703125" style="4" customWidth="1"/>
    <col min="2235" max="2235" width="14.140625" style="4" customWidth="1"/>
    <col min="2236" max="2236" width="15.140625" style="4" customWidth="1"/>
    <col min="2237" max="2237" width="13.85546875" style="4" customWidth="1"/>
    <col min="2238" max="2239" width="14.7109375" style="4" customWidth="1"/>
    <col min="2240" max="2240" width="12.85546875" style="4" customWidth="1"/>
    <col min="2241" max="2241" width="13.5703125" style="4" customWidth="1"/>
    <col min="2242" max="2242" width="12.7109375" style="4" customWidth="1"/>
    <col min="2243" max="2243" width="13.42578125" style="4" customWidth="1"/>
    <col min="2244" max="2244" width="13.140625" style="4" customWidth="1"/>
    <col min="2245" max="2245" width="14.7109375" style="4" customWidth="1"/>
    <col min="2246" max="2246" width="14.5703125" style="4" customWidth="1"/>
    <col min="2247" max="2247" width="13" style="4" customWidth="1"/>
    <col min="2248" max="2248" width="15" style="4" customWidth="1"/>
    <col min="2249" max="2250" width="12.140625" style="4" customWidth="1"/>
    <col min="2251" max="2251" width="12" style="4" customWidth="1"/>
    <col min="2252" max="2252" width="13.5703125" style="4" customWidth="1"/>
    <col min="2253" max="2253" width="14" style="4" customWidth="1"/>
    <col min="2254" max="2254" width="12.28515625" style="4" customWidth="1"/>
    <col min="2255" max="2255" width="14.140625" style="4" customWidth="1"/>
    <col min="2256" max="2256" width="13" style="4" customWidth="1"/>
    <col min="2257" max="2257" width="13.5703125" style="4" customWidth="1"/>
    <col min="2258" max="2258" width="12.42578125" style="4" customWidth="1"/>
    <col min="2259" max="2259" width="12.5703125" style="4" customWidth="1"/>
    <col min="2260" max="2260" width="11.7109375" style="4" customWidth="1"/>
    <col min="2261" max="2261" width="13.7109375" style="4" customWidth="1"/>
    <col min="2262" max="2262" width="13.28515625" style="4" customWidth="1"/>
    <col min="2263" max="2263" width="13.140625" style="4" customWidth="1"/>
    <col min="2264" max="2264" width="12" style="4" customWidth="1"/>
    <col min="2265" max="2265" width="12.140625" style="4" customWidth="1"/>
    <col min="2266" max="2266" width="12.28515625" style="4" customWidth="1"/>
    <col min="2267" max="2267" width="12.140625" style="4" customWidth="1"/>
    <col min="2268" max="2268" width="12.5703125" style="4" customWidth="1"/>
    <col min="2269" max="2485" width="9.140625" style="4"/>
    <col min="2486" max="2486" width="25.42578125" style="4" customWidth="1"/>
    <col min="2487" max="2487" width="56.28515625" style="4" customWidth="1"/>
    <col min="2488" max="2488" width="14" style="4" customWidth="1"/>
    <col min="2489" max="2490" width="14.5703125" style="4" customWidth="1"/>
    <col min="2491" max="2491" width="14.140625" style="4" customWidth="1"/>
    <col min="2492" max="2492" width="15.140625" style="4" customWidth="1"/>
    <col min="2493" max="2493" width="13.85546875" style="4" customWidth="1"/>
    <col min="2494" max="2495" width="14.7109375" style="4" customWidth="1"/>
    <col min="2496" max="2496" width="12.85546875" style="4" customWidth="1"/>
    <col min="2497" max="2497" width="13.5703125" style="4" customWidth="1"/>
    <col min="2498" max="2498" width="12.7109375" style="4" customWidth="1"/>
    <col min="2499" max="2499" width="13.42578125" style="4" customWidth="1"/>
    <col min="2500" max="2500" width="13.140625" style="4" customWidth="1"/>
    <col min="2501" max="2501" width="14.7109375" style="4" customWidth="1"/>
    <col min="2502" max="2502" width="14.5703125" style="4" customWidth="1"/>
    <col min="2503" max="2503" width="13" style="4" customWidth="1"/>
    <col min="2504" max="2504" width="15" style="4" customWidth="1"/>
    <col min="2505" max="2506" width="12.140625" style="4" customWidth="1"/>
    <col min="2507" max="2507" width="12" style="4" customWidth="1"/>
    <col min="2508" max="2508" width="13.5703125" style="4" customWidth="1"/>
    <col min="2509" max="2509" width="14" style="4" customWidth="1"/>
    <col min="2510" max="2510" width="12.28515625" style="4" customWidth="1"/>
    <col min="2511" max="2511" width="14.140625" style="4" customWidth="1"/>
    <col min="2512" max="2512" width="13" style="4" customWidth="1"/>
    <col min="2513" max="2513" width="13.5703125" style="4" customWidth="1"/>
    <col min="2514" max="2514" width="12.42578125" style="4" customWidth="1"/>
    <col min="2515" max="2515" width="12.5703125" style="4" customWidth="1"/>
    <col min="2516" max="2516" width="11.7109375" style="4" customWidth="1"/>
    <col min="2517" max="2517" width="13.7109375" style="4" customWidth="1"/>
    <col min="2518" max="2518" width="13.28515625" style="4" customWidth="1"/>
    <col min="2519" max="2519" width="13.140625" style="4" customWidth="1"/>
    <col min="2520" max="2520" width="12" style="4" customWidth="1"/>
    <col min="2521" max="2521" width="12.140625" style="4" customWidth="1"/>
    <col min="2522" max="2522" width="12.28515625" style="4" customWidth="1"/>
    <col min="2523" max="2523" width="12.140625" style="4" customWidth="1"/>
    <col min="2524" max="2524" width="12.5703125" style="4" customWidth="1"/>
    <col min="2525" max="2741" width="9.140625" style="4"/>
    <col min="2742" max="2742" width="25.42578125" style="4" customWidth="1"/>
    <col min="2743" max="2743" width="56.28515625" style="4" customWidth="1"/>
    <col min="2744" max="2744" width="14" style="4" customWidth="1"/>
    <col min="2745" max="2746" width="14.5703125" style="4" customWidth="1"/>
    <col min="2747" max="2747" width="14.140625" style="4" customWidth="1"/>
    <col min="2748" max="2748" width="15.140625" style="4" customWidth="1"/>
    <col min="2749" max="2749" width="13.85546875" style="4" customWidth="1"/>
    <col min="2750" max="2751" width="14.7109375" style="4" customWidth="1"/>
    <col min="2752" max="2752" width="12.85546875" style="4" customWidth="1"/>
    <col min="2753" max="2753" width="13.5703125" style="4" customWidth="1"/>
    <col min="2754" max="2754" width="12.7109375" style="4" customWidth="1"/>
    <col min="2755" max="2755" width="13.42578125" style="4" customWidth="1"/>
    <col min="2756" max="2756" width="13.140625" style="4" customWidth="1"/>
    <col min="2757" max="2757" width="14.7109375" style="4" customWidth="1"/>
    <col min="2758" max="2758" width="14.5703125" style="4" customWidth="1"/>
    <col min="2759" max="2759" width="13" style="4" customWidth="1"/>
    <col min="2760" max="2760" width="15" style="4" customWidth="1"/>
    <col min="2761" max="2762" width="12.140625" style="4" customWidth="1"/>
    <col min="2763" max="2763" width="12" style="4" customWidth="1"/>
    <col min="2764" max="2764" width="13.5703125" style="4" customWidth="1"/>
    <col min="2765" max="2765" width="14" style="4" customWidth="1"/>
    <col min="2766" max="2766" width="12.28515625" style="4" customWidth="1"/>
    <col min="2767" max="2767" width="14.140625" style="4" customWidth="1"/>
    <col min="2768" max="2768" width="13" style="4" customWidth="1"/>
    <col min="2769" max="2769" width="13.5703125" style="4" customWidth="1"/>
    <col min="2770" max="2770" width="12.42578125" style="4" customWidth="1"/>
    <col min="2771" max="2771" width="12.5703125" style="4" customWidth="1"/>
    <col min="2772" max="2772" width="11.7109375" style="4" customWidth="1"/>
    <col min="2773" max="2773" width="13.7109375" style="4" customWidth="1"/>
    <col min="2774" max="2774" width="13.28515625" style="4" customWidth="1"/>
    <col min="2775" max="2775" width="13.140625" style="4" customWidth="1"/>
    <col min="2776" max="2776" width="12" style="4" customWidth="1"/>
    <col min="2777" max="2777" width="12.140625" style="4" customWidth="1"/>
    <col min="2778" max="2778" width="12.28515625" style="4" customWidth="1"/>
    <col min="2779" max="2779" width="12.140625" style="4" customWidth="1"/>
    <col min="2780" max="2780" width="12.5703125" style="4" customWidth="1"/>
    <col min="2781" max="2997" width="9.140625" style="4"/>
    <col min="2998" max="2998" width="25.42578125" style="4" customWidth="1"/>
    <col min="2999" max="2999" width="56.28515625" style="4" customWidth="1"/>
    <col min="3000" max="3000" width="14" style="4" customWidth="1"/>
    <col min="3001" max="3002" width="14.5703125" style="4" customWidth="1"/>
    <col min="3003" max="3003" width="14.140625" style="4" customWidth="1"/>
    <col min="3004" max="3004" width="15.140625" style="4" customWidth="1"/>
    <col min="3005" max="3005" width="13.85546875" style="4" customWidth="1"/>
    <col min="3006" max="3007" width="14.7109375" style="4" customWidth="1"/>
    <col min="3008" max="3008" width="12.85546875" style="4" customWidth="1"/>
    <col min="3009" max="3009" width="13.5703125" style="4" customWidth="1"/>
    <col min="3010" max="3010" width="12.7109375" style="4" customWidth="1"/>
    <col min="3011" max="3011" width="13.42578125" style="4" customWidth="1"/>
    <col min="3012" max="3012" width="13.140625" style="4" customWidth="1"/>
    <col min="3013" max="3013" width="14.7109375" style="4" customWidth="1"/>
    <col min="3014" max="3014" width="14.5703125" style="4" customWidth="1"/>
    <col min="3015" max="3015" width="13" style="4" customWidth="1"/>
    <col min="3016" max="3016" width="15" style="4" customWidth="1"/>
    <col min="3017" max="3018" width="12.140625" style="4" customWidth="1"/>
    <col min="3019" max="3019" width="12" style="4" customWidth="1"/>
    <col min="3020" max="3020" width="13.5703125" style="4" customWidth="1"/>
    <col min="3021" max="3021" width="14" style="4" customWidth="1"/>
    <col min="3022" max="3022" width="12.28515625" style="4" customWidth="1"/>
    <col min="3023" max="3023" width="14.140625" style="4" customWidth="1"/>
    <col min="3024" max="3024" width="13" style="4" customWidth="1"/>
    <col min="3025" max="3025" width="13.5703125" style="4" customWidth="1"/>
    <col min="3026" max="3026" width="12.42578125" style="4" customWidth="1"/>
    <col min="3027" max="3027" width="12.5703125" style="4" customWidth="1"/>
    <col min="3028" max="3028" width="11.7109375" style="4" customWidth="1"/>
    <col min="3029" max="3029" width="13.7109375" style="4" customWidth="1"/>
    <col min="3030" max="3030" width="13.28515625" style="4" customWidth="1"/>
    <col min="3031" max="3031" width="13.140625" style="4" customWidth="1"/>
    <col min="3032" max="3032" width="12" style="4" customWidth="1"/>
    <col min="3033" max="3033" width="12.140625" style="4" customWidth="1"/>
    <col min="3034" max="3034" width="12.28515625" style="4" customWidth="1"/>
    <col min="3035" max="3035" width="12.140625" style="4" customWidth="1"/>
    <col min="3036" max="3036" width="12.5703125" style="4" customWidth="1"/>
    <col min="3037" max="3253" width="9.140625" style="4"/>
    <col min="3254" max="3254" width="25.42578125" style="4" customWidth="1"/>
    <col min="3255" max="3255" width="56.28515625" style="4" customWidth="1"/>
    <col min="3256" max="3256" width="14" style="4" customWidth="1"/>
    <col min="3257" max="3258" width="14.5703125" style="4" customWidth="1"/>
    <col min="3259" max="3259" width="14.140625" style="4" customWidth="1"/>
    <col min="3260" max="3260" width="15.140625" style="4" customWidth="1"/>
    <col min="3261" max="3261" width="13.85546875" style="4" customWidth="1"/>
    <col min="3262" max="3263" width="14.7109375" style="4" customWidth="1"/>
    <col min="3264" max="3264" width="12.85546875" style="4" customWidth="1"/>
    <col min="3265" max="3265" width="13.5703125" style="4" customWidth="1"/>
    <col min="3266" max="3266" width="12.7109375" style="4" customWidth="1"/>
    <col min="3267" max="3267" width="13.42578125" style="4" customWidth="1"/>
    <col min="3268" max="3268" width="13.140625" style="4" customWidth="1"/>
    <col min="3269" max="3269" width="14.7109375" style="4" customWidth="1"/>
    <col min="3270" max="3270" width="14.5703125" style="4" customWidth="1"/>
    <col min="3271" max="3271" width="13" style="4" customWidth="1"/>
    <col min="3272" max="3272" width="15" style="4" customWidth="1"/>
    <col min="3273" max="3274" width="12.140625" style="4" customWidth="1"/>
    <col min="3275" max="3275" width="12" style="4" customWidth="1"/>
    <col min="3276" max="3276" width="13.5703125" style="4" customWidth="1"/>
    <col min="3277" max="3277" width="14" style="4" customWidth="1"/>
    <col min="3278" max="3278" width="12.28515625" style="4" customWidth="1"/>
    <col min="3279" max="3279" width="14.140625" style="4" customWidth="1"/>
    <col min="3280" max="3280" width="13" style="4" customWidth="1"/>
    <col min="3281" max="3281" width="13.5703125" style="4" customWidth="1"/>
    <col min="3282" max="3282" width="12.42578125" style="4" customWidth="1"/>
    <col min="3283" max="3283" width="12.5703125" style="4" customWidth="1"/>
    <col min="3284" max="3284" width="11.7109375" style="4" customWidth="1"/>
    <col min="3285" max="3285" width="13.7109375" style="4" customWidth="1"/>
    <col min="3286" max="3286" width="13.28515625" style="4" customWidth="1"/>
    <col min="3287" max="3287" width="13.140625" style="4" customWidth="1"/>
    <col min="3288" max="3288" width="12" style="4" customWidth="1"/>
    <col min="3289" max="3289" width="12.140625" style="4" customWidth="1"/>
    <col min="3290" max="3290" width="12.28515625" style="4" customWidth="1"/>
    <col min="3291" max="3291" width="12.140625" style="4" customWidth="1"/>
    <col min="3292" max="3292" width="12.5703125" style="4" customWidth="1"/>
    <col min="3293" max="3509" width="9.140625" style="4"/>
    <col min="3510" max="3510" width="25.42578125" style="4" customWidth="1"/>
    <col min="3511" max="3511" width="56.28515625" style="4" customWidth="1"/>
    <col min="3512" max="3512" width="14" style="4" customWidth="1"/>
    <col min="3513" max="3514" width="14.5703125" style="4" customWidth="1"/>
    <col min="3515" max="3515" width="14.140625" style="4" customWidth="1"/>
    <col min="3516" max="3516" width="15.140625" style="4" customWidth="1"/>
    <col min="3517" max="3517" width="13.85546875" style="4" customWidth="1"/>
    <col min="3518" max="3519" width="14.7109375" style="4" customWidth="1"/>
    <col min="3520" max="3520" width="12.85546875" style="4" customWidth="1"/>
    <col min="3521" max="3521" width="13.5703125" style="4" customWidth="1"/>
    <col min="3522" max="3522" width="12.7109375" style="4" customWidth="1"/>
    <col min="3523" max="3523" width="13.42578125" style="4" customWidth="1"/>
    <col min="3524" max="3524" width="13.140625" style="4" customWidth="1"/>
    <col min="3525" max="3525" width="14.7109375" style="4" customWidth="1"/>
    <col min="3526" max="3526" width="14.5703125" style="4" customWidth="1"/>
    <col min="3527" max="3527" width="13" style="4" customWidth="1"/>
    <col min="3528" max="3528" width="15" style="4" customWidth="1"/>
    <col min="3529" max="3530" width="12.140625" style="4" customWidth="1"/>
    <col min="3531" max="3531" width="12" style="4" customWidth="1"/>
    <col min="3532" max="3532" width="13.5703125" style="4" customWidth="1"/>
    <col min="3533" max="3533" width="14" style="4" customWidth="1"/>
    <col min="3534" max="3534" width="12.28515625" style="4" customWidth="1"/>
    <col min="3535" max="3535" width="14.140625" style="4" customWidth="1"/>
    <col min="3536" max="3536" width="13" style="4" customWidth="1"/>
    <col min="3537" max="3537" width="13.5703125" style="4" customWidth="1"/>
    <col min="3538" max="3538" width="12.42578125" style="4" customWidth="1"/>
    <col min="3539" max="3539" width="12.5703125" style="4" customWidth="1"/>
    <col min="3540" max="3540" width="11.7109375" style="4" customWidth="1"/>
    <col min="3541" max="3541" width="13.7109375" style="4" customWidth="1"/>
    <col min="3542" max="3542" width="13.28515625" style="4" customWidth="1"/>
    <col min="3543" max="3543" width="13.140625" style="4" customWidth="1"/>
    <col min="3544" max="3544" width="12" style="4" customWidth="1"/>
    <col min="3545" max="3545" width="12.140625" style="4" customWidth="1"/>
    <col min="3546" max="3546" width="12.28515625" style="4" customWidth="1"/>
    <col min="3547" max="3547" width="12.140625" style="4" customWidth="1"/>
    <col min="3548" max="3548" width="12.5703125" style="4" customWidth="1"/>
    <col min="3549" max="3765" width="9.140625" style="4"/>
    <col min="3766" max="3766" width="25.42578125" style="4" customWidth="1"/>
    <col min="3767" max="3767" width="56.28515625" style="4" customWidth="1"/>
    <col min="3768" max="3768" width="14" style="4" customWidth="1"/>
    <col min="3769" max="3770" width="14.5703125" style="4" customWidth="1"/>
    <col min="3771" max="3771" width="14.140625" style="4" customWidth="1"/>
    <col min="3772" max="3772" width="15.140625" style="4" customWidth="1"/>
    <col min="3773" max="3773" width="13.85546875" style="4" customWidth="1"/>
    <col min="3774" max="3775" width="14.7109375" style="4" customWidth="1"/>
    <col min="3776" max="3776" width="12.85546875" style="4" customWidth="1"/>
    <col min="3777" max="3777" width="13.5703125" style="4" customWidth="1"/>
    <col min="3778" max="3778" width="12.7109375" style="4" customWidth="1"/>
    <col min="3779" max="3779" width="13.42578125" style="4" customWidth="1"/>
    <col min="3780" max="3780" width="13.140625" style="4" customWidth="1"/>
    <col min="3781" max="3781" width="14.7109375" style="4" customWidth="1"/>
    <col min="3782" max="3782" width="14.5703125" style="4" customWidth="1"/>
    <col min="3783" max="3783" width="13" style="4" customWidth="1"/>
    <col min="3784" max="3784" width="15" style="4" customWidth="1"/>
    <col min="3785" max="3786" width="12.140625" style="4" customWidth="1"/>
    <col min="3787" max="3787" width="12" style="4" customWidth="1"/>
    <col min="3788" max="3788" width="13.5703125" style="4" customWidth="1"/>
    <col min="3789" max="3789" width="14" style="4" customWidth="1"/>
    <col min="3790" max="3790" width="12.28515625" style="4" customWidth="1"/>
    <col min="3791" max="3791" width="14.140625" style="4" customWidth="1"/>
    <col min="3792" max="3792" width="13" style="4" customWidth="1"/>
    <col min="3793" max="3793" width="13.5703125" style="4" customWidth="1"/>
    <col min="3794" max="3794" width="12.42578125" style="4" customWidth="1"/>
    <col min="3795" max="3795" width="12.5703125" style="4" customWidth="1"/>
    <col min="3796" max="3796" width="11.7109375" style="4" customWidth="1"/>
    <col min="3797" max="3797" width="13.7109375" style="4" customWidth="1"/>
    <col min="3798" max="3798" width="13.28515625" style="4" customWidth="1"/>
    <col min="3799" max="3799" width="13.140625" style="4" customWidth="1"/>
    <col min="3800" max="3800" width="12" style="4" customWidth="1"/>
    <col min="3801" max="3801" width="12.140625" style="4" customWidth="1"/>
    <col min="3802" max="3802" width="12.28515625" style="4" customWidth="1"/>
    <col min="3803" max="3803" width="12.140625" style="4" customWidth="1"/>
    <col min="3804" max="3804" width="12.5703125" style="4" customWidth="1"/>
    <col min="3805" max="4021" width="9.140625" style="4"/>
    <col min="4022" max="4022" width="25.42578125" style="4" customWidth="1"/>
    <col min="4023" max="4023" width="56.28515625" style="4" customWidth="1"/>
    <col min="4024" max="4024" width="14" style="4" customWidth="1"/>
    <col min="4025" max="4026" width="14.5703125" style="4" customWidth="1"/>
    <col min="4027" max="4027" width="14.140625" style="4" customWidth="1"/>
    <col min="4028" max="4028" width="15.140625" style="4" customWidth="1"/>
    <col min="4029" max="4029" width="13.85546875" style="4" customWidth="1"/>
    <col min="4030" max="4031" width="14.7109375" style="4" customWidth="1"/>
    <col min="4032" max="4032" width="12.85546875" style="4" customWidth="1"/>
    <col min="4033" max="4033" width="13.5703125" style="4" customWidth="1"/>
    <col min="4034" max="4034" width="12.7109375" style="4" customWidth="1"/>
    <col min="4035" max="4035" width="13.42578125" style="4" customWidth="1"/>
    <col min="4036" max="4036" width="13.140625" style="4" customWidth="1"/>
    <col min="4037" max="4037" width="14.7109375" style="4" customWidth="1"/>
    <col min="4038" max="4038" width="14.5703125" style="4" customWidth="1"/>
    <col min="4039" max="4039" width="13" style="4" customWidth="1"/>
    <col min="4040" max="4040" width="15" style="4" customWidth="1"/>
    <col min="4041" max="4042" width="12.140625" style="4" customWidth="1"/>
    <col min="4043" max="4043" width="12" style="4" customWidth="1"/>
    <col min="4044" max="4044" width="13.5703125" style="4" customWidth="1"/>
    <col min="4045" max="4045" width="14" style="4" customWidth="1"/>
    <col min="4046" max="4046" width="12.28515625" style="4" customWidth="1"/>
    <col min="4047" max="4047" width="14.140625" style="4" customWidth="1"/>
    <col min="4048" max="4048" width="13" style="4" customWidth="1"/>
    <col min="4049" max="4049" width="13.5703125" style="4" customWidth="1"/>
    <col min="4050" max="4050" width="12.42578125" style="4" customWidth="1"/>
    <col min="4051" max="4051" width="12.5703125" style="4" customWidth="1"/>
    <col min="4052" max="4052" width="11.7109375" style="4" customWidth="1"/>
    <col min="4053" max="4053" width="13.7109375" style="4" customWidth="1"/>
    <col min="4054" max="4054" width="13.28515625" style="4" customWidth="1"/>
    <col min="4055" max="4055" width="13.140625" style="4" customWidth="1"/>
    <col min="4056" max="4056" width="12" style="4" customWidth="1"/>
    <col min="4057" max="4057" width="12.140625" style="4" customWidth="1"/>
    <col min="4058" max="4058" width="12.28515625" style="4" customWidth="1"/>
    <col min="4059" max="4059" width="12.140625" style="4" customWidth="1"/>
    <col min="4060" max="4060" width="12.5703125" style="4" customWidth="1"/>
    <col min="4061" max="4277" width="9.140625" style="4"/>
    <col min="4278" max="4278" width="25.42578125" style="4" customWidth="1"/>
    <col min="4279" max="4279" width="56.28515625" style="4" customWidth="1"/>
    <col min="4280" max="4280" width="14" style="4" customWidth="1"/>
    <col min="4281" max="4282" width="14.5703125" style="4" customWidth="1"/>
    <col min="4283" max="4283" width="14.140625" style="4" customWidth="1"/>
    <col min="4284" max="4284" width="15.140625" style="4" customWidth="1"/>
    <col min="4285" max="4285" width="13.85546875" style="4" customWidth="1"/>
    <col min="4286" max="4287" width="14.7109375" style="4" customWidth="1"/>
    <col min="4288" max="4288" width="12.85546875" style="4" customWidth="1"/>
    <col min="4289" max="4289" width="13.5703125" style="4" customWidth="1"/>
    <col min="4290" max="4290" width="12.7109375" style="4" customWidth="1"/>
    <col min="4291" max="4291" width="13.42578125" style="4" customWidth="1"/>
    <col min="4292" max="4292" width="13.140625" style="4" customWidth="1"/>
    <col min="4293" max="4293" width="14.7109375" style="4" customWidth="1"/>
    <col min="4294" max="4294" width="14.5703125" style="4" customWidth="1"/>
    <col min="4295" max="4295" width="13" style="4" customWidth="1"/>
    <col min="4296" max="4296" width="15" style="4" customWidth="1"/>
    <col min="4297" max="4298" width="12.140625" style="4" customWidth="1"/>
    <col min="4299" max="4299" width="12" style="4" customWidth="1"/>
    <col min="4300" max="4300" width="13.5703125" style="4" customWidth="1"/>
    <col min="4301" max="4301" width="14" style="4" customWidth="1"/>
    <col min="4302" max="4302" width="12.28515625" style="4" customWidth="1"/>
    <col min="4303" max="4303" width="14.140625" style="4" customWidth="1"/>
    <col min="4304" max="4304" width="13" style="4" customWidth="1"/>
    <col min="4305" max="4305" width="13.5703125" style="4" customWidth="1"/>
    <col min="4306" max="4306" width="12.42578125" style="4" customWidth="1"/>
    <col min="4307" max="4307" width="12.5703125" style="4" customWidth="1"/>
    <col min="4308" max="4308" width="11.7109375" style="4" customWidth="1"/>
    <col min="4309" max="4309" width="13.7109375" style="4" customWidth="1"/>
    <col min="4310" max="4310" width="13.28515625" style="4" customWidth="1"/>
    <col min="4311" max="4311" width="13.140625" style="4" customWidth="1"/>
    <col min="4312" max="4312" width="12" style="4" customWidth="1"/>
    <col min="4313" max="4313" width="12.140625" style="4" customWidth="1"/>
    <col min="4314" max="4314" width="12.28515625" style="4" customWidth="1"/>
    <col min="4315" max="4315" width="12.140625" style="4" customWidth="1"/>
    <col min="4316" max="4316" width="12.5703125" style="4" customWidth="1"/>
    <col min="4317" max="4533" width="9.140625" style="4"/>
    <col min="4534" max="4534" width="25.42578125" style="4" customWidth="1"/>
    <col min="4535" max="4535" width="56.28515625" style="4" customWidth="1"/>
    <col min="4536" max="4536" width="14" style="4" customWidth="1"/>
    <col min="4537" max="4538" width="14.5703125" style="4" customWidth="1"/>
    <col min="4539" max="4539" width="14.140625" style="4" customWidth="1"/>
    <col min="4540" max="4540" width="15.140625" style="4" customWidth="1"/>
    <col min="4541" max="4541" width="13.85546875" style="4" customWidth="1"/>
    <col min="4542" max="4543" width="14.7109375" style="4" customWidth="1"/>
    <col min="4544" max="4544" width="12.85546875" style="4" customWidth="1"/>
    <col min="4545" max="4545" width="13.5703125" style="4" customWidth="1"/>
    <col min="4546" max="4546" width="12.7109375" style="4" customWidth="1"/>
    <col min="4547" max="4547" width="13.42578125" style="4" customWidth="1"/>
    <col min="4548" max="4548" width="13.140625" style="4" customWidth="1"/>
    <col min="4549" max="4549" width="14.7109375" style="4" customWidth="1"/>
    <col min="4550" max="4550" width="14.5703125" style="4" customWidth="1"/>
    <col min="4551" max="4551" width="13" style="4" customWidth="1"/>
    <col min="4552" max="4552" width="15" style="4" customWidth="1"/>
    <col min="4553" max="4554" width="12.140625" style="4" customWidth="1"/>
    <col min="4555" max="4555" width="12" style="4" customWidth="1"/>
    <col min="4556" max="4556" width="13.5703125" style="4" customWidth="1"/>
    <col min="4557" max="4557" width="14" style="4" customWidth="1"/>
    <col min="4558" max="4558" width="12.28515625" style="4" customWidth="1"/>
    <col min="4559" max="4559" width="14.140625" style="4" customWidth="1"/>
    <col min="4560" max="4560" width="13" style="4" customWidth="1"/>
    <col min="4561" max="4561" width="13.5703125" style="4" customWidth="1"/>
    <col min="4562" max="4562" width="12.42578125" style="4" customWidth="1"/>
    <col min="4563" max="4563" width="12.5703125" style="4" customWidth="1"/>
    <col min="4564" max="4564" width="11.7109375" style="4" customWidth="1"/>
    <col min="4565" max="4565" width="13.7109375" style="4" customWidth="1"/>
    <col min="4566" max="4566" width="13.28515625" style="4" customWidth="1"/>
    <col min="4567" max="4567" width="13.140625" style="4" customWidth="1"/>
    <col min="4568" max="4568" width="12" style="4" customWidth="1"/>
    <col min="4569" max="4569" width="12.140625" style="4" customWidth="1"/>
    <col min="4570" max="4570" width="12.28515625" style="4" customWidth="1"/>
    <col min="4571" max="4571" width="12.140625" style="4" customWidth="1"/>
    <col min="4572" max="4572" width="12.5703125" style="4" customWidth="1"/>
    <col min="4573" max="4789" width="9.140625" style="4"/>
    <col min="4790" max="4790" width="25.42578125" style="4" customWidth="1"/>
    <col min="4791" max="4791" width="56.28515625" style="4" customWidth="1"/>
    <col min="4792" max="4792" width="14" style="4" customWidth="1"/>
    <col min="4793" max="4794" width="14.5703125" style="4" customWidth="1"/>
    <col min="4795" max="4795" width="14.140625" style="4" customWidth="1"/>
    <col min="4796" max="4796" width="15.140625" style="4" customWidth="1"/>
    <col min="4797" max="4797" width="13.85546875" style="4" customWidth="1"/>
    <col min="4798" max="4799" width="14.7109375" style="4" customWidth="1"/>
    <col min="4800" max="4800" width="12.85546875" style="4" customWidth="1"/>
    <col min="4801" max="4801" width="13.5703125" style="4" customWidth="1"/>
    <col min="4802" max="4802" width="12.7109375" style="4" customWidth="1"/>
    <col min="4803" max="4803" width="13.42578125" style="4" customWidth="1"/>
    <col min="4804" max="4804" width="13.140625" style="4" customWidth="1"/>
    <col min="4805" max="4805" width="14.7109375" style="4" customWidth="1"/>
    <col min="4806" max="4806" width="14.5703125" style="4" customWidth="1"/>
    <col min="4807" max="4807" width="13" style="4" customWidth="1"/>
    <col min="4808" max="4808" width="15" style="4" customWidth="1"/>
    <col min="4809" max="4810" width="12.140625" style="4" customWidth="1"/>
    <col min="4811" max="4811" width="12" style="4" customWidth="1"/>
    <col min="4812" max="4812" width="13.5703125" style="4" customWidth="1"/>
    <col min="4813" max="4813" width="14" style="4" customWidth="1"/>
    <col min="4814" max="4814" width="12.28515625" style="4" customWidth="1"/>
    <col min="4815" max="4815" width="14.140625" style="4" customWidth="1"/>
    <col min="4816" max="4816" width="13" style="4" customWidth="1"/>
    <col min="4817" max="4817" width="13.5703125" style="4" customWidth="1"/>
    <col min="4818" max="4818" width="12.42578125" style="4" customWidth="1"/>
    <col min="4819" max="4819" width="12.5703125" style="4" customWidth="1"/>
    <col min="4820" max="4820" width="11.7109375" style="4" customWidth="1"/>
    <col min="4821" max="4821" width="13.7109375" style="4" customWidth="1"/>
    <col min="4822" max="4822" width="13.28515625" style="4" customWidth="1"/>
    <col min="4823" max="4823" width="13.140625" style="4" customWidth="1"/>
    <col min="4824" max="4824" width="12" style="4" customWidth="1"/>
    <col min="4825" max="4825" width="12.140625" style="4" customWidth="1"/>
    <col min="4826" max="4826" width="12.28515625" style="4" customWidth="1"/>
    <col min="4827" max="4827" width="12.140625" style="4" customWidth="1"/>
    <col min="4828" max="4828" width="12.5703125" style="4" customWidth="1"/>
    <col min="4829" max="5045" width="9.140625" style="4"/>
    <col min="5046" max="5046" width="25.42578125" style="4" customWidth="1"/>
    <col min="5047" max="5047" width="56.28515625" style="4" customWidth="1"/>
    <col min="5048" max="5048" width="14" style="4" customWidth="1"/>
    <col min="5049" max="5050" width="14.5703125" style="4" customWidth="1"/>
    <col min="5051" max="5051" width="14.140625" style="4" customWidth="1"/>
    <col min="5052" max="5052" width="15.140625" style="4" customWidth="1"/>
    <col min="5053" max="5053" width="13.85546875" style="4" customWidth="1"/>
    <col min="5054" max="5055" width="14.7109375" style="4" customWidth="1"/>
    <col min="5056" max="5056" width="12.85546875" style="4" customWidth="1"/>
    <col min="5057" max="5057" width="13.5703125" style="4" customWidth="1"/>
    <col min="5058" max="5058" width="12.7109375" style="4" customWidth="1"/>
    <col min="5059" max="5059" width="13.42578125" style="4" customWidth="1"/>
    <col min="5060" max="5060" width="13.140625" style="4" customWidth="1"/>
    <col min="5061" max="5061" width="14.7109375" style="4" customWidth="1"/>
    <col min="5062" max="5062" width="14.5703125" style="4" customWidth="1"/>
    <col min="5063" max="5063" width="13" style="4" customWidth="1"/>
    <col min="5064" max="5064" width="15" style="4" customWidth="1"/>
    <col min="5065" max="5066" width="12.140625" style="4" customWidth="1"/>
    <col min="5067" max="5067" width="12" style="4" customWidth="1"/>
    <col min="5068" max="5068" width="13.5703125" style="4" customWidth="1"/>
    <col min="5069" max="5069" width="14" style="4" customWidth="1"/>
    <col min="5070" max="5070" width="12.28515625" style="4" customWidth="1"/>
    <col min="5071" max="5071" width="14.140625" style="4" customWidth="1"/>
    <col min="5072" max="5072" width="13" style="4" customWidth="1"/>
    <col min="5073" max="5073" width="13.5703125" style="4" customWidth="1"/>
    <col min="5074" max="5074" width="12.42578125" style="4" customWidth="1"/>
    <col min="5075" max="5075" width="12.5703125" style="4" customWidth="1"/>
    <col min="5076" max="5076" width="11.7109375" style="4" customWidth="1"/>
    <col min="5077" max="5077" width="13.7109375" style="4" customWidth="1"/>
    <col min="5078" max="5078" width="13.28515625" style="4" customWidth="1"/>
    <col min="5079" max="5079" width="13.140625" style="4" customWidth="1"/>
    <col min="5080" max="5080" width="12" style="4" customWidth="1"/>
    <col min="5081" max="5081" width="12.140625" style="4" customWidth="1"/>
    <col min="5082" max="5082" width="12.28515625" style="4" customWidth="1"/>
    <col min="5083" max="5083" width="12.140625" style="4" customWidth="1"/>
    <col min="5084" max="5084" width="12.5703125" style="4" customWidth="1"/>
    <col min="5085" max="5301" width="9.140625" style="4"/>
    <col min="5302" max="5302" width="25.42578125" style="4" customWidth="1"/>
    <col min="5303" max="5303" width="56.28515625" style="4" customWidth="1"/>
    <col min="5304" max="5304" width="14" style="4" customWidth="1"/>
    <col min="5305" max="5306" width="14.5703125" style="4" customWidth="1"/>
    <col min="5307" max="5307" width="14.140625" style="4" customWidth="1"/>
    <col min="5308" max="5308" width="15.140625" style="4" customWidth="1"/>
    <col min="5309" max="5309" width="13.85546875" style="4" customWidth="1"/>
    <col min="5310" max="5311" width="14.7109375" style="4" customWidth="1"/>
    <col min="5312" max="5312" width="12.85546875" style="4" customWidth="1"/>
    <col min="5313" max="5313" width="13.5703125" style="4" customWidth="1"/>
    <col min="5314" max="5314" width="12.7109375" style="4" customWidth="1"/>
    <col min="5315" max="5315" width="13.42578125" style="4" customWidth="1"/>
    <col min="5316" max="5316" width="13.140625" style="4" customWidth="1"/>
    <col min="5317" max="5317" width="14.7109375" style="4" customWidth="1"/>
    <col min="5318" max="5318" width="14.5703125" style="4" customWidth="1"/>
    <col min="5319" max="5319" width="13" style="4" customWidth="1"/>
    <col min="5320" max="5320" width="15" style="4" customWidth="1"/>
    <col min="5321" max="5322" width="12.140625" style="4" customWidth="1"/>
    <col min="5323" max="5323" width="12" style="4" customWidth="1"/>
    <col min="5324" max="5324" width="13.5703125" style="4" customWidth="1"/>
    <col min="5325" max="5325" width="14" style="4" customWidth="1"/>
    <col min="5326" max="5326" width="12.28515625" style="4" customWidth="1"/>
    <col min="5327" max="5327" width="14.140625" style="4" customWidth="1"/>
    <col min="5328" max="5328" width="13" style="4" customWidth="1"/>
    <col min="5329" max="5329" width="13.5703125" style="4" customWidth="1"/>
    <col min="5330" max="5330" width="12.42578125" style="4" customWidth="1"/>
    <col min="5331" max="5331" width="12.5703125" style="4" customWidth="1"/>
    <col min="5332" max="5332" width="11.7109375" style="4" customWidth="1"/>
    <col min="5333" max="5333" width="13.7109375" style="4" customWidth="1"/>
    <col min="5334" max="5334" width="13.28515625" style="4" customWidth="1"/>
    <col min="5335" max="5335" width="13.140625" style="4" customWidth="1"/>
    <col min="5336" max="5336" width="12" style="4" customWidth="1"/>
    <col min="5337" max="5337" width="12.140625" style="4" customWidth="1"/>
    <col min="5338" max="5338" width="12.28515625" style="4" customWidth="1"/>
    <col min="5339" max="5339" width="12.140625" style="4" customWidth="1"/>
    <col min="5340" max="5340" width="12.5703125" style="4" customWidth="1"/>
    <col min="5341" max="5557" width="9.140625" style="4"/>
    <col min="5558" max="5558" width="25.42578125" style="4" customWidth="1"/>
    <col min="5559" max="5559" width="56.28515625" style="4" customWidth="1"/>
    <col min="5560" max="5560" width="14" style="4" customWidth="1"/>
    <col min="5561" max="5562" width="14.5703125" style="4" customWidth="1"/>
    <col min="5563" max="5563" width="14.140625" style="4" customWidth="1"/>
    <col min="5564" max="5564" width="15.140625" style="4" customWidth="1"/>
    <col min="5565" max="5565" width="13.85546875" style="4" customWidth="1"/>
    <col min="5566" max="5567" width="14.7109375" style="4" customWidth="1"/>
    <col min="5568" max="5568" width="12.85546875" style="4" customWidth="1"/>
    <col min="5569" max="5569" width="13.5703125" style="4" customWidth="1"/>
    <col min="5570" max="5570" width="12.7109375" style="4" customWidth="1"/>
    <col min="5571" max="5571" width="13.42578125" style="4" customWidth="1"/>
    <col min="5572" max="5572" width="13.140625" style="4" customWidth="1"/>
    <col min="5573" max="5573" width="14.7109375" style="4" customWidth="1"/>
    <col min="5574" max="5574" width="14.5703125" style="4" customWidth="1"/>
    <col min="5575" max="5575" width="13" style="4" customWidth="1"/>
    <col min="5576" max="5576" width="15" style="4" customWidth="1"/>
    <col min="5577" max="5578" width="12.140625" style="4" customWidth="1"/>
    <col min="5579" max="5579" width="12" style="4" customWidth="1"/>
    <col min="5580" max="5580" width="13.5703125" style="4" customWidth="1"/>
    <col min="5581" max="5581" width="14" style="4" customWidth="1"/>
    <col min="5582" max="5582" width="12.28515625" style="4" customWidth="1"/>
    <col min="5583" max="5583" width="14.140625" style="4" customWidth="1"/>
    <col min="5584" max="5584" width="13" style="4" customWidth="1"/>
    <col min="5585" max="5585" width="13.5703125" style="4" customWidth="1"/>
    <col min="5586" max="5586" width="12.42578125" style="4" customWidth="1"/>
    <col min="5587" max="5587" width="12.5703125" style="4" customWidth="1"/>
    <col min="5588" max="5588" width="11.7109375" style="4" customWidth="1"/>
    <col min="5589" max="5589" width="13.7109375" style="4" customWidth="1"/>
    <col min="5590" max="5590" width="13.28515625" style="4" customWidth="1"/>
    <col min="5591" max="5591" width="13.140625" style="4" customWidth="1"/>
    <col min="5592" max="5592" width="12" style="4" customWidth="1"/>
    <col min="5593" max="5593" width="12.140625" style="4" customWidth="1"/>
    <col min="5594" max="5594" width="12.28515625" style="4" customWidth="1"/>
    <col min="5595" max="5595" width="12.140625" style="4" customWidth="1"/>
    <col min="5596" max="5596" width="12.5703125" style="4" customWidth="1"/>
    <col min="5597" max="5813" width="9.140625" style="4"/>
    <col min="5814" max="5814" width="25.42578125" style="4" customWidth="1"/>
    <col min="5815" max="5815" width="56.28515625" style="4" customWidth="1"/>
    <col min="5816" max="5816" width="14" style="4" customWidth="1"/>
    <col min="5817" max="5818" width="14.5703125" style="4" customWidth="1"/>
    <col min="5819" max="5819" width="14.140625" style="4" customWidth="1"/>
    <col min="5820" max="5820" width="15.140625" style="4" customWidth="1"/>
    <col min="5821" max="5821" width="13.85546875" style="4" customWidth="1"/>
    <col min="5822" max="5823" width="14.7109375" style="4" customWidth="1"/>
    <col min="5824" max="5824" width="12.85546875" style="4" customWidth="1"/>
    <col min="5825" max="5825" width="13.5703125" style="4" customWidth="1"/>
    <col min="5826" max="5826" width="12.7109375" style="4" customWidth="1"/>
    <col min="5827" max="5827" width="13.42578125" style="4" customWidth="1"/>
    <col min="5828" max="5828" width="13.140625" style="4" customWidth="1"/>
    <col min="5829" max="5829" width="14.7109375" style="4" customWidth="1"/>
    <col min="5830" max="5830" width="14.5703125" style="4" customWidth="1"/>
    <col min="5831" max="5831" width="13" style="4" customWidth="1"/>
    <col min="5832" max="5832" width="15" style="4" customWidth="1"/>
    <col min="5833" max="5834" width="12.140625" style="4" customWidth="1"/>
    <col min="5835" max="5835" width="12" style="4" customWidth="1"/>
    <col min="5836" max="5836" width="13.5703125" style="4" customWidth="1"/>
    <col min="5837" max="5837" width="14" style="4" customWidth="1"/>
    <col min="5838" max="5838" width="12.28515625" style="4" customWidth="1"/>
    <col min="5839" max="5839" width="14.140625" style="4" customWidth="1"/>
    <col min="5840" max="5840" width="13" style="4" customWidth="1"/>
    <col min="5841" max="5841" width="13.5703125" style="4" customWidth="1"/>
    <col min="5842" max="5842" width="12.42578125" style="4" customWidth="1"/>
    <col min="5843" max="5843" width="12.5703125" style="4" customWidth="1"/>
    <col min="5844" max="5844" width="11.7109375" style="4" customWidth="1"/>
    <col min="5845" max="5845" width="13.7109375" style="4" customWidth="1"/>
    <col min="5846" max="5846" width="13.28515625" style="4" customWidth="1"/>
    <col min="5847" max="5847" width="13.140625" style="4" customWidth="1"/>
    <col min="5848" max="5848" width="12" style="4" customWidth="1"/>
    <col min="5849" max="5849" width="12.140625" style="4" customWidth="1"/>
    <col min="5850" max="5850" width="12.28515625" style="4" customWidth="1"/>
    <col min="5851" max="5851" width="12.140625" style="4" customWidth="1"/>
    <col min="5852" max="5852" width="12.5703125" style="4" customWidth="1"/>
    <col min="5853" max="6069" width="9.140625" style="4"/>
    <col min="6070" max="6070" width="25.42578125" style="4" customWidth="1"/>
    <col min="6071" max="6071" width="56.28515625" style="4" customWidth="1"/>
    <col min="6072" max="6072" width="14" style="4" customWidth="1"/>
    <col min="6073" max="6074" width="14.5703125" style="4" customWidth="1"/>
    <col min="6075" max="6075" width="14.140625" style="4" customWidth="1"/>
    <col min="6076" max="6076" width="15.140625" style="4" customWidth="1"/>
    <col min="6077" max="6077" width="13.85546875" style="4" customWidth="1"/>
    <col min="6078" max="6079" width="14.7109375" style="4" customWidth="1"/>
    <col min="6080" max="6080" width="12.85546875" style="4" customWidth="1"/>
    <col min="6081" max="6081" width="13.5703125" style="4" customWidth="1"/>
    <col min="6082" max="6082" width="12.7109375" style="4" customWidth="1"/>
    <col min="6083" max="6083" width="13.42578125" style="4" customWidth="1"/>
    <col min="6084" max="6084" width="13.140625" style="4" customWidth="1"/>
    <col min="6085" max="6085" width="14.7109375" style="4" customWidth="1"/>
    <col min="6086" max="6086" width="14.5703125" style="4" customWidth="1"/>
    <col min="6087" max="6087" width="13" style="4" customWidth="1"/>
    <col min="6088" max="6088" width="15" style="4" customWidth="1"/>
    <col min="6089" max="6090" width="12.140625" style="4" customWidth="1"/>
    <col min="6091" max="6091" width="12" style="4" customWidth="1"/>
    <col min="6092" max="6092" width="13.5703125" style="4" customWidth="1"/>
    <col min="6093" max="6093" width="14" style="4" customWidth="1"/>
    <col min="6094" max="6094" width="12.28515625" style="4" customWidth="1"/>
    <col min="6095" max="6095" width="14.140625" style="4" customWidth="1"/>
    <col min="6096" max="6096" width="13" style="4" customWidth="1"/>
    <col min="6097" max="6097" width="13.5703125" style="4" customWidth="1"/>
    <col min="6098" max="6098" width="12.42578125" style="4" customWidth="1"/>
    <col min="6099" max="6099" width="12.5703125" style="4" customWidth="1"/>
    <col min="6100" max="6100" width="11.7109375" style="4" customWidth="1"/>
    <col min="6101" max="6101" width="13.7109375" style="4" customWidth="1"/>
    <col min="6102" max="6102" width="13.28515625" style="4" customWidth="1"/>
    <col min="6103" max="6103" width="13.140625" style="4" customWidth="1"/>
    <col min="6104" max="6104" width="12" style="4" customWidth="1"/>
    <col min="6105" max="6105" width="12.140625" style="4" customWidth="1"/>
    <col min="6106" max="6106" width="12.28515625" style="4" customWidth="1"/>
    <col min="6107" max="6107" width="12.140625" style="4" customWidth="1"/>
    <col min="6108" max="6108" width="12.5703125" style="4" customWidth="1"/>
    <col min="6109" max="6325" width="9.140625" style="4"/>
    <col min="6326" max="6326" width="25.42578125" style="4" customWidth="1"/>
    <col min="6327" max="6327" width="56.28515625" style="4" customWidth="1"/>
    <col min="6328" max="6328" width="14" style="4" customWidth="1"/>
    <col min="6329" max="6330" width="14.5703125" style="4" customWidth="1"/>
    <col min="6331" max="6331" width="14.140625" style="4" customWidth="1"/>
    <col min="6332" max="6332" width="15.140625" style="4" customWidth="1"/>
    <col min="6333" max="6333" width="13.85546875" style="4" customWidth="1"/>
    <col min="6334" max="6335" width="14.7109375" style="4" customWidth="1"/>
    <col min="6336" max="6336" width="12.85546875" style="4" customWidth="1"/>
    <col min="6337" max="6337" width="13.5703125" style="4" customWidth="1"/>
    <col min="6338" max="6338" width="12.7109375" style="4" customWidth="1"/>
    <col min="6339" max="6339" width="13.42578125" style="4" customWidth="1"/>
    <col min="6340" max="6340" width="13.140625" style="4" customWidth="1"/>
    <col min="6341" max="6341" width="14.7109375" style="4" customWidth="1"/>
    <col min="6342" max="6342" width="14.5703125" style="4" customWidth="1"/>
    <col min="6343" max="6343" width="13" style="4" customWidth="1"/>
    <col min="6344" max="6344" width="15" style="4" customWidth="1"/>
    <col min="6345" max="6346" width="12.140625" style="4" customWidth="1"/>
    <col min="6347" max="6347" width="12" style="4" customWidth="1"/>
    <col min="6348" max="6348" width="13.5703125" style="4" customWidth="1"/>
    <col min="6349" max="6349" width="14" style="4" customWidth="1"/>
    <col min="6350" max="6350" width="12.28515625" style="4" customWidth="1"/>
    <col min="6351" max="6351" width="14.140625" style="4" customWidth="1"/>
    <col min="6352" max="6352" width="13" style="4" customWidth="1"/>
    <col min="6353" max="6353" width="13.5703125" style="4" customWidth="1"/>
    <col min="6354" max="6354" width="12.42578125" style="4" customWidth="1"/>
    <col min="6355" max="6355" width="12.5703125" style="4" customWidth="1"/>
    <col min="6356" max="6356" width="11.7109375" style="4" customWidth="1"/>
    <col min="6357" max="6357" width="13.7109375" style="4" customWidth="1"/>
    <col min="6358" max="6358" width="13.28515625" style="4" customWidth="1"/>
    <col min="6359" max="6359" width="13.140625" style="4" customWidth="1"/>
    <col min="6360" max="6360" width="12" style="4" customWidth="1"/>
    <col min="6361" max="6361" width="12.140625" style="4" customWidth="1"/>
    <col min="6362" max="6362" width="12.28515625" style="4" customWidth="1"/>
    <col min="6363" max="6363" width="12.140625" style="4" customWidth="1"/>
    <col min="6364" max="6364" width="12.5703125" style="4" customWidth="1"/>
    <col min="6365" max="6581" width="9.140625" style="4"/>
    <col min="6582" max="6582" width="25.42578125" style="4" customWidth="1"/>
    <col min="6583" max="6583" width="56.28515625" style="4" customWidth="1"/>
    <col min="6584" max="6584" width="14" style="4" customWidth="1"/>
    <col min="6585" max="6586" width="14.5703125" style="4" customWidth="1"/>
    <col min="6587" max="6587" width="14.140625" style="4" customWidth="1"/>
    <col min="6588" max="6588" width="15.140625" style="4" customWidth="1"/>
    <col min="6589" max="6589" width="13.85546875" style="4" customWidth="1"/>
    <col min="6590" max="6591" width="14.7109375" style="4" customWidth="1"/>
    <col min="6592" max="6592" width="12.85546875" style="4" customWidth="1"/>
    <col min="6593" max="6593" width="13.5703125" style="4" customWidth="1"/>
    <col min="6594" max="6594" width="12.7109375" style="4" customWidth="1"/>
    <col min="6595" max="6595" width="13.42578125" style="4" customWidth="1"/>
    <col min="6596" max="6596" width="13.140625" style="4" customWidth="1"/>
    <col min="6597" max="6597" width="14.7109375" style="4" customWidth="1"/>
    <col min="6598" max="6598" width="14.5703125" style="4" customWidth="1"/>
    <col min="6599" max="6599" width="13" style="4" customWidth="1"/>
    <col min="6600" max="6600" width="15" style="4" customWidth="1"/>
    <col min="6601" max="6602" width="12.140625" style="4" customWidth="1"/>
    <col min="6603" max="6603" width="12" style="4" customWidth="1"/>
    <col min="6604" max="6604" width="13.5703125" style="4" customWidth="1"/>
    <col min="6605" max="6605" width="14" style="4" customWidth="1"/>
    <col min="6606" max="6606" width="12.28515625" style="4" customWidth="1"/>
    <col min="6607" max="6607" width="14.140625" style="4" customWidth="1"/>
    <col min="6608" max="6608" width="13" style="4" customWidth="1"/>
    <col min="6609" max="6609" width="13.5703125" style="4" customWidth="1"/>
    <col min="6610" max="6610" width="12.42578125" style="4" customWidth="1"/>
    <col min="6611" max="6611" width="12.5703125" style="4" customWidth="1"/>
    <col min="6612" max="6612" width="11.7109375" style="4" customWidth="1"/>
    <col min="6613" max="6613" width="13.7109375" style="4" customWidth="1"/>
    <col min="6614" max="6614" width="13.28515625" style="4" customWidth="1"/>
    <col min="6615" max="6615" width="13.140625" style="4" customWidth="1"/>
    <col min="6616" max="6616" width="12" style="4" customWidth="1"/>
    <col min="6617" max="6617" width="12.140625" style="4" customWidth="1"/>
    <col min="6618" max="6618" width="12.28515625" style="4" customWidth="1"/>
    <col min="6619" max="6619" width="12.140625" style="4" customWidth="1"/>
    <col min="6620" max="6620" width="12.5703125" style="4" customWidth="1"/>
    <col min="6621" max="6837" width="9.140625" style="4"/>
    <col min="6838" max="6838" width="25.42578125" style="4" customWidth="1"/>
    <col min="6839" max="6839" width="56.28515625" style="4" customWidth="1"/>
    <col min="6840" max="6840" width="14" style="4" customWidth="1"/>
    <col min="6841" max="6842" width="14.5703125" style="4" customWidth="1"/>
    <col min="6843" max="6843" width="14.140625" style="4" customWidth="1"/>
    <col min="6844" max="6844" width="15.140625" style="4" customWidth="1"/>
    <col min="6845" max="6845" width="13.85546875" style="4" customWidth="1"/>
    <col min="6846" max="6847" width="14.7109375" style="4" customWidth="1"/>
    <col min="6848" max="6848" width="12.85546875" style="4" customWidth="1"/>
    <col min="6849" max="6849" width="13.5703125" style="4" customWidth="1"/>
    <col min="6850" max="6850" width="12.7109375" style="4" customWidth="1"/>
    <col min="6851" max="6851" width="13.42578125" style="4" customWidth="1"/>
    <col min="6852" max="6852" width="13.140625" style="4" customWidth="1"/>
    <col min="6853" max="6853" width="14.7109375" style="4" customWidth="1"/>
    <col min="6854" max="6854" width="14.5703125" style="4" customWidth="1"/>
    <col min="6855" max="6855" width="13" style="4" customWidth="1"/>
    <col min="6856" max="6856" width="15" style="4" customWidth="1"/>
    <col min="6857" max="6858" width="12.140625" style="4" customWidth="1"/>
    <col min="6859" max="6859" width="12" style="4" customWidth="1"/>
    <col min="6860" max="6860" width="13.5703125" style="4" customWidth="1"/>
    <col min="6861" max="6861" width="14" style="4" customWidth="1"/>
    <col min="6862" max="6862" width="12.28515625" style="4" customWidth="1"/>
    <col min="6863" max="6863" width="14.140625" style="4" customWidth="1"/>
    <col min="6864" max="6864" width="13" style="4" customWidth="1"/>
    <col min="6865" max="6865" width="13.5703125" style="4" customWidth="1"/>
    <col min="6866" max="6866" width="12.42578125" style="4" customWidth="1"/>
    <col min="6867" max="6867" width="12.5703125" style="4" customWidth="1"/>
    <col min="6868" max="6868" width="11.7109375" style="4" customWidth="1"/>
    <col min="6869" max="6869" width="13.7109375" style="4" customWidth="1"/>
    <col min="6870" max="6870" width="13.28515625" style="4" customWidth="1"/>
    <col min="6871" max="6871" width="13.140625" style="4" customWidth="1"/>
    <col min="6872" max="6872" width="12" style="4" customWidth="1"/>
    <col min="6873" max="6873" width="12.140625" style="4" customWidth="1"/>
    <col min="6874" max="6874" width="12.28515625" style="4" customWidth="1"/>
    <col min="6875" max="6875" width="12.140625" style="4" customWidth="1"/>
    <col min="6876" max="6876" width="12.5703125" style="4" customWidth="1"/>
    <col min="6877" max="7093" width="9.140625" style="4"/>
    <col min="7094" max="7094" width="25.42578125" style="4" customWidth="1"/>
    <col min="7095" max="7095" width="56.28515625" style="4" customWidth="1"/>
    <col min="7096" max="7096" width="14" style="4" customWidth="1"/>
    <col min="7097" max="7098" width="14.5703125" style="4" customWidth="1"/>
    <col min="7099" max="7099" width="14.140625" style="4" customWidth="1"/>
    <col min="7100" max="7100" width="15.140625" style="4" customWidth="1"/>
    <col min="7101" max="7101" width="13.85546875" style="4" customWidth="1"/>
    <col min="7102" max="7103" width="14.7109375" style="4" customWidth="1"/>
    <col min="7104" max="7104" width="12.85546875" style="4" customWidth="1"/>
    <col min="7105" max="7105" width="13.5703125" style="4" customWidth="1"/>
    <col min="7106" max="7106" width="12.7109375" style="4" customWidth="1"/>
    <col min="7107" max="7107" width="13.42578125" style="4" customWidth="1"/>
    <col min="7108" max="7108" width="13.140625" style="4" customWidth="1"/>
    <col min="7109" max="7109" width="14.7109375" style="4" customWidth="1"/>
    <col min="7110" max="7110" width="14.5703125" style="4" customWidth="1"/>
    <col min="7111" max="7111" width="13" style="4" customWidth="1"/>
    <col min="7112" max="7112" width="15" style="4" customWidth="1"/>
    <col min="7113" max="7114" width="12.140625" style="4" customWidth="1"/>
    <col min="7115" max="7115" width="12" style="4" customWidth="1"/>
    <col min="7116" max="7116" width="13.5703125" style="4" customWidth="1"/>
    <col min="7117" max="7117" width="14" style="4" customWidth="1"/>
    <col min="7118" max="7118" width="12.28515625" style="4" customWidth="1"/>
    <col min="7119" max="7119" width="14.140625" style="4" customWidth="1"/>
    <col min="7120" max="7120" width="13" style="4" customWidth="1"/>
    <col min="7121" max="7121" width="13.5703125" style="4" customWidth="1"/>
    <col min="7122" max="7122" width="12.42578125" style="4" customWidth="1"/>
    <col min="7123" max="7123" width="12.5703125" style="4" customWidth="1"/>
    <col min="7124" max="7124" width="11.7109375" style="4" customWidth="1"/>
    <col min="7125" max="7125" width="13.7109375" style="4" customWidth="1"/>
    <col min="7126" max="7126" width="13.28515625" style="4" customWidth="1"/>
    <col min="7127" max="7127" width="13.140625" style="4" customWidth="1"/>
    <col min="7128" max="7128" width="12" style="4" customWidth="1"/>
    <col min="7129" max="7129" width="12.140625" style="4" customWidth="1"/>
    <col min="7130" max="7130" width="12.28515625" style="4" customWidth="1"/>
    <col min="7131" max="7131" width="12.140625" style="4" customWidth="1"/>
    <col min="7132" max="7132" width="12.5703125" style="4" customWidth="1"/>
    <col min="7133" max="7349" width="9.140625" style="4"/>
    <col min="7350" max="7350" width="25.42578125" style="4" customWidth="1"/>
    <col min="7351" max="7351" width="56.28515625" style="4" customWidth="1"/>
    <col min="7352" max="7352" width="14" style="4" customWidth="1"/>
    <col min="7353" max="7354" width="14.5703125" style="4" customWidth="1"/>
    <col min="7355" max="7355" width="14.140625" style="4" customWidth="1"/>
    <col min="7356" max="7356" width="15.140625" style="4" customWidth="1"/>
    <col min="7357" max="7357" width="13.85546875" style="4" customWidth="1"/>
    <col min="7358" max="7359" width="14.7109375" style="4" customWidth="1"/>
    <col min="7360" max="7360" width="12.85546875" style="4" customWidth="1"/>
    <col min="7361" max="7361" width="13.5703125" style="4" customWidth="1"/>
    <col min="7362" max="7362" width="12.7109375" style="4" customWidth="1"/>
    <col min="7363" max="7363" width="13.42578125" style="4" customWidth="1"/>
    <col min="7364" max="7364" width="13.140625" style="4" customWidth="1"/>
    <col min="7365" max="7365" width="14.7109375" style="4" customWidth="1"/>
    <col min="7366" max="7366" width="14.5703125" style="4" customWidth="1"/>
    <col min="7367" max="7367" width="13" style="4" customWidth="1"/>
    <col min="7368" max="7368" width="15" style="4" customWidth="1"/>
    <col min="7369" max="7370" width="12.140625" style="4" customWidth="1"/>
    <col min="7371" max="7371" width="12" style="4" customWidth="1"/>
    <col min="7372" max="7372" width="13.5703125" style="4" customWidth="1"/>
    <col min="7373" max="7373" width="14" style="4" customWidth="1"/>
    <col min="7374" max="7374" width="12.28515625" style="4" customWidth="1"/>
    <col min="7375" max="7375" width="14.140625" style="4" customWidth="1"/>
    <col min="7376" max="7376" width="13" style="4" customWidth="1"/>
    <col min="7377" max="7377" width="13.5703125" style="4" customWidth="1"/>
    <col min="7378" max="7378" width="12.42578125" style="4" customWidth="1"/>
    <col min="7379" max="7379" width="12.5703125" style="4" customWidth="1"/>
    <col min="7380" max="7380" width="11.7109375" style="4" customWidth="1"/>
    <col min="7381" max="7381" width="13.7109375" style="4" customWidth="1"/>
    <col min="7382" max="7382" width="13.28515625" style="4" customWidth="1"/>
    <col min="7383" max="7383" width="13.140625" style="4" customWidth="1"/>
    <col min="7384" max="7384" width="12" style="4" customWidth="1"/>
    <col min="7385" max="7385" width="12.140625" style="4" customWidth="1"/>
    <col min="7386" max="7386" width="12.28515625" style="4" customWidth="1"/>
    <col min="7387" max="7387" width="12.140625" style="4" customWidth="1"/>
    <col min="7388" max="7388" width="12.5703125" style="4" customWidth="1"/>
    <col min="7389" max="7605" width="9.140625" style="4"/>
    <col min="7606" max="7606" width="25.42578125" style="4" customWidth="1"/>
    <col min="7607" max="7607" width="56.28515625" style="4" customWidth="1"/>
    <col min="7608" max="7608" width="14" style="4" customWidth="1"/>
    <col min="7609" max="7610" width="14.5703125" style="4" customWidth="1"/>
    <col min="7611" max="7611" width="14.140625" style="4" customWidth="1"/>
    <col min="7612" max="7612" width="15.140625" style="4" customWidth="1"/>
    <col min="7613" max="7613" width="13.85546875" style="4" customWidth="1"/>
    <col min="7614" max="7615" width="14.7109375" style="4" customWidth="1"/>
    <col min="7616" max="7616" width="12.85546875" style="4" customWidth="1"/>
    <col min="7617" max="7617" width="13.5703125" style="4" customWidth="1"/>
    <col min="7618" max="7618" width="12.7109375" style="4" customWidth="1"/>
    <col min="7619" max="7619" width="13.42578125" style="4" customWidth="1"/>
    <col min="7620" max="7620" width="13.140625" style="4" customWidth="1"/>
    <col min="7621" max="7621" width="14.7109375" style="4" customWidth="1"/>
    <col min="7622" max="7622" width="14.5703125" style="4" customWidth="1"/>
    <col min="7623" max="7623" width="13" style="4" customWidth="1"/>
    <col min="7624" max="7624" width="15" style="4" customWidth="1"/>
    <col min="7625" max="7626" width="12.140625" style="4" customWidth="1"/>
    <col min="7627" max="7627" width="12" style="4" customWidth="1"/>
    <col min="7628" max="7628" width="13.5703125" style="4" customWidth="1"/>
    <col min="7629" max="7629" width="14" style="4" customWidth="1"/>
    <col min="7630" max="7630" width="12.28515625" style="4" customWidth="1"/>
    <col min="7631" max="7631" width="14.140625" style="4" customWidth="1"/>
    <col min="7632" max="7632" width="13" style="4" customWidth="1"/>
    <col min="7633" max="7633" width="13.5703125" style="4" customWidth="1"/>
    <col min="7634" max="7634" width="12.42578125" style="4" customWidth="1"/>
    <col min="7635" max="7635" width="12.5703125" style="4" customWidth="1"/>
    <col min="7636" max="7636" width="11.7109375" style="4" customWidth="1"/>
    <col min="7637" max="7637" width="13.7109375" style="4" customWidth="1"/>
    <col min="7638" max="7638" width="13.28515625" style="4" customWidth="1"/>
    <col min="7639" max="7639" width="13.140625" style="4" customWidth="1"/>
    <col min="7640" max="7640" width="12" style="4" customWidth="1"/>
    <col min="7641" max="7641" width="12.140625" style="4" customWidth="1"/>
    <col min="7642" max="7642" width="12.28515625" style="4" customWidth="1"/>
    <col min="7643" max="7643" width="12.140625" style="4" customWidth="1"/>
    <col min="7644" max="7644" width="12.5703125" style="4" customWidth="1"/>
    <col min="7645" max="7861" width="9.140625" style="4"/>
    <col min="7862" max="7862" width="25.42578125" style="4" customWidth="1"/>
    <col min="7863" max="7863" width="56.28515625" style="4" customWidth="1"/>
    <col min="7864" max="7864" width="14" style="4" customWidth="1"/>
    <col min="7865" max="7866" width="14.5703125" style="4" customWidth="1"/>
    <col min="7867" max="7867" width="14.140625" style="4" customWidth="1"/>
    <col min="7868" max="7868" width="15.140625" style="4" customWidth="1"/>
    <col min="7869" max="7869" width="13.85546875" style="4" customWidth="1"/>
    <col min="7870" max="7871" width="14.7109375" style="4" customWidth="1"/>
    <col min="7872" max="7872" width="12.85546875" style="4" customWidth="1"/>
    <col min="7873" max="7873" width="13.5703125" style="4" customWidth="1"/>
    <col min="7874" max="7874" width="12.7109375" style="4" customWidth="1"/>
    <col min="7875" max="7875" width="13.42578125" style="4" customWidth="1"/>
    <col min="7876" max="7876" width="13.140625" style="4" customWidth="1"/>
    <col min="7877" max="7877" width="14.7109375" style="4" customWidth="1"/>
    <col min="7878" max="7878" width="14.5703125" style="4" customWidth="1"/>
    <col min="7879" max="7879" width="13" style="4" customWidth="1"/>
    <col min="7880" max="7880" width="15" style="4" customWidth="1"/>
    <col min="7881" max="7882" width="12.140625" style="4" customWidth="1"/>
    <col min="7883" max="7883" width="12" style="4" customWidth="1"/>
    <col min="7884" max="7884" width="13.5703125" style="4" customWidth="1"/>
    <col min="7885" max="7885" width="14" style="4" customWidth="1"/>
    <col min="7886" max="7886" width="12.28515625" style="4" customWidth="1"/>
    <col min="7887" max="7887" width="14.140625" style="4" customWidth="1"/>
    <col min="7888" max="7888" width="13" style="4" customWidth="1"/>
    <col min="7889" max="7889" width="13.5703125" style="4" customWidth="1"/>
    <col min="7890" max="7890" width="12.42578125" style="4" customWidth="1"/>
    <col min="7891" max="7891" width="12.5703125" style="4" customWidth="1"/>
    <col min="7892" max="7892" width="11.7109375" style="4" customWidth="1"/>
    <col min="7893" max="7893" width="13.7109375" style="4" customWidth="1"/>
    <col min="7894" max="7894" width="13.28515625" style="4" customWidth="1"/>
    <col min="7895" max="7895" width="13.140625" style="4" customWidth="1"/>
    <col min="7896" max="7896" width="12" style="4" customWidth="1"/>
    <col min="7897" max="7897" width="12.140625" style="4" customWidth="1"/>
    <col min="7898" max="7898" width="12.28515625" style="4" customWidth="1"/>
    <col min="7899" max="7899" width="12.140625" style="4" customWidth="1"/>
    <col min="7900" max="7900" width="12.5703125" style="4" customWidth="1"/>
    <col min="7901" max="8117" width="9.140625" style="4"/>
    <col min="8118" max="8118" width="25.42578125" style="4" customWidth="1"/>
    <col min="8119" max="8119" width="56.28515625" style="4" customWidth="1"/>
    <col min="8120" max="8120" width="14" style="4" customWidth="1"/>
    <col min="8121" max="8122" width="14.5703125" style="4" customWidth="1"/>
    <col min="8123" max="8123" width="14.140625" style="4" customWidth="1"/>
    <col min="8124" max="8124" width="15.140625" style="4" customWidth="1"/>
    <col min="8125" max="8125" width="13.85546875" style="4" customWidth="1"/>
    <col min="8126" max="8127" width="14.7109375" style="4" customWidth="1"/>
    <col min="8128" max="8128" width="12.85546875" style="4" customWidth="1"/>
    <col min="8129" max="8129" width="13.5703125" style="4" customWidth="1"/>
    <col min="8130" max="8130" width="12.7109375" style="4" customWidth="1"/>
    <col min="8131" max="8131" width="13.42578125" style="4" customWidth="1"/>
    <col min="8132" max="8132" width="13.140625" style="4" customWidth="1"/>
    <col min="8133" max="8133" width="14.7109375" style="4" customWidth="1"/>
    <col min="8134" max="8134" width="14.5703125" style="4" customWidth="1"/>
    <col min="8135" max="8135" width="13" style="4" customWidth="1"/>
    <col min="8136" max="8136" width="15" style="4" customWidth="1"/>
    <col min="8137" max="8138" width="12.140625" style="4" customWidth="1"/>
    <col min="8139" max="8139" width="12" style="4" customWidth="1"/>
    <col min="8140" max="8140" width="13.5703125" style="4" customWidth="1"/>
    <col min="8141" max="8141" width="14" style="4" customWidth="1"/>
    <col min="8142" max="8142" width="12.28515625" style="4" customWidth="1"/>
    <col min="8143" max="8143" width="14.140625" style="4" customWidth="1"/>
    <col min="8144" max="8144" width="13" style="4" customWidth="1"/>
    <col min="8145" max="8145" width="13.5703125" style="4" customWidth="1"/>
    <col min="8146" max="8146" width="12.42578125" style="4" customWidth="1"/>
    <col min="8147" max="8147" width="12.5703125" style="4" customWidth="1"/>
    <col min="8148" max="8148" width="11.7109375" style="4" customWidth="1"/>
    <col min="8149" max="8149" width="13.7109375" style="4" customWidth="1"/>
    <col min="8150" max="8150" width="13.28515625" style="4" customWidth="1"/>
    <col min="8151" max="8151" width="13.140625" style="4" customWidth="1"/>
    <col min="8152" max="8152" width="12" style="4" customWidth="1"/>
    <col min="8153" max="8153" width="12.140625" style="4" customWidth="1"/>
    <col min="8154" max="8154" width="12.28515625" style="4" customWidth="1"/>
    <col min="8155" max="8155" width="12.140625" style="4" customWidth="1"/>
    <col min="8156" max="8156" width="12.5703125" style="4" customWidth="1"/>
    <col min="8157" max="8373" width="9.140625" style="4"/>
    <col min="8374" max="8374" width="25.42578125" style="4" customWidth="1"/>
    <col min="8375" max="8375" width="56.28515625" style="4" customWidth="1"/>
    <col min="8376" max="8376" width="14" style="4" customWidth="1"/>
    <col min="8377" max="8378" width="14.5703125" style="4" customWidth="1"/>
    <col min="8379" max="8379" width="14.140625" style="4" customWidth="1"/>
    <col min="8380" max="8380" width="15.140625" style="4" customWidth="1"/>
    <col min="8381" max="8381" width="13.85546875" style="4" customWidth="1"/>
    <col min="8382" max="8383" width="14.7109375" style="4" customWidth="1"/>
    <col min="8384" max="8384" width="12.85546875" style="4" customWidth="1"/>
    <col min="8385" max="8385" width="13.5703125" style="4" customWidth="1"/>
    <col min="8386" max="8386" width="12.7109375" style="4" customWidth="1"/>
    <col min="8387" max="8387" width="13.42578125" style="4" customWidth="1"/>
    <col min="8388" max="8388" width="13.140625" style="4" customWidth="1"/>
    <col min="8389" max="8389" width="14.7109375" style="4" customWidth="1"/>
    <col min="8390" max="8390" width="14.5703125" style="4" customWidth="1"/>
    <col min="8391" max="8391" width="13" style="4" customWidth="1"/>
    <col min="8392" max="8392" width="15" style="4" customWidth="1"/>
    <col min="8393" max="8394" width="12.140625" style="4" customWidth="1"/>
    <col min="8395" max="8395" width="12" style="4" customWidth="1"/>
    <col min="8396" max="8396" width="13.5703125" style="4" customWidth="1"/>
    <col min="8397" max="8397" width="14" style="4" customWidth="1"/>
    <col min="8398" max="8398" width="12.28515625" style="4" customWidth="1"/>
    <col min="8399" max="8399" width="14.140625" style="4" customWidth="1"/>
    <col min="8400" max="8400" width="13" style="4" customWidth="1"/>
    <col min="8401" max="8401" width="13.5703125" style="4" customWidth="1"/>
    <col min="8402" max="8402" width="12.42578125" style="4" customWidth="1"/>
    <col min="8403" max="8403" width="12.5703125" style="4" customWidth="1"/>
    <col min="8404" max="8404" width="11.7109375" style="4" customWidth="1"/>
    <col min="8405" max="8405" width="13.7109375" style="4" customWidth="1"/>
    <col min="8406" max="8406" width="13.28515625" style="4" customWidth="1"/>
    <col min="8407" max="8407" width="13.140625" style="4" customWidth="1"/>
    <col min="8408" max="8408" width="12" style="4" customWidth="1"/>
    <col min="8409" max="8409" width="12.140625" style="4" customWidth="1"/>
    <col min="8410" max="8410" width="12.28515625" style="4" customWidth="1"/>
    <col min="8411" max="8411" width="12.140625" style="4" customWidth="1"/>
    <col min="8412" max="8412" width="12.5703125" style="4" customWidth="1"/>
    <col min="8413" max="8629" width="9.140625" style="4"/>
    <col min="8630" max="8630" width="25.42578125" style="4" customWidth="1"/>
    <col min="8631" max="8631" width="56.28515625" style="4" customWidth="1"/>
    <col min="8632" max="8632" width="14" style="4" customWidth="1"/>
    <col min="8633" max="8634" width="14.5703125" style="4" customWidth="1"/>
    <col min="8635" max="8635" width="14.140625" style="4" customWidth="1"/>
    <col min="8636" max="8636" width="15.140625" style="4" customWidth="1"/>
    <col min="8637" max="8637" width="13.85546875" style="4" customWidth="1"/>
    <col min="8638" max="8639" width="14.7109375" style="4" customWidth="1"/>
    <col min="8640" max="8640" width="12.85546875" style="4" customWidth="1"/>
    <col min="8641" max="8641" width="13.5703125" style="4" customWidth="1"/>
    <col min="8642" max="8642" width="12.7109375" style="4" customWidth="1"/>
    <col min="8643" max="8643" width="13.42578125" style="4" customWidth="1"/>
    <col min="8644" max="8644" width="13.140625" style="4" customWidth="1"/>
    <col min="8645" max="8645" width="14.7109375" style="4" customWidth="1"/>
    <col min="8646" max="8646" width="14.5703125" style="4" customWidth="1"/>
    <col min="8647" max="8647" width="13" style="4" customWidth="1"/>
    <col min="8648" max="8648" width="15" style="4" customWidth="1"/>
    <col min="8649" max="8650" width="12.140625" style="4" customWidth="1"/>
    <col min="8651" max="8651" width="12" style="4" customWidth="1"/>
    <col min="8652" max="8652" width="13.5703125" style="4" customWidth="1"/>
    <col min="8653" max="8653" width="14" style="4" customWidth="1"/>
    <col min="8654" max="8654" width="12.28515625" style="4" customWidth="1"/>
    <col min="8655" max="8655" width="14.140625" style="4" customWidth="1"/>
    <col min="8656" max="8656" width="13" style="4" customWidth="1"/>
    <col min="8657" max="8657" width="13.5703125" style="4" customWidth="1"/>
    <col min="8658" max="8658" width="12.42578125" style="4" customWidth="1"/>
    <col min="8659" max="8659" width="12.5703125" style="4" customWidth="1"/>
    <col min="8660" max="8660" width="11.7109375" style="4" customWidth="1"/>
    <col min="8661" max="8661" width="13.7109375" style="4" customWidth="1"/>
    <col min="8662" max="8662" width="13.28515625" style="4" customWidth="1"/>
    <col min="8663" max="8663" width="13.140625" style="4" customWidth="1"/>
    <col min="8664" max="8664" width="12" style="4" customWidth="1"/>
    <col min="8665" max="8665" width="12.140625" style="4" customWidth="1"/>
    <col min="8666" max="8666" width="12.28515625" style="4" customWidth="1"/>
    <col min="8667" max="8667" width="12.140625" style="4" customWidth="1"/>
    <col min="8668" max="8668" width="12.5703125" style="4" customWidth="1"/>
    <col min="8669" max="8885" width="9.140625" style="4"/>
    <col min="8886" max="8886" width="25.42578125" style="4" customWidth="1"/>
    <col min="8887" max="8887" width="56.28515625" style="4" customWidth="1"/>
    <col min="8888" max="8888" width="14" style="4" customWidth="1"/>
    <col min="8889" max="8890" width="14.5703125" style="4" customWidth="1"/>
    <col min="8891" max="8891" width="14.140625" style="4" customWidth="1"/>
    <col min="8892" max="8892" width="15.140625" style="4" customWidth="1"/>
    <col min="8893" max="8893" width="13.85546875" style="4" customWidth="1"/>
    <col min="8894" max="8895" width="14.7109375" style="4" customWidth="1"/>
    <col min="8896" max="8896" width="12.85546875" style="4" customWidth="1"/>
    <col min="8897" max="8897" width="13.5703125" style="4" customWidth="1"/>
    <col min="8898" max="8898" width="12.7109375" style="4" customWidth="1"/>
    <col min="8899" max="8899" width="13.42578125" style="4" customWidth="1"/>
    <col min="8900" max="8900" width="13.140625" style="4" customWidth="1"/>
    <col min="8901" max="8901" width="14.7109375" style="4" customWidth="1"/>
    <col min="8902" max="8902" width="14.5703125" style="4" customWidth="1"/>
    <col min="8903" max="8903" width="13" style="4" customWidth="1"/>
    <col min="8904" max="8904" width="15" style="4" customWidth="1"/>
    <col min="8905" max="8906" width="12.140625" style="4" customWidth="1"/>
    <col min="8907" max="8907" width="12" style="4" customWidth="1"/>
    <col min="8908" max="8908" width="13.5703125" style="4" customWidth="1"/>
    <col min="8909" max="8909" width="14" style="4" customWidth="1"/>
    <col min="8910" max="8910" width="12.28515625" style="4" customWidth="1"/>
    <col min="8911" max="8911" width="14.140625" style="4" customWidth="1"/>
    <col min="8912" max="8912" width="13" style="4" customWidth="1"/>
    <col min="8913" max="8913" width="13.5703125" style="4" customWidth="1"/>
    <col min="8914" max="8914" width="12.42578125" style="4" customWidth="1"/>
    <col min="8915" max="8915" width="12.5703125" style="4" customWidth="1"/>
    <col min="8916" max="8916" width="11.7109375" style="4" customWidth="1"/>
    <col min="8917" max="8917" width="13.7109375" style="4" customWidth="1"/>
    <col min="8918" max="8918" width="13.28515625" style="4" customWidth="1"/>
    <col min="8919" max="8919" width="13.140625" style="4" customWidth="1"/>
    <col min="8920" max="8920" width="12" style="4" customWidth="1"/>
    <col min="8921" max="8921" width="12.140625" style="4" customWidth="1"/>
    <col min="8922" max="8922" width="12.28515625" style="4" customWidth="1"/>
    <col min="8923" max="8923" width="12.140625" style="4" customWidth="1"/>
    <col min="8924" max="8924" width="12.5703125" style="4" customWidth="1"/>
    <col min="8925" max="9141" width="9.140625" style="4"/>
    <col min="9142" max="9142" width="25.42578125" style="4" customWidth="1"/>
    <col min="9143" max="9143" width="56.28515625" style="4" customWidth="1"/>
    <col min="9144" max="9144" width="14" style="4" customWidth="1"/>
    <col min="9145" max="9146" width="14.5703125" style="4" customWidth="1"/>
    <col min="9147" max="9147" width="14.140625" style="4" customWidth="1"/>
    <col min="9148" max="9148" width="15.140625" style="4" customWidth="1"/>
    <col min="9149" max="9149" width="13.85546875" style="4" customWidth="1"/>
    <col min="9150" max="9151" width="14.7109375" style="4" customWidth="1"/>
    <col min="9152" max="9152" width="12.85546875" style="4" customWidth="1"/>
    <col min="9153" max="9153" width="13.5703125" style="4" customWidth="1"/>
    <col min="9154" max="9154" width="12.7109375" style="4" customWidth="1"/>
    <col min="9155" max="9155" width="13.42578125" style="4" customWidth="1"/>
    <col min="9156" max="9156" width="13.140625" style="4" customWidth="1"/>
    <col min="9157" max="9157" width="14.7109375" style="4" customWidth="1"/>
    <col min="9158" max="9158" width="14.5703125" style="4" customWidth="1"/>
    <col min="9159" max="9159" width="13" style="4" customWidth="1"/>
    <col min="9160" max="9160" width="15" style="4" customWidth="1"/>
    <col min="9161" max="9162" width="12.140625" style="4" customWidth="1"/>
    <col min="9163" max="9163" width="12" style="4" customWidth="1"/>
    <col min="9164" max="9164" width="13.5703125" style="4" customWidth="1"/>
    <col min="9165" max="9165" width="14" style="4" customWidth="1"/>
    <col min="9166" max="9166" width="12.28515625" style="4" customWidth="1"/>
    <col min="9167" max="9167" width="14.140625" style="4" customWidth="1"/>
    <col min="9168" max="9168" width="13" style="4" customWidth="1"/>
    <col min="9169" max="9169" width="13.5703125" style="4" customWidth="1"/>
    <col min="9170" max="9170" width="12.42578125" style="4" customWidth="1"/>
    <col min="9171" max="9171" width="12.5703125" style="4" customWidth="1"/>
    <col min="9172" max="9172" width="11.7109375" style="4" customWidth="1"/>
    <col min="9173" max="9173" width="13.7109375" style="4" customWidth="1"/>
    <col min="9174" max="9174" width="13.28515625" style="4" customWidth="1"/>
    <col min="9175" max="9175" width="13.140625" style="4" customWidth="1"/>
    <col min="9176" max="9176" width="12" style="4" customWidth="1"/>
    <col min="9177" max="9177" width="12.140625" style="4" customWidth="1"/>
    <col min="9178" max="9178" width="12.28515625" style="4" customWidth="1"/>
    <col min="9179" max="9179" width="12.140625" style="4" customWidth="1"/>
    <col min="9180" max="9180" width="12.5703125" style="4" customWidth="1"/>
    <col min="9181" max="9397" width="9.140625" style="4"/>
    <col min="9398" max="9398" width="25.42578125" style="4" customWidth="1"/>
    <col min="9399" max="9399" width="56.28515625" style="4" customWidth="1"/>
    <col min="9400" max="9400" width="14" style="4" customWidth="1"/>
    <col min="9401" max="9402" width="14.5703125" style="4" customWidth="1"/>
    <col min="9403" max="9403" width="14.140625" style="4" customWidth="1"/>
    <col min="9404" max="9404" width="15.140625" style="4" customWidth="1"/>
    <col min="9405" max="9405" width="13.85546875" style="4" customWidth="1"/>
    <col min="9406" max="9407" width="14.7109375" style="4" customWidth="1"/>
    <col min="9408" max="9408" width="12.85546875" style="4" customWidth="1"/>
    <col min="9409" max="9409" width="13.5703125" style="4" customWidth="1"/>
    <col min="9410" max="9410" width="12.7109375" style="4" customWidth="1"/>
    <col min="9411" max="9411" width="13.42578125" style="4" customWidth="1"/>
    <col min="9412" max="9412" width="13.140625" style="4" customWidth="1"/>
    <col min="9413" max="9413" width="14.7109375" style="4" customWidth="1"/>
    <col min="9414" max="9414" width="14.5703125" style="4" customWidth="1"/>
    <col min="9415" max="9415" width="13" style="4" customWidth="1"/>
    <col min="9416" max="9416" width="15" style="4" customWidth="1"/>
    <col min="9417" max="9418" width="12.140625" style="4" customWidth="1"/>
    <col min="9419" max="9419" width="12" style="4" customWidth="1"/>
    <col min="9420" max="9420" width="13.5703125" style="4" customWidth="1"/>
    <col min="9421" max="9421" width="14" style="4" customWidth="1"/>
    <col min="9422" max="9422" width="12.28515625" style="4" customWidth="1"/>
    <col min="9423" max="9423" width="14.140625" style="4" customWidth="1"/>
    <col min="9424" max="9424" width="13" style="4" customWidth="1"/>
    <col min="9425" max="9425" width="13.5703125" style="4" customWidth="1"/>
    <col min="9426" max="9426" width="12.42578125" style="4" customWidth="1"/>
    <col min="9427" max="9427" width="12.5703125" style="4" customWidth="1"/>
    <col min="9428" max="9428" width="11.7109375" style="4" customWidth="1"/>
    <col min="9429" max="9429" width="13.7109375" style="4" customWidth="1"/>
    <col min="9430" max="9430" width="13.28515625" style="4" customWidth="1"/>
    <col min="9431" max="9431" width="13.140625" style="4" customWidth="1"/>
    <col min="9432" max="9432" width="12" style="4" customWidth="1"/>
    <col min="9433" max="9433" width="12.140625" style="4" customWidth="1"/>
    <col min="9434" max="9434" width="12.28515625" style="4" customWidth="1"/>
    <col min="9435" max="9435" width="12.140625" style="4" customWidth="1"/>
    <col min="9436" max="9436" width="12.5703125" style="4" customWidth="1"/>
    <col min="9437" max="9653" width="9.140625" style="4"/>
    <col min="9654" max="9654" width="25.42578125" style="4" customWidth="1"/>
    <col min="9655" max="9655" width="56.28515625" style="4" customWidth="1"/>
    <col min="9656" max="9656" width="14" style="4" customWidth="1"/>
    <col min="9657" max="9658" width="14.5703125" style="4" customWidth="1"/>
    <col min="9659" max="9659" width="14.140625" style="4" customWidth="1"/>
    <col min="9660" max="9660" width="15.140625" style="4" customWidth="1"/>
    <col min="9661" max="9661" width="13.85546875" style="4" customWidth="1"/>
    <col min="9662" max="9663" width="14.7109375" style="4" customWidth="1"/>
    <col min="9664" max="9664" width="12.85546875" style="4" customWidth="1"/>
    <col min="9665" max="9665" width="13.5703125" style="4" customWidth="1"/>
    <col min="9666" max="9666" width="12.7109375" style="4" customWidth="1"/>
    <col min="9667" max="9667" width="13.42578125" style="4" customWidth="1"/>
    <col min="9668" max="9668" width="13.140625" style="4" customWidth="1"/>
    <col min="9669" max="9669" width="14.7109375" style="4" customWidth="1"/>
    <col min="9670" max="9670" width="14.5703125" style="4" customWidth="1"/>
    <col min="9671" max="9671" width="13" style="4" customWidth="1"/>
    <col min="9672" max="9672" width="15" style="4" customWidth="1"/>
    <col min="9673" max="9674" width="12.140625" style="4" customWidth="1"/>
    <col min="9675" max="9675" width="12" style="4" customWidth="1"/>
    <col min="9676" max="9676" width="13.5703125" style="4" customWidth="1"/>
    <col min="9677" max="9677" width="14" style="4" customWidth="1"/>
    <col min="9678" max="9678" width="12.28515625" style="4" customWidth="1"/>
    <col min="9679" max="9679" width="14.140625" style="4" customWidth="1"/>
    <col min="9680" max="9680" width="13" style="4" customWidth="1"/>
    <col min="9681" max="9681" width="13.5703125" style="4" customWidth="1"/>
    <col min="9682" max="9682" width="12.42578125" style="4" customWidth="1"/>
    <col min="9683" max="9683" width="12.5703125" style="4" customWidth="1"/>
    <col min="9684" max="9684" width="11.7109375" style="4" customWidth="1"/>
    <col min="9685" max="9685" width="13.7109375" style="4" customWidth="1"/>
    <col min="9686" max="9686" width="13.28515625" style="4" customWidth="1"/>
    <col min="9687" max="9687" width="13.140625" style="4" customWidth="1"/>
    <col min="9688" max="9688" width="12" style="4" customWidth="1"/>
    <col min="9689" max="9689" width="12.140625" style="4" customWidth="1"/>
    <col min="9690" max="9690" width="12.28515625" style="4" customWidth="1"/>
    <col min="9691" max="9691" width="12.140625" style="4" customWidth="1"/>
    <col min="9692" max="9692" width="12.5703125" style="4" customWidth="1"/>
    <col min="9693" max="9909" width="9.140625" style="4"/>
    <col min="9910" max="9910" width="25.42578125" style="4" customWidth="1"/>
    <col min="9911" max="9911" width="56.28515625" style="4" customWidth="1"/>
    <col min="9912" max="9912" width="14" style="4" customWidth="1"/>
    <col min="9913" max="9914" width="14.5703125" style="4" customWidth="1"/>
    <col min="9915" max="9915" width="14.140625" style="4" customWidth="1"/>
    <col min="9916" max="9916" width="15.140625" style="4" customWidth="1"/>
    <col min="9917" max="9917" width="13.85546875" style="4" customWidth="1"/>
    <col min="9918" max="9919" width="14.7109375" style="4" customWidth="1"/>
    <col min="9920" max="9920" width="12.85546875" style="4" customWidth="1"/>
    <col min="9921" max="9921" width="13.5703125" style="4" customWidth="1"/>
    <col min="9922" max="9922" width="12.7109375" style="4" customWidth="1"/>
    <col min="9923" max="9923" width="13.42578125" style="4" customWidth="1"/>
    <col min="9924" max="9924" width="13.140625" style="4" customWidth="1"/>
    <col min="9925" max="9925" width="14.7109375" style="4" customWidth="1"/>
    <col min="9926" max="9926" width="14.5703125" style="4" customWidth="1"/>
    <col min="9927" max="9927" width="13" style="4" customWidth="1"/>
    <col min="9928" max="9928" width="15" style="4" customWidth="1"/>
    <col min="9929" max="9930" width="12.140625" style="4" customWidth="1"/>
    <col min="9931" max="9931" width="12" style="4" customWidth="1"/>
    <col min="9932" max="9932" width="13.5703125" style="4" customWidth="1"/>
    <col min="9933" max="9933" width="14" style="4" customWidth="1"/>
    <col min="9934" max="9934" width="12.28515625" style="4" customWidth="1"/>
    <col min="9935" max="9935" width="14.140625" style="4" customWidth="1"/>
    <col min="9936" max="9936" width="13" style="4" customWidth="1"/>
    <col min="9937" max="9937" width="13.5703125" style="4" customWidth="1"/>
    <col min="9938" max="9938" width="12.42578125" style="4" customWidth="1"/>
    <col min="9939" max="9939" width="12.5703125" style="4" customWidth="1"/>
    <col min="9940" max="9940" width="11.7109375" style="4" customWidth="1"/>
    <col min="9941" max="9941" width="13.7109375" style="4" customWidth="1"/>
    <col min="9942" max="9942" width="13.28515625" style="4" customWidth="1"/>
    <col min="9943" max="9943" width="13.140625" style="4" customWidth="1"/>
    <col min="9944" max="9944" width="12" style="4" customWidth="1"/>
    <col min="9945" max="9945" width="12.140625" style="4" customWidth="1"/>
    <col min="9946" max="9946" width="12.28515625" style="4" customWidth="1"/>
    <col min="9947" max="9947" width="12.140625" style="4" customWidth="1"/>
    <col min="9948" max="9948" width="12.5703125" style="4" customWidth="1"/>
    <col min="9949" max="10165" width="9.140625" style="4"/>
    <col min="10166" max="10166" width="25.42578125" style="4" customWidth="1"/>
    <col min="10167" max="10167" width="56.28515625" style="4" customWidth="1"/>
    <col min="10168" max="10168" width="14" style="4" customWidth="1"/>
    <col min="10169" max="10170" width="14.5703125" style="4" customWidth="1"/>
    <col min="10171" max="10171" width="14.140625" style="4" customWidth="1"/>
    <col min="10172" max="10172" width="15.140625" style="4" customWidth="1"/>
    <col min="10173" max="10173" width="13.85546875" style="4" customWidth="1"/>
    <col min="10174" max="10175" width="14.7109375" style="4" customWidth="1"/>
    <col min="10176" max="10176" width="12.85546875" style="4" customWidth="1"/>
    <col min="10177" max="10177" width="13.5703125" style="4" customWidth="1"/>
    <col min="10178" max="10178" width="12.7109375" style="4" customWidth="1"/>
    <col min="10179" max="10179" width="13.42578125" style="4" customWidth="1"/>
    <col min="10180" max="10180" width="13.140625" style="4" customWidth="1"/>
    <col min="10181" max="10181" width="14.7109375" style="4" customWidth="1"/>
    <col min="10182" max="10182" width="14.5703125" style="4" customWidth="1"/>
    <col min="10183" max="10183" width="13" style="4" customWidth="1"/>
    <col min="10184" max="10184" width="15" style="4" customWidth="1"/>
    <col min="10185" max="10186" width="12.140625" style="4" customWidth="1"/>
    <col min="10187" max="10187" width="12" style="4" customWidth="1"/>
    <col min="10188" max="10188" width="13.5703125" style="4" customWidth="1"/>
    <col min="10189" max="10189" width="14" style="4" customWidth="1"/>
    <col min="10190" max="10190" width="12.28515625" style="4" customWidth="1"/>
    <col min="10191" max="10191" width="14.140625" style="4" customWidth="1"/>
    <col min="10192" max="10192" width="13" style="4" customWidth="1"/>
    <col min="10193" max="10193" width="13.5703125" style="4" customWidth="1"/>
    <col min="10194" max="10194" width="12.42578125" style="4" customWidth="1"/>
    <col min="10195" max="10195" width="12.5703125" style="4" customWidth="1"/>
    <col min="10196" max="10196" width="11.7109375" style="4" customWidth="1"/>
    <col min="10197" max="10197" width="13.7109375" style="4" customWidth="1"/>
    <col min="10198" max="10198" width="13.28515625" style="4" customWidth="1"/>
    <col min="10199" max="10199" width="13.140625" style="4" customWidth="1"/>
    <col min="10200" max="10200" width="12" style="4" customWidth="1"/>
    <col min="10201" max="10201" width="12.140625" style="4" customWidth="1"/>
    <col min="10202" max="10202" width="12.28515625" style="4" customWidth="1"/>
    <col min="10203" max="10203" width="12.140625" style="4" customWidth="1"/>
    <col min="10204" max="10204" width="12.5703125" style="4" customWidth="1"/>
    <col min="10205" max="10421" width="9.140625" style="4"/>
    <col min="10422" max="10422" width="25.42578125" style="4" customWidth="1"/>
    <col min="10423" max="10423" width="56.28515625" style="4" customWidth="1"/>
    <col min="10424" max="10424" width="14" style="4" customWidth="1"/>
    <col min="10425" max="10426" width="14.5703125" style="4" customWidth="1"/>
    <col min="10427" max="10427" width="14.140625" style="4" customWidth="1"/>
    <col min="10428" max="10428" width="15.140625" style="4" customWidth="1"/>
    <col min="10429" max="10429" width="13.85546875" style="4" customWidth="1"/>
    <col min="10430" max="10431" width="14.7109375" style="4" customWidth="1"/>
    <col min="10432" max="10432" width="12.85546875" style="4" customWidth="1"/>
    <col min="10433" max="10433" width="13.5703125" style="4" customWidth="1"/>
    <col min="10434" max="10434" width="12.7109375" style="4" customWidth="1"/>
    <col min="10435" max="10435" width="13.42578125" style="4" customWidth="1"/>
    <col min="10436" max="10436" width="13.140625" style="4" customWidth="1"/>
    <col min="10437" max="10437" width="14.7109375" style="4" customWidth="1"/>
    <col min="10438" max="10438" width="14.5703125" style="4" customWidth="1"/>
    <col min="10439" max="10439" width="13" style="4" customWidth="1"/>
    <col min="10440" max="10440" width="15" style="4" customWidth="1"/>
    <col min="10441" max="10442" width="12.140625" style="4" customWidth="1"/>
    <col min="10443" max="10443" width="12" style="4" customWidth="1"/>
    <col min="10444" max="10444" width="13.5703125" style="4" customWidth="1"/>
    <col min="10445" max="10445" width="14" style="4" customWidth="1"/>
    <col min="10446" max="10446" width="12.28515625" style="4" customWidth="1"/>
    <col min="10447" max="10447" width="14.140625" style="4" customWidth="1"/>
    <col min="10448" max="10448" width="13" style="4" customWidth="1"/>
    <col min="10449" max="10449" width="13.5703125" style="4" customWidth="1"/>
    <col min="10450" max="10450" width="12.42578125" style="4" customWidth="1"/>
    <col min="10451" max="10451" width="12.5703125" style="4" customWidth="1"/>
    <col min="10452" max="10452" width="11.7109375" style="4" customWidth="1"/>
    <col min="10453" max="10453" width="13.7109375" style="4" customWidth="1"/>
    <col min="10454" max="10454" width="13.28515625" style="4" customWidth="1"/>
    <col min="10455" max="10455" width="13.140625" style="4" customWidth="1"/>
    <col min="10456" max="10456" width="12" style="4" customWidth="1"/>
    <col min="10457" max="10457" width="12.140625" style="4" customWidth="1"/>
    <col min="10458" max="10458" width="12.28515625" style="4" customWidth="1"/>
    <col min="10459" max="10459" width="12.140625" style="4" customWidth="1"/>
    <col min="10460" max="10460" width="12.5703125" style="4" customWidth="1"/>
    <col min="10461" max="10677" width="9.140625" style="4"/>
    <col min="10678" max="10678" width="25.42578125" style="4" customWidth="1"/>
    <col min="10679" max="10679" width="56.28515625" style="4" customWidth="1"/>
    <col min="10680" max="10680" width="14" style="4" customWidth="1"/>
    <col min="10681" max="10682" width="14.5703125" style="4" customWidth="1"/>
    <col min="10683" max="10683" width="14.140625" style="4" customWidth="1"/>
    <col min="10684" max="10684" width="15.140625" style="4" customWidth="1"/>
    <col min="10685" max="10685" width="13.85546875" style="4" customWidth="1"/>
    <col min="10686" max="10687" width="14.7109375" style="4" customWidth="1"/>
    <col min="10688" max="10688" width="12.85546875" style="4" customWidth="1"/>
    <col min="10689" max="10689" width="13.5703125" style="4" customWidth="1"/>
    <col min="10690" max="10690" width="12.7109375" style="4" customWidth="1"/>
    <col min="10691" max="10691" width="13.42578125" style="4" customWidth="1"/>
    <col min="10692" max="10692" width="13.140625" style="4" customWidth="1"/>
    <col min="10693" max="10693" width="14.7109375" style="4" customWidth="1"/>
    <col min="10694" max="10694" width="14.5703125" style="4" customWidth="1"/>
    <col min="10695" max="10695" width="13" style="4" customWidth="1"/>
    <col min="10696" max="10696" width="15" style="4" customWidth="1"/>
    <col min="10697" max="10698" width="12.140625" style="4" customWidth="1"/>
    <col min="10699" max="10699" width="12" style="4" customWidth="1"/>
    <col min="10700" max="10700" width="13.5703125" style="4" customWidth="1"/>
    <col min="10701" max="10701" width="14" style="4" customWidth="1"/>
    <col min="10702" max="10702" width="12.28515625" style="4" customWidth="1"/>
    <col min="10703" max="10703" width="14.140625" style="4" customWidth="1"/>
    <col min="10704" max="10704" width="13" style="4" customWidth="1"/>
    <col min="10705" max="10705" width="13.5703125" style="4" customWidth="1"/>
    <col min="10706" max="10706" width="12.42578125" style="4" customWidth="1"/>
    <col min="10707" max="10707" width="12.5703125" style="4" customWidth="1"/>
    <col min="10708" max="10708" width="11.7109375" style="4" customWidth="1"/>
    <col min="10709" max="10709" width="13.7109375" style="4" customWidth="1"/>
    <col min="10710" max="10710" width="13.28515625" style="4" customWidth="1"/>
    <col min="10711" max="10711" width="13.140625" style="4" customWidth="1"/>
    <col min="10712" max="10712" width="12" style="4" customWidth="1"/>
    <col min="10713" max="10713" width="12.140625" style="4" customWidth="1"/>
    <col min="10714" max="10714" width="12.28515625" style="4" customWidth="1"/>
    <col min="10715" max="10715" width="12.140625" style="4" customWidth="1"/>
    <col min="10716" max="10716" width="12.5703125" style="4" customWidth="1"/>
    <col min="10717" max="10933" width="9.140625" style="4"/>
    <col min="10934" max="10934" width="25.42578125" style="4" customWidth="1"/>
    <col min="10935" max="10935" width="56.28515625" style="4" customWidth="1"/>
    <col min="10936" max="10936" width="14" style="4" customWidth="1"/>
    <col min="10937" max="10938" width="14.5703125" style="4" customWidth="1"/>
    <col min="10939" max="10939" width="14.140625" style="4" customWidth="1"/>
    <col min="10940" max="10940" width="15.140625" style="4" customWidth="1"/>
    <col min="10941" max="10941" width="13.85546875" style="4" customWidth="1"/>
    <col min="10942" max="10943" width="14.7109375" style="4" customWidth="1"/>
    <col min="10944" max="10944" width="12.85546875" style="4" customWidth="1"/>
    <col min="10945" max="10945" width="13.5703125" style="4" customWidth="1"/>
    <col min="10946" max="10946" width="12.7109375" style="4" customWidth="1"/>
    <col min="10947" max="10947" width="13.42578125" style="4" customWidth="1"/>
    <col min="10948" max="10948" width="13.140625" style="4" customWidth="1"/>
    <col min="10949" max="10949" width="14.7109375" style="4" customWidth="1"/>
    <col min="10950" max="10950" width="14.5703125" style="4" customWidth="1"/>
    <col min="10951" max="10951" width="13" style="4" customWidth="1"/>
    <col min="10952" max="10952" width="15" style="4" customWidth="1"/>
    <col min="10953" max="10954" width="12.140625" style="4" customWidth="1"/>
    <col min="10955" max="10955" width="12" style="4" customWidth="1"/>
    <col min="10956" max="10956" width="13.5703125" style="4" customWidth="1"/>
    <col min="10957" max="10957" width="14" style="4" customWidth="1"/>
    <col min="10958" max="10958" width="12.28515625" style="4" customWidth="1"/>
    <col min="10959" max="10959" width="14.140625" style="4" customWidth="1"/>
    <col min="10960" max="10960" width="13" style="4" customWidth="1"/>
    <col min="10961" max="10961" width="13.5703125" style="4" customWidth="1"/>
    <col min="10962" max="10962" width="12.42578125" style="4" customWidth="1"/>
    <col min="10963" max="10963" width="12.5703125" style="4" customWidth="1"/>
    <col min="10964" max="10964" width="11.7109375" style="4" customWidth="1"/>
    <col min="10965" max="10965" width="13.7109375" style="4" customWidth="1"/>
    <col min="10966" max="10966" width="13.28515625" style="4" customWidth="1"/>
    <col min="10967" max="10967" width="13.140625" style="4" customWidth="1"/>
    <col min="10968" max="10968" width="12" style="4" customWidth="1"/>
    <col min="10969" max="10969" width="12.140625" style="4" customWidth="1"/>
    <col min="10970" max="10970" width="12.28515625" style="4" customWidth="1"/>
    <col min="10971" max="10971" width="12.140625" style="4" customWidth="1"/>
    <col min="10972" max="10972" width="12.5703125" style="4" customWidth="1"/>
    <col min="10973" max="11189" width="9.140625" style="4"/>
    <col min="11190" max="11190" width="25.42578125" style="4" customWidth="1"/>
    <col min="11191" max="11191" width="56.28515625" style="4" customWidth="1"/>
    <col min="11192" max="11192" width="14" style="4" customWidth="1"/>
    <col min="11193" max="11194" width="14.5703125" style="4" customWidth="1"/>
    <col min="11195" max="11195" width="14.140625" style="4" customWidth="1"/>
    <col min="11196" max="11196" width="15.140625" style="4" customWidth="1"/>
    <col min="11197" max="11197" width="13.85546875" style="4" customWidth="1"/>
    <col min="11198" max="11199" width="14.7109375" style="4" customWidth="1"/>
    <col min="11200" max="11200" width="12.85546875" style="4" customWidth="1"/>
    <col min="11201" max="11201" width="13.5703125" style="4" customWidth="1"/>
    <col min="11202" max="11202" width="12.7109375" style="4" customWidth="1"/>
    <col min="11203" max="11203" width="13.42578125" style="4" customWidth="1"/>
    <col min="11204" max="11204" width="13.140625" style="4" customWidth="1"/>
    <col min="11205" max="11205" width="14.7109375" style="4" customWidth="1"/>
    <col min="11206" max="11206" width="14.5703125" style="4" customWidth="1"/>
    <col min="11207" max="11207" width="13" style="4" customWidth="1"/>
    <col min="11208" max="11208" width="15" style="4" customWidth="1"/>
    <col min="11209" max="11210" width="12.140625" style="4" customWidth="1"/>
    <col min="11211" max="11211" width="12" style="4" customWidth="1"/>
    <col min="11212" max="11212" width="13.5703125" style="4" customWidth="1"/>
    <col min="11213" max="11213" width="14" style="4" customWidth="1"/>
    <col min="11214" max="11214" width="12.28515625" style="4" customWidth="1"/>
    <col min="11215" max="11215" width="14.140625" style="4" customWidth="1"/>
    <col min="11216" max="11216" width="13" style="4" customWidth="1"/>
    <col min="11217" max="11217" width="13.5703125" style="4" customWidth="1"/>
    <col min="11218" max="11218" width="12.42578125" style="4" customWidth="1"/>
    <col min="11219" max="11219" width="12.5703125" style="4" customWidth="1"/>
    <col min="11220" max="11220" width="11.7109375" style="4" customWidth="1"/>
    <col min="11221" max="11221" width="13.7109375" style="4" customWidth="1"/>
    <col min="11222" max="11222" width="13.28515625" style="4" customWidth="1"/>
    <col min="11223" max="11223" width="13.140625" style="4" customWidth="1"/>
    <col min="11224" max="11224" width="12" style="4" customWidth="1"/>
    <col min="11225" max="11225" width="12.140625" style="4" customWidth="1"/>
    <col min="11226" max="11226" width="12.28515625" style="4" customWidth="1"/>
    <col min="11227" max="11227" width="12.140625" style="4" customWidth="1"/>
    <col min="11228" max="11228" width="12.5703125" style="4" customWidth="1"/>
    <col min="11229" max="11445" width="9.140625" style="4"/>
    <col min="11446" max="11446" width="25.42578125" style="4" customWidth="1"/>
    <col min="11447" max="11447" width="56.28515625" style="4" customWidth="1"/>
    <col min="11448" max="11448" width="14" style="4" customWidth="1"/>
    <col min="11449" max="11450" width="14.5703125" style="4" customWidth="1"/>
    <col min="11451" max="11451" width="14.140625" style="4" customWidth="1"/>
    <col min="11452" max="11452" width="15.140625" style="4" customWidth="1"/>
    <col min="11453" max="11453" width="13.85546875" style="4" customWidth="1"/>
    <col min="11454" max="11455" width="14.7109375" style="4" customWidth="1"/>
    <col min="11456" max="11456" width="12.85546875" style="4" customWidth="1"/>
    <col min="11457" max="11457" width="13.5703125" style="4" customWidth="1"/>
    <col min="11458" max="11458" width="12.7109375" style="4" customWidth="1"/>
    <col min="11459" max="11459" width="13.42578125" style="4" customWidth="1"/>
    <col min="11460" max="11460" width="13.140625" style="4" customWidth="1"/>
    <col min="11461" max="11461" width="14.7109375" style="4" customWidth="1"/>
    <col min="11462" max="11462" width="14.5703125" style="4" customWidth="1"/>
    <col min="11463" max="11463" width="13" style="4" customWidth="1"/>
    <col min="11464" max="11464" width="15" style="4" customWidth="1"/>
    <col min="11465" max="11466" width="12.140625" style="4" customWidth="1"/>
    <col min="11467" max="11467" width="12" style="4" customWidth="1"/>
    <col min="11468" max="11468" width="13.5703125" style="4" customWidth="1"/>
    <col min="11469" max="11469" width="14" style="4" customWidth="1"/>
    <col min="11470" max="11470" width="12.28515625" style="4" customWidth="1"/>
    <col min="11471" max="11471" width="14.140625" style="4" customWidth="1"/>
    <col min="11472" max="11472" width="13" style="4" customWidth="1"/>
    <col min="11473" max="11473" width="13.5703125" style="4" customWidth="1"/>
    <col min="11474" max="11474" width="12.42578125" style="4" customWidth="1"/>
    <col min="11475" max="11475" width="12.5703125" style="4" customWidth="1"/>
    <col min="11476" max="11476" width="11.7109375" style="4" customWidth="1"/>
    <col min="11477" max="11477" width="13.7109375" style="4" customWidth="1"/>
    <col min="11478" max="11478" width="13.28515625" style="4" customWidth="1"/>
    <col min="11479" max="11479" width="13.140625" style="4" customWidth="1"/>
    <col min="11480" max="11480" width="12" style="4" customWidth="1"/>
    <col min="11481" max="11481" width="12.140625" style="4" customWidth="1"/>
    <col min="11482" max="11482" width="12.28515625" style="4" customWidth="1"/>
    <col min="11483" max="11483" width="12.140625" style="4" customWidth="1"/>
    <col min="11484" max="11484" width="12.5703125" style="4" customWidth="1"/>
    <col min="11485" max="11701" width="9.140625" style="4"/>
    <col min="11702" max="11702" width="25.42578125" style="4" customWidth="1"/>
    <col min="11703" max="11703" width="56.28515625" style="4" customWidth="1"/>
    <col min="11704" max="11704" width="14" style="4" customWidth="1"/>
    <col min="11705" max="11706" width="14.5703125" style="4" customWidth="1"/>
    <col min="11707" max="11707" width="14.140625" style="4" customWidth="1"/>
    <col min="11708" max="11708" width="15.140625" style="4" customWidth="1"/>
    <col min="11709" max="11709" width="13.85546875" style="4" customWidth="1"/>
    <col min="11710" max="11711" width="14.7109375" style="4" customWidth="1"/>
    <col min="11712" max="11712" width="12.85546875" style="4" customWidth="1"/>
    <col min="11713" max="11713" width="13.5703125" style="4" customWidth="1"/>
    <col min="11714" max="11714" width="12.7109375" style="4" customWidth="1"/>
    <col min="11715" max="11715" width="13.42578125" style="4" customWidth="1"/>
    <col min="11716" max="11716" width="13.140625" style="4" customWidth="1"/>
    <col min="11717" max="11717" width="14.7109375" style="4" customWidth="1"/>
    <col min="11718" max="11718" width="14.5703125" style="4" customWidth="1"/>
    <col min="11719" max="11719" width="13" style="4" customWidth="1"/>
    <col min="11720" max="11720" width="15" style="4" customWidth="1"/>
    <col min="11721" max="11722" width="12.140625" style="4" customWidth="1"/>
    <col min="11723" max="11723" width="12" style="4" customWidth="1"/>
    <col min="11724" max="11724" width="13.5703125" style="4" customWidth="1"/>
    <col min="11725" max="11725" width="14" style="4" customWidth="1"/>
    <col min="11726" max="11726" width="12.28515625" style="4" customWidth="1"/>
    <col min="11727" max="11727" width="14.140625" style="4" customWidth="1"/>
    <col min="11728" max="11728" width="13" style="4" customWidth="1"/>
    <col min="11729" max="11729" width="13.5703125" style="4" customWidth="1"/>
    <col min="11730" max="11730" width="12.42578125" style="4" customWidth="1"/>
    <col min="11731" max="11731" width="12.5703125" style="4" customWidth="1"/>
    <col min="11732" max="11732" width="11.7109375" style="4" customWidth="1"/>
    <col min="11733" max="11733" width="13.7109375" style="4" customWidth="1"/>
    <col min="11734" max="11734" width="13.28515625" style="4" customWidth="1"/>
    <col min="11735" max="11735" width="13.140625" style="4" customWidth="1"/>
    <col min="11736" max="11736" width="12" style="4" customWidth="1"/>
    <col min="11737" max="11737" width="12.140625" style="4" customWidth="1"/>
    <col min="11738" max="11738" width="12.28515625" style="4" customWidth="1"/>
    <col min="11739" max="11739" width="12.140625" style="4" customWidth="1"/>
    <col min="11740" max="11740" width="12.5703125" style="4" customWidth="1"/>
    <col min="11741" max="11957" width="9.140625" style="4"/>
    <col min="11958" max="11958" width="25.42578125" style="4" customWidth="1"/>
    <col min="11959" max="11959" width="56.28515625" style="4" customWidth="1"/>
    <col min="11960" max="11960" width="14" style="4" customWidth="1"/>
    <col min="11961" max="11962" width="14.5703125" style="4" customWidth="1"/>
    <col min="11963" max="11963" width="14.140625" style="4" customWidth="1"/>
    <col min="11964" max="11964" width="15.140625" style="4" customWidth="1"/>
    <col min="11965" max="11965" width="13.85546875" style="4" customWidth="1"/>
    <col min="11966" max="11967" width="14.7109375" style="4" customWidth="1"/>
    <col min="11968" max="11968" width="12.85546875" style="4" customWidth="1"/>
    <col min="11969" max="11969" width="13.5703125" style="4" customWidth="1"/>
    <col min="11970" max="11970" width="12.7109375" style="4" customWidth="1"/>
    <col min="11971" max="11971" width="13.42578125" style="4" customWidth="1"/>
    <col min="11972" max="11972" width="13.140625" style="4" customWidth="1"/>
    <col min="11973" max="11973" width="14.7109375" style="4" customWidth="1"/>
    <col min="11974" max="11974" width="14.5703125" style="4" customWidth="1"/>
    <col min="11975" max="11975" width="13" style="4" customWidth="1"/>
    <col min="11976" max="11976" width="15" style="4" customWidth="1"/>
    <col min="11977" max="11978" width="12.140625" style="4" customWidth="1"/>
    <col min="11979" max="11979" width="12" style="4" customWidth="1"/>
    <col min="11980" max="11980" width="13.5703125" style="4" customWidth="1"/>
    <col min="11981" max="11981" width="14" style="4" customWidth="1"/>
    <col min="11982" max="11982" width="12.28515625" style="4" customWidth="1"/>
    <col min="11983" max="11983" width="14.140625" style="4" customWidth="1"/>
    <col min="11984" max="11984" width="13" style="4" customWidth="1"/>
    <col min="11985" max="11985" width="13.5703125" style="4" customWidth="1"/>
    <col min="11986" max="11986" width="12.42578125" style="4" customWidth="1"/>
    <col min="11987" max="11987" width="12.5703125" style="4" customWidth="1"/>
    <col min="11988" max="11988" width="11.7109375" style="4" customWidth="1"/>
    <col min="11989" max="11989" width="13.7109375" style="4" customWidth="1"/>
    <col min="11990" max="11990" width="13.28515625" style="4" customWidth="1"/>
    <col min="11991" max="11991" width="13.140625" style="4" customWidth="1"/>
    <col min="11992" max="11992" width="12" style="4" customWidth="1"/>
    <col min="11993" max="11993" width="12.140625" style="4" customWidth="1"/>
    <col min="11994" max="11994" width="12.28515625" style="4" customWidth="1"/>
    <col min="11995" max="11995" width="12.140625" style="4" customWidth="1"/>
    <col min="11996" max="11996" width="12.5703125" style="4" customWidth="1"/>
    <col min="11997" max="12213" width="9.140625" style="4"/>
    <col min="12214" max="12214" width="25.42578125" style="4" customWidth="1"/>
    <col min="12215" max="12215" width="56.28515625" style="4" customWidth="1"/>
    <col min="12216" max="12216" width="14" style="4" customWidth="1"/>
    <col min="12217" max="12218" width="14.5703125" style="4" customWidth="1"/>
    <col min="12219" max="12219" width="14.140625" style="4" customWidth="1"/>
    <col min="12220" max="12220" width="15.140625" style="4" customWidth="1"/>
    <col min="12221" max="12221" width="13.85546875" style="4" customWidth="1"/>
    <col min="12222" max="12223" width="14.7109375" style="4" customWidth="1"/>
    <col min="12224" max="12224" width="12.85546875" style="4" customWidth="1"/>
    <col min="12225" max="12225" width="13.5703125" style="4" customWidth="1"/>
    <col min="12226" max="12226" width="12.7109375" style="4" customWidth="1"/>
    <col min="12227" max="12227" width="13.42578125" style="4" customWidth="1"/>
    <col min="12228" max="12228" width="13.140625" style="4" customWidth="1"/>
    <col min="12229" max="12229" width="14.7109375" style="4" customWidth="1"/>
    <col min="12230" max="12230" width="14.5703125" style="4" customWidth="1"/>
    <col min="12231" max="12231" width="13" style="4" customWidth="1"/>
    <col min="12232" max="12232" width="15" style="4" customWidth="1"/>
    <col min="12233" max="12234" width="12.140625" style="4" customWidth="1"/>
    <col min="12235" max="12235" width="12" style="4" customWidth="1"/>
    <col min="12236" max="12236" width="13.5703125" style="4" customWidth="1"/>
    <col min="12237" max="12237" width="14" style="4" customWidth="1"/>
    <col min="12238" max="12238" width="12.28515625" style="4" customWidth="1"/>
    <col min="12239" max="12239" width="14.140625" style="4" customWidth="1"/>
    <col min="12240" max="12240" width="13" style="4" customWidth="1"/>
    <col min="12241" max="12241" width="13.5703125" style="4" customWidth="1"/>
    <col min="12242" max="12242" width="12.42578125" style="4" customWidth="1"/>
    <col min="12243" max="12243" width="12.5703125" style="4" customWidth="1"/>
    <col min="12244" max="12244" width="11.7109375" style="4" customWidth="1"/>
    <col min="12245" max="12245" width="13.7109375" style="4" customWidth="1"/>
    <col min="12246" max="12246" width="13.28515625" style="4" customWidth="1"/>
    <col min="12247" max="12247" width="13.140625" style="4" customWidth="1"/>
    <col min="12248" max="12248" width="12" style="4" customWidth="1"/>
    <col min="12249" max="12249" width="12.140625" style="4" customWidth="1"/>
    <col min="12250" max="12250" width="12.28515625" style="4" customWidth="1"/>
    <col min="12251" max="12251" width="12.140625" style="4" customWidth="1"/>
    <col min="12252" max="12252" width="12.5703125" style="4" customWidth="1"/>
    <col min="12253" max="12469" width="9.140625" style="4"/>
    <col min="12470" max="12470" width="25.42578125" style="4" customWidth="1"/>
    <col min="12471" max="12471" width="56.28515625" style="4" customWidth="1"/>
    <col min="12472" max="12472" width="14" style="4" customWidth="1"/>
    <col min="12473" max="12474" width="14.5703125" style="4" customWidth="1"/>
    <col min="12475" max="12475" width="14.140625" style="4" customWidth="1"/>
    <col min="12476" max="12476" width="15.140625" style="4" customWidth="1"/>
    <col min="12477" max="12477" width="13.85546875" style="4" customWidth="1"/>
    <col min="12478" max="12479" width="14.7109375" style="4" customWidth="1"/>
    <col min="12480" max="12480" width="12.85546875" style="4" customWidth="1"/>
    <col min="12481" max="12481" width="13.5703125" style="4" customWidth="1"/>
    <col min="12482" max="12482" width="12.7109375" style="4" customWidth="1"/>
    <col min="12483" max="12483" width="13.42578125" style="4" customWidth="1"/>
    <col min="12484" max="12484" width="13.140625" style="4" customWidth="1"/>
    <col min="12485" max="12485" width="14.7109375" style="4" customWidth="1"/>
    <col min="12486" max="12486" width="14.5703125" style="4" customWidth="1"/>
    <col min="12487" max="12487" width="13" style="4" customWidth="1"/>
    <col min="12488" max="12488" width="15" style="4" customWidth="1"/>
    <col min="12489" max="12490" width="12.140625" style="4" customWidth="1"/>
    <col min="12491" max="12491" width="12" style="4" customWidth="1"/>
    <col min="12492" max="12492" width="13.5703125" style="4" customWidth="1"/>
    <col min="12493" max="12493" width="14" style="4" customWidth="1"/>
    <col min="12494" max="12494" width="12.28515625" style="4" customWidth="1"/>
    <col min="12495" max="12495" width="14.140625" style="4" customWidth="1"/>
    <col min="12496" max="12496" width="13" style="4" customWidth="1"/>
    <col min="12497" max="12497" width="13.5703125" style="4" customWidth="1"/>
    <col min="12498" max="12498" width="12.42578125" style="4" customWidth="1"/>
    <col min="12499" max="12499" width="12.5703125" style="4" customWidth="1"/>
    <col min="12500" max="12500" width="11.7109375" style="4" customWidth="1"/>
    <col min="12501" max="12501" width="13.7109375" style="4" customWidth="1"/>
    <col min="12502" max="12502" width="13.28515625" style="4" customWidth="1"/>
    <col min="12503" max="12503" width="13.140625" style="4" customWidth="1"/>
    <col min="12504" max="12504" width="12" style="4" customWidth="1"/>
    <col min="12505" max="12505" width="12.140625" style="4" customWidth="1"/>
    <col min="12506" max="12506" width="12.28515625" style="4" customWidth="1"/>
    <col min="12507" max="12507" width="12.140625" style="4" customWidth="1"/>
    <col min="12508" max="12508" width="12.5703125" style="4" customWidth="1"/>
    <col min="12509" max="12725" width="9.140625" style="4"/>
    <col min="12726" max="12726" width="25.42578125" style="4" customWidth="1"/>
    <col min="12727" max="12727" width="56.28515625" style="4" customWidth="1"/>
    <col min="12728" max="12728" width="14" style="4" customWidth="1"/>
    <col min="12729" max="12730" width="14.5703125" style="4" customWidth="1"/>
    <col min="12731" max="12731" width="14.140625" style="4" customWidth="1"/>
    <col min="12732" max="12732" width="15.140625" style="4" customWidth="1"/>
    <col min="12733" max="12733" width="13.85546875" style="4" customWidth="1"/>
    <col min="12734" max="12735" width="14.7109375" style="4" customWidth="1"/>
    <col min="12736" max="12736" width="12.85546875" style="4" customWidth="1"/>
    <col min="12737" max="12737" width="13.5703125" style="4" customWidth="1"/>
    <col min="12738" max="12738" width="12.7109375" style="4" customWidth="1"/>
    <col min="12739" max="12739" width="13.42578125" style="4" customWidth="1"/>
    <col min="12740" max="12740" width="13.140625" style="4" customWidth="1"/>
    <col min="12741" max="12741" width="14.7109375" style="4" customWidth="1"/>
    <col min="12742" max="12742" width="14.5703125" style="4" customWidth="1"/>
    <col min="12743" max="12743" width="13" style="4" customWidth="1"/>
    <col min="12744" max="12744" width="15" style="4" customWidth="1"/>
    <col min="12745" max="12746" width="12.140625" style="4" customWidth="1"/>
    <col min="12747" max="12747" width="12" style="4" customWidth="1"/>
    <col min="12748" max="12748" width="13.5703125" style="4" customWidth="1"/>
    <col min="12749" max="12749" width="14" style="4" customWidth="1"/>
    <col min="12750" max="12750" width="12.28515625" style="4" customWidth="1"/>
    <col min="12751" max="12751" width="14.140625" style="4" customWidth="1"/>
    <col min="12752" max="12752" width="13" style="4" customWidth="1"/>
    <col min="12753" max="12753" width="13.5703125" style="4" customWidth="1"/>
    <col min="12754" max="12754" width="12.42578125" style="4" customWidth="1"/>
    <col min="12755" max="12755" width="12.5703125" style="4" customWidth="1"/>
    <col min="12756" max="12756" width="11.7109375" style="4" customWidth="1"/>
    <col min="12757" max="12757" width="13.7109375" style="4" customWidth="1"/>
    <col min="12758" max="12758" width="13.28515625" style="4" customWidth="1"/>
    <col min="12759" max="12759" width="13.140625" style="4" customWidth="1"/>
    <col min="12760" max="12760" width="12" style="4" customWidth="1"/>
    <col min="12761" max="12761" width="12.140625" style="4" customWidth="1"/>
    <col min="12762" max="12762" width="12.28515625" style="4" customWidth="1"/>
    <col min="12763" max="12763" width="12.140625" style="4" customWidth="1"/>
    <col min="12764" max="12764" width="12.5703125" style="4" customWidth="1"/>
    <col min="12765" max="12981" width="9.140625" style="4"/>
    <col min="12982" max="12982" width="25.42578125" style="4" customWidth="1"/>
    <col min="12983" max="12983" width="56.28515625" style="4" customWidth="1"/>
    <col min="12984" max="12984" width="14" style="4" customWidth="1"/>
    <col min="12985" max="12986" width="14.5703125" style="4" customWidth="1"/>
    <col min="12987" max="12987" width="14.140625" style="4" customWidth="1"/>
    <col min="12988" max="12988" width="15.140625" style="4" customWidth="1"/>
    <col min="12989" max="12989" width="13.85546875" style="4" customWidth="1"/>
    <col min="12990" max="12991" width="14.7109375" style="4" customWidth="1"/>
    <col min="12992" max="12992" width="12.85546875" style="4" customWidth="1"/>
    <col min="12993" max="12993" width="13.5703125" style="4" customWidth="1"/>
    <col min="12994" max="12994" width="12.7109375" style="4" customWidth="1"/>
    <col min="12995" max="12995" width="13.42578125" style="4" customWidth="1"/>
    <col min="12996" max="12996" width="13.140625" style="4" customWidth="1"/>
    <col min="12997" max="12997" width="14.7109375" style="4" customWidth="1"/>
    <col min="12998" max="12998" width="14.5703125" style="4" customWidth="1"/>
    <col min="12999" max="12999" width="13" style="4" customWidth="1"/>
    <col min="13000" max="13000" width="15" style="4" customWidth="1"/>
    <col min="13001" max="13002" width="12.140625" style="4" customWidth="1"/>
    <col min="13003" max="13003" width="12" style="4" customWidth="1"/>
    <col min="13004" max="13004" width="13.5703125" style="4" customWidth="1"/>
    <col min="13005" max="13005" width="14" style="4" customWidth="1"/>
    <col min="13006" max="13006" width="12.28515625" style="4" customWidth="1"/>
    <col min="13007" max="13007" width="14.140625" style="4" customWidth="1"/>
    <col min="13008" max="13008" width="13" style="4" customWidth="1"/>
    <col min="13009" max="13009" width="13.5703125" style="4" customWidth="1"/>
    <col min="13010" max="13010" width="12.42578125" style="4" customWidth="1"/>
    <col min="13011" max="13011" width="12.5703125" style="4" customWidth="1"/>
    <col min="13012" max="13012" width="11.7109375" style="4" customWidth="1"/>
    <col min="13013" max="13013" width="13.7109375" style="4" customWidth="1"/>
    <col min="13014" max="13014" width="13.28515625" style="4" customWidth="1"/>
    <col min="13015" max="13015" width="13.140625" style="4" customWidth="1"/>
    <col min="13016" max="13016" width="12" style="4" customWidth="1"/>
    <col min="13017" max="13017" width="12.140625" style="4" customWidth="1"/>
    <col min="13018" max="13018" width="12.28515625" style="4" customWidth="1"/>
    <col min="13019" max="13019" width="12.140625" style="4" customWidth="1"/>
    <col min="13020" max="13020" width="12.5703125" style="4" customWidth="1"/>
    <col min="13021" max="13237" width="9.140625" style="4"/>
    <col min="13238" max="13238" width="25.42578125" style="4" customWidth="1"/>
    <col min="13239" max="13239" width="56.28515625" style="4" customWidth="1"/>
    <col min="13240" max="13240" width="14" style="4" customWidth="1"/>
    <col min="13241" max="13242" width="14.5703125" style="4" customWidth="1"/>
    <col min="13243" max="13243" width="14.140625" style="4" customWidth="1"/>
    <col min="13244" max="13244" width="15.140625" style="4" customWidth="1"/>
    <col min="13245" max="13245" width="13.85546875" style="4" customWidth="1"/>
    <col min="13246" max="13247" width="14.7109375" style="4" customWidth="1"/>
    <col min="13248" max="13248" width="12.85546875" style="4" customWidth="1"/>
    <col min="13249" max="13249" width="13.5703125" style="4" customWidth="1"/>
    <col min="13250" max="13250" width="12.7109375" style="4" customWidth="1"/>
    <col min="13251" max="13251" width="13.42578125" style="4" customWidth="1"/>
    <col min="13252" max="13252" width="13.140625" style="4" customWidth="1"/>
    <col min="13253" max="13253" width="14.7109375" style="4" customWidth="1"/>
    <col min="13254" max="13254" width="14.5703125" style="4" customWidth="1"/>
    <col min="13255" max="13255" width="13" style="4" customWidth="1"/>
    <col min="13256" max="13256" width="15" style="4" customWidth="1"/>
    <col min="13257" max="13258" width="12.140625" style="4" customWidth="1"/>
    <col min="13259" max="13259" width="12" style="4" customWidth="1"/>
    <col min="13260" max="13260" width="13.5703125" style="4" customWidth="1"/>
    <col min="13261" max="13261" width="14" style="4" customWidth="1"/>
    <col min="13262" max="13262" width="12.28515625" style="4" customWidth="1"/>
    <col min="13263" max="13263" width="14.140625" style="4" customWidth="1"/>
    <col min="13264" max="13264" width="13" style="4" customWidth="1"/>
    <col min="13265" max="13265" width="13.5703125" style="4" customWidth="1"/>
    <col min="13266" max="13266" width="12.42578125" style="4" customWidth="1"/>
    <col min="13267" max="13267" width="12.5703125" style="4" customWidth="1"/>
    <col min="13268" max="13268" width="11.7109375" style="4" customWidth="1"/>
    <col min="13269" max="13269" width="13.7109375" style="4" customWidth="1"/>
    <col min="13270" max="13270" width="13.28515625" style="4" customWidth="1"/>
    <col min="13271" max="13271" width="13.140625" style="4" customWidth="1"/>
    <col min="13272" max="13272" width="12" style="4" customWidth="1"/>
    <col min="13273" max="13273" width="12.140625" style="4" customWidth="1"/>
    <col min="13274" max="13274" width="12.28515625" style="4" customWidth="1"/>
    <col min="13275" max="13275" width="12.140625" style="4" customWidth="1"/>
    <col min="13276" max="13276" width="12.5703125" style="4" customWidth="1"/>
    <col min="13277" max="13493" width="9.140625" style="4"/>
    <col min="13494" max="13494" width="25.42578125" style="4" customWidth="1"/>
    <col min="13495" max="13495" width="56.28515625" style="4" customWidth="1"/>
    <col min="13496" max="13496" width="14" style="4" customWidth="1"/>
    <col min="13497" max="13498" width="14.5703125" style="4" customWidth="1"/>
    <col min="13499" max="13499" width="14.140625" style="4" customWidth="1"/>
    <col min="13500" max="13500" width="15.140625" style="4" customWidth="1"/>
    <col min="13501" max="13501" width="13.85546875" style="4" customWidth="1"/>
    <col min="13502" max="13503" width="14.7109375" style="4" customWidth="1"/>
    <col min="13504" max="13504" width="12.85546875" style="4" customWidth="1"/>
    <col min="13505" max="13505" width="13.5703125" style="4" customWidth="1"/>
    <col min="13506" max="13506" width="12.7109375" style="4" customWidth="1"/>
    <col min="13507" max="13507" width="13.42578125" style="4" customWidth="1"/>
    <col min="13508" max="13508" width="13.140625" style="4" customWidth="1"/>
    <col min="13509" max="13509" width="14.7109375" style="4" customWidth="1"/>
    <col min="13510" max="13510" width="14.5703125" style="4" customWidth="1"/>
    <col min="13511" max="13511" width="13" style="4" customWidth="1"/>
    <col min="13512" max="13512" width="15" style="4" customWidth="1"/>
    <col min="13513" max="13514" width="12.140625" style="4" customWidth="1"/>
    <col min="13515" max="13515" width="12" style="4" customWidth="1"/>
    <col min="13516" max="13516" width="13.5703125" style="4" customWidth="1"/>
    <col min="13517" max="13517" width="14" style="4" customWidth="1"/>
    <col min="13518" max="13518" width="12.28515625" style="4" customWidth="1"/>
    <col min="13519" max="13519" width="14.140625" style="4" customWidth="1"/>
    <col min="13520" max="13520" width="13" style="4" customWidth="1"/>
    <col min="13521" max="13521" width="13.5703125" style="4" customWidth="1"/>
    <col min="13522" max="13522" width="12.42578125" style="4" customWidth="1"/>
    <col min="13523" max="13523" width="12.5703125" style="4" customWidth="1"/>
    <col min="13524" max="13524" width="11.7109375" style="4" customWidth="1"/>
    <col min="13525" max="13525" width="13.7109375" style="4" customWidth="1"/>
    <col min="13526" max="13526" width="13.28515625" style="4" customWidth="1"/>
    <col min="13527" max="13527" width="13.140625" style="4" customWidth="1"/>
    <col min="13528" max="13528" width="12" style="4" customWidth="1"/>
    <col min="13529" max="13529" width="12.140625" style="4" customWidth="1"/>
    <col min="13530" max="13530" width="12.28515625" style="4" customWidth="1"/>
    <col min="13531" max="13531" width="12.140625" style="4" customWidth="1"/>
    <col min="13532" max="13532" width="12.5703125" style="4" customWidth="1"/>
    <col min="13533" max="13749" width="9.140625" style="4"/>
    <col min="13750" max="13750" width="25.42578125" style="4" customWidth="1"/>
    <col min="13751" max="13751" width="56.28515625" style="4" customWidth="1"/>
    <col min="13752" max="13752" width="14" style="4" customWidth="1"/>
    <col min="13753" max="13754" width="14.5703125" style="4" customWidth="1"/>
    <col min="13755" max="13755" width="14.140625" style="4" customWidth="1"/>
    <col min="13756" max="13756" width="15.140625" style="4" customWidth="1"/>
    <col min="13757" max="13757" width="13.85546875" style="4" customWidth="1"/>
    <col min="13758" max="13759" width="14.7109375" style="4" customWidth="1"/>
    <col min="13760" max="13760" width="12.85546875" style="4" customWidth="1"/>
    <col min="13761" max="13761" width="13.5703125" style="4" customWidth="1"/>
    <col min="13762" max="13762" width="12.7109375" style="4" customWidth="1"/>
    <col min="13763" max="13763" width="13.42578125" style="4" customWidth="1"/>
    <col min="13764" max="13764" width="13.140625" style="4" customWidth="1"/>
    <col min="13765" max="13765" width="14.7109375" style="4" customWidth="1"/>
    <col min="13766" max="13766" width="14.5703125" style="4" customWidth="1"/>
    <col min="13767" max="13767" width="13" style="4" customWidth="1"/>
    <col min="13768" max="13768" width="15" style="4" customWidth="1"/>
    <col min="13769" max="13770" width="12.140625" style="4" customWidth="1"/>
    <col min="13771" max="13771" width="12" style="4" customWidth="1"/>
    <col min="13772" max="13772" width="13.5703125" style="4" customWidth="1"/>
    <col min="13773" max="13773" width="14" style="4" customWidth="1"/>
    <col min="13774" max="13774" width="12.28515625" style="4" customWidth="1"/>
    <col min="13775" max="13775" width="14.140625" style="4" customWidth="1"/>
    <col min="13776" max="13776" width="13" style="4" customWidth="1"/>
    <col min="13777" max="13777" width="13.5703125" style="4" customWidth="1"/>
    <col min="13778" max="13778" width="12.42578125" style="4" customWidth="1"/>
    <col min="13779" max="13779" width="12.5703125" style="4" customWidth="1"/>
    <col min="13780" max="13780" width="11.7109375" style="4" customWidth="1"/>
    <col min="13781" max="13781" width="13.7109375" style="4" customWidth="1"/>
    <col min="13782" max="13782" width="13.28515625" style="4" customWidth="1"/>
    <col min="13783" max="13783" width="13.140625" style="4" customWidth="1"/>
    <col min="13784" max="13784" width="12" style="4" customWidth="1"/>
    <col min="13785" max="13785" width="12.140625" style="4" customWidth="1"/>
    <col min="13786" max="13786" width="12.28515625" style="4" customWidth="1"/>
    <col min="13787" max="13787" width="12.140625" style="4" customWidth="1"/>
    <col min="13788" max="13788" width="12.5703125" style="4" customWidth="1"/>
    <col min="13789" max="14005" width="9.140625" style="4"/>
    <col min="14006" max="14006" width="25.42578125" style="4" customWidth="1"/>
    <col min="14007" max="14007" width="56.28515625" style="4" customWidth="1"/>
    <col min="14008" max="14008" width="14" style="4" customWidth="1"/>
    <col min="14009" max="14010" width="14.5703125" style="4" customWidth="1"/>
    <col min="14011" max="14011" width="14.140625" style="4" customWidth="1"/>
    <col min="14012" max="14012" width="15.140625" style="4" customWidth="1"/>
    <col min="14013" max="14013" width="13.85546875" style="4" customWidth="1"/>
    <col min="14014" max="14015" width="14.7109375" style="4" customWidth="1"/>
    <col min="14016" max="14016" width="12.85546875" style="4" customWidth="1"/>
    <col min="14017" max="14017" width="13.5703125" style="4" customWidth="1"/>
    <col min="14018" max="14018" width="12.7109375" style="4" customWidth="1"/>
    <col min="14019" max="14019" width="13.42578125" style="4" customWidth="1"/>
    <col min="14020" max="14020" width="13.140625" style="4" customWidth="1"/>
    <col min="14021" max="14021" width="14.7109375" style="4" customWidth="1"/>
    <col min="14022" max="14022" width="14.5703125" style="4" customWidth="1"/>
    <col min="14023" max="14023" width="13" style="4" customWidth="1"/>
    <col min="14024" max="14024" width="15" style="4" customWidth="1"/>
    <col min="14025" max="14026" width="12.140625" style="4" customWidth="1"/>
    <col min="14027" max="14027" width="12" style="4" customWidth="1"/>
    <col min="14028" max="14028" width="13.5703125" style="4" customWidth="1"/>
    <col min="14029" max="14029" width="14" style="4" customWidth="1"/>
    <col min="14030" max="14030" width="12.28515625" style="4" customWidth="1"/>
    <col min="14031" max="14031" width="14.140625" style="4" customWidth="1"/>
    <col min="14032" max="14032" width="13" style="4" customWidth="1"/>
    <col min="14033" max="14033" width="13.5703125" style="4" customWidth="1"/>
    <col min="14034" max="14034" width="12.42578125" style="4" customWidth="1"/>
    <col min="14035" max="14035" width="12.5703125" style="4" customWidth="1"/>
    <col min="14036" max="14036" width="11.7109375" style="4" customWidth="1"/>
    <col min="14037" max="14037" width="13.7109375" style="4" customWidth="1"/>
    <col min="14038" max="14038" width="13.28515625" style="4" customWidth="1"/>
    <col min="14039" max="14039" width="13.140625" style="4" customWidth="1"/>
    <col min="14040" max="14040" width="12" style="4" customWidth="1"/>
    <col min="14041" max="14041" width="12.140625" style="4" customWidth="1"/>
    <col min="14042" max="14042" width="12.28515625" style="4" customWidth="1"/>
    <col min="14043" max="14043" width="12.140625" style="4" customWidth="1"/>
    <col min="14044" max="14044" width="12.5703125" style="4" customWidth="1"/>
    <col min="14045" max="14261" width="9.140625" style="4"/>
    <col min="14262" max="14262" width="25.42578125" style="4" customWidth="1"/>
    <col min="14263" max="14263" width="56.28515625" style="4" customWidth="1"/>
    <col min="14264" max="14264" width="14" style="4" customWidth="1"/>
    <col min="14265" max="14266" width="14.5703125" style="4" customWidth="1"/>
    <col min="14267" max="14267" width="14.140625" style="4" customWidth="1"/>
    <col min="14268" max="14268" width="15.140625" style="4" customWidth="1"/>
    <col min="14269" max="14269" width="13.85546875" style="4" customWidth="1"/>
    <col min="14270" max="14271" width="14.7109375" style="4" customWidth="1"/>
    <col min="14272" max="14272" width="12.85546875" style="4" customWidth="1"/>
    <col min="14273" max="14273" width="13.5703125" style="4" customWidth="1"/>
    <col min="14274" max="14274" width="12.7109375" style="4" customWidth="1"/>
    <col min="14275" max="14275" width="13.42578125" style="4" customWidth="1"/>
    <col min="14276" max="14276" width="13.140625" style="4" customWidth="1"/>
    <col min="14277" max="14277" width="14.7109375" style="4" customWidth="1"/>
    <col min="14278" max="14278" width="14.5703125" style="4" customWidth="1"/>
    <col min="14279" max="14279" width="13" style="4" customWidth="1"/>
    <col min="14280" max="14280" width="15" style="4" customWidth="1"/>
    <col min="14281" max="14282" width="12.140625" style="4" customWidth="1"/>
    <col min="14283" max="14283" width="12" style="4" customWidth="1"/>
    <col min="14284" max="14284" width="13.5703125" style="4" customWidth="1"/>
    <col min="14285" max="14285" width="14" style="4" customWidth="1"/>
    <col min="14286" max="14286" width="12.28515625" style="4" customWidth="1"/>
    <col min="14287" max="14287" width="14.140625" style="4" customWidth="1"/>
    <col min="14288" max="14288" width="13" style="4" customWidth="1"/>
    <col min="14289" max="14289" width="13.5703125" style="4" customWidth="1"/>
    <col min="14290" max="14290" width="12.42578125" style="4" customWidth="1"/>
    <col min="14291" max="14291" width="12.5703125" style="4" customWidth="1"/>
    <col min="14292" max="14292" width="11.7109375" style="4" customWidth="1"/>
    <col min="14293" max="14293" width="13.7109375" style="4" customWidth="1"/>
    <col min="14294" max="14294" width="13.28515625" style="4" customWidth="1"/>
    <col min="14295" max="14295" width="13.140625" style="4" customWidth="1"/>
    <col min="14296" max="14296" width="12" style="4" customWidth="1"/>
    <col min="14297" max="14297" width="12.140625" style="4" customWidth="1"/>
    <col min="14298" max="14298" width="12.28515625" style="4" customWidth="1"/>
    <col min="14299" max="14299" width="12.140625" style="4" customWidth="1"/>
    <col min="14300" max="14300" width="12.5703125" style="4" customWidth="1"/>
    <col min="14301" max="14517" width="9.140625" style="4"/>
    <col min="14518" max="14518" width="25.42578125" style="4" customWidth="1"/>
    <col min="14519" max="14519" width="56.28515625" style="4" customWidth="1"/>
    <col min="14520" max="14520" width="14" style="4" customWidth="1"/>
    <col min="14521" max="14522" width="14.5703125" style="4" customWidth="1"/>
    <col min="14523" max="14523" width="14.140625" style="4" customWidth="1"/>
    <col min="14524" max="14524" width="15.140625" style="4" customWidth="1"/>
    <col min="14525" max="14525" width="13.85546875" style="4" customWidth="1"/>
    <col min="14526" max="14527" width="14.7109375" style="4" customWidth="1"/>
    <col min="14528" max="14528" width="12.85546875" style="4" customWidth="1"/>
    <col min="14529" max="14529" width="13.5703125" style="4" customWidth="1"/>
    <col min="14530" max="14530" width="12.7109375" style="4" customWidth="1"/>
    <col min="14531" max="14531" width="13.42578125" style="4" customWidth="1"/>
    <col min="14532" max="14532" width="13.140625" style="4" customWidth="1"/>
    <col min="14533" max="14533" width="14.7109375" style="4" customWidth="1"/>
    <col min="14534" max="14534" width="14.5703125" style="4" customWidth="1"/>
    <col min="14535" max="14535" width="13" style="4" customWidth="1"/>
    <col min="14536" max="14536" width="15" style="4" customWidth="1"/>
    <col min="14537" max="14538" width="12.140625" style="4" customWidth="1"/>
    <col min="14539" max="14539" width="12" style="4" customWidth="1"/>
    <col min="14540" max="14540" width="13.5703125" style="4" customWidth="1"/>
    <col min="14541" max="14541" width="14" style="4" customWidth="1"/>
    <col min="14542" max="14542" width="12.28515625" style="4" customWidth="1"/>
    <col min="14543" max="14543" width="14.140625" style="4" customWidth="1"/>
    <col min="14544" max="14544" width="13" style="4" customWidth="1"/>
    <col min="14545" max="14545" width="13.5703125" style="4" customWidth="1"/>
    <col min="14546" max="14546" width="12.42578125" style="4" customWidth="1"/>
    <col min="14547" max="14547" width="12.5703125" style="4" customWidth="1"/>
    <col min="14548" max="14548" width="11.7109375" style="4" customWidth="1"/>
    <col min="14549" max="14549" width="13.7109375" style="4" customWidth="1"/>
    <col min="14550" max="14550" width="13.28515625" style="4" customWidth="1"/>
    <col min="14551" max="14551" width="13.140625" style="4" customWidth="1"/>
    <col min="14552" max="14552" width="12" style="4" customWidth="1"/>
    <col min="14553" max="14553" width="12.140625" style="4" customWidth="1"/>
    <col min="14554" max="14554" width="12.28515625" style="4" customWidth="1"/>
    <col min="14555" max="14555" width="12.140625" style="4" customWidth="1"/>
    <col min="14556" max="14556" width="12.5703125" style="4" customWidth="1"/>
    <col min="14557" max="14773" width="9.140625" style="4"/>
    <col min="14774" max="14774" width="25.42578125" style="4" customWidth="1"/>
    <col min="14775" max="14775" width="56.28515625" style="4" customWidth="1"/>
    <col min="14776" max="14776" width="14" style="4" customWidth="1"/>
    <col min="14777" max="14778" width="14.5703125" style="4" customWidth="1"/>
    <col min="14779" max="14779" width="14.140625" style="4" customWidth="1"/>
    <col min="14780" max="14780" width="15.140625" style="4" customWidth="1"/>
    <col min="14781" max="14781" width="13.85546875" style="4" customWidth="1"/>
    <col min="14782" max="14783" width="14.7109375" style="4" customWidth="1"/>
    <col min="14784" max="14784" width="12.85546875" style="4" customWidth="1"/>
    <col min="14785" max="14785" width="13.5703125" style="4" customWidth="1"/>
    <col min="14786" max="14786" width="12.7109375" style="4" customWidth="1"/>
    <col min="14787" max="14787" width="13.42578125" style="4" customWidth="1"/>
    <col min="14788" max="14788" width="13.140625" style="4" customWidth="1"/>
    <col min="14789" max="14789" width="14.7109375" style="4" customWidth="1"/>
    <col min="14790" max="14790" width="14.5703125" style="4" customWidth="1"/>
    <col min="14791" max="14791" width="13" style="4" customWidth="1"/>
    <col min="14792" max="14792" width="15" style="4" customWidth="1"/>
    <col min="14793" max="14794" width="12.140625" style="4" customWidth="1"/>
    <col min="14795" max="14795" width="12" style="4" customWidth="1"/>
    <col min="14796" max="14796" width="13.5703125" style="4" customWidth="1"/>
    <col min="14797" max="14797" width="14" style="4" customWidth="1"/>
    <col min="14798" max="14798" width="12.28515625" style="4" customWidth="1"/>
    <col min="14799" max="14799" width="14.140625" style="4" customWidth="1"/>
    <col min="14800" max="14800" width="13" style="4" customWidth="1"/>
    <col min="14801" max="14801" width="13.5703125" style="4" customWidth="1"/>
    <col min="14802" max="14802" width="12.42578125" style="4" customWidth="1"/>
    <col min="14803" max="14803" width="12.5703125" style="4" customWidth="1"/>
    <col min="14804" max="14804" width="11.7109375" style="4" customWidth="1"/>
    <col min="14805" max="14805" width="13.7109375" style="4" customWidth="1"/>
    <col min="14806" max="14806" width="13.28515625" style="4" customWidth="1"/>
    <col min="14807" max="14807" width="13.140625" style="4" customWidth="1"/>
    <col min="14808" max="14808" width="12" style="4" customWidth="1"/>
    <col min="14809" max="14809" width="12.140625" style="4" customWidth="1"/>
    <col min="14810" max="14810" width="12.28515625" style="4" customWidth="1"/>
    <col min="14811" max="14811" width="12.140625" style="4" customWidth="1"/>
    <col min="14812" max="14812" width="12.5703125" style="4" customWidth="1"/>
    <col min="14813" max="15029" width="9.140625" style="4"/>
    <col min="15030" max="15030" width="25.42578125" style="4" customWidth="1"/>
    <col min="15031" max="15031" width="56.28515625" style="4" customWidth="1"/>
    <col min="15032" max="15032" width="14" style="4" customWidth="1"/>
    <col min="15033" max="15034" width="14.5703125" style="4" customWidth="1"/>
    <col min="15035" max="15035" width="14.140625" style="4" customWidth="1"/>
    <col min="15036" max="15036" width="15.140625" style="4" customWidth="1"/>
    <col min="15037" max="15037" width="13.85546875" style="4" customWidth="1"/>
    <col min="15038" max="15039" width="14.7109375" style="4" customWidth="1"/>
    <col min="15040" max="15040" width="12.85546875" style="4" customWidth="1"/>
    <col min="15041" max="15041" width="13.5703125" style="4" customWidth="1"/>
    <col min="15042" max="15042" width="12.7109375" style="4" customWidth="1"/>
    <col min="15043" max="15043" width="13.42578125" style="4" customWidth="1"/>
    <col min="15044" max="15044" width="13.140625" style="4" customWidth="1"/>
    <col min="15045" max="15045" width="14.7109375" style="4" customWidth="1"/>
    <col min="15046" max="15046" width="14.5703125" style="4" customWidth="1"/>
    <col min="15047" max="15047" width="13" style="4" customWidth="1"/>
    <col min="15048" max="15048" width="15" style="4" customWidth="1"/>
    <col min="15049" max="15050" width="12.140625" style="4" customWidth="1"/>
    <col min="15051" max="15051" width="12" style="4" customWidth="1"/>
    <col min="15052" max="15052" width="13.5703125" style="4" customWidth="1"/>
    <col min="15053" max="15053" width="14" style="4" customWidth="1"/>
    <col min="15054" max="15054" width="12.28515625" style="4" customWidth="1"/>
    <col min="15055" max="15055" width="14.140625" style="4" customWidth="1"/>
    <col min="15056" max="15056" width="13" style="4" customWidth="1"/>
    <col min="15057" max="15057" width="13.5703125" style="4" customWidth="1"/>
    <col min="15058" max="15058" width="12.42578125" style="4" customWidth="1"/>
    <col min="15059" max="15059" width="12.5703125" style="4" customWidth="1"/>
    <col min="15060" max="15060" width="11.7109375" style="4" customWidth="1"/>
    <col min="15061" max="15061" width="13.7109375" style="4" customWidth="1"/>
    <col min="15062" max="15062" width="13.28515625" style="4" customWidth="1"/>
    <col min="15063" max="15063" width="13.140625" style="4" customWidth="1"/>
    <col min="15064" max="15064" width="12" style="4" customWidth="1"/>
    <col min="15065" max="15065" width="12.140625" style="4" customWidth="1"/>
    <col min="15066" max="15066" width="12.28515625" style="4" customWidth="1"/>
    <col min="15067" max="15067" width="12.140625" style="4" customWidth="1"/>
    <col min="15068" max="15068" width="12.5703125" style="4" customWidth="1"/>
    <col min="15069" max="15285" width="9.140625" style="4"/>
    <col min="15286" max="15286" width="25.42578125" style="4" customWidth="1"/>
    <col min="15287" max="15287" width="56.28515625" style="4" customWidth="1"/>
    <col min="15288" max="15288" width="14" style="4" customWidth="1"/>
    <col min="15289" max="15290" width="14.5703125" style="4" customWidth="1"/>
    <col min="15291" max="15291" width="14.140625" style="4" customWidth="1"/>
    <col min="15292" max="15292" width="15.140625" style="4" customWidth="1"/>
    <col min="15293" max="15293" width="13.85546875" style="4" customWidth="1"/>
    <col min="15294" max="15295" width="14.7109375" style="4" customWidth="1"/>
    <col min="15296" max="15296" width="12.85546875" style="4" customWidth="1"/>
    <col min="15297" max="15297" width="13.5703125" style="4" customWidth="1"/>
    <col min="15298" max="15298" width="12.7109375" style="4" customWidth="1"/>
    <col min="15299" max="15299" width="13.42578125" style="4" customWidth="1"/>
    <col min="15300" max="15300" width="13.140625" style="4" customWidth="1"/>
    <col min="15301" max="15301" width="14.7109375" style="4" customWidth="1"/>
    <col min="15302" max="15302" width="14.5703125" style="4" customWidth="1"/>
    <col min="15303" max="15303" width="13" style="4" customWidth="1"/>
    <col min="15304" max="15304" width="15" style="4" customWidth="1"/>
    <col min="15305" max="15306" width="12.140625" style="4" customWidth="1"/>
    <col min="15307" max="15307" width="12" style="4" customWidth="1"/>
    <col min="15308" max="15308" width="13.5703125" style="4" customWidth="1"/>
    <col min="15309" max="15309" width="14" style="4" customWidth="1"/>
    <col min="15310" max="15310" width="12.28515625" style="4" customWidth="1"/>
    <col min="15311" max="15311" width="14.140625" style="4" customWidth="1"/>
    <col min="15312" max="15312" width="13" style="4" customWidth="1"/>
    <col min="15313" max="15313" width="13.5703125" style="4" customWidth="1"/>
    <col min="15314" max="15314" width="12.42578125" style="4" customWidth="1"/>
    <col min="15315" max="15315" width="12.5703125" style="4" customWidth="1"/>
    <col min="15316" max="15316" width="11.7109375" style="4" customWidth="1"/>
    <col min="15317" max="15317" width="13.7109375" style="4" customWidth="1"/>
    <col min="15318" max="15318" width="13.28515625" style="4" customWidth="1"/>
    <col min="15319" max="15319" width="13.140625" style="4" customWidth="1"/>
    <col min="15320" max="15320" width="12" style="4" customWidth="1"/>
    <col min="15321" max="15321" width="12.140625" style="4" customWidth="1"/>
    <col min="15322" max="15322" width="12.28515625" style="4" customWidth="1"/>
    <col min="15323" max="15323" width="12.140625" style="4" customWidth="1"/>
    <col min="15324" max="15324" width="12.5703125" style="4" customWidth="1"/>
    <col min="15325" max="15541" width="9.140625" style="4"/>
    <col min="15542" max="15542" width="25.42578125" style="4" customWidth="1"/>
    <col min="15543" max="15543" width="56.28515625" style="4" customWidth="1"/>
    <col min="15544" max="15544" width="14" style="4" customWidth="1"/>
    <col min="15545" max="15546" width="14.5703125" style="4" customWidth="1"/>
    <col min="15547" max="15547" width="14.140625" style="4" customWidth="1"/>
    <col min="15548" max="15548" width="15.140625" style="4" customWidth="1"/>
    <col min="15549" max="15549" width="13.85546875" style="4" customWidth="1"/>
    <col min="15550" max="15551" width="14.7109375" style="4" customWidth="1"/>
    <col min="15552" max="15552" width="12.85546875" style="4" customWidth="1"/>
    <col min="15553" max="15553" width="13.5703125" style="4" customWidth="1"/>
    <col min="15554" max="15554" width="12.7109375" style="4" customWidth="1"/>
    <col min="15555" max="15555" width="13.42578125" style="4" customWidth="1"/>
    <col min="15556" max="15556" width="13.140625" style="4" customWidth="1"/>
    <col min="15557" max="15557" width="14.7109375" style="4" customWidth="1"/>
    <col min="15558" max="15558" width="14.5703125" style="4" customWidth="1"/>
    <col min="15559" max="15559" width="13" style="4" customWidth="1"/>
    <col min="15560" max="15560" width="15" style="4" customWidth="1"/>
    <col min="15561" max="15562" width="12.140625" style="4" customWidth="1"/>
    <col min="15563" max="15563" width="12" style="4" customWidth="1"/>
    <col min="15564" max="15564" width="13.5703125" style="4" customWidth="1"/>
    <col min="15565" max="15565" width="14" style="4" customWidth="1"/>
    <col min="15566" max="15566" width="12.28515625" style="4" customWidth="1"/>
    <col min="15567" max="15567" width="14.140625" style="4" customWidth="1"/>
    <col min="15568" max="15568" width="13" style="4" customWidth="1"/>
    <col min="15569" max="15569" width="13.5703125" style="4" customWidth="1"/>
    <col min="15570" max="15570" width="12.42578125" style="4" customWidth="1"/>
    <col min="15571" max="15571" width="12.5703125" style="4" customWidth="1"/>
    <col min="15572" max="15572" width="11.7109375" style="4" customWidth="1"/>
    <col min="15573" max="15573" width="13.7109375" style="4" customWidth="1"/>
    <col min="15574" max="15574" width="13.28515625" style="4" customWidth="1"/>
    <col min="15575" max="15575" width="13.140625" style="4" customWidth="1"/>
    <col min="15576" max="15576" width="12" style="4" customWidth="1"/>
    <col min="15577" max="15577" width="12.140625" style="4" customWidth="1"/>
    <col min="15578" max="15578" width="12.28515625" style="4" customWidth="1"/>
    <col min="15579" max="15579" width="12.140625" style="4" customWidth="1"/>
    <col min="15580" max="15580" width="12.5703125" style="4" customWidth="1"/>
    <col min="15581" max="15797" width="9.140625" style="4"/>
    <col min="15798" max="15798" width="25.42578125" style="4" customWidth="1"/>
    <col min="15799" max="15799" width="56.28515625" style="4" customWidth="1"/>
    <col min="15800" max="15800" width="14" style="4" customWidth="1"/>
    <col min="15801" max="15802" width="14.5703125" style="4" customWidth="1"/>
    <col min="15803" max="15803" width="14.140625" style="4" customWidth="1"/>
    <col min="15804" max="15804" width="15.140625" style="4" customWidth="1"/>
    <col min="15805" max="15805" width="13.85546875" style="4" customWidth="1"/>
    <col min="15806" max="15807" width="14.7109375" style="4" customWidth="1"/>
    <col min="15808" max="15808" width="12.85546875" style="4" customWidth="1"/>
    <col min="15809" max="15809" width="13.5703125" style="4" customWidth="1"/>
    <col min="15810" max="15810" width="12.7109375" style="4" customWidth="1"/>
    <col min="15811" max="15811" width="13.42578125" style="4" customWidth="1"/>
    <col min="15812" max="15812" width="13.140625" style="4" customWidth="1"/>
    <col min="15813" max="15813" width="14.7109375" style="4" customWidth="1"/>
    <col min="15814" max="15814" width="14.5703125" style="4" customWidth="1"/>
    <col min="15815" max="15815" width="13" style="4" customWidth="1"/>
    <col min="15816" max="15816" width="15" style="4" customWidth="1"/>
    <col min="15817" max="15818" width="12.140625" style="4" customWidth="1"/>
    <col min="15819" max="15819" width="12" style="4" customWidth="1"/>
    <col min="15820" max="15820" width="13.5703125" style="4" customWidth="1"/>
    <col min="15821" max="15821" width="14" style="4" customWidth="1"/>
    <col min="15822" max="15822" width="12.28515625" style="4" customWidth="1"/>
    <col min="15823" max="15823" width="14.140625" style="4" customWidth="1"/>
    <col min="15824" max="15824" width="13" style="4" customWidth="1"/>
    <col min="15825" max="15825" width="13.5703125" style="4" customWidth="1"/>
    <col min="15826" max="15826" width="12.42578125" style="4" customWidth="1"/>
    <col min="15827" max="15827" width="12.5703125" style="4" customWidth="1"/>
    <col min="15828" max="15828" width="11.7109375" style="4" customWidth="1"/>
    <col min="15829" max="15829" width="13.7109375" style="4" customWidth="1"/>
    <col min="15830" max="15830" width="13.28515625" style="4" customWidth="1"/>
    <col min="15831" max="15831" width="13.140625" style="4" customWidth="1"/>
    <col min="15832" max="15832" width="12" style="4" customWidth="1"/>
    <col min="15833" max="15833" width="12.140625" style="4" customWidth="1"/>
    <col min="15834" max="15834" width="12.28515625" style="4" customWidth="1"/>
    <col min="15835" max="15835" width="12.140625" style="4" customWidth="1"/>
    <col min="15836" max="15836" width="12.5703125" style="4" customWidth="1"/>
    <col min="15837" max="16053" width="9.140625" style="4"/>
    <col min="16054" max="16054" width="25.42578125" style="4" customWidth="1"/>
    <col min="16055" max="16055" width="56.28515625" style="4" customWidth="1"/>
    <col min="16056" max="16056" width="14" style="4" customWidth="1"/>
    <col min="16057" max="16058" width="14.5703125" style="4" customWidth="1"/>
    <col min="16059" max="16059" width="14.140625" style="4" customWidth="1"/>
    <col min="16060" max="16060" width="15.140625" style="4" customWidth="1"/>
    <col min="16061" max="16061" width="13.85546875" style="4" customWidth="1"/>
    <col min="16062" max="16063" width="14.7109375" style="4" customWidth="1"/>
    <col min="16064" max="16064" width="12.85546875" style="4" customWidth="1"/>
    <col min="16065" max="16065" width="13.5703125" style="4" customWidth="1"/>
    <col min="16066" max="16066" width="12.7109375" style="4" customWidth="1"/>
    <col min="16067" max="16067" width="13.42578125" style="4" customWidth="1"/>
    <col min="16068" max="16068" width="13.140625" style="4" customWidth="1"/>
    <col min="16069" max="16069" width="14.7109375" style="4" customWidth="1"/>
    <col min="16070" max="16070" width="14.5703125" style="4" customWidth="1"/>
    <col min="16071" max="16071" width="13" style="4" customWidth="1"/>
    <col min="16072" max="16072" width="15" style="4" customWidth="1"/>
    <col min="16073" max="16074" width="12.140625" style="4" customWidth="1"/>
    <col min="16075" max="16075" width="12" style="4" customWidth="1"/>
    <col min="16076" max="16076" width="13.5703125" style="4" customWidth="1"/>
    <col min="16077" max="16077" width="14" style="4" customWidth="1"/>
    <col min="16078" max="16078" width="12.28515625" style="4" customWidth="1"/>
    <col min="16079" max="16079" width="14.140625" style="4" customWidth="1"/>
    <col min="16080" max="16080" width="13" style="4" customWidth="1"/>
    <col min="16081" max="16081" width="13.5703125" style="4" customWidth="1"/>
    <col min="16082" max="16082" width="12.42578125" style="4" customWidth="1"/>
    <col min="16083" max="16083" width="12.5703125" style="4" customWidth="1"/>
    <col min="16084" max="16084" width="11.7109375" style="4" customWidth="1"/>
    <col min="16085" max="16085" width="13.7109375" style="4" customWidth="1"/>
    <col min="16086" max="16086" width="13.28515625" style="4" customWidth="1"/>
    <col min="16087" max="16087" width="13.140625" style="4" customWidth="1"/>
    <col min="16088" max="16088" width="12" style="4" customWidth="1"/>
    <col min="16089" max="16089" width="12.140625" style="4" customWidth="1"/>
    <col min="16090" max="16090" width="12.28515625" style="4" customWidth="1"/>
    <col min="16091" max="16091" width="12.140625" style="4" customWidth="1"/>
    <col min="16092" max="16092" width="12.5703125" style="4" customWidth="1"/>
    <col min="16093" max="16384" width="9.140625" style="4"/>
  </cols>
  <sheetData>
    <row r="1" spans="1:12" s="1" customFormat="1" ht="51.75" customHeight="1" x14ac:dyDescent="0.25">
      <c r="A1" s="42" t="s">
        <v>275</v>
      </c>
      <c r="B1" s="42"/>
      <c r="C1" s="42"/>
      <c r="D1" s="42"/>
      <c r="E1" s="42"/>
      <c r="F1" s="42"/>
      <c r="G1" s="42"/>
    </row>
    <row r="2" spans="1:12" ht="19.5" customHeight="1" x14ac:dyDescent="0.25">
      <c r="A2" s="33" t="s">
        <v>79</v>
      </c>
      <c r="B2" s="5" t="s">
        <v>79</v>
      </c>
      <c r="C2" s="5"/>
      <c r="D2" s="5"/>
      <c r="E2" s="5"/>
      <c r="F2" s="5"/>
      <c r="G2" s="6" t="s">
        <v>80</v>
      </c>
    </row>
    <row r="3" spans="1:12" s="2" customFormat="1" ht="175.5" customHeight="1" x14ac:dyDescent="0.25">
      <c r="A3" s="7" t="s">
        <v>81</v>
      </c>
      <c r="B3" s="7" t="s">
        <v>0</v>
      </c>
      <c r="C3" s="12" t="s">
        <v>256</v>
      </c>
      <c r="D3" s="7" t="s">
        <v>115</v>
      </c>
      <c r="E3" s="41" t="s">
        <v>276</v>
      </c>
      <c r="F3" s="7" t="s">
        <v>268</v>
      </c>
      <c r="G3" s="38" t="s">
        <v>78</v>
      </c>
    </row>
    <row r="4" spans="1:12" s="2" customFormat="1" ht="25.5" x14ac:dyDescent="0.25">
      <c r="A4" s="14" t="s">
        <v>116</v>
      </c>
      <c r="B4" s="14" t="s">
        <v>1</v>
      </c>
      <c r="C4" s="15" t="e">
        <f>C5+C14+C24+C31+C34+C44+C53+C60+C49</f>
        <v>#REF!</v>
      </c>
      <c r="D4" s="15" t="e">
        <f>D5+D14+D24+D31+D34+D44+D53+D60+D49</f>
        <v>#REF!</v>
      </c>
      <c r="E4" s="15">
        <f>E5+E14+E24+E31+E34+E44+E53+E60+E49</f>
        <v>96637400</v>
      </c>
      <c r="F4" s="15">
        <f>F5+F14+F24+F31+F34+F44+F53+F60+F49</f>
        <v>52087298.489999995</v>
      </c>
      <c r="G4" s="16">
        <f t="shared" ref="G4:G87" si="0">F4/E4*100</f>
        <v>53.899730839198902</v>
      </c>
    </row>
    <row r="5" spans="1:12" s="1" customFormat="1" ht="25.5" x14ac:dyDescent="0.25">
      <c r="A5" s="14" t="s">
        <v>91</v>
      </c>
      <c r="B5" s="14" t="s">
        <v>2</v>
      </c>
      <c r="C5" s="15">
        <f t="shared" ref="C5:F5" si="1">C6</f>
        <v>79277300</v>
      </c>
      <c r="D5" s="15">
        <f t="shared" si="1"/>
        <v>0</v>
      </c>
      <c r="E5" s="15">
        <f t="shared" si="1"/>
        <v>79277300</v>
      </c>
      <c r="F5" s="15">
        <f t="shared" si="1"/>
        <v>39404781.389999993</v>
      </c>
      <c r="G5" s="16">
        <f t="shared" si="0"/>
        <v>49.704999274697791</v>
      </c>
    </row>
    <row r="6" spans="1:12" s="2" customFormat="1" ht="25.5" x14ac:dyDescent="0.25">
      <c r="A6" s="14" t="s">
        <v>92</v>
      </c>
      <c r="B6" s="13" t="s">
        <v>3</v>
      </c>
      <c r="C6" s="15">
        <f>C7+C8+C9+C10+C11+C12+C13</f>
        <v>79277300</v>
      </c>
      <c r="D6" s="15">
        <f t="shared" ref="D6" si="2">D7+D8+D9+D10</f>
        <v>0</v>
      </c>
      <c r="E6" s="15">
        <f>E7+E8+E9+E10+E11+E12+E13</f>
        <v>79277300</v>
      </c>
      <c r="F6" s="15">
        <f>F7+F8+F9+F10+F11+F12+F13</f>
        <v>39404781.389999993</v>
      </c>
      <c r="G6" s="16">
        <f t="shared" si="0"/>
        <v>49.704999274697791</v>
      </c>
      <c r="J6" s="1"/>
      <c r="K6" s="1"/>
      <c r="L6" s="1"/>
    </row>
    <row r="7" spans="1:12" s="2" customFormat="1" ht="63.75" x14ac:dyDescent="0.25">
      <c r="A7" s="14" t="s">
        <v>117</v>
      </c>
      <c r="B7" s="14" t="s">
        <v>4</v>
      </c>
      <c r="C7" s="15">
        <v>78646300</v>
      </c>
      <c r="D7" s="15"/>
      <c r="E7" s="15">
        <f t="shared" ref="E7:E13" si="3">C7+D7</f>
        <v>78646300</v>
      </c>
      <c r="F7" s="15">
        <v>33925550.969999999</v>
      </c>
      <c r="G7" s="16">
        <f t="shared" si="0"/>
        <v>43.136868447721</v>
      </c>
      <c r="J7" s="1"/>
      <c r="K7" s="1"/>
      <c r="L7" s="1"/>
    </row>
    <row r="8" spans="1:12" s="2" customFormat="1" ht="89.25" x14ac:dyDescent="0.25">
      <c r="A8" s="14" t="s">
        <v>93</v>
      </c>
      <c r="B8" s="17" t="s">
        <v>5</v>
      </c>
      <c r="C8" s="15">
        <v>200000</v>
      </c>
      <c r="D8" s="15"/>
      <c r="E8" s="15">
        <f t="shared" si="3"/>
        <v>200000</v>
      </c>
      <c r="F8" s="15">
        <v>401290.94</v>
      </c>
      <c r="G8" s="16">
        <f t="shared" si="0"/>
        <v>200.64546999999999</v>
      </c>
      <c r="J8" s="1"/>
      <c r="K8" s="1"/>
      <c r="L8" s="1"/>
    </row>
    <row r="9" spans="1:12" s="2" customFormat="1" ht="38.25" x14ac:dyDescent="0.25">
      <c r="A9" s="14" t="s">
        <v>94</v>
      </c>
      <c r="B9" s="14" t="s">
        <v>6</v>
      </c>
      <c r="C9" s="15">
        <v>414000</v>
      </c>
      <c r="D9" s="15"/>
      <c r="E9" s="15">
        <f t="shared" si="3"/>
        <v>414000</v>
      </c>
      <c r="F9" s="15">
        <v>259968.07</v>
      </c>
      <c r="G9" s="16">
        <f t="shared" si="0"/>
        <v>62.794219806763287</v>
      </c>
    </row>
    <row r="10" spans="1:12" s="2" customFormat="1" ht="76.5" x14ac:dyDescent="0.25">
      <c r="A10" s="14" t="s">
        <v>114</v>
      </c>
      <c r="B10" s="17" t="s">
        <v>7</v>
      </c>
      <c r="C10" s="15">
        <v>17000</v>
      </c>
      <c r="D10" s="15"/>
      <c r="E10" s="15">
        <f t="shared" si="3"/>
        <v>17000</v>
      </c>
      <c r="F10" s="15">
        <v>0</v>
      </c>
      <c r="G10" s="16">
        <f t="shared" si="0"/>
        <v>0</v>
      </c>
    </row>
    <row r="11" spans="1:12" s="2" customFormat="1" ht="63.75" x14ac:dyDescent="0.25">
      <c r="A11" s="18" t="s">
        <v>262</v>
      </c>
      <c r="B11" s="10" t="s">
        <v>265</v>
      </c>
      <c r="C11" s="15">
        <v>0</v>
      </c>
      <c r="D11" s="15"/>
      <c r="E11" s="15">
        <f t="shared" si="3"/>
        <v>0</v>
      </c>
      <c r="F11" s="15">
        <v>216000</v>
      </c>
      <c r="G11" s="16"/>
    </row>
    <row r="12" spans="1:12" s="2" customFormat="1" ht="76.5" x14ac:dyDescent="0.25">
      <c r="A12" s="18" t="s">
        <v>263</v>
      </c>
      <c r="B12" s="10" t="s">
        <v>266</v>
      </c>
      <c r="C12" s="15">
        <v>0</v>
      </c>
      <c r="D12" s="15"/>
      <c r="E12" s="15">
        <f t="shared" si="3"/>
        <v>0</v>
      </c>
      <c r="F12" s="15">
        <v>173971.41</v>
      </c>
      <c r="G12" s="16"/>
    </row>
    <row r="13" spans="1:12" s="2" customFormat="1" ht="38.25" x14ac:dyDescent="0.25">
      <c r="A13" s="18" t="s">
        <v>264</v>
      </c>
      <c r="B13" s="19" t="s">
        <v>267</v>
      </c>
      <c r="C13" s="15">
        <v>0</v>
      </c>
      <c r="D13" s="15"/>
      <c r="E13" s="15">
        <f t="shared" si="3"/>
        <v>0</v>
      </c>
      <c r="F13" s="15">
        <v>4428000</v>
      </c>
      <c r="G13" s="16"/>
    </row>
    <row r="14" spans="1:12" s="2" customFormat="1" ht="25.5" x14ac:dyDescent="0.25">
      <c r="A14" s="14" t="s">
        <v>96</v>
      </c>
      <c r="B14" s="14" t="s">
        <v>118</v>
      </c>
      <c r="C14" s="15">
        <f t="shared" ref="C14:F14" si="4">C15</f>
        <v>8917000</v>
      </c>
      <c r="D14" s="15">
        <f t="shared" si="4"/>
        <v>0</v>
      </c>
      <c r="E14" s="15">
        <f t="shared" si="4"/>
        <v>8917000</v>
      </c>
      <c r="F14" s="15">
        <f t="shared" si="4"/>
        <v>4290249.8899999997</v>
      </c>
      <c r="G14" s="16">
        <f t="shared" si="0"/>
        <v>48.113153414825611</v>
      </c>
    </row>
    <row r="15" spans="1:12" s="2" customFormat="1" ht="25.5" x14ac:dyDescent="0.25">
      <c r="A15" s="14" t="s">
        <v>95</v>
      </c>
      <c r="B15" s="17" t="s">
        <v>82</v>
      </c>
      <c r="C15" s="15">
        <f t="shared" ref="C15:E15" si="5">C16+C18+C20+C22</f>
        <v>8917000</v>
      </c>
      <c r="D15" s="15">
        <f t="shared" si="5"/>
        <v>0</v>
      </c>
      <c r="E15" s="15">
        <f t="shared" si="5"/>
        <v>8917000</v>
      </c>
      <c r="F15" s="15">
        <f>F16+F18+F20+F22</f>
        <v>4290249.8899999997</v>
      </c>
      <c r="G15" s="16">
        <f t="shared" si="0"/>
        <v>48.113153414825611</v>
      </c>
    </row>
    <row r="16" spans="1:12" s="2" customFormat="1" ht="51" x14ac:dyDescent="0.25">
      <c r="A16" s="14" t="s">
        <v>97</v>
      </c>
      <c r="B16" s="20" t="s">
        <v>119</v>
      </c>
      <c r="C16" s="15">
        <f>C17</f>
        <v>4650600</v>
      </c>
      <c r="D16" s="15"/>
      <c r="E16" s="15">
        <f>E17</f>
        <v>4650600</v>
      </c>
      <c r="F16" s="15">
        <f>F17</f>
        <v>2191556.38</v>
      </c>
      <c r="G16" s="16">
        <f t="shared" si="0"/>
        <v>47.124164193867458</v>
      </c>
    </row>
    <row r="17" spans="1:7" s="2" customFormat="1" ht="89.25" x14ac:dyDescent="0.25">
      <c r="A17" s="14" t="s">
        <v>120</v>
      </c>
      <c r="B17" s="20" t="s">
        <v>121</v>
      </c>
      <c r="C17" s="15">
        <v>4650600</v>
      </c>
      <c r="D17" s="15"/>
      <c r="E17" s="15">
        <f>C17+D17</f>
        <v>4650600</v>
      </c>
      <c r="F17" s="15">
        <v>2191556.38</v>
      </c>
      <c r="G17" s="16">
        <f t="shared" si="0"/>
        <v>47.124164193867458</v>
      </c>
    </row>
    <row r="18" spans="1:7" s="2" customFormat="1" ht="63.75" x14ac:dyDescent="0.25">
      <c r="A18" s="14" t="s">
        <v>98</v>
      </c>
      <c r="B18" s="20" t="s">
        <v>122</v>
      </c>
      <c r="C18" s="15">
        <f>C19</f>
        <v>22200</v>
      </c>
      <c r="D18" s="15"/>
      <c r="E18" s="15">
        <f>C18+D18</f>
        <v>22200</v>
      </c>
      <c r="F18" s="15">
        <f>F19</f>
        <v>12682.22</v>
      </c>
      <c r="G18" s="16">
        <f t="shared" si="0"/>
        <v>57.127117117117109</v>
      </c>
    </row>
    <row r="19" spans="1:7" s="2" customFormat="1" ht="102" x14ac:dyDescent="0.25">
      <c r="A19" s="14" t="s">
        <v>123</v>
      </c>
      <c r="B19" s="20" t="s">
        <v>124</v>
      </c>
      <c r="C19" s="15">
        <v>22200</v>
      </c>
      <c r="D19" s="15"/>
      <c r="E19" s="15">
        <f>C19+D19</f>
        <v>22200</v>
      </c>
      <c r="F19" s="15">
        <v>12682.22</v>
      </c>
      <c r="G19" s="16">
        <f t="shared" si="0"/>
        <v>57.127117117117109</v>
      </c>
    </row>
    <row r="20" spans="1:7" s="2" customFormat="1" ht="51" x14ac:dyDescent="0.25">
      <c r="A20" s="14" t="s">
        <v>99</v>
      </c>
      <c r="B20" s="20" t="s">
        <v>125</v>
      </c>
      <c r="C20" s="15">
        <f>C21</f>
        <v>4822100</v>
      </c>
      <c r="D20" s="15"/>
      <c r="E20" s="15">
        <f>C20+D20</f>
        <v>4822100</v>
      </c>
      <c r="F20" s="15">
        <f>F21</f>
        <v>2370566.2799999998</v>
      </c>
      <c r="G20" s="16">
        <f t="shared" si="0"/>
        <v>49.160454573733432</v>
      </c>
    </row>
    <row r="21" spans="1:7" s="2" customFormat="1" ht="89.25" x14ac:dyDescent="0.25">
      <c r="A21" s="14" t="s">
        <v>126</v>
      </c>
      <c r="B21" s="20" t="s">
        <v>127</v>
      </c>
      <c r="C21" s="15">
        <v>4822100</v>
      </c>
      <c r="D21" s="15"/>
      <c r="E21" s="15">
        <v>4686200</v>
      </c>
      <c r="F21" s="15">
        <v>2370566.2799999998</v>
      </c>
      <c r="G21" s="16">
        <f t="shared" si="0"/>
        <v>50.586109854466301</v>
      </c>
    </row>
    <row r="22" spans="1:7" s="2" customFormat="1" ht="51" x14ac:dyDescent="0.25">
      <c r="A22" s="14" t="s">
        <v>100</v>
      </c>
      <c r="B22" s="20" t="s">
        <v>128</v>
      </c>
      <c r="C22" s="15">
        <f>C23</f>
        <v>-577900</v>
      </c>
      <c r="D22" s="15"/>
      <c r="E22" s="15">
        <f>C22+D22</f>
        <v>-577900</v>
      </c>
      <c r="F22" s="15">
        <f>F23</f>
        <v>-284554.99</v>
      </c>
      <c r="G22" s="16">
        <f t="shared" si="0"/>
        <v>49.239486070254365</v>
      </c>
    </row>
    <row r="23" spans="1:7" s="2" customFormat="1" ht="89.25" x14ac:dyDescent="0.25">
      <c r="A23" s="14" t="s">
        <v>129</v>
      </c>
      <c r="B23" s="20" t="s">
        <v>130</v>
      </c>
      <c r="C23" s="15">
        <v>-577900</v>
      </c>
      <c r="D23" s="15"/>
      <c r="E23" s="15">
        <f>C23+D23</f>
        <v>-577900</v>
      </c>
      <c r="F23" s="15">
        <v>-284554.99</v>
      </c>
      <c r="G23" s="16">
        <f t="shared" si="0"/>
        <v>49.239486070254365</v>
      </c>
    </row>
    <row r="24" spans="1:7" s="2" customFormat="1" ht="25.5" x14ac:dyDescent="0.25">
      <c r="A24" s="14" t="s">
        <v>101</v>
      </c>
      <c r="B24" s="14" t="s">
        <v>8</v>
      </c>
      <c r="C24" s="15" t="e">
        <f xml:space="preserve"> C25+C27+C29</f>
        <v>#REF!</v>
      </c>
      <c r="D24" s="15" t="e">
        <f xml:space="preserve"> D25+D27+D29</f>
        <v>#REF!</v>
      </c>
      <c r="E24" s="15">
        <f xml:space="preserve"> E25+E27+E29</f>
        <v>3541000</v>
      </c>
      <c r="F24" s="15">
        <f xml:space="preserve"> F25+F27+F29</f>
        <v>2909903.22</v>
      </c>
      <c r="G24" s="16">
        <f t="shared" si="0"/>
        <v>82.177441965546464</v>
      </c>
    </row>
    <row r="25" spans="1:7" s="2" customFormat="1" ht="25.5" x14ac:dyDescent="0.25">
      <c r="A25" s="14" t="s">
        <v>131</v>
      </c>
      <c r="B25" s="14" t="s">
        <v>9</v>
      </c>
      <c r="C25" s="15" t="e">
        <f>C26+#REF!</f>
        <v>#REF!</v>
      </c>
      <c r="D25" s="15" t="e">
        <f>D26+#REF!</f>
        <v>#REF!</v>
      </c>
      <c r="E25" s="15">
        <f>E26</f>
        <v>0</v>
      </c>
      <c r="F25" s="15">
        <f>F26</f>
        <v>1795.87</v>
      </c>
      <c r="G25" s="16" t="e">
        <f t="shared" si="0"/>
        <v>#DIV/0!</v>
      </c>
    </row>
    <row r="26" spans="1:7" s="2" customFormat="1" ht="25.5" x14ac:dyDescent="0.25">
      <c r="A26" s="14" t="s">
        <v>102</v>
      </c>
      <c r="B26" s="14" t="s">
        <v>9</v>
      </c>
      <c r="C26" s="15">
        <v>0</v>
      </c>
      <c r="D26" s="15"/>
      <c r="E26" s="15">
        <f>C26+D26</f>
        <v>0</v>
      </c>
      <c r="F26" s="15">
        <v>1795.87</v>
      </c>
      <c r="G26" s="16" t="e">
        <f t="shared" si="0"/>
        <v>#DIV/0!</v>
      </c>
    </row>
    <row r="27" spans="1:7" s="2" customFormat="1" ht="25.5" x14ac:dyDescent="0.25">
      <c r="A27" s="14" t="s">
        <v>103</v>
      </c>
      <c r="B27" s="14" t="s">
        <v>10</v>
      </c>
      <c r="C27" s="15">
        <f>C28</f>
        <v>197000</v>
      </c>
      <c r="D27" s="15">
        <f t="shared" ref="D27:F27" si="6">D28</f>
        <v>0</v>
      </c>
      <c r="E27" s="15">
        <f t="shared" si="6"/>
        <v>197000</v>
      </c>
      <c r="F27" s="15">
        <f t="shared" si="6"/>
        <v>108515.5</v>
      </c>
      <c r="G27" s="16">
        <f t="shared" si="0"/>
        <v>55.084010152284272</v>
      </c>
    </row>
    <row r="28" spans="1:7" s="2" customFormat="1" ht="25.5" x14ac:dyDescent="0.25">
      <c r="A28" s="14" t="s">
        <v>11</v>
      </c>
      <c r="B28" s="14" t="s">
        <v>10</v>
      </c>
      <c r="C28" s="15">
        <v>197000</v>
      </c>
      <c r="D28" s="15"/>
      <c r="E28" s="15">
        <f>C28+D28</f>
        <v>197000</v>
      </c>
      <c r="F28" s="15">
        <v>108515.5</v>
      </c>
      <c r="G28" s="16">
        <f t="shared" si="0"/>
        <v>55.084010152284272</v>
      </c>
    </row>
    <row r="29" spans="1:7" s="2" customFormat="1" ht="25.5" x14ac:dyDescent="0.25">
      <c r="A29" s="14" t="s">
        <v>12</v>
      </c>
      <c r="B29" s="14" t="s">
        <v>13</v>
      </c>
      <c r="C29" s="15">
        <f t="shared" ref="C29:F29" si="7">C30</f>
        <v>3344000</v>
      </c>
      <c r="D29" s="15">
        <f t="shared" si="7"/>
        <v>0</v>
      </c>
      <c r="E29" s="15">
        <f t="shared" si="7"/>
        <v>3344000</v>
      </c>
      <c r="F29" s="15">
        <f t="shared" si="7"/>
        <v>2799591.85</v>
      </c>
      <c r="G29" s="16">
        <f t="shared" si="0"/>
        <v>83.719851973684214</v>
      </c>
    </row>
    <row r="30" spans="1:7" s="2" customFormat="1" ht="25.5" x14ac:dyDescent="0.25">
      <c r="A30" s="14" t="s">
        <v>14</v>
      </c>
      <c r="B30" s="14" t="s">
        <v>15</v>
      </c>
      <c r="C30" s="15">
        <v>3344000</v>
      </c>
      <c r="D30" s="15"/>
      <c r="E30" s="15">
        <f>C30+D30</f>
        <v>3344000</v>
      </c>
      <c r="F30" s="15">
        <v>2799591.85</v>
      </c>
      <c r="G30" s="16">
        <f t="shared" si="0"/>
        <v>83.719851973684214</v>
      </c>
    </row>
    <row r="31" spans="1:7" s="2" customFormat="1" ht="25.5" x14ac:dyDescent="0.25">
      <c r="A31" s="14" t="s">
        <v>16</v>
      </c>
      <c r="B31" s="14" t="s">
        <v>17</v>
      </c>
      <c r="C31" s="15">
        <f>C32</f>
        <v>2001000</v>
      </c>
      <c r="D31" s="15">
        <f t="shared" ref="D31:F31" si="8">D32</f>
        <v>0</v>
      </c>
      <c r="E31" s="15">
        <f t="shared" si="8"/>
        <v>2001000</v>
      </c>
      <c r="F31" s="15">
        <f t="shared" si="8"/>
        <v>828552.63</v>
      </c>
      <c r="G31" s="16">
        <f t="shared" si="0"/>
        <v>41.406928035982013</v>
      </c>
    </row>
    <row r="32" spans="1:7" s="2" customFormat="1" ht="25.5" x14ac:dyDescent="0.25">
      <c r="A32" s="14" t="s">
        <v>132</v>
      </c>
      <c r="B32" s="14" t="s">
        <v>18</v>
      </c>
      <c r="C32" s="15">
        <f t="shared" ref="C32:F32" si="9">C33</f>
        <v>2001000</v>
      </c>
      <c r="D32" s="15">
        <f t="shared" si="9"/>
        <v>0</v>
      </c>
      <c r="E32" s="15">
        <f t="shared" si="9"/>
        <v>2001000</v>
      </c>
      <c r="F32" s="15">
        <f t="shared" si="9"/>
        <v>828552.63</v>
      </c>
      <c r="G32" s="16">
        <f t="shared" si="0"/>
        <v>41.406928035982013</v>
      </c>
    </row>
    <row r="33" spans="1:7" s="2" customFormat="1" ht="38.25" x14ac:dyDescent="0.25">
      <c r="A33" s="14" t="s">
        <v>104</v>
      </c>
      <c r="B33" s="14" t="s">
        <v>133</v>
      </c>
      <c r="C33" s="15">
        <v>2001000</v>
      </c>
      <c r="D33" s="15"/>
      <c r="E33" s="15">
        <f>C33+D33</f>
        <v>2001000</v>
      </c>
      <c r="F33" s="15">
        <v>828552.63</v>
      </c>
      <c r="G33" s="16">
        <f t="shared" si="0"/>
        <v>41.406928035982013</v>
      </c>
    </row>
    <row r="34" spans="1:7" s="2" customFormat="1" ht="38.25" x14ac:dyDescent="0.25">
      <c r="A34" s="14" t="s">
        <v>134</v>
      </c>
      <c r="B34" s="14" t="s">
        <v>19</v>
      </c>
      <c r="C34" s="21" t="e">
        <f>C35+#REF!+C41</f>
        <v>#REF!</v>
      </c>
      <c r="D34" s="21" t="e">
        <f>D35+#REF!+D41</f>
        <v>#REF!</v>
      </c>
      <c r="E34" s="21">
        <f>E35+E41</f>
        <v>1766300</v>
      </c>
      <c r="F34" s="21">
        <f>F35+F41</f>
        <v>247996.47</v>
      </c>
      <c r="G34" s="16">
        <f t="shared" si="0"/>
        <v>14.040450093415616</v>
      </c>
    </row>
    <row r="35" spans="1:7" s="2" customFormat="1" ht="63.75" x14ac:dyDescent="0.25">
      <c r="A35" s="14" t="s">
        <v>20</v>
      </c>
      <c r="B35" s="17" t="s">
        <v>21</v>
      </c>
      <c r="C35" s="21">
        <f>C36+C39</f>
        <v>1645500</v>
      </c>
      <c r="D35" s="21">
        <f t="shared" ref="D35:F35" si="10">D36+D39</f>
        <v>0</v>
      </c>
      <c r="E35" s="21">
        <f t="shared" si="10"/>
        <v>1645500</v>
      </c>
      <c r="F35" s="21">
        <f t="shared" si="10"/>
        <v>239615.35</v>
      </c>
      <c r="G35" s="16">
        <f t="shared" si="0"/>
        <v>14.561856578547555</v>
      </c>
    </row>
    <row r="36" spans="1:7" s="2" customFormat="1" ht="51" x14ac:dyDescent="0.25">
      <c r="A36" s="14" t="s">
        <v>135</v>
      </c>
      <c r="B36" s="14" t="s">
        <v>22</v>
      </c>
      <c r="C36" s="15">
        <f>C37+C38</f>
        <v>1494500</v>
      </c>
      <c r="D36" s="15">
        <f t="shared" ref="D36:F36" si="11">D37+D38</f>
        <v>0</v>
      </c>
      <c r="E36" s="15">
        <f t="shared" si="11"/>
        <v>1494500</v>
      </c>
      <c r="F36" s="15">
        <f t="shared" si="11"/>
        <v>172359.45</v>
      </c>
      <c r="G36" s="16">
        <f t="shared" si="0"/>
        <v>11.53291736366678</v>
      </c>
    </row>
    <row r="37" spans="1:7" s="2" customFormat="1" ht="76.5" x14ac:dyDescent="0.25">
      <c r="A37" s="14" t="s">
        <v>113</v>
      </c>
      <c r="B37" s="17" t="s">
        <v>83</v>
      </c>
      <c r="C37" s="15">
        <v>724700</v>
      </c>
      <c r="D37" s="15"/>
      <c r="E37" s="15">
        <f>C37+D37</f>
        <v>724700</v>
      </c>
      <c r="F37" s="15">
        <v>46729.120000000003</v>
      </c>
      <c r="G37" s="16">
        <f t="shared" si="0"/>
        <v>6.4480640264937215</v>
      </c>
    </row>
    <row r="38" spans="1:7" s="2" customFormat="1" ht="63.75" x14ac:dyDescent="0.25">
      <c r="A38" s="14" t="s">
        <v>112</v>
      </c>
      <c r="B38" s="17" t="s">
        <v>23</v>
      </c>
      <c r="C38" s="15">
        <v>769800</v>
      </c>
      <c r="D38" s="15"/>
      <c r="E38" s="15">
        <f>C38+D38</f>
        <v>769800</v>
      </c>
      <c r="F38" s="15">
        <v>125630.33</v>
      </c>
      <c r="G38" s="16">
        <f t="shared" si="0"/>
        <v>16.319866199012729</v>
      </c>
    </row>
    <row r="39" spans="1:7" s="2" customFormat="1" ht="63.75" x14ac:dyDescent="0.25">
      <c r="A39" s="14" t="s">
        <v>24</v>
      </c>
      <c r="B39" s="17" t="s">
        <v>84</v>
      </c>
      <c r="C39" s="21">
        <f>C40</f>
        <v>151000</v>
      </c>
      <c r="D39" s="21">
        <f t="shared" ref="D39:F39" si="12">D40</f>
        <v>0</v>
      </c>
      <c r="E39" s="21">
        <f t="shared" si="12"/>
        <v>151000</v>
      </c>
      <c r="F39" s="21">
        <f t="shared" si="12"/>
        <v>67255.899999999994</v>
      </c>
      <c r="G39" s="16">
        <f t="shared" si="0"/>
        <v>44.540331125827812</v>
      </c>
    </row>
    <row r="40" spans="1:7" s="2" customFormat="1" ht="51" x14ac:dyDescent="0.25">
      <c r="A40" s="14" t="s">
        <v>105</v>
      </c>
      <c r="B40" s="14" t="s">
        <v>136</v>
      </c>
      <c r="C40" s="15">
        <v>151000</v>
      </c>
      <c r="D40" s="15"/>
      <c r="E40" s="15">
        <f>C40+D40</f>
        <v>151000</v>
      </c>
      <c r="F40" s="15">
        <v>67255.899999999994</v>
      </c>
      <c r="G40" s="16">
        <f t="shared" si="0"/>
        <v>44.540331125827812</v>
      </c>
    </row>
    <row r="41" spans="1:7" s="2" customFormat="1" ht="63.75" x14ac:dyDescent="0.25">
      <c r="A41" s="14" t="s">
        <v>25</v>
      </c>
      <c r="B41" s="14" t="s">
        <v>26</v>
      </c>
      <c r="C41" s="15">
        <f t="shared" ref="C41:F42" si="13">C42</f>
        <v>120800</v>
      </c>
      <c r="D41" s="15">
        <f t="shared" si="13"/>
        <v>0</v>
      </c>
      <c r="E41" s="15">
        <f t="shared" si="13"/>
        <v>120800</v>
      </c>
      <c r="F41" s="15">
        <f t="shared" si="13"/>
        <v>8381.1200000000008</v>
      </c>
      <c r="G41" s="16">
        <f t="shared" si="0"/>
        <v>6.9380132450331127</v>
      </c>
    </row>
    <row r="42" spans="1:7" s="2" customFormat="1" ht="63.75" x14ac:dyDescent="0.25">
      <c r="A42" s="14" t="s">
        <v>27</v>
      </c>
      <c r="B42" s="14" t="s">
        <v>28</v>
      </c>
      <c r="C42" s="15">
        <f t="shared" si="13"/>
        <v>120800</v>
      </c>
      <c r="D42" s="15">
        <f t="shared" si="13"/>
        <v>0</v>
      </c>
      <c r="E42" s="15">
        <f t="shared" si="13"/>
        <v>120800</v>
      </c>
      <c r="F42" s="15">
        <f>F43</f>
        <v>8381.1200000000008</v>
      </c>
      <c r="G42" s="16">
        <f t="shared" si="0"/>
        <v>6.9380132450331127</v>
      </c>
    </row>
    <row r="43" spans="1:7" s="2" customFormat="1" ht="63.75" x14ac:dyDescent="0.25">
      <c r="A43" s="14" t="s">
        <v>29</v>
      </c>
      <c r="B43" s="14" t="s">
        <v>30</v>
      </c>
      <c r="C43" s="15">
        <v>120800</v>
      </c>
      <c r="D43" s="15"/>
      <c r="E43" s="15">
        <f>C43+D43</f>
        <v>120800</v>
      </c>
      <c r="F43" s="15">
        <v>8381.1200000000008</v>
      </c>
      <c r="G43" s="16">
        <f t="shared" si="0"/>
        <v>6.9380132450331127</v>
      </c>
    </row>
    <row r="44" spans="1:7" s="2" customFormat="1" ht="25.5" x14ac:dyDescent="0.25">
      <c r="A44" s="29" t="s">
        <v>31</v>
      </c>
      <c r="B44" s="14" t="s">
        <v>32</v>
      </c>
      <c r="C44" s="15" t="e">
        <f t="shared" ref="C44:F44" si="14">C45</f>
        <v>#REF!</v>
      </c>
      <c r="D44" s="15" t="e">
        <f t="shared" si="14"/>
        <v>#REF!</v>
      </c>
      <c r="E44" s="15">
        <f t="shared" si="14"/>
        <v>37000</v>
      </c>
      <c r="F44" s="15">
        <f t="shared" si="14"/>
        <v>15268.460000000001</v>
      </c>
      <c r="G44" s="16">
        <f t="shared" si="0"/>
        <v>41.266108108108114</v>
      </c>
    </row>
    <row r="45" spans="1:7" s="2" customFormat="1" ht="25.5" x14ac:dyDescent="0.25">
      <c r="A45" s="29" t="s">
        <v>106</v>
      </c>
      <c r="B45" s="14" t="s">
        <v>33</v>
      </c>
      <c r="C45" s="15" t="e">
        <f>C46+#REF!+C47</f>
        <v>#REF!</v>
      </c>
      <c r="D45" s="15" t="e">
        <f>D46+#REF!+D47</f>
        <v>#REF!</v>
      </c>
      <c r="E45" s="15">
        <f>E46+E47+E48</f>
        <v>37000</v>
      </c>
      <c r="F45" s="15">
        <f>F46+F47+F48</f>
        <v>15268.460000000001</v>
      </c>
      <c r="G45" s="16">
        <f t="shared" si="0"/>
        <v>41.266108108108114</v>
      </c>
    </row>
    <row r="46" spans="1:7" s="2" customFormat="1" ht="25.5" x14ac:dyDescent="0.25">
      <c r="A46" s="29" t="s">
        <v>107</v>
      </c>
      <c r="B46" s="14" t="s">
        <v>34</v>
      </c>
      <c r="C46" s="15">
        <v>7500</v>
      </c>
      <c r="D46" s="15"/>
      <c r="E46" s="15">
        <f>C46+D46</f>
        <v>7500</v>
      </c>
      <c r="F46" s="15">
        <v>585.76</v>
      </c>
      <c r="G46" s="16">
        <f t="shared" si="0"/>
        <v>7.8101333333333329</v>
      </c>
    </row>
    <row r="47" spans="1:7" s="2" customFormat="1" ht="25.5" x14ac:dyDescent="0.25">
      <c r="A47" s="29" t="s">
        <v>108</v>
      </c>
      <c r="B47" s="14" t="s">
        <v>137</v>
      </c>
      <c r="C47" s="15">
        <v>29500</v>
      </c>
      <c r="D47" s="15"/>
      <c r="E47" s="15">
        <f>C47+D47</f>
        <v>29500</v>
      </c>
      <c r="F47" s="15">
        <v>14578.16</v>
      </c>
      <c r="G47" s="16">
        <f t="shared" si="0"/>
        <v>49.417491525423728</v>
      </c>
    </row>
    <row r="48" spans="1:7" s="2" customFormat="1" ht="25.5" x14ac:dyDescent="0.25">
      <c r="A48" s="29" t="s">
        <v>235</v>
      </c>
      <c r="B48" s="14" t="s">
        <v>236</v>
      </c>
      <c r="C48" s="15">
        <v>0</v>
      </c>
      <c r="D48" s="15"/>
      <c r="E48" s="15">
        <f>C48+D48</f>
        <v>0</v>
      </c>
      <c r="F48" s="15">
        <v>104.54</v>
      </c>
      <c r="G48" s="16" t="e">
        <f t="shared" si="0"/>
        <v>#DIV/0!</v>
      </c>
    </row>
    <row r="49" spans="1:7" s="2" customFormat="1" ht="25.5" x14ac:dyDescent="0.25">
      <c r="A49" s="29" t="s">
        <v>35</v>
      </c>
      <c r="B49" s="14" t="s">
        <v>36</v>
      </c>
      <c r="C49" s="21">
        <f t="shared" ref="C49:F49" si="15">C50</f>
        <v>287800</v>
      </c>
      <c r="D49" s="21">
        <f t="shared" si="15"/>
        <v>0</v>
      </c>
      <c r="E49" s="21">
        <f t="shared" si="15"/>
        <v>287800</v>
      </c>
      <c r="F49" s="21">
        <f t="shared" si="15"/>
        <v>118093.6</v>
      </c>
      <c r="G49" s="16">
        <f t="shared" si="0"/>
        <v>41.033217512161222</v>
      </c>
    </row>
    <row r="50" spans="1:7" s="2" customFormat="1" ht="25.5" x14ac:dyDescent="0.25">
      <c r="A50" s="14" t="s">
        <v>37</v>
      </c>
      <c r="B50" s="22" t="s">
        <v>38</v>
      </c>
      <c r="C50" s="21">
        <f t="shared" ref="C50:F50" si="16">C52</f>
        <v>287800</v>
      </c>
      <c r="D50" s="21">
        <f t="shared" si="16"/>
        <v>0</v>
      </c>
      <c r="E50" s="21">
        <f t="shared" si="16"/>
        <v>287800</v>
      </c>
      <c r="F50" s="21">
        <f t="shared" si="16"/>
        <v>118093.6</v>
      </c>
      <c r="G50" s="16">
        <f t="shared" si="0"/>
        <v>41.033217512161222</v>
      </c>
    </row>
    <row r="51" spans="1:7" s="2" customFormat="1" ht="25.5" x14ac:dyDescent="0.25">
      <c r="A51" s="14" t="s">
        <v>170</v>
      </c>
      <c r="B51" s="14" t="s">
        <v>39</v>
      </c>
      <c r="C51" s="21">
        <f>C52</f>
        <v>287800</v>
      </c>
      <c r="D51" s="21">
        <f t="shared" ref="D51:F51" si="17">D52</f>
        <v>0</v>
      </c>
      <c r="E51" s="21">
        <f t="shared" si="17"/>
        <v>287800</v>
      </c>
      <c r="F51" s="21">
        <f t="shared" si="17"/>
        <v>118093.6</v>
      </c>
      <c r="G51" s="16">
        <f t="shared" si="0"/>
        <v>41.033217512161222</v>
      </c>
    </row>
    <row r="52" spans="1:7" s="2" customFormat="1" ht="25.5" x14ac:dyDescent="0.25">
      <c r="A52" s="14" t="s">
        <v>171</v>
      </c>
      <c r="B52" s="14" t="s">
        <v>40</v>
      </c>
      <c r="C52" s="21">
        <v>287800</v>
      </c>
      <c r="D52" s="21"/>
      <c r="E52" s="15">
        <f>C52+D52</f>
        <v>287800</v>
      </c>
      <c r="F52" s="21">
        <v>118093.6</v>
      </c>
      <c r="G52" s="16">
        <f t="shared" si="0"/>
        <v>41.033217512161222</v>
      </c>
    </row>
    <row r="53" spans="1:7" s="2" customFormat="1" ht="25.5" x14ac:dyDescent="0.25">
      <c r="A53" s="14" t="s">
        <v>41</v>
      </c>
      <c r="B53" s="14" t="s">
        <v>42</v>
      </c>
      <c r="C53" s="21">
        <f>C54</f>
        <v>100000</v>
      </c>
      <c r="D53" s="21">
        <f t="shared" ref="D53" si="18">D54</f>
        <v>0</v>
      </c>
      <c r="E53" s="21">
        <f>E54+E58</f>
        <v>100000</v>
      </c>
      <c r="F53" s="21">
        <f>F54+F58</f>
        <v>3964482.39</v>
      </c>
      <c r="G53" s="16">
        <f t="shared" si="0"/>
        <v>3964.4823899999997</v>
      </c>
    </row>
    <row r="54" spans="1:7" s="2" customFormat="1" ht="25.5" x14ac:dyDescent="0.25">
      <c r="A54" s="14" t="s">
        <v>43</v>
      </c>
      <c r="B54" s="14" t="s">
        <v>138</v>
      </c>
      <c r="C54" s="15">
        <f t="shared" ref="C54:F54" si="19">C55</f>
        <v>100000</v>
      </c>
      <c r="D54" s="15">
        <f t="shared" si="19"/>
        <v>0</v>
      </c>
      <c r="E54" s="15">
        <f t="shared" si="19"/>
        <v>100000</v>
      </c>
      <c r="F54" s="15">
        <f t="shared" si="19"/>
        <v>3948143.02</v>
      </c>
      <c r="G54" s="16">
        <f t="shared" si="0"/>
        <v>3948.14302</v>
      </c>
    </row>
    <row r="55" spans="1:7" s="2" customFormat="1" ht="25.5" x14ac:dyDescent="0.25">
      <c r="A55" s="14" t="s">
        <v>109</v>
      </c>
      <c r="B55" s="14" t="s">
        <v>44</v>
      </c>
      <c r="C55" s="15">
        <f>C56+C57</f>
        <v>100000</v>
      </c>
      <c r="D55" s="15">
        <f t="shared" ref="D55:F55" si="20">D56+D57</f>
        <v>0</v>
      </c>
      <c r="E55" s="15">
        <f t="shared" si="20"/>
        <v>100000</v>
      </c>
      <c r="F55" s="15">
        <f t="shared" si="20"/>
        <v>3948143.02</v>
      </c>
      <c r="G55" s="16">
        <f t="shared" si="0"/>
        <v>3948.14302</v>
      </c>
    </row>
    <row r="56" spans="1:7" s="2" customFormat="1" ht="51" x14ac:dyDescent="0.25">
      <c r="A56" s="14" t="s">
        <v>110</v>
      </c>
      <c r="B56" s="14" t="s">
        <v>85</v>
      </c>
      <c r="C56" s="15">
        <v>50000</v>
      </c>
      <c r="D56" s="15"/>
      <c r="E56" s="15">
        <f>C56+D56</f>
        <v>50000</v>
      </c>
      <c r="F56" s="15">
        <v>3824321.42</v>
      </c>
      <c r="G56" s="16">
        <f t="shared" si="0"/>
        <v>7648.6428399999995</v>
      </c>
    </row>
    <row r="57" spans="1:7" s="2" customFormat="1" ht="38.25" x14ac:dyDescent="0.25">
      <c r="A57" s="14" t="s">
        <v>111</v>
      </c>
      <c r="B57" s="14" t="s">
        <v>45</v>
      </c>
      <c r="C57" s="15">
        <v>50000</v>
      </c>
      <c r="D57" s="15"/>
      <c r="E57" s="15">
        <f>C57+D57</f>
        <v>50000</v>
      </c>
      <c r="F57" s="15">
        <v>123821.6</v>
      </c>
      <c r="G57" s="16">
        <f t="shared" si="0"/>
        <v>247.64320000000001</v>
      </c>
    </row>
    <row r="58" spans="1:7" s="2" customFormat="1" ht="38.25" x14ac:dyDescent="0.25">
      <c r="A58" s="18" t="s">
        <v>269</v>
      </c>
      <c r="B58" s="8" t="s">
        <v>270</v>
      </c>
      <c r="C58" s="15"/>
      <c r="D58" s="15"/>
      <c r="E58" s="15">
        <f>E59</f>
        <v>0</v>
      </c>
      <c r="F58" s="15">
        <f>F59</f>
        <v>16339.37</v>
      </c>
      <c r="G58" s="16" t="e">
        <f t="shared" si="0"/>
        <v>#DIV/0!</v>
      </c>
    </row>
    <row r="59" spans="1:7" s="2" customFormat="1" ht="38.25" x14ac:dyDescent="0.25">
      <c r="A59" s="18" t="s">
        <v>271</v>
      </c>
      <c r="B59" s="8" t="s">
        <v>272</v>
      </c>
      <c r="C59" s="15"/>
      <c r="D59" s="15"/>
      <c r="E59" s="15">
        <v>0</v>
      </c>
      <c r="F59" s="15">
        <v>16339.37</v>
      </c>
      <c r="G59" s="16" t="e">
        <f t="shared" si="0"/>
        <v>#DIV/0!</v>
      </c>
    </row>
    <row r="60" spans="1:7" s="2" customFormat="1" ht="25.5" x14ac:dyDescent="0.25">
      <c r="A60" s="14" t="s">
        <v>46</v>
      </c>
      <c r="B60" s="14" t="s">
        <v>47</v>
      </c>
      <c r="C60" s="15" t="e">
        <f>C61</f>
        <v>#REF!</v>
      </c>
      <c r="D60" s="15" t="e">
        <f t="shared" ref="D60:F60" si="21">D61</f>
        <v>#REF!</v>
      </c>
      <c r="E60" s="15">
        <f t="shared" si="21"/>
        <v>710000</v>
      </c>
      <c r="F60" s="15">
        <f t="shared" si="21"/>
        <v>307970.43999999994</v>
      </c>
      <c r="G60" s="16">
        <f t="shared" si="0"/>
        <v>43.376118309859145</v>
      </c>
    </row>
    <row r="61" spans="1:7" s="2" customFormat="1" ht="38.25" x14ac:dyDescent="0.25">
      <c r="A61" s="23" t="s">
        <v>172</v>
      </c>
      <c r="B61" s="23" t="s">
        <v>173</v>
      </c>
      <c r="C61" s="15" t="e">
        <f>C62+C64+C66+C69+C72+C80+C83+C74+C78+C76+C82+C84</f>
        <v>#REF!</v>
      </c>
      <c r="D61" s="15" t="e">
        <f>D62+D64+D66+D69+D72+D80+#REF!+#REF!+D83+D74+D78+D76+D82+#REF!+D84</f>
        <v>#REF!</v>
      </c>
      <c r="E61" s="15">
        <f>E62+E64+E66+E69+E72+E80+E83+E74+E78+E76+E82+E84</f>
        <v>710000</v>
      </c>
      <c r="F61" s="15">
        <f>F62+F64+F66+F69+F72+F80+F83+F74+F78+F76+F82+F84</f>
        <v>307970.43999999994</v>
      </c>
      <c r="G61" s="16">
        <f t="shared" si="0"/>
        <v>43.376118309859145</v>
      </c>
    </row>
    <row r="62" spans="1:7" s="2" customFormat="1" ht="51" x14ac:dyDescent="0.25">
      <c r="A62" s="23" t="s">
        <v>174</v>
      </c>
      <c r="B62" s="23" t="s">
        <v>175</v>
      </c>
      <c r="C62" s="15">
        <f>C63</f>
        <v>22000</v>
      </c>
      <c r="D62" s="15"/>
      <c r="E62" s="15">
        <f t="shared" ref="E62:E83" si="22">C62+D62</f>
        <v>22000</v>
      </c>
      <c r="F62" s="15">
        <f>F63</f>
        <v>10168.870000000001</v>
      </c>
      <c r="G62" s="16">
        <f t="shared" si="0"/>
        <v>46.222136363636366</v>
      </c>
    </row>
    <row r="63" spans="1:7" s="2" customFormat="1" ht="63.75" x14ac:dyDescent="0.25">
      <c r="A63" s="34" t="s">
        <v>191</v>
      </c>
      <c r="B63" s="24" t="s">
        <v>176</v>
      </c>
      <c r="C63" s="15">
        <v>22000</v>
      </c>
      <c r="D63" s="15"/>
      <c r="E63" s="15">
        <f t="shared" si="22"/>
        <v>22000</v>
      </c>
      <c r="F63" s="15">
        <v>10168.870000000001</v>
      </c>
      <c r="G63" s="16">
        <f t="shared" si="0"/>
        <v>46.222136363636366</v>
      </c>
    </row>
    <row r="64" spans="1:7" s="2" customFormat="1" ht="76.5" x14ac:dyDescent="0.25">
      <c r="A64" s="23" t="s">
        <v>177</v>
      </c>
      <c r="B64" s="23" t="s">
        <v>178</v>
      </c>
      <c r="C64" s="21">
        <f>C65</f>
        <v>138328</v>
      </c>
      <c r="D64" s="21"/>
      <c r="E64" s="15">
        <f t="shared" si="22"/>
        <v>138328</v>
      </c>
      <c r="F64" s="21">
        <f>F65</f>
        <v>67912.17</v>
      </c>
      <c r="G64" s="16">
        <f t="shared" si="0"/>
        <v>49.095027760106412</v>
      </c>
    </row>
    <row r="65" spans="1:7" s="2" customFormat="1" ht="76.5" x14ac:dyDescent="0.25">
      <c r="A65" s="18" t="s">
        <v>192</v>
      </c>
      <c r="B65" s="8" t="s">
        <v>179</v>
      </c>
      <c r="C65" s="15">
        <v>138328</v>
      </c>
      <c r="D65" s="15">
        <f t="shared" ref="D65" si="23">D66</f>
        <v>0</v>
      </c>
      <c r="E65" s="15">
        <f t="shared" si="22"/>
        <v>138328</v>
      </c>
      <c r="F65" s="15">
        <v>67912.17</v>
      </c>
      <c r="G65" s="16">
        <f t="shared" si="0"/>
        <v>49.095027760106412</v>
      </c>
    </row>
    <row r="66" spans="1:7" s="3" customFormat="1" ht="63.75" x14ac:dyDescent="0.25">
      <c r="A66" s="23" t="s">
        <v>180</v>
      </c>
      <c r="B66" s="23" t="s">
        <v>181</v>
      </c>
      <c r="C66" s="15">
        <f>C67</f>
        <v>74106</v>
      </c>
      <c r="D66" s="15"/>
      <c r="E66" s="15">
        <f t="shared" si="22"/>
        <v>74106</v>
      </c>
      <c r="F66" s="15">
        <f>F67+F68</f>
        <v>14417.48</v>
      </c>
      <c r="G66" s="16">
        <f t="shared" si="0"/>
        <v>19.455212803281785</v>
      </c>
    </row>
    <row r="67" spans="1:7" ht="63.75" x14ac:dyDescent="0.25">
      <c r="A67" s="18" t="s">
        <v>237</v>
      </c>
      <c r="B67" s="8" t="s">
        <v>182</v>
      </c>
      <c r="C67" s="15">
        <v>74106</v>
      </c>
      <c r="D67" s="15"/>
      <c r="E67" s="15">
        <f t="shared" si="22"/>
        <v>74106</v>
      </c>
      <c r="F67" s="15">
        <v>14417.48</v>
      </c>
      <c r="G67" s="16">
        <f t="shared" si="0"/>
        <v>19.455212803281785</v>
      </c>
    </row>
    <row r="68" spans="1:7" ht="63.75" x14ac:dyDescent="0.25">
      <c r="A68" s="18" t="s">
        <v>238</v>
      </c>
      <c r="B68" s="8" t="s">
        <v>239</v>
      </c>
      <c r="C68" s="15">
        <v>0</v>
      </c>
      <c r="D68" s="15"/>
      <c r="E68" s="15">
        <f t="shared" si="22"/>
        <v>0</v>
      </c>
      <c r="F68" s="15">
        <v>0</v>
      </c>
      <c r="G68" s="16"/>
    </row>
    <row r="69" spans="1:7" ht="51" x14ac:dyDescent="0.25">
      <c r="A69" s="35" t="s">
        <v>183</v>
      </c>
      <c r="B69" s="23" t="s">
        <v>184</v>
      </c>
      <c r="C69" s="15">
        <f>C70+C71</f>
        <v>31533</v>
      </c>
      <c r="D69" s="15"/>
      <c r="E69" s="15">
        <f t="shared" si="22"/>
        <v>31533</v>
      </c>
      <c r="F69" s="15">
        <f>F70</f>
        <v>2300</v>
      </c>
      <c r="G69" s="16">
        <f t="shared" si="0"/>
        <v>7.2939460247994168</v>
      </c>
    </row>
    <row r="70" spans="1:7" ht="63.75" x14ac:dyDescent="0.25">
      <c r="A70" s="18" t="s">
        <v>195</v>
      </c>
      <c r="B70" s="8" t="s">
        <v>185</v>
      </c>
      <c r="C70" s="15">
        <v>31533</v>
      </c>
      <c r="D70" s="15"/>
      <c r="E70" s="15">
        <f t="shared" si="22"/>
        <v>31533</v>
      </c>
      <c r="F70" s="15">
        <v>2300</v>
      </c>
      <c r="G70" s="16">
        <f t="shared" si="0"/>
        <v>7.2939460247994168</v>
      </c>
    </row>
    <row r="71" spans="1:7" ht="63.75" x14ac:dyDescent="0.25">
      <c r="A71" s="18" t="s">
        <v>213</v>
      </c>
      <c r="B71" s="8" t="s">
        <v>214</v>
      </c>
      <c r="C71" s="15">
        <v>0</v>
      </c>
      <c r="D71" s="15"/>
      <c r="E71" s="15">
        <f t="shared" si="22"/>
        <v>0</v>
      </c>
      <c r="F71" s="15">
        <v>0</v>
      </c>
      <c r="G71" s="16"/>
    </row>
    <row r="72" spans="1:7" ht="76.5" x14ac:dyDescent="0.25">
      <c r="A72" s="18" t="s">
        <v>194</v>
      </c>
      <c r="B72" s="14" t="s">
        <v>186</v>
      </c>
      <c r="C72" s="15">
        <f>C73</f>
        <v>9500</v>
      </c>
      <c r="D72" s="15"/>
      <c r="E72" s="15">
        <f t="shared" si="22"/>
        <v>9500</v>
      </c>
      <c r="F72" s="15">
        <f>F73</f>
        <v>700.3</v>
      </c>
      <c r="G72" s="16">
        <f t="shared" si="0"/>
        <v>7.3715789473684206</v>
      </c>
    </row>
    <row r="73" spans="1:7" ht="76.5" x14ac:dyDescent="0.25">
      <c r="A73" s="18" t="s">
        <v>205</v>
      </c>
      <c r="B73" s="14" t="s">
        <v>187</v>
      </c>
      <c r="C73" s="15">
        <v>9500</v>
      </c>
      <c r="D73" s="15"/>
      <c r="E73" s="15">
        <f t="shared" si="22"/>
        <v>9500</v>
      </c>
      <c r="F73" s="15">
        <v>700.3</v>
      </c>
      <c r="G73" s="16">
        <f t="shared" si="0"/>
        <v>7.3715789473684206</v>
      </c>
    </row>
    <row r="74" spans="1:7" ht="76.5" x14ac:dyDescent="0.25">
      <c r="A74" s="18" t="s">
        <v>204</v>
      </c>
      <c r="B74" s="14" t="s">
        <v>202</v>
      </c>
      <c r="C74" s="15">
        <f>C75</f>
        <v>1000</v>
      </c>
      <c r="D74" s="15"/>
      <c r="E74" s="15">
        <f t="shared" si="22"/>
        <v>1000</v>
      </c>
      <c r="F74" s="15">
        <f>F75</f>
        <v>1800</v>
      </c>
      <c r="G74" s="16">
        <f t="shared" si="0"/>
        <v>180</v>
      </c>
    </row>
    <row r="75" spans="1:7" ht="76.5" x14ac:dyDescent="0.25">
      <c r="A75" s="18" t="s">
        <v>206</v>
      </c>
      <c r="B75" s="14" t="s">
        <v>203</v>
      </c>
      <c r="C75" s="15">
        <v>1000</v>
      </c>
      <c r="D75" s="15"/>
      <c r="E75" s="15">
        <f t="shared" si="22"/>
        <v>1000</v>
      </c>
      <c r="F75" s="15">
        <v>1800</v>
      </c>
      <c r="G75" s="16">
        <f t="shared" si="0"/>
        <v>180</v>
      </c>
    </row>
    <row r="76" spans="1:7" ht="51" x14ac:dyDescent="0.25">
      <c r="A76" s="18" t="s">
        <v>240</v>
      </c>
      <c r="B76" s="25" t="s">
        <v>242</v>
      </c>
      <c r="C76" s="15">
        <f>C77</f>
        <v>1954</v>
      </c>
      <c r="D76" s="15"/>
      <c r="E76" s="15">
        <f t="shared" si="22"/>
        <v>1954</v>
      </c>
      <c r="F76" s="15">
        <f>F77</f>
        <v>38.9</v>
      </c>
      <c r="G76" s="16">
        <f t="shared" si="0"/>
        <v>1.9907881269191401</v>
      </c>
    </row>
    <row r="77" spans="1:7" ht="63.75" x14ac:dyDescent="0.25">
      <c r="A77" s="18" t="s">
        <v>241</v>
      </c>
      <c r="B77" s="25" t="s">
        <v>243</v>
      </c>
      <c r="C77" s="15">
        <v>1954</v>
      </c>
      <c r="D77" s="15"/>
      <c r="E77" s="15">
        <f t="shared" si="22"/>
        <v>1954</v>
      </c>
      <c r="F77" s="15">
        <v>38.9</v>
      </c>
      <c r="G77" s="16">
        <f t="shared" si="0"/>
        <v>1.9907881269191401</v>
      </c>
    </row>
    <row r="78" spans="1:7" ht="76.5" x14ac:dyDescent="0.25">
      <c r="A78" s="18" t="s">
        <v>207</v>
      </c>
      <c r="B78" s="14" t="s">
        <v>210</v>
      </c>
      <c r="C78" s="15">
        <f>C79</f>
        <v>24370</v>
      </c>
      <c r="D78" s="15"/>
      <c r="E78" s="15">
        <f t="shared" si="22"/>
        <v>24370</v>
      </c>
      <c r="F78" s="15">
        <f>F79</f>
        <v>300</v>
      </c>
      <c r="G78" s="16">
        <f t="shared" si="0"/>
        <v>1.2310217480508823</v>
      </c>
    </row>
    <row r="79" spans="1:7" ht="76.5" x14ac:dyDescent="0.25">
      <c r="A79" s="18" t="s">
        <v>208</v>
      </c>
      <c r="B79" s="14" t="s">
        <v>209</v>
      </c>
      <c r="C79" s="15">
        <v>24370</v>
      </c>
      <c r="D79" s="15"/>
      <c r="E79" s="15">
        <f t="shared" si="22"/>
        <v>24370</v>
      </c>
      <c r="F79" s="15">
        <v>300</v>
      </c>
      <c r="G79" s="16">
        <f t="shared" si="0"/>
        <v>1.2310217480508823</v>
      </c>
    </row>
    <row r="80" spans="1:7" ht="76.5" x14ac:dyDescent="0.25">
      <c r="A80" s="18" t="s">
        <v>188</v>
      </c>
      <c r="B80" s="8" t="s">
        <v>189</v>
      </c>
      <c r="C80" s="15">
        <f>C81</f>
        <v>254832</v>
      </c>
      <c r="D80" s="15"/>
      <c r="E80" s="15">
        <f t="shared" si="22"/>
        <v>254832</v>
      </c>
      <c r="F80" s="15">
        <f>F81</f>
        <v>155740.38</v>
      </c>
      <c r="G80" s="16">
        <f t="shared" si="0"/>
        <v>61.114922772650218</v>
      </c>
    </row>
    <row r="81" spans="1:7" ht="76.5" x14ac:dyDescent="0.25">
      <c r="A81" s="18" t="s">
        <v>193</v>
      </c>
      <c r="B81" s="8" t="s">
        <v>189</v>
      </c>
      <c r="C81" s="15">
        <v>254832</v>
      </c>
      <c r="D81" s="15"/>
      <c r="E81" s="15">
        <f t="shared" si="22"/>
        <v>254832</v>
      </c>
      <c r="F81" s="15">
        <v>155740.38</v>
      </c>
      <c r="G81" s="16">
        <f t="shared" si="0"/>
        <v>61.114922772650218</v>
      </c>
    </row>
    <row r="82" spans="1:7" ht="127.5" x14ac:dyDescent="0.25">
      <c r="A82" s="26" t="s">
        <v>211</v>
      </c>
      <c r="B82" s="8" t="s">
        <v>212</v>
      </c>
      <c r="C82" s="21">
        <v>130705</v>
      </c>
      <c r="D82" s="21"/>
      <c r="E82" s="15">
        <f t="shared" si="22"/>
        <v>130705</v>
      </c>
      <c r="F82" s="21">
        <v>12854.75</v>
      </c>
      <c r="G82" s="16">
        <f t="shared" si="0"/>
        <v>9.8349336291649134</v>
      </c>
    </row>
    <row r="83" spans="1:7" ht="51" x14ac:dyDescent="0.25">
      <c r="A83" s="8" t="s">
        <v>244</v>
      </c>
      <c r="B83" s="8" t="s">
        <v>190</v>
      </c>
      <c r="C83" s="21">
        <v>8000</v>
      </c>
      <c r="D83" s="21"/>
      <c r="E83" s="15">
        <f t="shared" si="22"/>
        <v>8000</v>
      </c>
      <c r="F83" s="21">
        <v>5000</v>
      </c>
      <c r="G83" s="16">
        <f t="shared" si="0"/>
        <v>62.5</v>
      </c>
    </row>
    <row r="84" spans="1:7" ht="25.5" x14ac:dyDescent="0.25">
      <c r="A84" s="36" t="s">
        <v>248</v>
      </c>
      <c r="B84" s="25" t="s">
        <v>247</v>
      </c>
      <c r="C84" s="21" t="e">
        <f>C85</f>
        <v>#REF!</v>
      </c>
      <c r="D84" s="21" t="e">
        <f t="shared" ref="D84:F84" si="24">D85</f>
        <v>#REF!</v>
      </c>
      <c r="E84" s="15">
        <f>E85</f>
        <v>13672</v>
      </c>
      <c r="F84" s="21">
        <f t="shared" si="24"/>
        <v>36737.589999999997</v>
      </c>
      <c r="G84" s="16">
        <f t="shared" si="0"/>
        <v>268.70677296664718</v>
      </c>
    </row>
    <row r="85" spans="1:7" ht="51" x14ac:dyDescent="0.25">
      <c r="A85" s="36" t="s">
        <v>249</v>
      </c>
      <c r="B85" s="25" t="s">
        <v>245</v>
      </c>
      <c r="C85" s="21" t="e">
        <f>C86+#REF!</f>
        <v>#REF!</v>
      </c>
      <c r="D85" s="21" t="e">
        <f>D86+#REF!</f>
        <v>#REF!</v>
      </c>
      <c r="E85" s="15">
        <f>E86</f>
        <v>13672</v>
      </c>
      <c r="F85" s="15">
        <f>F86</f>
        <v>36737.589999999997</v>
      </c>
      <c r="G85" s="16">
        <f t="shared" si="0"/>
        <v>268.70677296664718</v>
      </c>
    </row>
    <row r="86" spans="1:7" ht="51" x14ac:dyDescent="0.25">
      <c r="A86" s="36" t="s">
        <v>250</v>
      </c>
      <c r="B86" s="25" t="s">
        <v>246</v>
      </c>
      <c r="C86" s="21">
        <v>13672</v>
      </c>
      <c r="D86" s="21"/>
      <c r="E86" s="15">
        <f>C86+D86</f>
        <v>13672</v>
      </c>
      <c r="F86" s="21">
        <v>36737.589999999997</v>
      </c>
      <c r="G86" s="16">
        <f t="shared" si="0"/>
        <v>268.70677296664718</v>
      </c>
    </row>
    <row r="87" spans="1:7" ht="25.5" x14ac:dyDescent="0.25">
      <c r="A87" s="14" t="s">
        <v>48</v>
      </c>
      <c r="B87" s="14" t="s">
        <v>49</v>
      </c>
      <c r="C87" s="21" t="e">
        <f>C88+#REF!</f>
        <v>#REF!</v>
      </c>
      <c r="D87" s="21" t="e">
        <f>D88+#REF!</f>
        <v>#REF!</v>
      </c>
      <c r="E87" s="21">
        <f>E88</f>
        <v>414633928.89999998</v>
      </c>
      <c r="F87" s="21">
        <f>F88</f>
        <v>136593525.12</v>
      </c>
      <c r="G87" s="16">
        <f t="shared" si="0"/>
        <v>32.943161569622333</v>
      </c>
    </row>
    <row r="88" spans="1:7" ht="25.5" x14ac:dyDescent="0.25">
      <c r="A88" s="14" t="s">
        <v>139</v>
      </c>
      <c r="B88" s="14" t="s">
        <v>50</v>
      </c>
      <c r="C88" s="21" t="e">
        <f>C89+C94+C117+C135</f>
        <v>#REF!</v>
      </c>
      <c r="D88" s="21" t="e">
        <f>D89+D94+D117+D135</f>
        <v>#REF!</v>
      </c>
      <c r="E88" s="21">
        <f>E89+E94+E117+E135</f>
        <v>414633928.89999998</v>
      </c>
      <c r="F88" s="21">
        <f>F89+F94+F117+F135</f>
        <v>136593525.12</v>
      </c>
      <c r="G88" s="16">
        <f t="shared" ref="G88:G144" si="25">F88/E88*100</f>
        <v>32.943161569622333</v>
      </c>
    </row>
    <row r="89" spans="1:7" ht="25.5" x14ac:dyDescent="0.25">
      <c r="A89" s="14" t="s">
        <v>140</v>
      </c>
      <c r="B89" s="9" t="s">
        <v>51</v>
      </c>
      <c r="C89" s="21" t="e">
        <f>C90+C92+#REF!</f>
        <v>#REF!</v>
      </c>
      <c r="D89" s="21" t="e">
        <f>D90+D92+#REF!</f>
        <v>#REF!</v>
      </c>
      <c r="E89" s="21">
        <f>E90+E92</f>
        <v>74782900</v>
      </c>
      <c r="F89" s="21">
        <f>F90+F92</f>
        <v>37391448</v>
      </c>
      <c r="G89" s="16">
        <f t="shared" si="25"/>
        <v>49.999997325591814</v>
      </c>
    </row>
    <row r="90" spans="1:7" ht="25.5" x14ac:dyDescent="0.25">
      <c r="A90" s="14" t="s">
        <v>141</v>
      </c>
      <c r="B90" s="14" t="s">
        <v>52</v>
      </c>
      <c r="C90" s="21">
        <f>C91</f>
        <v>68793000</v>
      </c>
      <c r="D90" s="21">
        <f t="shared" ref="D90:F90" si="26">D91</f>
        <v>0</v>
      </c>
      <c r="E90" s="21">
        <f t="shared" si="26"/>
        <v>68793000</v>
      </c>
      <c r="F90" s="21">
        <f t="shared" si="26"/>
        <v>34396500</v>
      </c>
      <c r="G90" s="16">
        <f t="shared" si="25"/>
        <v>50</v>
      </c>
    </row>
    <row r="91" spans="1:7" ht="25.5" x14ac:dyDescent="0.25">
      <c r="A91" s="14" t="s">
        <v>142</v>
      </c>
      <c r="B91" s="14" t="s">
        <v>53</v>
      </c>
      <c r="C91" s="21">
        <v>68793000</v>
      </c>
      <c r="D91" s="21"/>
      <c r="E91" s="15">
        <f>C91+D91</f>
        <v>68793000</v>
      </c>
      <c r="F91" s="21">
        <v>34396500</v>
      </c>
      <c r="G91" s="16">
        <f t="shared" si="25"/>
        <v>50</v>
      </c>
    </row>
    <row r="92" spans="1:7" ht="25.5" x14ac:dyDescent="0.25">
      <c r="A92" s="14" t="s">
        <v>143</v>
      </c>
      <c r="B92" s="14" t="s">
        <v>54</v>
      </c>
      <c r="C92" s="21">
        <f>C93</f>
        <v>5989900</v>
      </c>
      <c r="D92" s="21">
        <f t="shared" ref="D92:F92" si="27">D93</f>
        <v>0</v>
      </c>
      <c r="E92" s="21">
        <f t="shared" si="27"/>
        <v>5989900</v>
      </c>
      <c r="F92" s="21">
        <f t="shared" si="27"/>
        <v>2994948</v>
      </c>
      <c r="G92" s="16">
        <f t="shared" si="25"/>
        <v>49.999966610460945</v>
      </c>
    </row>
    <row r="93" spans="1:7" ht="25.5" x14ac:dyDescent="0.25">
      <c r="A93" s="14" t="s">
        <v>144</v>
      </c>
      <c r="B93" s="14" t="s">
        <v>55</v>
      </c>
      <c r="C93" s="21">
        <v>5989900</v>
      </c>
      <c r="D93" s="21"/>
      <c r="E93" s="15">
        <f>C93+D93</f>
        <v>5989900</v>
      </c>
      <c r="F93" s="21">
        <v>2994948</v>
      </c>
      <c r="G93" s="16">
        <f t="shared" si="25"/>
        <v>49.999966610460945</v>
      </c>
    </row>
    <row r="94" spans="1:7" ht="25.5" x14ac:dyDescent="0.25">
      <c r="A94" s="37" t="s">
        <v>145</v>
      </c>
      <c r="B94" s="27" t="s">
        <v>56</v>
      </c>
      <c r="C94" s="21" t="e">
        <f>C103+C109+C111+C95+C105+#REF!+C97+C99+C101+C107</f>
        <v>#REF!</v>
      </c>
      <c r="D94" s="21" t="e">
        <f>D103+D109+D111+D95+D105+#REF!+D97+D99+D101</f>
        <v>#REF!</v>
      </c>
      <c r="E94" s="21">
        <f>E103+E109+E111+E95+E105+E97+E99+E101+E107</f>
        <v>169923946.46000001</v>
      </c>
      <c r="F94" s="21">
        <f>F103+F109+F111+F95+F105+F97+F99+F101+F107</f>
        <v>13138522.880000001</v>
      </c>
      <c r="G94" s="16">
        <f t="shared" si="25"/>
        <v>7.7320019654162175</v>
      </c>
    </row>
    <row r="95" spans="1:7" ht="25.5" x14ac:dyDescent="0.25">
      <c r="A95" s="39" t="s">
        <v>196</v>
      </c>
      <c r="B95" s="8" t="s">
        <v>197</v>
      </c>
      <c r="C95" s="21">
        <f>C96</f>
        <v>130000000</v>
      </c>
      <c r="D95" s="21"/>
      <c r="E95" s="21">
        <f>C95+D95</f>
        <v>130000000</v>
      </c>
      <c r="F95" s="21">
        <f>F96</f>
        <v>0</v>
      </c>
      <c r="G95" s="16">
        <f t="shared" si="25"/>
        <v>0</v>
      </c>
    </row>
    <row r="96" spans="1:7" ht="38.25" x14ac:dyDescent="0.25">
      <c r="A96" s="39" t="s">
        <v>198</v>
      </c>
      <c r="B96" s="8" t="s">
        <v>199</v>
      </c>
      <c r="C96" s="21">
        <v>130000000</v>
      </c>
      <c r="D96" s="21"/>
      <c r="E96" s="21">
        <f>C96+D96</f>
        <v>130000000</v>
      </c>
      <c r="F96" s="21">
        <v>0</v>
      </c>
      <c r="G96" s="16">
        <f t="shared" si="25"/>
        <v>0</v>
      </c>
    </row>
    <row r="97" spans="1:7" ht="38.25" x14ac:dyDescent="0.25">
      <c r="A97" s="39" t="s">
        <v>215</v>
      </c>
      <c r="B97" s="30" t="s">
        <v>216</v>
      </c>
      <c r="C97" s="21">
        <f>C98</f>
        <v>22077356.059999999</v>
      </c>
      <c r="D97" s="21"/>
      <c r="E97" s="21">
        <f>E98</f>
        <v>22077356.059999999</v>
      </c>
      <c r="F97" s="21">
        <f>F98</f>
        <v>2369440.4500000002</v>
      </c>
      <c r="G97" s="16">
        <f t="shared" si="25"/>
        <v>10.732446600763842</v>
      </c>
    </row>
    <row r="98" spans="1:7" ht="38.25" x14ac:dyDescent="0.25">
      <c r="A98" s="39" t="s">
        <v>217</v>
      </c>
      <c r="B98" s="30" t="s">
        <v>218</v>
      </c>
      <c r="C98" s="21">
        <v>22077356.059999999</v>
      </c>
      <c r="D98" s="21"/>
      <c r="E98" s="21">
        <f>C98+D98</f>
        <v>22077356.059999999</v>
      </c>
      <c r="F98" s="21">
        <v>2369440.4500000002</v>
      </c>
      <c r="G98" s="16">
        <f t="shared" si="25"/>
        <v>10.732446600763842</v>
      </c>
    </row>
    <row r="99" spans="1:7" ht="38.25" x14ac:dyDescent="0.25">
      <c r="A99" s="39" t="s">
        <v>219</v>
      </c>
      <c r="B99" s="22" t="s">
        <v>220</v>
      </c>
      <c r="C99" s="21">
        <f>C100</f>
        <v>447628.79999999999</v>
      </c>
      <c r="D99" s="21">
        <f t="shared" ref="D99:F99" si="28">D100</f>
        <v>0</v>
      </c>
      <c r="E99" s="21">
        <f t="shared" si="28"/>
        <v>447628.79999999999</v>
      </c>
      <c r="F99" s="21">
        <f t="shared" si="28"/>
        <v>0</v>
      </c>
      <c r="G99" s="16">
        <f t="shared" si="25"/>
        <v>0</v>
      </c>
    </row>
    <row r="100" spans="1:7" ht="51" x14ac:dyDescent="0.25">
      <c r="A100" s="39" t="s">
        <v>221</v>
      </c>
      <c r="B100" s="22" t="s">
        <v>222</v>
      </c>
      <c r="C100" s="21">
        <v>447628.79999999999</v>
      </c>
      <c r="D100" s="21"/>
      <c r="E100" s="21">
        <f>C100+D100</f>
        <v>447628.79999999999</v>
      </c>
      <c r="F100" s="21">
        <v>0</v>
      </c>
      <c r="G100" s="16">
        <f t="shared" si="25"/>
        <v>0</v>
      </c>
    </row>
    <row r="101" spans="1:7" ht="38.25" x14ac:dyDescent="0.25">
      <c r="A101" s="39" t="s">
        <v>223</v>
      </c>
      <c r="B101" s="30" t="s">
        <v>224</v>
      </c>
      <c r="C101" s="21">
        <f>C102</f>
        <v>4644191.1399999997</v>
      </c>
      <c r="D101" s="21">
        <f t="shared" ref="D101:F101" si="29">D102</f>
        <v>0</v>
      </c>
      <c r="E101" s="21">
        <f t="shared" si="29"/>
        <v>4644191.1399999997</v>
      </c>
      <c r="F101" s="21">
        <f t="shared" si="29"/>
        <v>1778147.71</v>
      </c>
      <c r="G101" s="16">
        <f t="shared" si="25"/>
        <v>38.287565184063467</v>
      </c>
    </row>
    <row r="102" spans="1:7" ht="51" x14ac:dyDescent="0.25">
      <c r="A102" s="39" t="s">
        <v>225</v>
      </c>
      <c r="B102" s="30" t="s">
        <v>226</v>
      </c>
      <c r="C102" s="21">
        <v>4644191.1399999997</v>
      </c>
      <c r="D102" s="21"/>
      <c r="E102" s="21">
        <f>C102+D102</f>
        <v>4644191.1399999997</v>
      </c>
      <c r="F102" s="21">
        <v>1778147.71</v>
      </c>
      <c r="G102" s="16">
        <f t="shared" si="25"/>
        <v>38.287565184063467</v>
      </c>
    </row>
    <row r="103" spans="1:7" ht="38.25" x14ac:dyDescent="0.25">
      <c r="A103" s="14" t="s">
        <v>146</v>
      </c>
      <c r="B103" s="9" t="s">
        <v>147</v>
      </c>
      <c r="C103" s="21">
        <f>C104</f>
        <v>3274136</v>
      </c>
      <c r="D103" s="21">
        <f t="shared" ref="D103:F103" si="30">D104</f>
        <v>0</v>
      </c>
      <c r="E103" s="21">
        <f t="shared" si="30"/>
        <v>3274136</v>
      </c>
      <c r="F103" s="21">
        <f t="shared" si="30"/>
        <v>364191</v>
      </c>
      <c r="G103" s="16">
        <f t="shared" si="25"/>
        <v>11.123270383392748</v>
      </c>
    </row>
    <row r="104" spans="1:7" ht="51" x14ac:dyDescent="0.25">
      <c r="A104" s="14" t="s">
        <v>148</v>
      </c>
      <c r="B104" s="9" t="s">
        <v>149</v>
      </c>
      <c r="C104" s="21">
        <v>3274136</v>
      </c>
      <c r="D104" s="21">
        <v>0</v>
      </c>
      <c r="E104" s="21">
        <f>C104+D104</f>
        <v>3274136</v>
      </c>
      <c r="F104" s="21">
        <v>364191</v>
      </c>
      <c r="G104" s="16">
        <f t="shared" si="25"/>
        <v>11.123270383392748</v>
      </c>
    </row>
    <row r="105" spans="1:7" ht="25.5" x14ac:dyDescent="0.25">
      <c r="A105" s="14" t="s">
        <v>200</v>
      </c>
      <c r="B105" s="9" t="s">
        <v>150</v>
      </c>
      <c r="C105" s="21">
        <f>C106</f>
        <v>5230728</v>
      </c>
      <c r="D105" s="21"/>
      <c r="E105" s="21">
        <f>E106</f>
        <v>5230728</v>
      </c>
      <c r="F105" s="21">
        <f>F106</f>
        <v>5230728</v>
      </c>
      <c r="G105" s="16">
        <f t="shared" si="25"/>
        <v>100</v>
      </c>
    </row>
    <row r="106" spans="1:7" ht="25.5" x14ac:dyDescent="0.25">
      <c r="A106" s="14" t="s">
        <v>201</v>
      </c>
      <c r="B106" s="9" t="s">
        <v>151</v>
      </c>
      <c r="C106" s="21">
        <v>5230728</v>
      </c>
      <c r="D106" s="21"/>
      <c r="E106" s="21">
        <f>C106+D106</f>
        <v>5230728</v>
      </c>
      <c r="F106" s="21">
        <v>5230728</v>
      </c>
      <c r="G106" s="16">
        <f t="shared" si="25"/>
        <v>100</v>
      </c>
    </row>
    <row r="107" spans="1:7" ht="25.5" x14ac:dyDescent="0.25">
      <c r="A107" s="18" t="s">
        <v>260</v>
      </c>
      <c r="B107" s="23" t="s">
        <v>259</v>
      </c>
      <c r="C107" s="21">
        <f>C108</f>
        <v>2873831</v>
      </c>
      <c r="D107" s="21"/>
      <c r="E107" s="21">
        <f>C107+D107</f>
        <v>2873831</v>
      </c>
      <c r="F107" s="21">
        <f>F108</f>
        <v>2726456.81</v>
      </c>
      <c r="G107" s="16">
        <f t="shared" si="25"/>
        <v>94.871856069476607</v>
      </c>
    </row>
    <row r="108" spans="1:7" ht="25.5" x14ac:dyDescent="0.25">
      <c r="A108" s="18" t="s">
        <v>261</v>
      </c>
      <c r="B108" s="23" t="s">
        <v>258</v>
      </c>
      <c r="C108" s="21">
        <v>2873831</v>
      </c>
      <c r="D108" s="21"/>
      <c r="E108" s="21">
        <f>C108+D108</f>
        <v>2873831</v>
      </c>
      <c r="F108" s="21">
        <v>2726456.81</v>
      </c>
      <c r="G108" s="16">
        <f t="shared" si="25"/>
        <v>94.871856069476607</v>
      </c>
    </row>
    <row r="109" spans="1:7" ht="25.5" x14ac:dyDescent="0.25">
      <c r="A109" s="14" t="s">
        <v>152</v>
      </c>
      <c r="B109" s="14" t="s">
        <v>86</v>
      </c>
      <c r="C109" s="21">
        <f>C110</f>
        <v>65657</v>
      </c>
      <c r="D109" s="21">
        <f t="shared" ref="D109:F109" si="31">D110</f>
        <v>0</v>
      </c>
      <c r="E109" s="21">
        <f t="shared" si="31"/>
        <v>65657</v>
      </c>
      <c r="F109" s="21">
        <f t="shared" si="31"/>
        <v>65657</v>
      </c>
      <c r="G109" s="16">
        <f t="shared" si="25"/>
        <v>100</v>
      </c>
    </row>
    <row r="110" spans="1:7" ht="25.5" x14ac:dyDescent="0.25">
      <c r="A110" s="14" t="s">
        <v>153</v>
      </c>
      <c r="B110" s="14" t="s">
        <v>87</v>
      </c>
      <c r="C110" s="21">
        <v>65657</v>
      </c>
      <c r="D110" s="21"/>
      <c r="E110" s="21">
        <f>C110+D110</f>
        <v>65657</v>
      </c>
      <c r="F110" s="21">
        <v>65657</v>
      </c>
      <c r="G110" s="16">
        <f t="shared" si="25"/>
        <v>100</v>
      </c>
    </row>
    <row r="111" spans="1:7" ht="25.5" x14ac:dyDescent="0.25">
      <c r="A111" s="14" t="s">
        <v>154</v>
      </c>
      <c r="B111" s="9" t="s">
        <v>57</v>
      </c>
      <c r="C111" s="21" t="e">
        <f t="shared" ref="C111:F111" si="32">C112</f>
        <v>#REF!</v>
      </c>
      <c r="D111" s="21" t="e">
        <f t="shared" si="32"/>
        <v>#REF!</v>
      </c>
      <c r="E111" s="21">
        <f t="shared" si="32"/>
        <v>1310418.46</v>
      </c>
      <c r="F111" s="21">
        <f t="shared" si="32"/>
        <v>603901.90999999992</v>
      </c>
      <c r="G111" s="16">
        <f t="shared" si="25"/>
        <v>46.08466138366213</v>
      </c>
    </row>
    <row r="112" spans="1:7" ht="25.5" x14ac:dyDescent="0.25">
      <c r="A112" s="14" t="s">
        <v>155</v>
      </c>
      <c r="B112" s="9" t="s">
        <v>58</v>
      </c>
      <c r="C112" s="21" t="e">
        <f>C113+#REF!+C114+C115+C116+#REF!+#REF!</f>
        <v>#REF!</v>
      </c>
      <c r="D112" s="21" t="e">
        <f>D113+#REF!+D114+D115+D116+#REF!+#REF!</f>
        <v>#REF!</v>
      </c>
      <c r="E112" s="21">
        <f>E113+E114+E115+E116</f>
        <v>1310418.46</v>
      </c>
      <c r="F112" s="21">
        <f>F113+F114+F115+F116</f>
        <v>603901.90999999992</v>
      </c>
      <c r="G112" s="16">
        <f t="shared" si="25"/>
        <v>46.08466138366213</v>
      </c>
    </row>
    <row r="113" spans="1:7" ht="25.5" x14ac:dyDescent="0.2">
      <c r="A113" s="14"/>
      <c r="B113" s="9" t="s">
        <v>227</v>
      </c>
      <c r="C113" s="11">
        <v>396180</v>
      </c>
      <c r="D113" s="21"/>
      <c r="E113" s="15">
        <f>C113+D113</f>
        <v>396180</v>
      </c>
      <c r="F113" s="21">
        <v>256680</v>
      </c>
      <c r="G113" s="16">
        <f t="shared" si="25"/>
        <v>64.788732394366207</v>
      </c>
    </row>
    <row r="114" spans="1:7" s="3" customFormat="1" ht="25.5" x14ac:dyDescent="0.2">
      <c r="A114" s="14"/>
      <c r="B114" s="22" t="s">
        <v>228</v>
      </c>
      <c r="C114" s="11">
        <v>347222</v>
      </c>
      <c r="D114" s="21"/>
      <c r="E114" s="15">
        <f>C114+D114</f>
        <v>347222</v>
      </c>
      <c r="F114" s="21">
        <v>347221.91</v>
      </c>
      <c r="G114" s="16">
        <f t="shared" si="25"/>
        <v>99.999974079983403</v>
      </c>
    </row>
    <row r="115" spans="1:7" s="3" customFormat="1" ht="76.5" x14ac:dyDescent="0.2">
      <c r="A115" s="14"/>
      <c r="B115" s="22" t="s">
        <v>229</v>
      </c>
      <c r="C115" s="11">
        <v>223304</v>
      </c>
      <c r="D115" s="21"/>
      <c r="E115" s="15">
        <f>C115+D115</f>
        <v>223304</v>
      </c>
      <c r="F115" s="21">
        <v>0</v>
      </c>
      <c r="G115" s="16">
        <f t="shared" si="25"/>
        <v>0</v>
      </c>
    </row>
    <row r="116" spans="1:7" s="3" customFormat="1" ht="25.5" x14ac:dyDescent="0.2">
      <c r="A116" s="14"/>
      <c r="B116" s="8" t="s">
        <v>257</v>
      </c>
      <c r="C116" s="11">
        <v>343712.46</v>
      </c>
      <c r="D116" s="21"/>
      <c r="E116" s="15">
        <f>C116+D116</f>
        <v>343712.46</v>
      </c>
      <c r="F116" s="21">
        <v>0</v>
      </c>
      <c r="G116" s="16">
        <f t="shared" si="25"/>
        <v>0</v>
      </c>
    </row>
    <row r="117" spans="1:7" s="3" customFormat="1" ht="25.5" x14ac:dyDescent="0.25">
      <c r="A117" s="14" t="s">
        <v>156</v>
      </c>
      <c r="B117" s="9" t="s">
        <v>59</v>
      </c>
      <c r="C117" s="21" t="e">
        <f>C118+C129+C131+#REF!+C133+#REF!+#REF!</f>
        <v>#REF!</v>
      </c>
      <c r="D117" s="21" t="e">
        <f>D118+D129+D131+#REF!+D133+#REF!+#REF!</f>
        <v>#REF!</v>
      </c>
      <c r="E117" s="21">
        <f>E118+E129+E131+E133</f>
        <v>154876851.09999999</v>
      </c>
      <c r="F117" s="21">
        <f>F118+F129+F131+F133</f>
        <v>75708216.960000008</v>
      </c>
      <c r="G117" s="16">
        <f t="shared" si="25"/>
        <v>48.882848806835028</v>
      </c>
    </row>
    <row r="118" spans="1:7" s="3" customFormat="1" ht="25.5" x14ac:dyDescent="0.25">
      <c r="A118" s="14" t="s">
        <v>157</v>
      </c>
      <c r="B118" s="14" t="s">
        <v>62</v>
      </c>
      <c r="C118" s="28">
        <f>C119</f>
        <v>141211849.09999999</v>
      </c>
      <c r="D118" s="21">
        <f t="shared" ref="D118:F118" si="33">D119</f>
        <v>0</v>
      </c>
      <c r="E118" s="21">
        <f t="shared" si="33"/>
        <v>141211849.09999999</v>
      </c>
      <c r="F118" s="21">
        <f t="shared" si="33"/>
        <v>75320672.620000005</v>
      </c>
      <c r="G118" s="16">
        <f t="shared" si="25"/>
        <v>53.338776526225665</v>
      </c>
    </row>
    <row r="119" spans="1:7" s="3" customFormat="1" ht="25.5" x14ac:dyDescent="0.25">
      <c r="A119" s="14" t="s">
        <v>158</v>
      </c>
      <c r="B119" s="14" t="s">
        <v>63</v>
      </c>
      <c r="C119" s="28">
        <f>SUM(C120:C128)</f>
        <v>141211849.09999999</v>
      </c>
      <c r="D119" s="21">
        <f>SUM(D120:D128)</f>
        <v>0</v>
      </c>
      <c r="E119" s="21">
        <f>SUM(E120:E128)</f>
        <v>141211849.09999999</v>
      </c>
      <c r="F119" s="21">
        <f>SUM(F120:F128)</f>
        <v>75320672.620000005</v>
      </c>
      <c r="G119" s="16">
        <f t="shared" si="25"/>
        <v>53.338776526225665</v>
      </c>
    </row>
    <row r="120" spans="1:7" s="3" customFormat="1" ht="63.75" x14ac:dyDescent="0.25">
      <c r="A120" s="14"/>
      <c r="B120" s="14" t="s">
        <v>88</v>
      </c>
      <c r="C120" s="28">
        <v>928000</v>
      </c>
      <c r="D120" s="21"/>
      <c r="E120" s="15">
        <f t="shared" ref="E120:E128" si="34">C120+D120</f>
        <v>928000</v>
      </c>
      <c r="F120" s="21">
        <v>463998</v>
      </c>
      <c r="G120" s="16">
        <f t="shared" si="25"/>
        <v>49.999784482758621</v>
      </c>
    </row>
    <row r="121" spans="1:7" s="3" customFormat="1" ht="51" x14ac:dyDescent="0.25">
      <c r="A121" s="14"/>
      <c r="B121" s="10" t="s">
        <v>234</v>
      </c>
      <c r="C121" s="28">
        <v>128642792</v>
      </c>
      <c r="D121" s="21"/>
      <c r="E121" s="15">
        <f t="shared" si="34"/>
        <v>128642792</v>
      </c>
      <c r="F121" s="21">
        <v>71311733.870000005</v>
      </c>
      <c r="G121" s="16">
        <f t="shared" si="25"/>
        <v>55.433913366867849</v>
      </c>
    </row>
    <row r="122" spans="1:7" s="3" customFormat="1" ht="63.75" x14ac:dyDescent="0.25">
      <c r="A122" s="14"/>
      <c r="B122" s="14" t="s">
        <v>64</v>
      </c>
      <c r="C122" s="28">
        <v>122400</v>
      </c>
      <c r="D122" s="21">
        <v>0</v>
      </c>
      <c r="E122" s="15">
        <f t="shared" si="34"/>
        <v>122400</v>
      </c>
      <c r="F122" s="21">
        <v>58500</v>
      </c>
      <c r="G122" s="16">
        <f t="shared" si="25"/>
        <v>47.794117647058826</v>
      </c>
    </row>
    <row r="123" spans="1:7" s="3" customFormat="1" ht="89.25" x14ac:dyDescent="0.25">
      <c r="A123" s="14"/>
      <c r="B123" s="14" t="s">
        <v>65</v>
      </c>
      <c r="C123" s="28">
        <v>1194672</v>
      </c>
      <c r="D123" s="21"/>
      <c r="E123" s="15">
        <f t="shared" si="34"/>
        <v>1194672</v>
      </c>
      <c r="F123" s="21">
        <v>494013.1</v>
      </c>
      <c r="G123" s="16">
        <f t="shared" si="25"/>
        <v>41.351358364471587</v>
      </c>
    </row>
    <row r="124" spans="1:7" s="3" customFormat="1" ht="51" x14ac:dyDescent="0.25">
      <c r="A124" s="14"/>
      <c r="B124" s="14" t="s">
        <v>89</v>
      </c>
      <c r="C124" s="28">
        <v>298618</v>
      </c>
      <c r="D124" s="21"/>
      <c r="E124" s="15">
        <f t="shared" si="34"/>
        <v>298618</v>
      </c>
      <c r="F124" s="21">
        <v>111000.76</v>
      </c>
      <c r="G124" s="16">
        <f t="shared" si="25"/>
        <v>37.171489997254014</v>
      </c>
    </row>
    <row r="125" spans="1:7" s="3" customFormat="1" ht="38.25" x14ac:dyDescent="0.25">
      <c r="A125" s="14"/>
      <c r="B125" s="14" t="s">
        <v>66</v>
      </c>
      <c r="C125" s="28">
        <v>119600</v>
      </c>
      <c r="D125" s="21"/>
      <c r="E125" s="15">
        <f t="shared" si="34"/>
        <v>119600</v>
      </c>
      <c r="F125" s="21">
        <v>36800</v>
      </c>
      <c r="G125" s="16">
        <f t="shared" si="25"/>
        <v>30.76923076923077</v>
      </c>
    </row>
    <row r="126" spans="1:7" s="3" customFormat="1" ht="89.25" x14ac:dyDescent="0.25">
      <c r="A126" s="14"/>
      <c r="B126" s="23" t="s">
        <v>251</v>
      </c>
      <c r="C126" s="28">
        <v>59724</v>
      </c>
      <c r="D126" s="21"/>
      <c r="E126" s="15">
        <f t="shared" si="34"/>
        <v>59724</v>
      </c>
      <c r="F126" s="21">
        <v>16131.01</v>
      </c>
      <c r="G126" s="16">
        <f t="shared" si="25"/>
        <v>27.00925925925926</v>
      </c>
    </row>
    <row r="127" spans="1:7" s="3" customFormat="1" ht="63.75" x14ac:dyDescent="0.25">
      <c r="A127" s="14"/>
      <c r="B127" s="14" t="s">
        <v>67</v>
      </c>
      <c r="C127" s="28">
        <v>9718300</v>
      </c>
      <c r="D127" s="21"/>
      <c r="E127" s="15">
        <f t="shared" si="34"/>
        <v>9718300</v>
      </c>
      <c r="F127" s="21">
        <v>2777306.1</v>
      </c>
      <c r="G127" s="16">
        <f t="shared" si="25"/>
        <v>28.578106253151269</v>
      </c>
    </row>
    <row r="128" spans="1:7" s="3" customFormat="1" ht="102" x14ac:dyDescent="0.25">
      <c r="A128" s="14"/>
      <c r="B128" s="14" t="s">
        <v>90</v>
      </c>
      <c r="C128" s="28">
        <v>127743.1</v>
      </c>
      <c r="D128" s="21"/>
      <c r="E128" s="15">
        <f t="shared" si="34"/>
        <v>127743.1</v>
      </c>
      <c r="F128" s="21">
        <v>51189.78</v>
      </c>
      <c r="G128" s="16">
        <f t="shared" si="25"/>
        <v>40.072442268897497</v>
      </c>
    </row>
    <row r="129" spans="1:7" s="3" customFormat="1" ht="51" x14ac:dyDescent="0.25">
      <c r="A129" s="14" t="s">
        <v>159</v>
      </c>
      <c r="B129" s="9" t="s">
        <v>68</v>
      </c>
      <c r="C129" s="28">
        <f>C130</f>
        <v>932702</v>
      </c>
      <c r="D129" s="21">
        <f t="shared" ref="D129:F129" si="35">D130</f>
        <v>0</v>
      </c>
      <c r="E129" s="21">
        <f t="shared" si="35"/>
        <v>932702</v>
      </c>
      <c r="F129" s="21">
        <f t="shared" si="35"/>
        <v>383344.34</v>
      </c>
      <c r="G129" s="16">
        <f t="shared" si="25"/>
        <v>41.100409348323474</v>
      </c>
    </row>
    <row r="130" spans="1:7" s="3" customFormat="1" ht="63.75" x14ac:dyDescent="0.25">
      <c r="A130" s="14" t="s">
        <v>160</v>
      </c>
      <c r="B130" s="9" t="s">
        <v>69</v>
      </c>
      <c r="C130" s="28">
        <v>932702</v>
      </c>
      <c r="D130" s="21"/>
      <c r="E130" s="15">
        <f>C130+D130</f>
        <v>932702</v>
      </c>
      <c r="F130" s="21">
        <v>383344.34</v>
      </c>
      <c r="G130" s="16">
        <f t="shared" si="25"/>
        <v>41.100409348323474</v>
      </c>
    </row>
    <row r="131" spans="1:7" ht="51" x14ac:dyDescent="0.25">
      <c r="A131" s="14" t="s">
        <v>161</v>
      </c>
      <c r="B131" s="9" t="s">
        <v>70</v>
      </c>
      <c r="C131" s="28">
        <f>C132</f>
        <v>12728100</v>
      </c>
      <c r="D131" s="21">
        <f t="shared" ref="D131:F131" si="36">D132</f>
        <v>0</v>
      </c>
      <c r="E131" s="21">
        <f t="shared" si="36"/>
        <v>12728100</v>
      </c>
      <c r="F131" s="21">
        <f t="shared" si="36"/>
        <v>0</v>
      </c>
      <c r="G131" s="16">
        <f t="shared" si="25"/>
        <v>0</v>
      </c>
    </row>
    <row r="132" spans="1:7" ht="51" x14ac:dyDescent="0.25">
      <c r="A132" s="14" t="s">
        <v>162</v>
      </c>
      <c r="B132" s="9" t="s">
        <v>71</v>
      </c>
      <c r="C132" s="28">
        <v>12728100</v>
      </c>
      <c r="D132" s="21"/>
      <c r="E132" s="15">
        <f>C132+D132</f>
        <v>12728100</v>
      </c>
      <c r="F132" s="21">
        <v>0</v>
      </c>
      <c r="G132" s="16">
        <f t="shared" si="25"/>
        <v>0</v>
      </c>
    </row>
    <row r="133" spans="1:7" ht="51" x14ac:dyDescent="0.25">
      <c r="A133" s="14" t="s">
        <v>163</v>
      </c>
      <c r="B133" s="9" t="s">
        <v>60</v>
      </c>
      <c r="C133" s="28">
        <f>C134</f>
        <v>4200</v>
      </c>
      <c r="D133" s="21">
        <f t="shared" ref="D133:F133" si="37">D134</f>
        <v>0</v>
      </c>
      <c r="E133" s="21">
        <f t="shared" si="37"/>
        <v>4200</v>
      </c>
      <c r="F133" s="21">
        <f t="shared" si="37"/>
        <v>4200</v>
      </c>
      <c r="G133" s="16">
        <f t="shared" si="25"/>
        <v>100</v>
      </c>
    </row>
    <row r="134" spans="1:7" ht="63.75" x14ac:dyDescent="0.25">
      <c r="A134" s="14" t="s">
        <v>164</v>
      </c>
      <c r="B134" s="9" t="s">
        <v>61</v>
      </c>
      <c r="C134" s="28">
        <v>4200</v>
      </c>
      <c r="D134" s="21"/>
      <c r="E134" s="15">
        <f>C134+D134</f>
        <v>4200</v>
      </c>
      <c r="F134" s="21">
        <v>4200</v>
      </c>
      <c r="G134" s="16">
        <f t="shared" si="25"/>
        <v>100</v>
      </c>
    </row>
    <row r="135" spans="1:7" ht="25.5" x14ac:dyDescent="0.25">
      <c r="A135" s="14" t="s">
        <v>165</v>
      </c>
      <c r="B135" s="14" t="s">
        <v>72</v>
      </c>
      <c r="C135" s="21">
        <f>C136+C142+C140+C138</f>
        <v>15050231.34</v>
      </c>
      <c r="D135" s="21">
        <f t="shared" ref="D135:F135" si="38">D136+D142+D140+D138</f>
        <v>0</v>
      </c>
      <c r="E135" s="21">
        <f t="shared" si="38"/>
        <v>15050231.34</v>
      </c>
      <c r="F135" s="21">
        <f t="shared" si="38"/>
        <v>10355337.280000001</v>
      </c>
      <c r="G135" s="16">
        <f t="shared" si="25"/>
        <v>68.805170140328229</v>
      </c>
    </row>
    <row r="136" spans="1:7" ht="51" x14ac:dyDescent="0.25">
      <c r="A136" s="14" t="s">
        <v>166</v>
      </c>
      <c r="B136" s="9" t="s">
        <v>73</v>
      </c>
      <c r="C136" s="21">
        <f t="shared" ref="C136:F136" si="39">C137</f>
        <v>5894800</v>
      </c>
      <c r="D136" s="21">
        <f t="shared" si="39"/>
        <v>0</v>
      </c>
      <c r="E136" s="21">
        <f t="shared" si="39"/>
        <v>5894800</v>
      </c>
      <c r="F136" s="21">
        <f t="shared" si="39"/>
        <v>3134675.95</v>
      </c>
      <c r="G136" s="16">
        <f t="shared" si="25"/>
        <v>53.176968684264104</v>
      </c>
    </row>
    <row r="137" spans="1:7" ht="51" x14ac:dyDescent="0.25">
      <c r="A137" s="14" t="s">
        <v>167</v>
      </c>
      <c r="B137" s="9" t="s">
        <v>74</v>
      </c>
      <c r="C137" s="21">
        <v>5894800</v>
      </c>
      <c r="D137" s="21"/>
      <c r="E137" s="15">
        <f>C137+D137</f>
        <v>5894800</v>
      </c>
      <c r="F137" s="21">
        <v>3134675.95</v>
      </c>
      <c r="G137" s="16">
        <f t="shared" si="25"/>
        <v>53.176968684264104</v>
      </c>
    </row>
    <row r="138" spans="1:7" ht="63.75" x14ac:dyDescent="0.25">
      <c r="A138" s="29" t="s">
        <v>252</v>
      </c>
      <c r="B138" s="30" t="s">
        <v>253</v>
      </c>
      <c r="C138" s="21">
        <f>C139</f>
        <v>1043866.34</v>
      </c>
      <c r="D138" s="21">
        <f t="shared" ref="D138:F138" si="40">D139</f>
        <v>0</v>
      </c>
      <c r="E138" s="21">
        <f t="shared" si="40"/>
        <v>1043866.34</v>
      </c>
      <c r="F138" s="21">
        <f t="shared" si="40"/>
        <v>524361.86</v>
      </c>
      <c r="G138" s="16">
        <f t="shared" si="25"/>
        <v>50.232662928857351</v>
      </c>
    </row>
    <row r="139" spans="1:7" ht="63.75" x14ac:dyDescent="0.25">
      <c r="A139" s="29" t="s">
        <v>254</v>
      </c>
      <c r="B139" s="9" t="s">
        <v>255</v>
      </c>
      <c r="C139" s="21">
        <v>1043866.34</v>
      </c>
      <c r="D139" s="21"/>
      <c r="E139" s="15">
        <f>C139+D139</f>
        <v>1043866.34</v>
      </c>
      <c r="F139" s="21">
        <v>524361.86</v>
      </c>
      <c r="G139" s="16">
        <f t="shared" si="25"/>
        <v>50.232662928857351</v>
      </c>
    </row>
    <row r="140" spans="1:7" ht="51" x14ac:dyDescent="0.25">
      <c r="A140" s="29" t="s">
        <v>230</v>
      </c>
      <c r="B140" s="9" t="s">
        <v>231</v>
      </c>
      <c r="C140" s="21">
        <f>C141</f>
        <v>7421400</v>
      </c>
      <c r="D140" s="21">
        <f t="shared" ref="D140:F140" si="41">D141</f>
        <v>0</v>
      </c>
      <c r="E140" s="21">
        <f>E141</f>
        <v>7421400</v>
      </c>
      <c r="F140" s="21">
        <f t="shared" si="41"/>
        <v>6410407.4800000004</v>
      </c>
      <c r="G140" s="16">
        <f t="shared" si="25"/>
        <v>86.377334195704321</v>
      </c>
    </row>
    <row r="141" spans="1:7" ht="51" x14ac:dyDescent="0.25">
      <c r="A141" s="29" t="s">
        <v>232</v>
      </c>
      <c r="B141" s="9" t="s">
        <v>233</v>
      </c>
      <c r="C141" s="21">
        <v>7421400</v>
      </c>
      <c r="D141" s="21"/>
      <c r="E141" s="15">
        <f>C141+D141</f>
        <v>7421400</v>
      </c>
      <c r="F141" s="21">
        <v>6410407.4800000004</v>
      </c>
      <c r="G141" s="16">
        <f t="shared" si="25"/>
        <v>86.377334195704321</v>
      </c>
    </row>
    <row r="142" spans="1:7" ht="25.5" x14ac:dyDescent="0.25">
      <c r="A142" s="14" t="s">
        <v>168</v>
      </c>
      <c r="B142" s="14" t="s">
        <v>75</v>
      </c>
      <c r="C142" s="21">
        <f>C143</f>
        <v>690165</v>
      </c>
      <c r="D142" s="21">
        <f t="shared" ref="D142:F142" si="42">D143</f>
        <v>0</v>
      </c>
      <c r="E142" s="21">
        <f t="shared" si="42"/>
        <v>690165</v>
      </c>
      <c r="F142" s="21">
        <f t="shared" si="42"/>
        <v>285891.99</v>
      </c>
      <c r="G142" s="16">
        <f t="shared" si="25"/>
        <v>41.423716067896805</v>
      </c>
    </row>
    <row r="143" spans="1:7" ht="25.5" x14ac:dyDescent="0.25">
      <c r="A143" s="14" t="s">
        <v>169</v>
      </c>
      <c r="B143" s="14" t="s">
        <v>76</v>
      </c>
      <c r="C143" s="21">
        <v>690165</v>
      </c>
      <c r="D143" s="21"/>
      <c r="E143" s="15">
        <f>C143+D143</f>
        <v>690165</v>
      </c>
      <c r="F143" s="21">
        <v>285891.99</v>
      </c>
      <c r="G143" s="16">
        <f t="shared" si="25"/>
        <v>41.423716067896805</v>
      </c>
    </row>
    <row r="144" spans="1:7" x14ac:dyDescent="0.25">
      <c r="A144" s="31"/>
      <c r="B144" s="31" t="s">
        <v>77</v>
      </c>
      <c r="C144" s="32" t="e">
        <f>C4+C87</f>
        <v>#REF!</v>
      </c>
      <c r="D144" s="32" t="e">
        <f>D4+D87</f>
        <v>#REF!</v>
      </c>
      <c r="E144" s="32">
        <f>E4+E87</f>
        <v>511271328.89999998</v>
      </c>
      <c r="F144" s="32">
        <f>F4+F87</f>
        <v>188680823.61000001</v>
      </c>
      <c r="G144" s="16">
        <f t="shared" si="25"/>
        <v>36.904244956576527</v>
      </c>
    </row>
    <row r="145" spans="1:1" ht="17.25" customHeight="1" x14ac:dyDescent="0.25"/>
    <row r="146" spans="1:1" ht="17.25" customHeight="1" x14ac:dyDescent="0.25"/>
    <row r="147" spans="1:1" ht="17.25" customHeight="1" x14ac:dyDescent="0.25"/>
    <row r="148" spans="1:1" ht="17.25" customHeight="1" x14ac:dyDescent="0.25">
      <c r="A148" s="40" t="s">
        <v>273</v>
      </c>
    </row>
    <row r="149" spans="1:1" ht="17.25" customHeight="1" x14ac:dyDescent="0.25">
      <c r="A149" s="40" t="s">
        <v>274</v>
      </c>
    </row>
    <row r="150" spans="1:1" ht="17.25" customHeight="1" x14ac:dyDescent="0.25"/>
    <row r="151" spans="1:1" ht="17.25" customHeight="1" x14ac:dyDescent="0.25"/>
    <row r="152" spans="1:1" ht="17.25" customHeight="1" x14ac:dyDescent="0.25"/>
    <row r="153" spans="1:1" ht="17.25" customHeight="1" x14ac:dyDescent="0.25"/>
    <row r="154" spans="1:1" ht="17.25" customHeight="1" x14ac:dyDescent="0.25"/>
    <row r="155" spans="1:1" ht="17.25" customHeight="1" x14ac:dyDescent="0.25"/>
    <row r="156" spans="1:1" ht="17.25" customHeight="1" x14ac:dyDescent="0.25"/>
    <row r="157" spans="1:1" ht="17.25" customHeight="1" x14ac:dyDescent="0.25"/>
    <row r="158" spans="1:1" ht="17.25" customHeight="1" x14ac:dyDescent="0.25"/>
    <row r="159" spans="1:1" ht="17.25" customHeight="1" x14ac:dyDescent="0.25"/>
    <row r="160" spans="1:1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</sheetData>
  <mergeCells count="1">
    <mergeCell ref="A1:G1"/>
  </mergeCells>
  <pageMargins left="0.62992125984251968" right="0.31496062992125984" top="0.15748031496062992" bottom="0.15748031496062992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2024-10-24T06:57:29Z</dcterms:modified>
</cp:coreProperties>
</file>