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1.Дох " sheetId="1" r:id="rId1"/>
  </sheets>
  <definedNames>
    <definedName name="_xlnm.Print_Titles" localSheetId="0">'1.Дох '!$7:$7</definedName>
  </definedNames>
  <calcPr calcId="145621" iterate="1"/>
</workbook>
</file>

<file path=xl/calcChain.xml><?xml version="1.0" encoding="utf-8"?>
<calcChain xmlns="http://schemas.openxmlformats.org/spreadsheetml/2006/main">
  <c r="Q206" i="1" l="1"/>
  <c r="P206" i="1"/>
  <c r="O206" i="1"/>
  <c r="N206" i="1"/>
  <c r="M206" i="1"/>
  <c r="L206" i="1"/>
  <c r="K206" i="1"/>
  <c r="J206" i="1"/>
  <c r="I206" i="1"/>
  <c r="H206" i="1"/>
  <c r="F206" i="1"/>
  <c r="D206" i="1"/>
  <c r="C206" i="1"/>
  <c r="P205" i="1"/>
  <c r="O205" i="1"/>
  <c r="N205" i="1"/>
  <c r="M205" i="1"/>
  <c r="K205" i="1"/>
  <c r="I205" i="1"/>
  <c r="H205" i="1"/>
  <c r="F205" i="1"/>
  <c r="D205" i="1"/>
  <c r="C205" i="1"/>
  <c r="P204" i="1"/>
  <c r="N204" i="1"/>
  <c r="N203" i="1" s="1"/>
  <c r="M204" i="1"/>
  <c r="K204" i="1"/>
  <c r="K203" i="1" s="1"/>
  <c r="I204" i="1"/>
  <c r="H204" i="1"/>
  <c r="F204" i="1"/>
  <c r="F203" i="1" s="1"/>
  <c r="E204" i="1"/>
  <c r="D204" i="1"/>
  <c r="C204" i="1"/>
  <c r="C203" i="1" s="1"/>
  <c r="P203" i="1"/>
  <c r="M203" i="1"/>
  <c r="I203" i="1"/>
  <c r="H203" i="1"/>
  <c r="D203" i="1"/>
  <c r="P202" i="1"/>
  <c r="K202" i="1"/>
  <c r="H202" i="1"/>
  <c r="D202" i="1"/>
  <c r="C202" i="1"/>
  <c r="Q199" i="1"/>
  <c r="P199" i="1"/>
  <c r="O199" i="1"/>
  <c r="N199" i="1"/>
  <c r="M199" i="1"/>
  <c r="L199" i="1"/>
  <c r="K199" i="1"/>
  <c r="J199" i="1"/>
  <c r="I199" i="1"/>
  <c r="H199" i="1"/>
  <c r="E199" i="1"/>
  <c r="D199" i="1"/>
  <c r="C199" i="1"/>
  <c r="G192" i="1"/>
  <c r="G206" i="1" s="1"/>
  <c r="E192" i="1"/>
  <c r="E206" i="1" s="1"/>
  <c r="F191" i="1"/>
  <c r="E191" i="1"/>
  <c r="G191" i="1" s="1"/>
  <c r="D191" i="1"/>
  <c r="F190" i="1"/>
  <c r="E190" i="1"/>
  <c r="G190" i="1" s="1"/>
  <c r="D190" i="1"/>
  <c r="E189" i="1"/>
  <c r="G189" i="1" s="1"/>
  <c r="M188" i="1"/>
  <c r="H188" i="1"/>
  <c r="C188" i="1"/>
  <c r="E188" i="1" s="1"/>
  <c r="G188" i="1" s="1"/>
  <c r="M187" i="1"/>
  <c r="H187" i="1"/>
  <c r="J187" i="1" s="1"/>
  <c r="G187" i="1"/>
  <c r="E187" i="1"/>
  <c r="C187" i="1"/>
  <c r="O186" i="1"/>
  <c r="Q186" i="1" s="1"/>
  <c r="L186" i="1"/>
  <c r="J186" i="1"/>
  <c r="E186" i="1"/>
  <c r="E184" i="1" s="1"/>
  <c r="E183" i="1" s="1"/>
  <c r="Q185" i="1"/>
  <c r="Q205" i="1" s="1"/>
  <c r="O185" i="1"/>
  <c r="J185" i="1"/>
  <c r="J205" i="1" s="1"/>
  <c r="G185" i="1"/>
  <c r="G205" i="1" s="1"/>
  <c r="E185" i="1"/>
  <c r="E205" i="1" s="1"/>
  <c r="E203" i="1" s="1"/>
  <c r="O184" i="1"/>
  <c r="O183" i="1" s="1"/>
  <c r="N184" i="1"/>
  <c r="N183" i="1" s="1"/>
  <c r="M184" i="1"/>
  <c r="J184" i="1"/>
  <c r="J183" i="1" s="1"/>
  <c r="I184" i="1"/>
  <c r="H184" i="1"/>
  <c r="F184" i="1"/>
  <c r="F183" i="1" s="1"/>
  <c r="D184" i="1"/>
  <c r="C184" i="1"/>
  <c r="C183" i="1" s="1"/>
  <c r="C176" i="1" s="1"/>
  <c r="P183" i="1"/>
  <c r="M183" i="1"/>
  <c r="K183" i="1"/>
  <c r="I183" i="1"/>
  <c r="H183" i="1"/>
  <c r="D183" i="1"/>
  <c r="O182" i="1"/>
  <c r="Q182" i="1" s="1"/>
  <c r="Q181" i="1" s="1"/>
  <c r="Q202" i="1" s="1"/>
  <c r="L182" i="1"/>
  <c r="L181" i="1" s="1"/>
  <c r="L202" i="1" s="1"/>
  <c r="J182" i="1"/>
  <c r="E182" i="1"/>
  <c r="E181" i="1" s="1"/>
  <c r="E202" i="1" s="1"/>
  <c r="P181" i="1"/>
  <c r="N181" i="1"/>
  <c r="N176" i="1" s="1"/>
  <c r="M181" i="1"/>
  <c r="M202" i="1" s="1"/>
  <c r="K181" i="1"/>
  <c r="J181" i="1"/>
  <c r="J202" i="1" s="1"/>
  <c r="I181" i="1"/>
  <c r="I202" i="1" s="1"/>
  <c r="H181" i="1"/>
  <c r="F181" i="1"/>
  <c r="F176" i="1" s="1"/>
  <c r="D181" i="1"/>
  <c r="C181" i="1"/>
  <c r="F179" i="1"/>
  <c r="Q178" i="1"/>
  <c r="Q204" i="1" s="1"/>
  <c r="Q203" i="1" s="1"/>
  <c r="O178" i="1"/>
  <c r="O204" i="1" s="1"/>
  <c r="O203" i="1" s="1"/>
  <c r="J178" i="1"/>
  <c r="J204" i="1" s="1"/>
  <c r="J203" i="1" s="1"/>
  <c r="G178" i="1"/>
  <c r="G204" i="1" s="1"/>
  <c r="E178" i="1"/>
  <c r="P177" i="1"/>
  <c r="P176" i="1" s="1"/>
  <c r="O177" i="1"/>
  <c r="N177" i="1"/>
  <c r="M177" i="1"/>
  <c r="M176" i="1" s="1"/>
  <c r="K177" i="1"/>
  <c r="I177" i="1"/>
  <c r="I176" i="1" s="1"/>
  <c r="H177" i="1"/>
  <c r="H176" i="1" s="1"/>
  <c r="G177" i="1"/>
  <c r="F177" i="1"/>
  <c r="E177" i="1"/>
  <c r="D177" i="1"/>
  <c r="D176" i="1" s="1"/>
  <c r="C177" i="1"/>
  <c r="K176" i="1"/>
  <c r="Q175" i="1"/>
  <c r="Q174" i="1" s="1"/>
  <c r="O175" i="1"/>
  <c r="J175" i="1"/>
  <c r="J174" i="1" s="1"/>
  <c r="G175" i="1"/>
  <c r="G174" i="1" s="1"/>
  <c r="E175" i="1"/>
  <c r="P174" i="1"/>
  <c r="O174" i="1"/>
  <c r="N174" i="1"/>
  <c r="K174" i="1"/>
  <c r="I174" i="1"/>
  <c r="F174" i="1"/>
  <c r="E174" i="1"/>
  <c r="D174" i="1"/>
  <c r="C174" i="1"/>
  <c r="Q173" i="1"/>
  <c r="Q172" i="1" s="1"/>
  <c r="O173" i="1"/>
  <c r="J173" i="1"/>
  <c r="L173" i="1" s="1"/>
  <c r="L172" i="1" s="1"/>
  <c r="G173" i="1"/>
  <c r="E173" i="1"/>
  <c r="E172" i="1" s="1"/>
  <c r="P172" i="1"/>
  <c r="O172" i="1"/>
  <c r="N172" i="1"/>
  <c r="M172" i="1"/>
  <c r="K172" i="1"/>
  <c r="J172" i="1"/>
  <c r="I172" i="1"/>
  <c r="H172" i="1"/>
  <c r="G172" i="1"/>
  <c r="F172" i="1"/>
  <c r="D172" i="1"/>
  <c r="C172" i="1"/>
  <c r="Q171" i="1"/>
  <c r="Q170" i="1" s="1"/>
  <c r="O171" i="1"/>
  <c r="J171" i="1"/>
  <c r="J170" i="1" s="1"/>
  <c r="G171" i="1"/>
  <c r="E171" i="1"/>
  <c r="P170" i="1"/>
  <c r="O170" i="1"/>
  <c r="N170" i="1"/>
  <c r="M170" i="1"/>
  <c r="K170" i="1"/>
  <c r="I170" i="1"/>
  <c r="H170" i="1"/>
  <c r="G170" i="1"/>
  <c r="F170" i="1"/>
  <c r="E170" i="1"/>
  <c r="D170" i="1"/>
  <c r="C170" i="1"/>
  <c r="O169" i="1"/>
  <c r="Q169" i="1" s="1"/>
  <c r="Q168" i="1" s="1"/>
  <c r="L169" i="1"/>
  <c r="L168" i="1" s="1"/>
  <c r="J169" i="1"/>
  <c r="J168" i="1" s="1"/>
  <c r="E169" i="1"/>
  <c r="G169" i="1" s="1"/>
  <c r="G168" i="1" s="1"/>
  <c r="P168" i="1"/>
  <c r="N168" i="1"/>
  <c r="M168" i="1"/>
  <c r="K168" i="1"/>
  <c r="I168" i="1"/>
  <c r="H168" i="1"/>
  <c r="F168" i="1"/>
  <c r="E168" i="1"/>
  <c r="D168" i="1"/>
  <c r="C168" i="1"/>
  <c r="O167" i="1"/>
  <c r="L167" i="1"/>
  <c r="L166" i="1" s="1"/>
  <c r="J167" i="1"/>
  <c r="E167" i="1"/>
  <c r="P166" i="1"/>
  <c r="N166" i="1"/>
  <c r="M166" i="1"/>
  <c r="K166" i="1"/>
  <c r="J166" i="1"/>
  <c r="I166" i="1"/>
  <c r="H166" i="1"/>
  <c r="F166" i="1"/>
  <c r="D166" i="1"/>
  <c r="C166" i="1"/>
  <c r="Q165" i="1"/>
  <c r="Q164" i="1" s="1"/>
  <c r="O165" i="1"/>
  <c r="J165" i="1"/>
  <c r="L165" i="1" s="1"/>
  <c r="L164" i="1" s="1"/>
  <c r="G165" i="1"/>
  <c r="G164" i="1" s="1"/>
  <c r="E165" i="1"/>
  <c r="E164" i="1" s="1"/>
  <c r="P164" i="1"/>
  <c r="O164" i="1"/>
  <c r="N164" i="1"/>
  <c r="M164" i="1"/>
  <c r="K164" i="1"/>
  <c r="J164" i="1"/>
  <c r="I164" i="1"/>
  <c r="H164" i="1"/>
  <c r="F164" i="1"/>
  <c r="D164" i="1"/>
  <c r="C164" i="1"/>
  <c r="Q163" i="1"/>
  <c r="O163" i="1"/>
  <c r="J163" i="1"/>
  <c r="L163" i="1" s="1"/>
  <c r="C163" i="1"/>
  <c r="E163" i="1" s="1"/>
  <c r="G163" i="1" s="1"/>
  <c r="Q162" i="1"/>
  <c r="O162" i="1"/>
  <c r="J162" i="1"/>
  <c r="L162" i="1" s="1"/>
  <c r="G162" i="1"/>
  <c r="E162" i="1"/>
  <c r="O161" i="1"/>
  <c r="Q161" i="1" s="1"/>
  <c r="L161" i="1"/>
  <c r="J161" i="1"/>
  <c r="E161" i="1"/>
  <c r="G161" i="1" s="1"/>
  <c r="Q160" i="1"/>
  <c r="O160" i="1"/>
  <c r="J160" i="1"/>
  <c r="L160" i="1" s="1"/>
  <c r="G160" i="1"/>
  <c r="E160" i="1"/>
  <c r="O159" i="1"/>
  <c r="Q159" i="1" s="1"/>
  <c r="L159" i="1"/>
  <c r="J159" i="1"/>
  <c r="E159" i="1"/>
  <c r="G159" i="1" s="1"/>
  <c r="Q158" i="1"/>
  <c r="O158" i="1"/>
  <c r="J158" i="1"/>
  <c r="L158" i="1" s="1"/>
  <c r="G158" i="1"/>
  <c r="E158" i="1"/>
  <c r="O157" i="1"/>
  <c r="Q157" i="1" s="1"/>
  <c r="L157" i="1"/>
  <c r="J157" i="1"/>
  <c r="E157" i="1"/>
  <c r="G157" i="1" s="1"/>
  <c r="Q156" i="1"/>
  <c r="O156" i="1"/>
  <c r="J156" i="1"/>
  <c r="L156" i="1" s="1"/>
  <c r="L155" i="1" s="1"/>
  <c r="L154" i="1" s="1"/>
  <c r="G156" i="1"/>
  <c r="G155" i="1" s="1"/>
  <c r="G154" i="1" s="1"/>
  <c r="E156" i="1"/>
  <c r="E155" i="1" s="1"/>
  <c r="E154" i="1" s="1"/>
  <c r="P155" i="1"/>
  <c r="O155" i="1"/>
  <c r="O154" i="1" s="1"/>
  <c r="N155" i="1"/>
  <c r="M155" i="1"/>
  <c r="K155" i="1"/>
  <c r="K154" i="1" s="1"/>
  <c r="K153" i="1" s="1"/>
  <c r="K201" i="1" s="1"/>
  <c r="J155" i="1"/>
  <c r="J154" i="1" s="1"/>
  <c r="J153" i="1" s="1"/>
  <c r="J201" i="1" s="1"/>
  <c r="I155" i="1"/>
  <c r="H155" i="1"/>
  <c r="F155" i="1"/>
  <c r="F154" i="1" s="1"/>
  <c r="F153" i="1" s="1"/>
  <c r="F201" i="1" s="1"/>
  <c r="D155" i="1"/>
  <c r="C155" i="1"/>
  <c r="C154" i="1" s="1"/>
  <c r="C153" i="1" s="1"/>
  <c r="C201" i="1" s="1"/>
  <c r="P154" i="1"/>
  <c r="N154" i="1"/>
  <c r="N153" i="1" s="1"/>
  <c r="N201" i="1" s="1"/>
  <c r="M154" i="1"/>
  <c r="M153" i="1" s="1"/>
  <c r="M201" i="1" s="1"/>
  <c r="I154" i="1"/>
  <c r="I153" i="1" s="1"/>
  <c r="I201" i="1" s="1"/>
  <c r="H154" i="1"/>
  <c r="D154" i="1"/>
  <c r="P153" i="1"/>
  <c r="P201" i="1" s="1"/>
  <c r="H153" i="1"/>
  <c r="H201" i="1" s="1"/>
  <c r="D153" i="1"/>
  <c r="D201" i="1" s="1"/>
  <c r="Q152" i="1"/>
  <c r="O152" i="1"/>
  <c r="L152" i="1"/>
  <c r="J152" i="1"/>
  <c r="G152" i="1"/>
  <c r="E152" i="1"/>
  <c r="G151" i="1"/>
  <c r="G150" i="1"/>
  <c r="Q149" i="1"/>
  <c r="O149" i="1"/>
  <c r="L149" i="1"/>
  <c r="J149" i="1"/>
  <c r="G149" i="1"/>
  <c r="E149" i="1"/>
  <c r="Q148" i="1"/>
  <c r="O148" i="1"/>
  <c r="L148" i="1"/>
  <c r="J148" i="1"/>
  <c r="G148" i="1"/>
  <c r="E148" i="1"/>
  <c r="M147" i="1"/>
  <c r="M142" i="1" s="1"/>
  <c r="J147" i="1"/>
  <c r="L147" i="1" s="1"/>
  <c r="H147" i="1"/>
  <c r="C147" i="1"/>
  <c r="E147" i="1" s="1"/>
  <c r="G147" i="1" s="1"/>
  <c r="O146" i="1"/>
  <c r="Q146" i="1" s="1"/>
  <c r="J146" i="1"/>
  <c r="L146" i="1" s="1"/>
  <c r="E146" i="1"/>
  <c r="G146" i="1" s="1"/>
  <c r="O145" i="1"/>
  <c r="Q145" i="1" s="1"/>
  <c r="J145" i="1"/>
  <c r="L145" i="1" s="1"/>
  <c r="E145" i="1"/>
  <c r="G145" i="1" s="1"/>
  <c r="O144" i="1"/>
  <c r="Q144" i="1" s="1"/>
  <c r="J144" i="1"/>
  <c r="L144" i="1" s="1"/>
  <c r="E144" i="1"/>
  <c r="E142" i="1" s="1"/>
  <c r="E141" i="1" s="1"/>
  <c r="P142" i="1"/>
  <c r="P141" i="1" s="1"/>
  <c r="N142" i="1"/>
  <c r="N141" i="1" s="1"/>
  <c r="K142" i="1"/>
  <c r="J142" i="1"/>
  <c r="J141" i="1" s="1"/>
  <c r="I142" i="1"/>
  <c r="H142" i="1"/>
  <c r="H141" i="1" s="1"/>
  <c r="F142" i="1"/>
  <c r="F141" i="1" s="1"/>
  <c r="D142" i="1"/>
  <c r="D141" i="1" s="1"/>
  <c r="D124" i="1" s="1"/>
  <c r="D200" i="1" s="1"/>
  <c r="M141" i="1"/>
  <c r="K141" i="1"/>
  <c r="I141" i="1"/>
  <c r="O140" i="1"/>
  <c r="J140" i="1"/>
  <c r="L140" i="1" s="1"/>
  <c r="L139" i="1" s="1"/>
  <c r="E140" i="1"/>
  <c r="G140" i="1" s="1"/>
  <c r="G139" i="1" s="1"/>
  <c r="P139" i="1"/>
  <c r="N139" i="1"/>
  <c r="N124" i="1" s="1"/>
  <c r="N200" i="1" s="1"/>
  <c r="M139" i="1"/>
  <c r="K139" i="1"/>
  <c r="J139" i="1"/>
  <c r="I139" i="1"/>
  <c r="H139" i="1"/>
  <c r="F139" i="1"/>
  <c r="D139" i="1"/>
  <c r="E139" i="1" s="1"/>
  <c r="C139" i="1"/>
  <c r="Q138" i="1"/>
  <c r="Q137" i="1" s="1"/>
  <c r="O138" i="1"/>
  <c r="L138" i="1"/>
  <c r="L137" i="1" s="1"/>
  <c r="J138" i="1"/>
  <c r="G138" i="1"/>
  <c r="E138" i="1"/>
  <c r="P137" i="1"/>
  <c r="O137" i="1"/>
  <c r="N137" i="1"/>
  <c r="M137" i="1"/>
  <c r="K137" i="1"/>
  <c r="J137" i="1"/>
  <c r="I137" i="1"/>
  <c r="H137" i="1"/>
  <c r="G137" i="1"/>
  <c r="F137" i="1"/>
  <c r="E137" i="1"/>
  <c r="D137" i="1"/>
  <c r="C137" i="1"/>
  <c r="O136" i="1"/>
  <c r="Q136" i="1" s="1"/>
  <c r="Q135" i="1" s="1"/>
  <c r="J136" i="1"/>
  <c r="E136" i="1"/>
  <c r="G136" i="1" s="1"/>
  <c r="G135" i="1" s="1"/>
  <c r="P135" i="1"/>
  <c r="N135" i="1"/>
  <c r="M135" i="1"/>
  <c r="K135" i="1"/>
  <c r="I135" i="1"/>
  <c r="H135" i="1"/>
  <c r="F135" i="1"/>
  <c r="D135" i="1"/>
  <c r="C135" i="1"/>
  <c r="Q134" i="1"/>
  <c r="O134" i="1"/>
  <c r="L134" i="1"/>
  <c r="L133" i="1" s="1"/>
  <c r="J134" i="1"/>
  <c r="G134" i="1"/>
  <c r="E134" i="1"/>
  <c r="Q133" i="1"/>
  <c r="P133" i="1"/>
  <c r="O133" i="1"/>
  <c r="N133" i="1"/>
  <c r="M133" i="1"/>
  <c r="K133" i="1"/>
  <c r="J133" i="1"/>
  <c r="I133" i="1"/>
  <c r="H133" i="1"/>
  <c r="G133" i="1"/>
  <c r="F133" i="1"/>
  <c r="E133" i="1"/>
  <c r="D133" i="1"/>
  <c r="C133" i="1"/>
  <c r="O132" i="1"/>
  <c r="J132" i="1"/>
  <c r="L132" i="1" s="1"/>
  <c r="L131" i="1" s="1"/>
  <c r="E132" i="1"/>
  <c r="P131" i="1"/>
  <c r="N131" i="1"/>
  <c r="M131" i="1"/>
  <c r="K131" i="1"/>
  <c r="J131" i="1"/>
  <c r="I131" i="1"/>
  <c r="H131" i="1"/>
  <c r="F131" i="1"/>
  <c r="D131" i="1"/>
  <c r="C131" i="1"/>
  <c r="Q130" i="1"/>
  <c r="Q129" i="1" s="1"/>
  <c r="O130" i="1"/>
  <c r="L130" i="1"/>
  <c r="J130" i="1"/>
  <c r="G130" i="1"/>
  <c r="G129" i="1" s="1"/>
  <c r="C130" i="1"/>
  <c r="E130" i="1" s="1"/>
  <c r="E129" i="1" s="1"/>
  <c r="P129" i="1"/>
  <c r="P124" i="1" s="1"/>
  <c r="P200" i="1" s="1"/>
  <c r="O129" i="1"/>
  <c r="N129" i="1"/>
  <c r="M129" i="1"/>
  <c r="L129" i="1"/>
  <c r="K129" i="1"/>
  <c r="J129" i="1"/>
  <c r="I129" i="1"/>
  <c r="H129" i="1"/>
  <c r="H124" i="1" s="1"/>
  <c r="H200" i="1" s="1"/>
  <c r="F129" i="1"/>
  <c r="D129" i="1"/>
  <c r="Q128" i="1"/>
  <c r="O128" i="1"/>
  <c r="L128" i="1"/>
  <c r="L127" i="1" s="1"/>
  <c r="J128" i="1"/>
  <c r="G128" i="1"/>
  <c r="E128" i="1"/>
  <c r="Q127" i="1"/>
  <c r="P127" i="1"/>
  <c r="O127" i="1"/>
  <c r="N127" i="1"/>
  <c r="M127" i="1"/>
  <c r="K127" i="1"/>
  <c r="K124" i="1" s="1"/>
  <c r="K200" i="1" s="1"/>
  <c r="J127" i="1"/>
  <c r="I127" i="1"/>
  <c r="I124" i="1" s="1"/>
  <c r="I200" i="1" s="1"/>
  <c r="H127" i="1"/>
  <c r="G127" i="1"/>
  <c r="F127" i="1"/>
  <c r="E127" i="1"/>
  <c r="D127" i="1"/>
  <c r="C127" i="1"/>
  <c r="Q126" i="1"/>
  <c r="Q125" i="1" s="1"/>
  <c r="G126" i="1"/>
  <c r="G125" i="1" s="1"/>
  <c r="P125" i="1"/>
  <c r="O125" i="1"/>
  <c r="N125" i="1"/>
  <c r="M125" i="1"/>
  <c r="L125" i="1"/>
  <c r="K125" i="1"/>
  <c r="J125" i="1"/>
  <c r="I125" i="1"/>
  <c r="H125" i="1"/>
  <c r="F125" i="1"/>
  <c r="F124" i="1" s="1"/>
  <c r="F200" i="1" s="1"/>
  <c r="G123" i="1"/>
  <c r="G122" i="1" s="1"/>
  <c r="G199" i="1" s="1"/>
  <c r="F122" i="1"/>
  <c r="F199" i="1" s="1"/>
  <c r="O121" i="1"/>
  <c r="J121" i="1"/>
  <c r="L121" i="1" s="1"/>
  <c r="E121" i="1"/>
  <c r="P120" i="1"/>
  <c r="N120" i="1"/>
  <c r="M120" i="1"/>
  <c r="L120" i="1"/>
  <c r="K120" i="1"/>
  <c r="J120" i="1"/>
  <c r="I120" i="1"/>
  <c r="H120" i="1"/>
  <c r="F120" i="1"/>
  <c r="D120" i="1"/>
  <c r="C120" i="1"/>
  <c r="M119" i="1"/>
  <c r="J119" i="1"/>
  <c r="E119" i="1"/>
  <c r="P118" i="1"/>
  <c r="N118" i="1"/>
  <c r="K118" i="1"/>
  <c r="K198" i="1" s="1"/>
  <c r="I118" i="1"/>
  <c r="I198" i="1" s="1"/>
  <c r="H118" i="1"/>
  <c r="F118" i="1"/>
  <c r="D118" i="1"/>
  <c r="C118" i="1"/>
  <c r="C198" i="1" s="1"/>
  <c r="K117" i="1"/>
  <c r="I117" i="1"/>
  <c r="I116" i="1" s="1"/>
  <c r="I115" i="1" s="1"/>
  <c r="C117" i="1"/>
  <c r="G114" i="1"/>
  <c r="P113" i="1"/>
  <c r="O113" i="1"/>
  <c r="N113" i="1"/>
  <c r="M113" i="1"/>
  <c r="L113" i="1"/>
  <c r="K113" i="1"/>
  <c r="J113" i="1"/>
  <c r="I113" i="1"/>
  <c r="H113" i="1"/>
  <c r="G113" i="1"/>
  <c r="F113" i="1"/>
  <c r="G112" i="1"/>
  <c r="Q111" i="1"/>
  <c r="Q110" i="1" s="1"/>
  <c r="O111" i="1"/>
  <c r="L111" i="1"/>
  <c r="L110" i="1" s="1"/>
  <c r="J111" i="1"/>
  <c r="G111" i="1"/>
  <c r="G110" i="1" s="1"/>
  <c r="E111" i="1"/>
  <c r="P110" i="1"/>
  <c r="O110" i="1"/>
  <c r="N110" i="1"/>
  <c r="M110" i="1"/>
  <c r="K110" i="1"/>
  <c r="J110" i="1"/>
  <c r="I110" i="1"/>
  <c r="H110" i="1"/>
  <c r="F110" i="1"/>
  <c r="E110" i="1"/>
  <c r="D110" i="1"/>
  <c r="C110" i="1"/>
  <c r="P108" i="1"/>
  <c r="O108" i="1"/>
  <c r="O107" i="1" s="1"/>
  <c r="N108" i="1"/>
  <c r="M108" i="1"/>
  <c r="M107" i="1" s="1"/>
  <c r="L108" i="1"/>
  <c r="K108" i="1"/>
  <c r="K107" i="1" s="1"/>
  <c r="J108" i="1"/>
  <c r="I108" i="1"/>
  <c r="I107" i="1" s="1"/>
  <c r="H108" i="1"/>
  <c r="G108" i="1"/>
  <c r="G107" i="1" s="1"/>
  <c r="F108" i="1"/>
  <c r="P107" i="1"/>
  <c r="N107" i="1"/>
  <c r="L107" i="1"/>
  <c r="J107" i="1"/>
  <c r="H107" i="1"/>
  <c r="F107" i="1"/>
  <c r="Q105" i="1"/>
  <c r="P105" i="1"/>
  <c r="O105" i="1"/>
  <c r="N105" i="1"/>
  <c r="N102" i="1" s="1"/>
  <c r="M105" i="1"/>
  <c r="L105" i="1"/>
  <c r="K105" i="1"/>
  <c r="J105" i="1"/>
  <c r="J102" i="1" s="1"/>
  <c r="I105" i="1"/>
  <c r="H105" i="1"/>
  <c r="G105" i="1"/>
  <c r="F105" i="1"/>
  <c r="F102" i="1" s="1"/>
  <c r="P103" i="1"/>
  <c r="O103" i="1"/>
  <c r="O102" i="1" s="1"/>
  <c r="N103" i="1"/>
  <c r="M103" i="1"/>
  <c r="M102" i="1" s="1"/>
  <c r="L103" i="1"/>
  <c r="K103" i="1"/>
  <c r="K102" i="1" s="1"/>
  <c r="J103" i="1"/>
  <c r="I103" i="1"/>
  <c r="I102" i="1" s="1"/>
  <c r="H103" i="1"/>
  <c r="G103" i="1"/>
  <c r="G102" i="1" s="1"/>
  <c r="F103" i="1"/>
  <c r="P102" i="1"/>
  <c r="L102" i="1"/>
  <c r="H102" i="1"/>
  <c r="H77" i="1" s="1"/>
  <c r="O101" i="1"/>
  <c r="J101" i="1"/>
  <c r="L101" i="1" s="1"/>
  <c r="E101" i="1"/>
  <c r="P100" i="1"/>
  <c r="N100" i="1"/>
  <c r="M100" i="1"/>
  <c r="L100" i="1"/>
  <c r="K100" i="1"/>
  <c r="J100" i="1"/>
  <c r="I100" i="1"/>
  <c r="H100" i="1"/>
  <c r="F100" i="1"/>
  <c r="D100" i="1"/>
  <c r="C100" i="1"/>
  <c r="G99" i="1"/>
  <c r="O98" i="1"/>
  <c r="J98" i="1"/>
  <c r="L98" i="1" s="1"/>
  <c r="L97" i="1" s="1"/>
  <c r="E98" i="1"/>
  <c r="P97" i="1"/>
  <c r="N97" i="1"/>
  <c r="M97" i="1"/>
  <c r="K97" i="1"/>
  <c r="I97" i="1"/>
  <c r="H97" i="1"/>
  <c r="F97" i="1"/>
  <c r="D97" i="1"/>
  <c r="C97" i="1"/>
  <c r="Q96" i="1"/>
  <c r="Q95" i="1" s="1"/>
  <c r="O96" i="1"/>
  <c r="L96" i="1"/>
  <c r="L95" i="1" s="1"/>
  <c r="J96" i="1"/>
  <c r="G96" i="1"/>
  <c r="E96" i="1"/>
  <c r="P95" i="1"/>
  <c r="O95" i="1"/>
  <c r="N95" i="1"/>
  <c r="M95" i="1"/>
  <c r="K95" i="1"/>
  <c r="J95" i="1"/>
  <c r="I95" i="1"/>
  <c r="H95" i="1"/>
  <c r="G95" i="1"/>
  <c r="F95" i="1"/>
  <c r="E95" i="1"/>
  <c r="D95" i="1"/>
  <c r="C95" i="1"/>
  <c r="C77" i="1" s="1"/>
  <c r="G94" i="1"/>
  <c r="G93" i="1"/>
  <c r="F93" i="1"/>
  <c r="Q92" i="1"/>
  <c r="O92" i="1"/>
  <c r="L92" i="1"/>
  <c r="L91" i="1" s="1"/>
  <c r="J92" i="1"/>
  <c r="G92" i="1"/>
  <c r="G91" i="1" s="1"/>
  <c r="E92" i="1"/>
  <c r="Q91" i="1"/>
  <c r="P91" i="1"/>
  <c r="O91" i="1"/>
  <c r="N91" i="1"/>
  <c r="M91" i="1"/>
  <c r="M78" i="1" s="1"/>
  <c r="M77" i="1" s="1"/>
  <c r="K91" i="1"/>
  <c r="J91" i="1"/>
  <c r="I91" i="1"/>
  <c r="H91" i="1"/>
  <c r="F91" i="1"/>
  <c r="E91" i="1"/>
  <c r="D91" i="1"/>
  <c r="C91" i="1"/>
  <c r="O90" i="1"/>
  <c r="J90" i="1"/>
  <c r="L90" i="1" s="1"/>
  <c r="E90" i="1"/>
  <c r="P89" i="1"/>
  <c r="N89" i="1"/>
  <c r="M89" i="1"/>
  <c r="L89" i="1"/>
  <c r="K89" i="1"/>
  <c r="J89" i="1"/>
  <c r="I89" i="1"/>
  <c r="H89" i="1"/>
  <c r="F89" i="1"/>
  <c r="D89" i="1"/>
  <c r="C89" i="1"/>
  <c r="G88" i="1"/>
  <c r="O87" i="1"/>
  <c r="J87" i="1"/>
  <c r="L87" i="1" s="1"/>
  <c r="L86" i="1" s="1"/>
  <c r="E87" i="1"/>
  <c r="P86" i="1"/>
  <c r="N86" i="1"/>
  <c r="M86" i="1"/>
  <c r="K86" i="1"/>
  <c r="I86" i="1"/>
  <c r="H86" i="1"/>
  <c r="F86" i="1"/>
  <c r="D86" i="1"/>
  <c r="C86" i="1"/>
  <c r="Q84" i="1"/>
  <c r="Q83" i="1" s="1"/>
  <c r="O84" i="1"/>
  <c r="L84" i="1"/>
  <c r="L83" i="1" s="1"/>
  <c r="J84" i="1"/>
  <c r="G84" i="1"/>
  <c r="E84" i="1"/>
  <c r="P83" i="1"/>
  <c r="O83" i="1"/>
  <c r="N83" i="1"/>
  <c r="M83" i="1"/>
  <c r="K83" i="1"/>
  <c r="K78" i="1" s="1"/>
  <c r="K77" i="1" s="1"/>
  <c r="J83" i="1"/>
  <c r="I83" i="1"/>
  <c r="I78" i="1" s="1"/>
  <c r="I77" i="1" s="1"/>
  <c r="H83" i="1"/>
  <c r="G83" i="1"/>
  <c r="F83" i="1"/>
  <c r="E83" i="1"/>
  <c r="D83" i="1"/>
  <c r="C83" i="1"/>
  <c r="O82" i="1"/>
  <c r="J82" i="1"/>
  <c r="E82" i="1"/>
  <c r="P81" i="1"/>
  <c r="N81" i="1"/>
  <c r="M81" i="1"/>
  <c r="K81" i="1"/>
  <c r="I81" i="1"/>
  <c r="H81" i="1"/>
  <c r="F81" i="1"/>
  <c r="D81" i="1"/>
  <c r="C81" i="1"/>
  <c r="C78" i="1" s="1"/>
  <c r="O80" i="1"/>
  <c r="J80" i="1"/>
  <c r="L80" i="1" s="1"/>
  <c r="L79" i="1" s="1"/>
  <c r="E80" i="1"/>
  <c r="P79" i="1"/>
  <c r="P78" i="1" s="1"/>
  <c r="P77" i="1" s="1"/>
  <c r="N79" i="1"/>
  <c r="N78" i="1" s="1"/>
  <c r="M79" i="1"/>
  <c r="K79" i="1"/>
  <c r="I79" i="1"/>
  <c r="H79" i="1"/>
  <c r="H78" i="1" s="1"/>
  <c r="F79" i="1"/>
  <c r="F78" i="1" s="1"/>
  <c r="D79" i="1"/>
  <c r="D78" i="1" s="1"/>
  <c r="C79" i="1"/>
  <c r="N77" i="1"/>
  <c r="F77" i="1"/>
  <c r="D77" i="1"/>
  <c r="G76" i="1"/>
  <c r="F75" i="1"/>
  <c r="G75" i="1" s="1"/>
  <c r="O74" i="1"/>
  <c r="Q74" i="1" s="1"/>
  <c r="J74" i="1"/>
  <c r="L74" i="1" s="1"/>
  <c r="E74" i="1"/>
  <c r="G74" i="1" s="1"/>
  <c r="O73" i="1"/>
  <c r="J73" i="1"/>
  <c r="L73" i="1" s="1"/>
  <c r="L72" i="1" s="1"/>
  <c r="L71" i="1" s="1"/>
  <c r="L66" i="1" s="1"/>
  <c r="E73" i="1"/>
  <c r="P72" i="1"/>
  <c r="P71" i="1" s="1"/>
  <c r="P66" i="1" s="1"/>
  <c r="N72" i="1"/>
  <c r="N71" i="1" s="1"/>
  <c r="M72" i="1"/>
  <c r="K72" i="1"/>
  <c r="I72" i="1"/>
  <c r="H72" i="1"/>
  <c r="H71" i="1" s="1"/>
  <c r="F72" i="1"/>
  <c r="F71" i="1" s="1"/>
  <c r="D72" i="1"/>
  <c r="D71" i="1" s="1"/>
  <c r="C72" i="1"/>
  <c r="M71" i="1"/>
  <c r="M66" i="1" s="1"/>
  <c r="K71" i="1"/>
  <c r="K66" i="1" s="1"/>
  <c r="I71" i="1"/>
  <c r="I66" i="1" s="1"/>
  <c r="C71" i="1"/>
  <c r="C66" i="1" s="1"/>
  <c r="G70" i="1"/>
  <c r="G69" i="1"/>
  <c r="F68" i="1"/>
  <c r="G68" i="1" s="1"/>
  <c r="F67" i="1"/>
  <c r="G67" i="1" s="1"/>
  <c r="N66" i="1"/>
  <c r="H66" i="1"/>
  <c r="D66" i="1"/>
  <c r="Q65" i="1"/>
  <c r="Q61" i="1" s="1"/>
  <c r="Q60" i="1" s="1"/>
  <c r="O65" i="1"/>
  <c r="O61" i="1" s="1"/>
  <c r="L65" i="1"/>
  <c r="L64" i="1" s="1"/>
  <c r="J65" i="1"/>
  <c r="G65" i="1"/>
  <c r="G61" i="1" s="1"/>
  <c r="E65" i="1"/>
  <c r="P64" i="1"/>
  <c r="O64" i="1"/>
  <c r="Q64" i="1" s="1"/>
  <c r="N64" i="1"/>
  <c r="M64" i="1"/>
  <c r="K64" i="1"/>
  <c r="J64" i="1"/>
  <c r="I64" i="1"/>
  <c r="H64" i="1"/>
  <c r="F64" i="1"/>
  <c r="E64" i="1"/>
  <c r="C64" i="1"/>
  <c r="Q63" i="1"/>
  <c r="O63" i="1"/>
  <c r="L63" i="1"/>
  <c r="L62" i="1" s="1"/>
  <c r="J63" i="1"/>
  <c r="G63" i="1"/>
  <c r="E63" i="1"/>
  <c r="Q62" i="1"/>
  <c r="P62" i="1"/>
  <c r="O62" i="1"/>
  <c r="N62" i="1"/>
  <c r="M62" i="1"/>
  <c r="K62" i="1"/>
  <c r="J62" i="1"/>
  <c r="I62" i="1"/>
  <c r="H62" i="1"/>
  <c r="G62" i="1"/>
  <c r="F62" i="1"/>
  <c r="E62" i="1"/>
  <c r="D62" i="1"/>
  <c r="C62" i="1"/>
  <c r="P61" i="1"/>
  <c r="P60" i="1" s="1"/>
  <c r="N61" i="1"/>
  <c r="N60" i="1" s="1"/>
  <c r="M61" i="1"/>
  <c r="L61" i="1"/>
  <c r="L60" i="1" s="1"/>
  <c r="K61" i="1"/>
  <c r="J61" i="1"/>
  <c r="J60" i="1" s="1"/>
  <c r="I61" i="1"/>
  <c r="H61" i="1"/>
  <c r="H60" i="1" s="1"/>
  <c r="F61" i="1"/>
  <c r="F60" i="1" s="1"/>
  <c r="E61" i="1"/>
  <c r="D61" i="1"/>
  <c r="D60" i="1" s="1"/>
  <c r="C61" i="1"/>
  <c r="O60" i="1"/>
  <c r="M60" i="1"/>
  <c r="K60" i="1"/>
  <c r="I60" i="1"/>
  <c r="G60" i="1"/>
  <c r="E60" i="1"/>
  <c r="C60" i="1"/>
  <c r="O59" i="1"/>
  <c r="Q59" i="1" s="1"/>
  <c r="J59" i="1"/>
  <c r="L59" i="1" s="1"/>
  <c r="E59" i="1"/>
  <c r="G59" i="1" s="1"/>
  <c r="O58" i="1"/>
  <c r="J58" i="1"/>
  <c r="L58" i="1" s="1"/>
  <c r="E58" i="1"/>
  <c r="E54" i="1" s="1"/>
  <c r="E53" i="1" s="1"/>
  <c r="P57" i="1"/>
  <c r="P54" i="1" s="1"/>
  <c r="N57" i="1"/>
  <c r="N54" i="1" s="1"/>
  <c r="M57" i="1"/>
  <c r="L57" i="1"/>
  <c r="K57" i="1"/>
  <c r="J57" i="1"/>
  <c r="J54" i="1" s="1"/>
  <c r="I57" i="1"/>
  <c r="H57" i="1"/>
  <c r="H54" i="1" s="1"/>
  <c r="H53" i="1" s="1"/>
  <c r="F57" i="1"/>
  <c r="F54" i="1" s="1"/>
  <c r="D57" i="1"/>
  <c r="C57" i="1"/>
  <c r="Q56" i="1"/>
  <c r="O56" i="1"/>
  <c r="L56" i="1"/>
  <c r="J56" i="1"/>
  <c r="G56" i="1"/>
  <c r="E56" i="1"/>
  <c r="Q55" i="1"/>
  <c r="O55" i="1"/>
  <c r="L55" i="1"/>
  <c r="L54" i="1" s="1"/>
  <c r="L53" i="1" s="1"/>
  <c r="J55" i="1"/>
  <c r="G55" i="1"/>
  <c r="E55" i="1"/>
  <c r="M54" i="1"/>
  <c r="M53" i="1" s="1"/>
  <c r="K54" i="1"/>
  <c r="K53" i="1" s="1"/>
  <c r="I54" i="1"/>
  <c r="I53" i="1" s="1"/>
  <c r="D54" i="1"/>
  <c r="C54" i="1"/>
  <c r="C53" i="1" s="1"/>
  <c r="P53" i="1"/>
  <c r="N53" i="1"/>
  <c r="J53" i="1"/>
  <c r="F53" i="1"/>
  <c r="D53" i="1"/>
  <c r="Q52" i="1"/>
  <c r="Q51" i="1" s="1"/>
  <c r="Q50" i="1" s="1"/>
  <c r="O52" i="1"/>
  <c r="L52" i="1"/>
  <c r="L51" i="1" s="1"/>
  <c r="J52" i="1"/>
  <c r="G52" i="1"/>
  <c r="G51" i="1" s="1"/>
  <c r="G50" i="1" s="1"/>
  <c r="E52" i="1"/>
  <c r="P51" i="1"/>
  <c r="O51" i="1"/>
  <c r="O50" i="1" s="1"/>
  <c r="N51" i="1"/>
  <c r="M51" i="1"/>
  <c r="M50" i="1" s="1"/>
  <c r="K51" i="1"/>
  <c r="K50" i="1" s="1"/>
  <c r="J51" i="1"/>
  <c r="I51" i="1"/>
  <c r="I50" i="1" s="1"/>
  <c r="H51" i="1"/>
  <c r="F51" i="1"/>
  <c r="E51" i="1"/>
  <c r="E50" i="1" s="1"/>
  <c r="D51" i="1"/>
  <c r="C51" i="1"/>
  <c r="C50" i="1" s="1"/>
  <c r="P50" i="1"/>
  <c r="N50" i="1"/>
  <c r="L50" i="1"/>
  <c r="J50" i="1"/>
  <c r="H50" i="1"/>
  <c r="F50" i="1"/>
  <c r="D50" i="1"/>
  <c r="Q49" i="1"/>
  <c r="O49" i="1"/>
  <c r="L49" i="1"/>
  <c r="J49" i="1"/>
  <c r="G49" i="1"/>
  <c r="E49" i="1"/>
  <c r="M48" i="1"/>
  <c r="J48" i="1"/>
  <c r="L48" i="1" s="1"/>
  <c r="H48" i="1"/>
  <c r="C48" i="1"/>
  <c r="L47" i="1"/>
  <c r="H47" i="1"/>
  <c r="J47" i="1" s="1"/>
  <c r="Q46" i="1"/>
  <c r="O46" i="1"/>
  <c r="L46" i="1"/>
  <c r="L45" i="1" s="1"/>
  <c r="J46" i="1"/>
  <c r="G46" i="1"/>
  <c r="E46" i="1"/>
  <c r="Q45" i="1"/>
  <c r="P45" i="1"/>
  <c r="O45" i="1"/>
  <c r="N45" i="1"/>
  <c r="M45" i="1"/>
  <c r="K45" i="1"/>
  <c r="K41" i="1" s="1"/>
  <c r="K40" i="1" s="1"/>
  <c r="J45" i="1"/>
  <c r="I45" i="1"/>
  <c r="H45" i="1"/>
  <c r="G45" i="1"/>
  <c r="F45" i="1"/>
  <c r="E45" i="1"/>
  <c r="D45" i="1"/>
  <c r="C45" i="1"/>
  <c r="C41" i="1" s="1"/>
  <c r="O44" i="1"/>
  <c r="Q44" i="1" s="1"/>
  <c r="J44" i="1"/>
  <c r="L44" i="1" s="1"/>
  <c r="E44" i="1"/>
  <c r="G44" i="1" s="1"/>
  <c r="O43" i="1"/>
  <c r="J43" i="1"/>
  <c r="L43" i="1" s="1"/>
  <c r="E43" i="1"/>
  <c r="P42" i="1"/>
  <c r="P41" i="1" s="1"/>
  <c r="N42" i="1"/>
  <c r="N41" i="1" s="1"/>
  <c r="N40" i="1" s="1"/>
  <c r="M42" i="1"/>
  <c r="L42" i="1"/>
  <c r="L41" i="1" s="1"/>
  <c r="L40" i="1" s="1"/>
  <c r="K42" i="1"/>
  <c r="I42" i="1"/>
  <c r="H42" i="1"/>
  <c r="H41" i="1" s="1"/>
  <c r="H40" i="1" s="1"/>
  <c r="F42" i="1"/>
  <c r="F41" i="1" s="1"/>
  <c r="F40" i="1" s="1"/>
  <c r="D42" i="1"/>
  <c r="D41" i="1" s="1"/>
  <c r="D40" i="1" s="1"/>
  <c r="C42" i="1"/>
  <c r="M41" i="1"/>
  <c r="I41" i="1"/>
  <c r="P40" i="1"/>
  <c r="I40" i="1"/>
  <c r="O39" i="1"/>
  <c r="Q39" i="1" s="1"/>
  <c r="Q38" i="1" s="1"/>
  <c r="Q37" i="1" s="1"/>
  <c r="J39" i="1"/>
  <c r="L39" i="1" s="1"/>
  <c r="L38" i="1" s="1"/>
  <c r="L37" i="1" s="1"/>
  <c r="E39" i="1"/>
  <c r="G39" i="1" s="1"/>
  <c r="G38" i="1" s="1"/>
  <c r="G37" i="1" s="1"/>
  <c r="P38" i="1"/>
  <c r="P37" i="1" s="1"/>
  <c r="N38" i="1"/>
  <c r="N37" i="1" s="1"/>
  <c r="K38" i="1"/>
  <c r="I38" i="1"/>
  <c r="I37" i="1" s="1"/>
  <c r="F38" i="1"/>
  <c r="F37" i="1" s="1"/>
  <c r="D38" i="1"/>
  <c r="D37" i="1" s="1"/>
  <c r="C38" i="1"/>
  <c r="M37" i="1"/>
  <c r="K37" i="1"/>
  <c r="H37" i="1"/>
  <c r="C37" i="1"/>
  <c r="O36" i="1"/>
  <c r="Q36" i="1" s="1"/>
  <c r="Q35" i="1" s="1"/>
  <c r="J36" i="1"/>
  <c r="J35" i="1" s="1"/>
  <c r="E36" i="1"/>
  <c r="G36" i="1" s="1"/>
  <c r="G35" i="1" s="1"/>
  <c r="P35" i="1"/>
  <c r="N35" i="1"/>
  <c r="K35" i="1"/>
  <c r="I35" i="1"/>
  <c r="F35" i="1"/>
  <c r="D35" i="1"/>
  <c r="C35" i="1"/>
  <c r="Q34" i="1"/>
  <c r="Q33" i="1" s="1"/>
  <c r="O34" i="1"/>
  <c r="L34" i="1"/>
  <c r="J34" i="1"/>
  <c r="G34" i="1"/>
  <c r="G33" i="1" s="1"/>
  <c r="E34" i="1"/>
  <c r="P33" i="1"/>
  <c r="O33" i="1"/>
  <c r="N33" i="1"/>
  <c r="L33" i="1"/>
  <c r="K33" i="1"/>
  <c r="J33" i="1"/>
  <c r="I33" i="1"/>
  <c r="F33" i="1"/>
  <c r="E33" i="1"/>
  <c r="D33" i="1"/>
  <c r="C33" i="1"/>
  <c r="O32" i="1"/>
  <c r="Q32" i="1" s="1"/>
  <c r="J32" i="1"/>
  <c r="L32" i="1" s="1"/>
  <c r="E32" i="1"/>
  <c r="G32" i="1" s="1"/>
  <c r="O31" i="1"/>
  <c r="Q31" i="1" s="1"/>
  <c r="J31" i="1"/>
  <c r="J30" i="1" s="1"/>
  <c r="E31" i="1"/>
  <c r="G31" i="1" s="1"/>
  <c r="P30" i="1"/>
  <c r="P29" i="1" s="1"/>
  <c r="N30" i="1"/>
  <c r="N29" i="1" s="1"/>
  <c r="M30" i="1"/>
  <c r="K30" i="1"/>
  <c r="I30" i="1"/>
  <c r="H30" i="1"/>
  <c r="H29" i="1" s="1"/>
  <c r="F30" i="1"/>
  <c r="F29" i="1" s="1"/>
  <c r="D30" i="1"/>
  <c r="D29" i="1" s="1"/>
  <c r="C30" i="1"/>
  <c r="M29" i="1"/>
  <c r="K29" i="1"/>
  <c r="I29" i="1"/>
  <c r="C29" i="1"/>
  <c r="O28" i="1"/>
  <c r="Q28" i="1" s="1"/>
  <c r="Q27" i="1" s="1"/>
  <c r="J28" i="1"/>
  <c r="J27" i="1" s="1"/>
  <c r="E28" i="1"/>
  <c r="G28" i="1" s="1"/>
  <c r="G27" i="1" s="1"/>
  <c r="P27" i="1"/>
  <c r="P20" i="1" s="1"/>
  <c r="P19" i="1" s="1"/>
  <c r="N27" i="1"/>
  <c r="K27" i="1"/>
  <c r="I27" i="1"/>
  <c r="F27" i="1"/>
  <c r="D27" i="1"/>
  <c r="C27" i="1"/>
  <c r="Q26" i="1"/>
  <c r="Q25" i="1" s="1"/>
  <c r="O26" i="1"/>
  <c r="L26" i="1"/>
  <c r="L25" i="1" s="1"/>
  <c r="J26" i="1"/>
  <c r="G26" i="1"/>
  <c r="G25" i="1" s="1"/>
  <c r="E26" i="1"/>
  <c r="P25" i="1"/>
  <c r="O25" i="1"/>
  <c r="N25" i="1"/>
  <c r="K25" i="1"/>
  <c r="J25" i="1"/>
  <c r="I25" i="1"/>
  <c r="F25" i="1"/>
  <c r="E25" i="1"/>
  <c r="D25" i="1"/>
  <c r="C25" i="1"/>
  <c r="O24" i="1"/>
  <c r="Q24" i="1" s="1"/>
  <c r="Q23" i="1" s="1"/>
  <c r="J24" i="1"/>
  <c r="L24" i="1" s="1"/>
  <c r="L23" i="1" s="1"/>
  <c r="E24" i="1"/>
  <c r="G24" i="1" s="1"/>
  <c r="G23" i="1" s="1"/>
  <c r="P23" i="1"/>
  <c r="N23" i="1"/>
  <c r="K23" i="1"/>
  <c r="K20" i="1" s="1"/>
  <c r="K19" i="1" s="1"/>
  <c r="I23" i="1"/>
  <c r="I20" i="1" s="1"/>
  <c r="I19" i="1" s="1"/>
  <c r="F23" i="1"/>
  <c r="D23" i="1"/>
  <c r="D20" i="1" s="1"/>
  <c r="D19" i="1" s="1"/>
  <c r="C23" i="1"/>
  <c r="Q22" i="1"/>
  <c r="O22" i="1"/>
  <c r="L22" i="1"/>
  <c r="L21" i="1" s="1"/>
  <c r="J22" i="1"/>
  <c r="G22" i="1"/>
  <c r="E22" i="1"/>
  <c r="Q21" i="1"/>
  <c r="Q20" i="1" s="1"/>
  <c r="Q19" i="1" s="1"/>
  <c r="P21" i="1"/>
  <c r="O21" i="1"/>
  <c r="N21" i="1"/>
  <c r="K21" i="1"/>
  <c r="J21" i="1"/>
  <c r="I21" i="1"/>
  <c r="G21" i="1"/>
  <c r="G20" i="1" s="1"/>
  <c r="G19" i="1" s="1"/>
  <c r="F21" i="1"/>
  <c r="E21" i="1"/>
  <c r="D21" i="1"/>
  <c r="C21" i="1"/>
  <c r="C20" i="1" s="1"/>
  <c r="C19" i="1" s="1"/>
  <c r="N20" i="1"/>
  <c r="N19" i="1" s="1"/>
  <c r="M20" i="1"/>
  <c r="H20" i="1"/>
  <c r="H19" i="1" s="1"/>
  <c r="F20" i="1"/>
  <c r="F19" i="1" s="1"/>
  <c r="M19" i="1"/>
  <c r="O15" i="1"/>
  <c r="Q15" i="1" s="1"/>
  <c r="J15" i="1"/>
  <c r="L15" i="1" s="1"/>
  <c r="E15" i="1"/>
  <c r="G15" i="1" s="1"/>
  <c r="O14" i="1"/>
  <c r="Q14" i="1" s="1"/>
  <c r="J14" i="1"/>
  <c r="L14" i="1" s="1"/>
  <c r="E14" i="1"/>
  <c r="G14" i="1" s="1"/>
  <c r="O13" i="1"/>
  <c r="Q13" i="1" s="1"/>
  <c r="J13" i="1"/>
  <c r="L13" i="1" s="1"/>
  <c r="E13" i="1"/>
  <c r="G13" i="1" s="1"/>
  <c r="O12" i="1"/>
  <c r="Q12" i="1" s="1"/>
  <c r="J12" i="1"/>
  <c r="J11" i="1" s="1"/>
  <c r="J10" i="1" s="1"/>
  <c r="E12" i="1"/>
  <c r="G12" i="1" s="1"/>
  <c r="P11" i="1"/>
  <c r="P10" i="1" s="1"/>
  <c r="P9" i="1" s="1"/>
  <c r="N11" i="1"/>
  <c r="N10" i="1" s="1"/>
  <c r="M11" i="1"/>
  <c r="K11" i="1"/>
  <c r="I11" i="1"/>
  <c r="H11" i="1"/>
  <c r="H10" i="1" s="1"/>
  <c r="F11" i="1"/>
  <c r="F10" i="1" s="1"/>
  <c r="D11" i="1"/>
  <c r="D10" i="1" s="1"/>
  <c r="D9" i="1" s="1"/>
  <c r="C11" i="1"/>
  <c r="M10" i="1"/>
  <c r="K10" i="1"/>
  <c r="I10" i="1"/>
  <c r="I9" i="1" s="1"/>
  <c r="C10" i="1"/>
  <c r="I195" i="1" l="1"/>
  <c r="I208" i="1" s="1"/>
  <c r="I193" i="1"/>
  <c r="D195" i="1"/>
  <c r="G11" i="1"/>
  <c r="G10" i="1" s="1"/>
  <c r="G30" i="1"/>
  <c r="G29" i="1" s="1"/>
  <c r="P195" i="1"/>
  <c r="F9" i="1"/>
  <c r="K9" i="1"/>
  <c r="J29" i="1"/>
  <c r="H9" i="1"/>
  <c r="N9" i="1"/>
  <c r="Q11" i="1"/>
  <c r="Q10" i="1" s="1"/>
  <c r="Q30" i="1"/>
  <c r="Q29" i="1" s="1"/>
  <c r="E11" i="1"/>
  <c r="E10" i="1" s="1"/>
  <c r="L12" i="1"/>
  <c r="L11" i="1" s="1"/>
  <c r="L10" i="1" s="1"/>
  <c r="E23" i="1"/>
  <c r="E20" i="1" s="1"/>
  <c r="E19" i="1" s="1"/>
  <c r="J23" i="1"/>
  <c r="J20" i="1" s="1"/>
  <c r="J19" i="1" s="1"/>
  <c r="O23" i="1"/>
  <c r="L28" i="1"/>
  <c r="L27" i="1" s="1"/>
  <c r="L20" i="1" s="1"/>
  <c r="L19" i="1" s="1"/>
  <c r="E30" i="1"/>
  <c r="L31" i="1"/>
  <c r="L30" i="1" s="1"/>
  <c r="L36" i="1"/>
  <c r="L35" i="1" s="1"/>
  <c r="E38" i="1"/>
  <c r="E37" i="1" s="1"/>
  <c r="J38" i="1"/>
  <c r="J37" i="1" s="1"/>
  <c r="O38" i="1"/>
  <c r="O37" i="1" s="1"/>
  <c r="G64" i="1"/>
  <c r="J72" i="1"/>
  <c r="J71" i="1" s="1"/>
  <c r="J66" i="1" s="1"/>
  <c r="Q73" i="1"/>
  <c r="Q72" i="1" s="1"/>
  <c r="Q71" i="1" s="1"/>
  <c r="Q66" i="1" s="1"/>
  <c r="O72" i="1"/>
  <c r="O71" i="1" s="1"/>
  <c r="O66" i="1" s="1"/>
  <c r="G80" i="1"/>
  <c r="G79" i="1" s="1"/>
  <c r="E77" i="1"/>
  <c r="E79" i="1"/>
  <c r="Q121" i="1"/>
  <c r="Q120" i="1" s="1"/>
  <c r="O120" i="1"/>
  <c r="C47" i="1"/>
  <c r="E47" i="1" s="1"/>
  <c r="G47" i="1" s="1"/>
  <c r="E48" i="1"/>
  <c r="G48" i="1" s="1"/>
  <c r="O48" i="1"/>
  <c r="Q48" i="1" s="1"/>
  <c r="M47" i="1"/>
  <c r="O47" i="1" s="1"/>
  <c r="Q47" i="1" s="1"/>
  <c r="Q58" i="1"/>
  <c r="O57" i="1"/>
  <c r="O54" i="1" s="1"/>
  <c r="O53" i="1" s="1"/>
  <c r="F66" i="1"/>
  <c r="L82" i="1"/>
  <c r="L81" i="1" s="1"/>
  <c r="L78" i="1" s="1"/>
  <c r="L77" i="1" s="1"/>
  <c r="J81" i="1"/>
  <c r="L119" i="1"/>
  <c r="L118" i="1" s="1"/>
  <c r="J118" i="1"/>
  <c r="M40" i="1"/>
  <c r="M9" i="1" s="1"/>
  <c r="J42" i="1"/>
  <c r="J41" i="1" s="1"/>
  <c r="J40" i="1" s="1"/>
  <c r="Q43" i="1"/>
  <c r="Q42" i="1" s="1"/>
  <c r="Q41" i="1" s="1"/>
  <c r="Q40" i="1" s="1"/>
  <c r="O42" i="1"/>
  <c r="O41" i="1" s="1"/>
  <c r="O11" i="1"/>
  <c r="O10" i="1" s="1"/>
  <c r="E27" i="1"/>
  <c r="O27" i="1"/>
  <c r="O20" i="1" s="1"/>
  <c r="O19" i="1" s="1"/>
  <c r="O30" i="1"/>
  <c r="E35" i="1"/>
  <c r="O35" i="1"/>
  <c r="G73" i="1"/>
  <c r="G72" i="1" s="1"/>
  <c r="G71" i="1" s="1"/>
  <c r="G66" i="1" s="1"/>
  <c r="E72" i="1"/>
  <c r="E71" i="1" s="1"/>
  <c r="E66" i="1" s="1"/>
  <c r="J79" i="1"/>
  <c r="Q80" i="1"/>
  <c r="O79" i="1"/>
  <c r="G90" i="1"/>
  <c r="G89" i="1" s="1"/>
  <c r="E89" i="1"/>
  <c r="G101" i="1"/>
  <c r="G100" i="1" s="1"/>
  <c r="E100" i="1"/>
  <c r="H198" i="1"/>
  <c r="H197" i="1" s="1"/>
  <c r="H196" i="1" s="1"/>
  <c r="H117" i="1"/>
  <c r="H116" i="1" s="1"/>
  <c r="H115" i="1" s="1"/>
  <c r="G43" i="1"/>
  <c r="G42" i="1" s="1"/>
  <c r="G41" i="1" s="1"/>
  <c r="G40" i="1" s="1"/>
  <c r="E42" i="1"/>
  <c r="E41" i="1" s="1"/>
  <c r="E40" i="1" s="1"/>
  <c r="E57" i="1"/>
  <c r="G58" i="1"/>
  <c r="G57" i="1" s="1"/>
  <c r="G54" i="1" s="1"/>
  <c r="G53" i="1" s="1"/>
  <c r="Q82" i="1"/>
  <c r="Q81" i="1" s="1"/>
  <c r="O81" i="1"/>
  <c r="E86" i="1"/>
  <c r="G87" i="1"/>
  <c r="G86" i="1" s="1"/>
  <c r="E97" i="1"/>
  <c r="G98" i="1"/>
  <c r="G97" i="1" s="1"/>
  <c r="K116" i="1"/>
  <c r="K115" i="1" s="1"/>
  <c r="N198" i="1"/>
  <c r="N117" i="1"/>
  <c r="N116" i="1" s="1"/>
  <c r="N115" i="1" s="1"/>
  <c r="O119" i="1"/>
  <c r="M118" i="1"/>
  <c r="E131" i="1"/>
  <c r="G132" i="1"/>
  <c r="G131" i="1" s="1"/>
  <c r="G124" i="1" s="1"/>
  <c r="G200" i="1" s="1"/>
  <c r="Q90" i="1"/>
  <c r="Q89" i="1" s="1"/>
  <c r="O89" i="1"/>
  <c r="Q101" i="1"/>
  <c r="Q100" i="1" s="1"/>
  <c r="O100" i="1"/>
  <c r="D198" i="1"/>
  <c r="D197" i="1" s="1"/>
  <c r="D196" i="1" s="1"/>
  <c r="D117" i="1"/>
  <c r="D116" i="1" s="1"/>
  <c r="D115" i="1" s="1"/>
  <c r="D193" i="1" s="1"/>
  <c r="P198" i="1"/>
  <c r="P197" i="1" s="1"/>
  <c r="P196" i="1" s="1"/>
  <c r="P117" i="1"/>
  <c r="P116" i="1" s="1"/>
  <c r="P115" i="1" s="1"/>
  <c r="P193" i="1" s="1"/>
  <c r="E120" i="1"/>
  <c r="G121" i="1"/>
  <c r="G120" i="1" s="1"/>
  <c r="G82" i="1"/>
  <c r="G81" i="1" s="1"/>
  <c r="E81" i="1"/>
  <c r="J86" i="1"/>
  <c r="Q87" i="1"/>
  <c r="Q86" i="1" s="1"/>
  <c r="O86" i="1"/>
  <c r="J97" i="1"/>
  <c r="Q98" i="1"/>
  <c r="Q97" i="1" s="1"/>
  <c r="O97" i="1"/>
  <c r="F198" i="1"/>
  <c r="F117" i="1"/>
  <c r="F116" i="1" s="1"/>
  <c r="F115" i="1" s="1"/>
  <c r="G119" i="1"/>
  <c r="G118" i="1" s="1"/>
  <c r="E118" i="1"/>
  <c r="M124" i="1"/>
  <c r="M200" i="1" s="1"/>
  <c r="Q132" i="1"/>
  <c r="Q131" i="1" s="1"/>
  <c r="O131" i="1"/>
  <c r="J135" i="1"/>
  <c r="J124" i="1" s="1"/>
  <c r="J200" i="1" s="1"/>
  <c r="L136" i="1"/>
  <c r="L135" i="1" s="1"/>
  <c r="L124" i="1" s="1"/>
  <c r="L200" i="1" s="1"/>
  <c r="L142" i="1"/>
  <c r="L141" i="1" s="1"/>
  <c r="E153" i="1"/>
  <c r="E201" i="1" s="1"/>
  <c r="Q140" i="1"/>
  <c r="O139" i="1"/>
  <c r="Q139" i="1" s="1"/>
  <c r="I197" i="1"/>
  <c r="I196" i="1" s="1"/>
  <c r="E135" i="1"/>
  <c r="E124" i="1" s="1"/>
  <c r="E200" i="1" s="1"/>
  <c r="C142" i="1"/>
  <c r="C141" i="1" s="1"/>
  <c r="C124" i="1" s="1"/>
  <c r="C200" i="1" s="1"/>
  <c r="G144" i="1"/>
  <c r="G142" i="1" s="1"/>
  <c r="G141" i="1" s="1"/>
  <c r="O147" i="1"/>
  <c r="Q147" i="1" s="1"/>
  <c r="Q142" i="1" s="1"/>
  <c r="Q141" i="1" s="1"/>
  <c r="E166" i="1"/>
  <c r="G167" i="1"/>
  <c r="G166" i="1" s="1"/>
  <c r="G153" i="1" s="1"/>
  <c r="G201" i="1" s="1"/>
  <c r="G203" i="1"/>
  <c r="Q155" i="1"/>
  <c r="Q154" i="1" s="1"/>
  <c r="Q153" i="1" s="1"/>
  <c r="Q201" i="1" s="1"/>
  <c r="E176" i="1"/>
  <c r="C197" i="1"/>
  <c r="C196" i="1" s="1"/>
  <c r="K197" i="1"/>
  <c r="K196" i="1" s="1"/>
  <c r="C129" i="1"/>
  <c r="O135" i="1"/>
  <c r="Q167" i="1"/>
  <c r="Q166" i="1" s="1"/>
  <c r="O166" i="1"/>
  <c r="O153" i="1" s="1"/>
  <c r="O201" i="1" s="1"/>
  <c r="L171" i="1"/>
  <c r="L170" i="1" s="1"/>
  <c r="L175" i="1"/>
  <c r="L174" i="1" s="1"/>
  <c r="Q177" i="1"/>
  <c r="L178" i="1"/>
  <c r="O181" i="1"/>
  <c r="G182" i="1"/>
  <c r="G181" i="1" s="1"/>
  <c r="Q184" i="1"/>
  <c r="Q183" i="1" s="1"/>
  <c r="L185" i="1"/>
  <c r="G186" i="1"/>
  <c r="G184" i="1" s="1"/>
  <c r="G183" i="1" s="1"/>
  <c r="O168" i="1"/>
  <c r="J177" i="1"/>
  <c r="J176" i="1" s="1"/>
  <c r="F202" i="1"/>
  <c r="N202" i="1"/>
  <c r="O124" i="1" l="1"/>
  <c r="O200" i="1" s="1"/>
  <c r="Q124" i="1"/>
  <c r="Q200" i="1" s="1"/>
  <c r="M195" i="1"/>
  <c r="L205" i="1"/>
  <c r="L184" i="1"/>
  <c r="L183" i="1" s="1"/>
  <c r="O176" i="1"/>
  <c r="O202" i="1"/>
  <c r="L153" i="1"/>
  <c r="L201" i="1" s="1"/>
  <c r="G198" i="1"/>
  <c r="G117" i="1"/>
  <c r="G116" i="1" s="1"/>
  <c r="G115" i="1" s="1"/>
  <c r="O29" i="1"/>
  <c r="O9" i="1" s="1"/>
  <c r="O40" i="1"/>
  <c r="J198" i="1"/>
  <c r="J197" i="1" s="1"/>
  <c r="J196" i="1" s="1"/>
  <c r="J117" i="1"/>
  <c r="J116" i="1" s="1"/>
  <c r="J115" i="1" s="1"/>
  <c r="L29" i="1"/>
  <c r="L9" i="1" s="1"/>
  <c r="H195" i="1"/>
  <c r="H208" i="1" s="1"/>
  <c r="H193" i="1"/>
  <c r="K195" i="1"/>
  <c r="K208" i="1" s="1"/>
  <c r="K193" i="1"/>
  <c r="N197" i="1"/>
  <c r="N196" i="1" s="1"/>
  <c r="O78" i="1"/>
  <c r="O77" i="1" s="1"/>
  <c r="L198" i="1"/>
  <c r="L197" i="1" s="1"/>
  <c r="L117" i="1"/>
  <c r="L116" i="1" s="1"/>
  <c r="L115" i="1" s="1"/>
  <c r="E78" i="1"/>
  <c r="E29" i="1"/>
  <c r="P208" i="1"/>
  <c r="G9" i="1"/>
  <c r="Q176" i="1"/>
  <c r="F197" i="1"/>
  <c r="F196" i="1" s="1"/>
  <c r="M198" i="1"/>
  <c r="M197" i="1" s="1"/>
  <c r="M196" i="1" s="1"/>
  <c r="M117" i="1"/>
  <c r="M116" i="1" s="1"/>
  <c r="M115" i="1" s="1"/>
  <c r="M193" i="1" s="1"/>
  <c r="Q77" i="1"/>
  <c r="Q79" i="1"/>
  <c r="Q78" i="1" s="1"/>
  <c r="Q57" i="1"/>
  <c r="Q54" i="1"/>
  <c r="Q53" i="1" s="1"/>
  <c r="Q9" i="1" s="1"/>
  <c r="L177" i="1"/>
  <c r="L176" i="1" s="1"/>
  <c r="L204" i="1"/>
  <c r="L203" i="1" s="1"/>
  <c r="G176" i="1"/>
  <c r="G202" i="1"/>
  <c r="O142" i="1"/>
  <c r="O141" i="1" s="1"/>
  <c r="E198" i="1"/>
  <c r="E197" i="1" s="1"/>
  <c r="E196" i="1" s="1"/>
  <c r="E117" i="1"/>
  <c r="E116" i="1" s="1"/>
  <c r="E115" i="1" s="1"/>
  <c r="O118" i="1"/>
  <c r="Q119" i="1"/>
  <c r="Q118" i="1" s="1"/>
  <c r="C116" i="1"/>
  <c r="C115" i="1" s="1"/>
  <c r="J78" i="1"/>
  <c r="J77" i="1" s="1"/>
  <c r="J9" i="1" s="1"/>
  <c r="G78" i="1"/>
  <c r="G77" i="1" s="1"/>
  <c r="E9" i="1"/>
  <c r="N193" i="1"/>
  <c r="N195" i="1"/>
  <c r="N208" i="1" s="1"/>
  <c r="F193" i="1"/>
  <c r="F195" i="1"/>
  <c r="D194" i="1"/>
  <c r="D208" i="1"/>
  <c r="C40" i="1"/>
  <c r="C9" i="1" s="1"/>
  <c r="L195" i="1" l="1"/>
  <c r="L208" i="1" s="1"/>
  <c r="L193" i="1"/>
  <c r="O195" i="1"/>
  <c r="O208" i="1" s="1"/>
  <c r="O193" i="1"/>
  <c r="J193" i="1"/>
  <c r="J195" i="1"/>
  <c r="J208" i="1" s="1"/>
  <c r="Q195" i="1"/>
  <c r="F208" i="1"/>
  <c r="F194" i="1"/>
  <c r="Q198" i="1"/>
  <c r="Q197" i="1" s="1"/>
  <c r="Q196" i="1" s="1"/>
  <c r="Q117" i="1"/>
  <c r="Q116" i="1" s="1"/>
  <c r="Q115" i="1" s="1"/>
  <c r="Q193" i="1" s="1"/>
  <c r="L196" i="1"/>
  <c r="O198" i="1"/>
  <c r="O197" i="1" s="1"/>
  <c r="O196" i="1" s="1"/>
  <c r="O117" i="1"/>
  <c r="O116" i="1" s="1"/>
  <c r="O115" i="1" s="1"/>
  <c r="G197" i="1"/>
  <c r="G196" i="1" s="1"/>
  <c r="E195" i="1"/>
  <c r="E208" i="1" s="1"/>
  <c r="E193" i="1"/>
  <c r="G195" i="1"/>
  <c r="G208" i="1" s="1"/>
  <c r="G193" i="1"/>
  <c r="C195" i="1"/>
  <c r="C208" i="1" s="1"/>
  <c r="C193" i="1"/>
  <c r="M208" i="1"/>
  <c r="Q208" i="1" l="1"/>
</calcChain>
</file>

<file path=xl/sharedStrings.xml><?xml version="1.0" encoding="utf-8"?>
<sst xmlns="http://schemas.openxmlformats.org/spreadsheetml/2006/main" count="388" uniqueCount="377">
  <si>
    <t>Приложение 1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</si>
  <si>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2023 год и на плановый период 2024 и 2025 годов" </t>
  </si>
  <si>
    <t>Приложение 1.3.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</si>
  <si>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2023 год и на плановый период 2024 и 2025 годов" </t>
  </si>
  <si>
    <t xml:space="preserve">Изменение доходов бюджета Клетнянского муниципального района Брянской области на 2023 год  и на плановый период 2024 и 2025 годов   </t>
  </si>
  <si>
    <t xml:space="preserve"> </t>
  </si>
  <si>
    <t>рублей</t>
  </si>
  <si>
    <t>Код бюджетной классификации Российской Федерации</t>
  </si>
  <si>
    <t>Наименование доходов</t>
  </si>
  <si>
    <t>Сумма на 2021 год</t>
  </si>
  <si>
    <t>апрель</t>
  </si>
  <si>
    <t xml:space="preserve">2021 с изм.апрель </t>
  </si>
  <si>
    <t>2023</t>
  </si>
  <si>
    <t>2021 с изм.декабрь</t>
  </si>
  <si>
    <t xml:space="preserve"> Сумма на 2022 год</t>
  </si>
  <si>
    <t xml:space="preserve">2022 и зм.апрель </t>
  </si>
  <si>
    <t>2024</t>
  </si>
  <si>
    <t>2022 изм.декабрь</t>
  </si>
  <si>
    <t xml:space="preserve"> Сумма на 2023 год </t>
  </si>
  <si>
    <t xml:space="preserve">2023 и зм.апрель </t>
  </si>
  <si>
    <t>2025</t>
  </si>
  <si>
    <t>2023 с изм.август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</si>
  <si>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</si>
  <si>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</si>
  <si>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</si>
  <si>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</si>
  <si>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</si>
  <si>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</si>
  <si>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</si>
  <si>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</si>
  <si>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</si>
  <si>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</si>
  <si>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</si>
  <si>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</si>
  <si>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>1 0102040 01 0000 110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</si>
  <si>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</si>
  <si>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1 0102080 01 0000 110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</si>
  <si>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компании).</t>
  </si>
  <si>
    <t>1 0102130 01 0000 110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</si>
  <si>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
</t>
  </si>
  <si>
    <t>1 0102140 01 0000 110</t>
  </si>
  <si>
    <t xml:space="preserve">НДФЛ с доходов от долевого участия в организации, полученных в виде дивидендов (в части суммы налога, превышающей 650 000 руб.)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</si>
  <si>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</si>
  <si>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</si>
  <si>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</si>
  <si>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</si>
  <si>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</si>
  <si>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</si>
  <si>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</si>
  <si>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</si>
  <si>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</si>
  <si>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</si>
  <si>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</si>
  <si>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</si>
  <si>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</si>
  <si>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</si>
  <si>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</si>
  <si>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</si>
  <si>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</si>
  <si>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</si>
  <si>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</si>
  <si>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</si>
  <si>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</si>
  <si>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</si>
  <si>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</si>
  <si>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</si>
  <si>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</si>
  <si>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 xml:space="preserve"> 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</si>
  <si>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</si>
  <si>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</si>
  <si>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</si>
  <si>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</si>
  <si>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</si>
  <si>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</si>
  <si>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</si>
  <si>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</si>
  <si>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</si>
  <si>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</si>
  <si>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</si>
  <si>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</si>
  <si>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</si>
  <si>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</si>
  <si>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</si>
  <si>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</si>
  <si>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</si>
  <si>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</si>
  <si>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</si>
  <si>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</si>
  <si>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</si>
  <si>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</si>
  <si>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</si>
  <si>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</si>
  <si>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</si>
  <si>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</si>
  <si>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</si>
  <si>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</si>
  <si>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</si>
  <si>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</si>
  <si>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</si>
  <si>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</si>
  <si>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</si>
  <si>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</si>
  <si>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</si>
  <si>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</si>
  <si>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</si>
  <si>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</si>
  <si>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</si>
  <si>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</si>
  <si>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</si>
  <si>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</si>
  <si>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</si>
  <si>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</si>
  <si>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</si>
  <si>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</si>
  <si>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</si>
  <si>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</si>
  <si>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</si>
  <si>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</si>
  <si>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</si>
  <si>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 Плата за размещение отходов производства </t>
  </si>
  <si>
    <t>2 12 01042 01 0000 120</t>
  </si>
  <si>
    <t xml:space="preserve">Плата за размещение твердых коммунальных отходов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</si>
  <si>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</si>
  <si>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</si>
  <si>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</si>
  <si>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</si>
  <si>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</si>
  <si>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</si>
  <si>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</si>
  <si>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</si>
  <si>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1 13 02990 00 0000 130</t>
  </si>
  <si>
    <t>Прочие  доходы от   компенсации затрат  государства</t>
  </si>
  <si>
    <t xml:space="preserve"> 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</si>
  <si>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</si>
  <si>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</si>
  <si>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</si>
  <si>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 xml:space="preserve"> 1140200000 0000 000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</si>
  <si>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</si>
  <si>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1140205005 0000 410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</si>
  <si>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</si>
  <si>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1 14 02052 05 0000 410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</si>
  <si>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</si>
  <si>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</si>
  <si>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 xml:space="preserve">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</si>
  <si>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</si>
  <si>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</si>
  <si>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</si>
  <si>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</si>
  <si>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</si>
  <si>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</si>
  <si>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</si>
  <si>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</si>
  <si>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 xml:space="preserve"> 1 14 06020 00 0000 430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</si>
  <si>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</si>
  <si>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 xml:space="preserve"> 1 14 06025 05 0000 430</t>
  </si>
  <si>
    <t>Доходы от продажи земельных участков, находящихся в собственности муниципальных районов (за исключением участков муниципальных бюджетных и автономных учреждений)</t>
  </si>
  <si>
    <t>1 16 00000 00 0000 000</t>
  </si>
  <si>
    <t>ШТРАФЫ. САНКЦИИ. ВОЗМЕЩЕНИЕ УЩЕРБА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</si>
  <si>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</si>
  <si>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</si>
  <si>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</si>
  <si>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</si>
  <si>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</si>
  <si>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</si>
  <si>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</si>
  <si>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</si>
  <si>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</si>
  <si>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</si>
  <si>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</si>
  <si>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</si>
  <si>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</si>
  <si>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</si>
  <si>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</si>
  <si>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</si>
  <si>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</si>
  <si>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</si>
  <si>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</si>
  <si>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</si>
  <si>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1 16 01084 01 0000 140</t>
  </si>
  <si>
    <t>Административные штрафы, установленные Главой 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</si>
  <si>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</si>
  <si>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</si>
  <si>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</si>
  <si>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</si>
  <si>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1 16 01153 01 0000 140
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</si>
  <si>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</si>
  <si>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1 16 01153 01 0000 140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</si>
  <si>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</si>
  <si>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1 16 01173 01 0000 140</t>
  </si>
  <si>
    <t xml:space="preserve">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</si>
  <si>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</si>
  <si>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</si>
  <si>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</si>
  <si>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</si>
  <si>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</si>
  <si>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</si>
  <si>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</si>
  <si>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</si>
  <si>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</si>
  <si>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1 16 01333 01 0000 140
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</si>
  <si>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</si>
  <si>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>116 02000 02 0000 140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</si>
  <si>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</si>
  <si>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</si>
  <si>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</si>
  <si>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116 07000 00 0000 140</t>
  </si>
  <si>
    <t xml:space="preserve">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</si>
  <si>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116 07010 00 0000 140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</si>
  <si>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</si>
  <si>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116 07010 05 0000 140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</si>
  <si>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</si>
  <si>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116 07090 00 0000 140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</si>
  <si>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</si>
  <si>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116 07090 05 0000 140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</si>
  <si>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</si>
  <si>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116 10000 00 0000 140</t>
  </si>
  <si>
    <t>Платежи в целях возмещения причиненного ущерба (убытков)</t>
  </si>
  <si>
    <t>116 10030 05 0000 140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</si>
  <si>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</si>
  <si>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</si>
  <si>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</si>
  <si>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</si>
  <si>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</si>
  <si>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</si>
  <si>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</si>
  <si>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116 10129 01 0000 140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</si>
  <si>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
</t>
  </si>
  <si>
    <t>116 11000 01 0000 140</t>
  </si>
  <si>
    <t xml:space="preserve">  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</si>
  <si>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</si>
  <si>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</si>
  <si>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</si>
  <si>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</si>
  <si>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</si>
  <si>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</si>
  <si>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</si>
  <si>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</si>
  <si>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</si>
  <si>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</si>
  <si>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</si>
  <si>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</si>
  <si>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</si>
  <si>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</si>
  <si>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</si>
  <si>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</si>
  <si>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2 02 19999 00 0000 150</t>
  </si>
  <si>
    <t>Прочие дотации</t>
  </si>
  <si>
    <t>Прочие дотации бюджетам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</si>
  <si>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</si>
  <si>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</si>
  <si>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</si>
  <si>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</si>
  <si>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</si>
  <si>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</si>
  <si>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</si>
  <si>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</si>
  <si>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>2 02 25228 05 0000 150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</si>
  <si>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</si>
  <si>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</si>
  <si>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</si>
  <si>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>2 02 25243 05 0000 150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</si>
  <si>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</si>
  <si>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</si>
  <si>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</si>
  <si>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>2 02 25299 05 0000 150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</si>
  <si>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</si>
  <si>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</si>
  <si>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</si>
  <si>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</si>
  <si>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</si>
  <si>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</si>
  <si>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</si>
  <si>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</si>
  <si>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</si>
  <si>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2 02 25497 00 0000 150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</si>
  <si>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</si>
  <si>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</si>
  <si>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</si>
  <si>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2 02 25519 00 0000 150</t>
  </si>
  <si>
    <t>Субсидия бюджетам на поддержку отрасли культуры</t>
  </si>
  <si>
    <t>2 02 25519 05 0000 150</t>
  </si>
  <si>
    <t>Субсидия бюджетам муниципальных районов на поддержку отрасли культуры</t>
  </si>
  <si>
    <t>2 02 29999 00 0000 150</t>
  </si>
  <si>
    <t>Прочие субсидии</t>
  </si>
  <si>
    <t>2 02 29999 05 0000 150</t>
  </si>
  <si>
    <t xml:space="preserve">Прочие субсидии бюджетам муниципальных районов </t>
  </si>
  <si>
    <t xml:space="preserve"> поддержка отрасли культуры с целью реализации мероприятий по модернизации библиотек в части комплектования книжных фондов в рамках государственной программы «Развитие культуры и туризма в Брянской области»</t>
  </si>
  <si>
    <t xml:space="preserve"> - субсидии бюджетам бюджетам муниципальных районов (муниципальных округов, городских округов) на проведение комплексных кадастровых работ в рамках государственной программы "Региональная политика Брянской области"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</si>
  <si>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</si>
  <si>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</si>
  <si>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</si>
  <si>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субсидия бюджетам муниципальных районов (муниципальных округов, городских округов) на реализацию отдельных мероприятий по развитию культуры, культурного наследия, туризма, обеспечению устойчивого развития социально-культурных составляющих качества жизни населения в рамках государственной программы «Развитие культуры и туризма в Брянской области»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</si>
  <si>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</si>
  <si>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субсидии бюджетам муниципальных районов (муниципальных округов, городских округов) на развитие материально-технической базы муниципальных образовательных организаций в сфере физической культуры и спорта в рамках государственной программы "Развитие физической культуры и спорта Брянской области" </t>
  </si>
  <si>
    <t xml:space="preserve"> - субсидии бюджетам муниципальных районов (городских округов) на модернизацию школьных столовых муниципальных общеобразовательных организаций Брянской области в рамках государственной программы "Развитие образования и науки Брянской области"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</si>
  <si>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</si>
  <si>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</si>
  <si>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</si>
  <si>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</si>
  <si>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</si>
  <si>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</si>
  <si>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</si>
  <si>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 на выравнивание бюджетной обеспеченности поселений
</t>
  </si>
  <si>
    <t xml:space="preserve"> - субвенции бюджетам муниципальных районов на осуществление отдельных полномочий в сфере образования 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</si>
  <si>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</si>
  <si>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</si>
  <si>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</si>
  <si>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</si>
  <si>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</si>
  <si>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</si>
  <si>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</si>
  <si>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</si>
  <si>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</si>
  <si>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</si>
  <si>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</si>
  <si>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</si>
  <si>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</si>
  <si>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</si>
  <si>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</si>
  <si>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</si>
  <si>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</si>
  <si>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</si>
  <si>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</si>
  <si>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</si>
  <si>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</si>
  <si>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</si>
  <si>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</si>
  <si>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</si>
  <si>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</si>
  <si>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</si>
  <si>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2 02 35469 00 0000 150</t>
  </si>
  <si>
    <t xml:space="preserve">  Субвенции бюджетам на проведение Всероссийской переписи населения 2020 года</t>
  </si>
  <si>
    <t>2 02 35469 05 0000 150</t>
  </si>
  <si>
    <t xml:space="preserve">  Субвенции бюджетам муниципальных районов на проведение Всероссийской переписи населения 2020 года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</si>
  <si>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</si>
  <si>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</si>
  <si>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</si>
  <si>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</si>
  <si>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</si>
  <si>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</si>
  <si>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2 02 45179 00 0000 150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</si>
  <si>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</si>
  <si>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</si>
  <si>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</si>
  <si>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</si>
  <si>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</si>
  <si>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</si>
  <si>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</si>
  <si>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</si>
  <si>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</si>
  <si>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</si>
  <si>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</si>
  <si>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 xml:space="preserve"> - ВУС</t>
  </si>
  <si>
    <t xml:space="preserve"> - управленческие команды</t>
  </si>
  <si>
    <t>2 07 00000 00 0000 000</t>
  </si>
  <si>
    <t xml:space="preserve">Прочие безвозмездные поступления </t>
  </si>
  <si>
    <t>2 07 05000 05 0000 150</t>
  </si>
  <si>
    <t>Прочие безвозмездные поступления в бюджеты муниципальных районов</t>
  </si>
  <si>
    <t xml:space="preserve">2 07 05030 05 0000 150
</t>
  </si>
  <si>
    <t>2 19 00000 00 0000 000</t>
  </si>
  <si>
    <t xml:space="preserve">Возврат остатков субсидий, субвенций и иных межбюджетных трансфертов, имеющих целевое назначение, прошлых лет
</t>
  </si>
  <si>
    <t>2 19 00000 05 0000 150</t>
  </si>
  <si>
    <t xml:space="preserve">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</si>
  <si>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</si>
  <si>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</si>
  <si>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</si>
  <si>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СД</t>
  </si>
  <si>
    <t>Безвозмездные</t>
  </si>
  <si>
    <t>Обл.бюджет</t>
  </si>
  <si>
    <t xml:space="preserve"> - Дотации</t>
  </si>
  <si>
    <t xml:space="preserve"> - Дотации целевые</t>
  </si>
  <si>
    <t xml:space="preserve"> - Субсидии</t>
  </si>
  <si>
    <t xml:space="preserve"> - Субвенции</t>
  </si>
  <si>
    <t xml:space="preserve"> - Иные МБТ</t>
  </si>
  <si>
    <t>От поселений</t>
  </si>
  <si>
    <t xml:space="preserve"> - перед.полн-я</t>
  </si>
  <si>
    <t>Возврат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</si>
</sst>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5" fillId="0" borderId="0"/>
    <xf numFmtId="49" fontId="6" fillId="0" borderId="2">
      <alignment horizontal="center"/>
    </xf>
    <xf numFmtId="0" fontId="6" fillId="0" borderId="3">
      <alignment horizontal="left" wrapText="1" indent="2"/>
    </xf>
    <xf numFmtId="0" fontId="1" fillId="0" borderId="0"/>
    <xf numFmtId="0" fontId="12" fillId="0" borderId="0"/>
  </cellStyleXfs>
  <cellXfs count="80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vertical="top"/>
    </xf>
    <xf numFmtId="49" fontId="2" fillId="0" borderId="1" xfId="0" applyNumberFormat="1" applyFont="1" applyFill="1" applyBorder="1" applyAlignment="1">
      <alignment horizontal="center" vertical="top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3" applyNumberFormat="1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49" fontId="7" fillId="0" borderId="1" xfId="2" applyNumberFormat="1" applyFont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7" fillId="0" borderId="1" xfId="3" applyNumberFormat="1" applyFont="1" applyBorder="1" applyAlignment="1" applyProtection="1">
      <alignment horizontal="left" vertical="top" wrapText="1"/>
    </xf>
    <xf numFmtId="49" fontId="3" fillId="2" borderId="1" xfId="0" applyNumberFormat="1" applyFont="1" applyFill="1" applyBorder="1" applyAlignment="1">
      <alignment horizontal="left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1" xfId="0" quotePrefix="1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left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1" xfId="3" applyNumberFormat="1" applyFont="1" applyFill="1" applyBorder="1" applyAlignment="1" applyProtection="1">
      <alignment horizontal="left" vertical="top" wrapText="1"/>
    </xf>
    <xf numFmtId="0" fontId="7" fillId="0" borderId="1" xfId="3" applyNumberFormat="1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4" fontId="9" fillId="0" borderId="0" xfId="0" applyNumberFormat="1" applyFont="1" applyFill="1" applyAlignment="1">
      <alignment horizontal="center" vertical="center"/>
    </xf>
  </cellXfs>
  <cellStyles count="6">
    <cellStyle name="xl31" xfId="3"/>
    <cellStyle name="xl43" xfId="2"/>
    <cellStyle name="Обычный" xfId="0" builtinId="0"/>
    <cellStyle name="Обычный 2" xfId="5"/>
    <cellStyle name="Обычный 2 2" xfId="4"/>
    <cellStyle name="Обычный_method_2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T210"/>
  <sheetViews>
    <sheetView tabSelected="1" zoomScale="70" zoomScaleNormal="70" workbookViewId="0">
      <pane xSplit="2" ySplit="7" topLeftCell="C164" activePane="bottomRight" state="frozen"/>
      <selection activeCell="A490" sqref="A490"/>
      <selection pane="topRight" activeCell="A490" sqref="A490"/>
      <selection pane="bottomLeft" activeCell="A490" sqref="A490"/>
      <selection pane="bottomRight" activeCell="F111" sqref="F111"/>
    </sheetView>
  </sheetViews>
  <sheetFormatPr defaultRowHeight="15" x14ac:dyDescent="0.25"/>
  <cols>
    <col min="1" max="1" width="22.28515625" style="11" customWidth="1"/>
    <col min="2" max="2" width="40.28515625" style="16" customWidth="1"/>
    <col min="3" max="3" width="16" style="14" hidden="1" customWidth="1"/>
    <col min="4" max="4" width="15.85546875" style="14" hidden="1" customWidth="1"/>
    <col min="5" max="5" width="14.7109375" style="14" hidden="1" customWidth="1"/>
    <col min="6" max="6" width="16.140625" style="14" customWidth="1"/>
    <col min="7" max="7" width="16.7109375" style="14" hidden="1" customWidth="1"/>
    <col min="8" max="8" width="14.7109375" style="14" hidden="1" customWidth="1"/>
    <col min="9" max="9" width="9.42578125" style="14" hidden="1" customWidth="1"/>
    <col min="10" max="10" width="16.7109375" style="14" hidden="1" customWidth="1"/>
    <col min="11" max="11" width="13.5703125" style="14" customWidth="1"/>
    <col min="12" max="12" width="16.7109375" style="14" hidden="1" customWidth="1"/>
    <col min="13" max="13" width="15.5703125" style="14" hidden="1" customWidth="1"/>
    <col min="14" max="14" width="8" style="14" hidden="1" customWidth="1"/>
    <col min="15" max="15" width="14.42578125" style="14" hidden="1" customWidth="1"/>
    <col min="16" max="16" width="13.5703125" style="14" customWidth="1"/>
    <col min="17" max="17" width="14.7109375" style="14" hidden="1" customWidth="1"/>
    <col min="18" max="71" width="9.140625" style="16"/>
    <col min="72" max="72" width="25.42578125" style="16" customWidth="1"/>
    <col min="73" max="73" width="56.28515625" style="16" customWidth="1"/>
    <col min="74" max="74" width="14" style="16" customWidth="1"/>
    <col min="75" max="76" width="14.5703125" style="16" customWidth="1"/>
    <col min="77" max="77" width="14.140625" style="16" customWidth="1"/>
    <col min="78" max="78" width="15.140625" style="16" customWidth="1"/>
    <col min="79" max="79" width="13.85546875" style="16" customWidth="1"/>
    <col min="80" max="81" width="14.7109375" style="16" customWidth="1"/>
    <col min="82" max="82" width="12.85546875" style="16" customWidth="1"/>
    <col min="83" max="83" width="13.5703125" style="16" customWidth="1"/>
    <col min="84" max="84" width="12.7109375" style="16" customWidth="1"/>
    <col min="85" max="85" width="13.42578125" style="16" customWidth="1"/>
    <col min="86" max="86" width="13.140625" style="16" customWidth="1"/>
    <col min="87" max="87" width="14.7109375" style="16" customWidth="1"/>
    <col min="88" max="88" width="14.5703125" style="16" customWidth="1"/>
    <col min="89" max="89" width="13" style="16" customWidth="1"/>
    <col min="90" max="90" width="15" style="16" customWidth="1"/>
    <col min="91" max="92" width="12.140625" style="16" customWidth="1"/>
    <col min="93" max="93" width="12" style="16" customWidth="1"/>
    <col min="94" max="94" width="13.5703125" style="16" customWidth="1"/>
    <col min="95" max="95" width="14" style="16" customWidth="1"/>
    <col min="96" max="96" width="12.28515625" style="16" customWidth="1"/>
    <col min="97" max="97" width="14.140625" style="16" customWidth="1"/>
    <col min="98" max="98" width="13" style="16" customWidth="1"/>
    <col min="99" max="99" width="13.5703125" style="16" customWidth="1"/>
    <col min="100" max="100" width="12.42578125" style="16" customWidth="1"/>
    <col min="101" max="101" width="12.5703125" style="16" customWidth="1"/>
    <col min="102" max="102" width="11.7109375" style="16" customWidth="1"/>
    <col min="103" max="103" width="13.7109375" style="16" customWidth="1"/>
    <col min="104" max="104" width="13.28515625" style="16" customWidth="1"/>
    <col min="105" max="105" width="13.140625" style="16" customWidth="1"/>
    <col min="106" max="106" width="12" style="16" customWidth="1"/>
    <col min="107" max="107" width="12.140625" style="16" customWidth="1"/>
    <col min="108" max="108" width="12.28515625" style="16" customWidth="1"/>
    <col min="109" max="109" width="12.140625" style="16" customWidth="1"/>
    <col min="110" max="110" width="12.5703125" style="16" customWidth="1"/>
    <col min="111" max="327" width="9.140625" style="16"/>
    <col min="328" max="328" width="25.42578125" style="16" customWidth="1"/>
    <col min="329" max="329" width="56.28515625" style="16" customWidth="1"/>
    <col min="330" max="330" width="14" style="16" customWidth="1"/>
    <col min="331" max="332" width="14.5703125" style="16" customWidth="1"/>
    <col min="333" max="333" width="14.140625" style="16" customWidth="1"/>
    <col min="334" max="334" width="15.140625" style="16" customWidth="1"/>
    <col min="335" max="335" width="13.85546875" style="16" customWidth="1"/>
    <col min="336" max="337" width="14.7109375" style="16" customWidth="1"/>
    <col min="338" max="338" width="12.85546875" style="16" customWidth="1"/>
    <col min="339" max="339" width="13.5703125" style="16" customWidth="1"/>
    <col min="340" max="340" width="12.7109375" style="16" customWidth="1"/>
    <col min="341" max="341" width="13.42578125" style="16" customWidth="1"/>
    <col min="342" max="342" width="13.140625" style="16" customWidth="1"/>
    <col min="343" max="343" width="14.7109375" style="16" customWidth="1"/>
    <col min="344" max="344" width="14.5703125" style="16" customWidth="1"/>
    <col min="345" max="345" width="13" style="16" customWidth="1"/>
    <col min="346" max="346" width="15" style="16" customWidth="1"/>
    <col min="347" max="348" width="12.140625" style="16" customWidth="1"/>
    <col min="349" max="349" width="12" style="16" customWidth="1"/>
    <col min="350" max="350" width="13.5703125" style="16" customWidth="1"/>
    <col min="351" max="351" width="14" style="16" customWidth="1"/>
    <col min="352" max="352" width="12.28515625" style="16" customWidth="1"/>
    <col min="353" max="353" width="14.140625" style="16" customWidth="1"/>
    <col min="354" max="354" width="13" style="16" customWidth="1"/>
    <col min="355" max="355" width="13.5703125" style="16" customWidth="1"/>
    <col min="356" max="356" width="12.42578125" style="16" customWidth="1"/>
    <col min="357" max="357" width="12.5703125" style="16" customWidth="1"/>
    <col min="358" max="358" width="11.7109375" style="16" customWidth="1"/>
    <col min="359" max="359" width="13.7109375" style="16" customWidth="1"/>
    <col min="360" max="360" width="13.28515625" style="16" customWidth="1"/>
    <col min="361" max="361" width="13.140625" style="16" customWidth="1"/>
    <col min="362" max="362" width="12" style="16" customWidth="1"/>
    <col min="363" max="363" width="12.140625" style="16" customWidth="1"/>
    <col min="364" max="364" width="12.28515625" style="16" customWidth="1"/>
    <col min="365" max="365" width="12.140625" style="16" customWidth="1"/>
    <col min="366" max="366" width="12.5703125" style="16" customWidth="1"/>
    <col min="367" max="583" width="9.140625" style="16"/>
    <col min="584" max="584" width="25.42578125" style="16" customWidth="1"/>
    <col min="585" max="585" width="56.28515625" style="16" customWidth="1"/>
    <col min="586" max="586" width="14" style="16" customWidth="1"/>
    <col min="587" max="588" width="14.5703125" style="16" customWidth="1"/>
    <col min="589" max="589" width="14.140625" style="16" customWidth="1"/>
    <col min="590" max="590" width="15.140625" style="16" customWidth="1"/>
    <col min="591" max="591" width="13.85546875" style="16" customWidth="1"/>
    <col min="592" max="593" width="14.7109375" style="16" customWidth="1"/>
    <col min="594" max="594" width="12.85546875" style="16" customWidth="1"/>
    <col min="595" max="595" width="13.5703125" style="16" customWidth="1"/>
    <col min="596" max="596" width="12.7109375" style="16" customWidth="1"/>
    <col min="597" max="597" width="13.42578125" style="16" customWidth="1"/>
    <col min="598" max="598" width="13.140625" style="16" customWidth="1"/>
    <col min="599" max="599" width="14.7109375" style="16" customWidth="1"/>
    <col min="600" max="600" width="14.5703125" style="16" customWidth="1"/>
    <col min="601" max="601" width="13" style="16" customWidth="1"/>
    <col min="602" max="602" width="15" style="16" customWidth="1"/>
    <col min="603" max="604" width="12.140625" style="16" customWidth="1"/>
    <col min="605" max="605" width="12" style="16" customWidth="1"/>
    <col min="606" max="606" width="13.5703125" style="16" customWidth="1"/>
    <col min="607" max="607" width="14" style="16" customWidth="1"/>
    <col min="608" max="608" width="12.28515625" style="16" customWidth="1"/>
    <col min="609" max="609" width="14.140625" style="16" customWidth="1"/>
    <col min="610" max="610" width="13" style="16" customWidth="1"/>
    <col min="611" max="611" width="13.5703125" style="16" customWidth="1"/>
    <col min="612" max="612" width="12.42578125" style="16" customWidth="1"/>
    <col min="613" max="613" width="12.5703125" style="16" customWidth="1"/>
    <col min="614" max="614" width="11.7109375" style="16" customWidth="1"/>
    <col min="615" max="615" width="13.7109375" style="16" customWidth="1"/>
    <col min="616" max="616" width="13.28515625" style="16" customWidth="1"/>
    <col min="617" max="617" width="13.140625" style="16" customWidth="1"/>
    <col min="618" max="618" width="12" style="16" customWidth="1"/>
    <col min="619" max="619" width="12.140625" style="16" customWidth="1"/>
    <col min="620" max="620" width="12.28515625" style="16" customWidth="1"/>
    <col min="621" max="621" width="12.140625" style="16" customWidth="1"/>
    <col min="622" max="622" width="12.5703125" style="16" customWidth="1"/>
    <col min="623" max="839" width="9.140625" style="16"/>
    <col min="840" max="840" width="25.42578125" style="16" customWidth="1"/>
    <col min="841" max="841" width="56.28515625" style="16" customWidth="1"/>
    <col min="842" max="842" width="14" style="16" customWidth="1"/>
    <col min="843" max="844" width="14.5703125" style="16" customWidth="1"/>
    <col min="845" max="845" width="14.140625" style="16" customWidth="1"/>
    <col min="846" max="846" width="15.140625" style="16" customWidth="1"/>
    <col min="847" max="847" width="13.85546875" style="16" customWidth="1"/>
    <col min="848" max="849" width="14.7109375" style="16" customWidth="1"/>
    <col min="850" max="850" width="12.85546875" style="16" customWidth="1"/>
    <col min="851" max="851" width="13.5703125" style="16" customWidth="1"/>
    <col min="852" max="852" width="12.7109375" style="16" customWidth="1"/>
    <col min="853" max="853" width="13.42578125" style="16" customWidth="1"/>
    <col min="854" max="854" width="13.140625" style="16" customWidth="1"/>
    <col min="855" max="855" width="14.7109375" style="16" customWidth="1"/>
    <col min="856" max="856" width="14.5703125" style="16" customWidth="1"/>
    <col min="857" max="857" width="13" style="16" customWidth="1"/>
    <col min="858" max="858" width="15" style="16" customWidth="1"/>
    <col min="859" max="860" width="12.140625" style="16" customWidth="1"/>
    <col min="861" max="861" width="12" style="16" customWidth="1"/>
    <col min="862" max="862" width="13.5703125" style="16" customWidth="1"/>
    <col min="863" max="863" width="14" style="16" customWidth="1"/>
    <col min="864" max="864" width="12.28515625" style="16" customWidth="1"/>
    <col min="865" max="865" width="14.140625" style="16" customWidth="1"/>
    <col min="866" max="866" width="13" style="16" customWidth="1"/>
    <col min="867" max="867" width="13.5703125" style="16" customWidth="1"/>
    <col min="868" max="868" width="12.42578125" style="16" customWidth="1"/>
    <col min="869" max="869" width="12.5703125" style="16" customWidth="1"/>
    <col min="870" max="870" width="11.7109375" style="16" customWidth="1"/>
    <col min="871" max="871" width="13.7109375" style="16" customWidth="1"/>
    <col min="872" max="872" width="13.28515625" style="16" customWidth="1"/>
    <col min="873" max="873" width="13.140625" style="16" customWidth="1"/>
    <col min="874" max="874" width="12" style="16" customWidth="1"/>
    <col min="875" max="875" width="12.140625" style="16" customWidth="1"/>
    <col min="876" max="876" width="12.28515625" style="16" customWidth="1"/>
    <col min="877" max="877" width="12.140625" style="16" customWidth="1"/>
    <col min="878" max="878" width="12.5703125" style="16" customWidth="1"/>
    <col min="879" max="1095" width="9.140625" style="16"/>
    <col min="1096" max="1096" width="25.42578125" style="16" customWidth="1"/>
    <col min="1097" max="1097" width="56.28515625" style="16" customWidth="1"/>
    <col min="1098" max="1098" width="14" style="16" customWidth="1"/>
    <col min="1099" max="1100" width="14.5703125" style="16" customWidth="1"/>
    <col min="1101" max="1101" width="14.140625" style="16" customWidth="1"/>
    <col min="1102" max="1102" width="15.140625" style="16" customWidth="1"/>
    <col min="1103" max="1103" width="13.85546875" style="16" customWidth="1"/>
    <col min="1104" max="1105" width="14.7109375" style="16" customWidth="1"/>
    <col min="1106" max="1106" width="12.85546875" style="16" customWidth="1"/>
    <col min="1107" max="1107" width="13.5703125" style="16" customWidth="1"/>
    <col min="1108" max="1108" width="12.7109375" style="16" customWidth="1"/>
    <col min="1109" max="1109" width="13.42578125" style="16" customWidth="1"/>
    <col min="1110" max="1110" width="13.140625" style="16" customWidth="1"/>
    <col min="1111" max="1111" width="14.7109375" style="16" customWidth="1"/>
    <col min="1112" max="1112" width="14.5703125" style="16" customWidth="1"/>
    <col min="1113" max="1113" width="13" style="16" customWidth="1"/>
    <col min="1114" max="1114" width="15" style="16" customWidth="1"/>
    <col min="1115" max="1116" width="12.140625" style="16" customWidth="1"/>
    <col min="1117" max="1117" width="12" style="16" customWidth="1"/>
    <col min="1118" max="1118" width="13.5703125" style="16" customWidth="1"/>
    <col min="1119" max="1119" width="14" style="16" customWidth="1"/>
    <col min="1120" max="1120" width="12.28515625" style="16" customWidth="1"/>
    <col min="1121" max="1121" width="14.140625" style="16" customWidth="1"/>
    <col min="1122" max="1122" width="13" style="16" customWidth="1"/>
    <col min="1123" max="1123" width="13.5703125" style="16" customWidth="1"/>
    <col min="1124" max="1124" width="12.42578125" style="16" customWidth="1"/>
    <col min="1125" max="1125" width="12.5703125" style="16" customWidth="1"/>
    <col min="1126" max="1126" width="11.7109375" style="16" customWidth="1"/>
    <col min="1127" max="1127" width="13.7109375" style="16" customWidth="1"/>
    <col min="1128" max="1128" width="13.28515625" style="16" customWidth="1"/>
    <col min="1129" max="1129" width="13.140625" style="16" customWidth="1"/>
    <col min="1130" max="1130" width="12" style="16" customWidth="1"/>
    <col min="1131" max="1131" width="12.140625" style="16" customWidth="1"/>
    <col min="1132" max="1132" width="12.28515625" style="16" customWidth="1"/>
    <col min="1133" max="1133" width="12.140625" style="16" customWidth="1"/>
    <col min="1134" max="1134" width="12.5703125" style="16" customWidth="1"/>
    <col min="1135" max="1351" width="9.140625" style="16"/>
    <col min="1352" max="1352" width="25.42578125" style="16" customWidth="1"/>
    <col min="1353" max="1353" width="56.28515625" style="16" customWidth="1"/>
    <col min="1354" max="1354" width="14" style="16" customWidth="1"/>
    <col min="1355" max="1356" width="14.5703125" style="16" customWidth="1"/>
    <col min="1357" max="1357" width="14.140625" style="16" customWidth="1"/>
    <col min="1358" max="1358" width="15.140625" style="16" customWidth="1"/>
    <col min="1359" max="1359" width="13.85546875" style="16" customWidth="1"/>
    <col min="1360" max="1361" width="14.7109375" style="16" customWidth="1"/>
    <col min="1362" max="1362" width="12.85546875" style="16" customWidth="1"/>
    <col min="1363" max="1363" width="13.5703125" style="16" customWidth="1"/>
    <col min="1364" max="1364" width="12.7109375" style="16" customWidth="1"/>
    <col min="1365" max="1365" width="13.42578125" style="16" customWidth="1"/>
    <col min="1366" max="1366" width="13.140625" style="16" customWidth="1"/>
    <col min="1367" max="1367" width="14.7109375" style="16" customWidth="1"/>
    <col min="1368" max="1368" width="14.5703125" style="16" customWidth="1"/>
    <col min="1369" max="1369" width="13" style="16" customWidth="1"/>
    <col min="1370" max="1370" width="15" style="16" customWidth="1"/>
    <col min="1371" max="1372" width="12.140625" style="16" customWidth="1"/>
    <col min="1373" max="1373" width="12" style="16" customWidth="1"/>
    <col min="1374" max="1374" width="13.5703125" style="16" customWidth="1"/>
    <col min="1375" max="1375" width="14" style="16" customWidth="1"/>
    <col min="1376" max="1376" width="12.28515625" style="16" customWidth="1"/>
    <col min="1377" max="1377" width="14.140625" style="16" customWidth="1"/>
    <col min="1378" max="1378" width="13" style="16" customWidth="1"/>
    <col min="1379" max="1379" width="13.5703125" style="16" customWidth="1"/>
    <col min="1380" max="1380" width="12.42578125" style="16" customWidth="1"/>
    <col min="1381" max="1381" width="12.5703125" style="16" customWidth="1"/>
    <col min="1382" max="1382" width="11.7109375" style="16" customWidth="1"/>
    <col min="1383" max="1383" width="13.7109375" style="16" customWidth="1"/>
    <col min="1384" max="1384" width="13.28515625" style="16" customWidth="1"/>
    <col min="1385" max="1385" width="13.140625" style="16" customWidth="1"/>
    <col min="1386" max="1386" width="12" style="16" customWidth="1"/>
    <col min="1387" max="1387" width="12.140625" style="16" customWidth="1"/>
    <col min="1388" max="1388" width="12.28515625" style="16" customWidth="1"/>
    <col min="1389" max="1389" width="12.140625" style="16" customWidth="1"/>
    <col min="1390" max="1390" width="12.5703125" style="16" customWidth="1"/>
    <col min="1391" max="1607" width="9.140625" style="16"/>
    <col min="1608" max="1608" width="25.42578125" style="16" customWidth="1"/>
    <col min="1609" max="1609" width="56.28515625" style="16" customWidth="1"/>
    <col min="1610" max="1610" width="14" style="16" customWidth="1"/>
    <col min="1611" max="1612" width="14.5703125" style="16" customWidth="1"/>
    <col min="1613" max="1613" width="14.140625" style="16" customWidth="1"/>
    <col min="1614" max="1614" width="15.140625" style="16" customWidth="1"/>
    <col min="1615" max="1615" width="13.85546875" style="16" customWidth="1"/>
    <col min="1616" max="1617" width="14.7109375" style="16" customWidth="1"/>
    <col min="1618" max="1618" width="12.85546875" style="16" customWidth="1"/>
    <col min="1619" max="1619" width="13.5703125" style="16" customWidth="1"/>
    <col min="1620" max="1620" width="12.7109375" style="16" customWidth="1"/>
    <col min="1621" max="1621" width="13.42578125" style="16" customWidth="1"/>
    <col min="1622" max="1622" width="13.140625" style="16" customWidth="1"/>
    <col min="1623" max="1623" width="14.7109375" style="16" customWidth="1"/>
    <col min="1624" max="1624" width="14.5703125" style="16" customWidth="1"/>
    <col min="1625" max="1625" width="13" style="16" customWidth="1"/>
    <col min="1626" max="1626" width="15" style="16" customWidth="1"/>
    <col min="1627" max="1628" width="12.140625" style="16" customWidth="1"/>
    <col min="1629" max="1629" width="12" style="16" customWidth="1"/>
    <col min="1630" max="1630" width="13.5703125" style="16" customWidth="1"/>
    <col min="1631" max="1631" width="14" style="16" customWidth="1"/>
    <col min="1632" max="1632" width="12.28515625" style="16" customWidth="1"/>
    <col min="1633" max="1633" width="14.140625" style="16" customWidth="1"/>
    <col min="1634" max="1634" width="13" style="16" customWidth="1"/>
    <col min="1635" max="1635" width="13.5703125" style="16" customWidth="1"/>
    <col min="1636" max="1636" width="12.42578125" style="16" customWidth="1"/>
    <col min="1637" max="1637" width="12.5703125" style="16" customWidth="1"/>
    <col min="1638" max="1638" width="11.7109375" style="16" customWidth="1"/>
    <col min="1639" max="1639" width="13.7109375" style="16" customWidth="1"/>
    <col min="1640" max="1640" width="13.28515625" style="16" customWidth="1"/>
    <col min="1641" max="1641" width="13.140625" style="16" customWidth="1"/>
    <col min="1642" max="1642" width="12" style="16" customWidth="1"/>
    <col min="1643" max="1643" width="12.140625" style="16" customWidth="1"/>
    <col min="1644" max="1644" width="12.28515625" style="16" customWidth="1"/>
    <col min="1645" max="1645" width="12.140625" style="16" customWidth="1"/>
    <col min="1646" max="1646" width="12.5703125" style="16" customWidth="1"/>
    <col min="1647" max="1863" width="9.140625" style="16"/>
    <col min="1864" max="1864" width="25.42578125" style="16" customWidth="1"/>
    <col min="1865" max="1865" width="56.28515625" style="16" customWidth="1"/>
    <col min="1866" max="1866" width="14" style="16" customWidth="1"/>
    <col min="1867" max="1868" width="14.5703125" style="16" customWidth="1"/>
    <col min="1869" max="1869" width="14.140625" style="16" customWidth="1"/>
    <col min="1870" max="1870" width="15.140625" style="16" customWidth="1"/>
    <col min="1871" max="1871" width="13.85546875" style="16" customWidth="1"/>
    <col min="1872" max="1873" width="14.7109375" style="16" customWidth="1"/>
    <col min="1874" max="1874" width="12.85546875" style="16" customWidth="1"/>
    <col min="1875" max="1875" width="13.5703125" style="16" customWidth="1"/>
    <col min="1876" max="1876" width="12.7109375" style="16" customWidth="1"/>
    <col min="1877" max="1877" width="13.42578125" style="16" customWidth="1"/>
    <col min="1878" max="1878" width="13.140625" style="16" customWidth="1"/>
    <col min="1879" max="1879" width="14.7109375" style="16" customWidth="1"/>
    <col min="1880" max="1880" width="14.5703125" style="16" customWidth="1"/>
    <col min="1881" max="1881" width="13" style="16" customWidth="1"/>
    <col min="1882" max="1882" width="15" style="16" customWidth="1"/>
    <col min="1883" max="1884" width="12.140625" style="16" customWidth="1"/>
    <col min="1885" max="1885" width="12" style="16" customWidth="1"/>
    <col min="1886" max="1886" width="13.5703125" style="16" customWidth="1"/>
    <col min="1887" max="1887" width="14" style="16" customWidth="1"/>
    <col min="1888" max="1888" width="12.28515625" style="16" customWidth="1"/>
    <col min="1889" max="1889" width="14.140625" style="16" customWidth="1"/>
    <col min="1890" max="1890" width="13" style="16" customWidth="1"/>
    <col min="1891" max="1891" width="13.5703125" style="16" customWidth="1"/>
    <col min="1892" max="1892" width="12.42578125" style="16" customWidth="1"/>
    <col min="1893" max="1893" width="12.5703125" style="16" customWidth="1"/>
    <col min="1894" max="1894" width="11.7109375" style="16" customWidth="1"/>
    <col min="1895" max="1895" width="13.7109375" style="16" customWidth="1"/>
    <col min="1896" max="1896" width="13.28515625" style="16" customWidth="1"/>
    <col min="1897" max="1897" width="13.140625" style="16" customWidth="1"/>
    <col min="1898" max="1898" width="12" style="16" customWidth="1"/>
    <col min="1899" max="1899" width="12.140625" style="16" customWidth="1"/>
    <col min="1900" max="1900" width="12.28515625" style="16" customWidth="1"/>
    <col min="1901" max="1901" width="12.140625" style="16" customWidth="1"/>
    <col min="1902" max="1902" width="12.5703125" style="16" customWidth="1"/>
    <col min="1903" max="2119" width="9.140625" style="16"/>
    <col min="2120" max="2120" width="25.42578125" style="16" customWidth="1"/>
    <col min="2121" max="2121" width="56.28515625" style="16" customWidth="1"/>
    <col min="2122" max="2122" width="14" style="16" customWidth="1"/>
    <col min="2123" max="2124" width="14.5703125" style="16" customWidth="1"/>
    <col min="2125" max="2125" width="14.140625" style="16" customWidth="1"/>
    <col min="2126" max="2126" width="15.140625" style="16" customWidth="1"/>
    <col min="2127" max="2127" width="13.85546875" style="16" customWidth="1"/>
    <col min="2128" max="2129" width="14.7109375" style="16" customWidth="1"/>
    <col min="2130" max="2130" width="12.85546875" style="16" customWidth="1"/>
    <col min="2131" max="2131" width="13.5703125" style="16" customWidth="1"/>
    <col min="2132" max="2132" width="12.7109375" style="16" customWidth="1"/>
    <col min="2133" max="2133" width="13.42578125" style="16" customWidth="1"/>
    <col min="2134" max="2134" width="13.140625" style="16" customWidth="1"/>
    <col min="2135" max="2135" width="14.7109375" style="16" customWidth="1"/>
    <col min="2136" max="2136" width="14.5703125" style="16" customWidth="1"/>
    <col min="2137" max="2137" width="13" style="16" customWidth="1"/>
    <col min="2138" max="2138" width="15" style="16" customWidth="1"/>
    <col min="2139" max="2140" width="12.140625" style="16" customWidth="1"/>
    <col min="2141" max="2141" width="12" style="16" customWidth="1"/>
    <col min="2142" max="2142" width="13.5703125" style="16" customWidth="1"/>
    <col min="2143" max="2143" width="14" style="16" customWidth="1"/>
    <col min="2144" max="2144" width="12.28515625" style="16" customWidth="1"/>
    <col min="2145" max="2145" width="14.140625" style="16" customWidth="1"/>
    <col min="2146" max="2146" width="13" style="16" customWidth="1"/>
    <col min="2147" max="2147" width="13.5703125" style="16" customWidth="1"/>
    <col min="2148" max="2148" width="12.42578125" style="16" customWidth="1"/>
    <col min="2149" max="2149" width="12.5703125" style="16" customWidth="1"/>
    <col min="2150" max="2150" width="11.7109375" style="16" customWidth="1"/>
    <col min="2151" max="2151" width="13.7109375" style="16" customWidth="1"/>
    <col min="2152" max="2152" width="13.28515625" style="16" customWidth="1"/>
    <col min="2153" max="2153" width="13.140625" style="16" customWidth="1"/>
    <col min="2154" max="2154" width="12" style="16" customWidth="1"/>
    <col min="2155" max="2155" width="12.140625" style="16" customWidth="1"/>
    <col min="2156" max="2156" width="12.28515625" style="16" customWidth="1"/>
    <col min="2157" max="2157" width="12.140625" style="16" customWidth="1"/>
    <col min="2158" max="2158" width="12.5703125" style="16" customWidth="1"/>
    <col min="2159" max="2375" width="9.140625" style="16"/>
    <col min="2376" max="2376" width="25.42578125" style="16" customWidth="1"/>
    <col min="2377" max="2377" width="56.28515625" style="16" customWidth="1"/>
    <col min="2378" max="2378" width="14" style="16" customWidth="1"/>
    <col min="2379" max="2380" width="14.5703125" style="16" customWidth="1"/>
    <col min="2381" max="2381" width="14.140625" style="16" customWidth="1"/>
    <col min="2382" max="2382" width="15.140625" style="16" customWidth="1"/>
    <col min="2383" max="2383" width="13.85546875" style="16" customWidth="1"/>
    <col min="2384" max="2385" width="14.7109375" style="16" customWidth="1"/>
    <col min="2386" max="2386" width="12.85546875" style="16" customWidth="1"/>
    <col min="2387" max="2387" width="13.5703125" style="16" customWidth="1"/>
    <col min="2388" max="2388" width="12.7109375" style="16" customWidth="1"/>
    <col min="2389" max="2389" width="13.42578125" style="16" customWidth="1"/>
    <col min="2390" max="2390" width="13.140625" style="16" customWidth="1"/>
    <col min="2391" max="2391" width="14.7109375" style="16" customWidth="1"/>
    <col min="2392" max="2392" width="14.5703125" style="16" customWidth="1"/>
    <col min="2393" max="2393" width="13" style="16" customWidth="1"/>
    <col min="2394" max="2394" width="15" style="16" customWidth="1"/>
    <col min="2395" max="2396" width="12.140625" style="16" customWidth="1"/>
    <col min="2397" max="2397" width="12" style="16" customWidth="1"/>
    <col min="2398" max="2398" width="13.5703125" style="16" customWidth="1"/>
    <col min="2399" max="2399" width="14" style="16" customWidth="1"/>
    <col min="2400" max="2400" width="12.28515625" style="16" customWidth="1"/>
    <col min="2401" max="2401" width="14.140625" style="16" customWidth="1"/>
    <col min="2402" max="2402" width="13" style="16" customWidth="1"/>
    <col min="2403" max="2403" width="13.5703125" style="16" customWidth="1"/>
    <col min="2404" max="2404" width="12.42578125" style="16" customWidth="1"/>
    <col min="2405" max="2405" width="12.5703125" style="16" customWidth="1"/>
    <col min="2406" max="2406" width="11.7109375" style="16" customWidth="1"/>
    <col min="2407" max="2407" width="13.7109375" style="16" customWidth="1"/>
    <col min="2408" max="2408" width="13.28515625" style="16" customWidth="1"/>
    <col min="2409" max="2409" width="13.140625" style="16" customWidth="1"/>
    <col min="2410" max="2410" width="12" style="16" customWidth="1"/>
    <col min="2411" max="2411" width="12.140625" style="16" customWidth="1"/>
    <col min="2412" max="2412" width="12.28515625" style="16" customWidth="1"/>
    <col min="2413" max="2413" width="12.140625" style="16" customWidth="1"/>
    <col min="2414" max="2414" width="12.5703125" style="16" customWidth="1"/>
    <col min="2415" max="2631" width="9.140625" style="16"/>
    <col min="2632" max="2632" width="25.42578125" style="16" customWidth="1"/>
    <col min="2633" max="2633" width="56.28515625" style="16" customWidth="1"/>
    <col min="2634" max="2634" width="14" style="16" customWidth="1"/>
    <col min="2635" max="2636" width="14.5703125" style="16" customWidth="1"/>
    <col min="2637" max="2637" width="14.140625" style="16" customWidth="1"/>
    <col min="2638" max="2638" width="15.140625" style="16" customWidth="1"/>
    <col min="2639" max="2639" width="13.85546875" style="16" customWidth="1"/>
    <col min="2640" max="2641" width="14.7109375" style="16" customWidth="1"/>
    <col min="2642" max="2642" width="12.85546875" style="16" customWidth="1"/>
    <col min="2643" max="2643" width="13.5703125" style="16" customWidth="1"/>
    <col min="2644" max="2644" width="12.7109375" style="16" customWidth="1"/>
    <col min="2645" max="2645" width="13.42578125" style="16" customWidth="1"/>
    <col min="2646" max="2646" width="13.140625" style="16" customWidth="1"/>
    <col min="2647" max="2647" width="14.7109375" style="16" customWidth="1"/>
    <col min="2648" max="2648" width="14.5703125" style="16" customWidth="1"/>
    <col min="2649" max="2649" width="13" style="16" customWidth="1"/>
    <col min="2650" max="2650" width="15" style="16" customWidth="1"/>
    <col min="2651" max="2652" width="12.140625" style="16" customWidth="1"/>
    <col min="2653" max="2653" width="12" style="16" customWidth="1"/>
    <col min="2654" max="2654" width="13.5703125" style="16" customWidth="1"/>
    <col min="2655" max="2655" width="14" style="16" customWidth="1"/>
    <col min="2656" max="2656" width="12.28515625" style="16" customWidth="1"/>
    <col min="2657" max="2657" width="14.140625" style="16" customWidth="1"/>
    <col min="2658" max="2658" width="13" style="16" customWidth="1"/>
    <col min="2659" max="2659" width="13.5703125" style="16" customWidth="1"/>
    <col min="2660" max="2660" width="12.42578125" style="16" customWidth="1"/>
    <col min="2661" max="2661" width="12.5703125" style="16" customWidth="1"/>
    <col min="2662" max="2662" width="11.7109375" style="16" customWidth="1"/>
    <col min="2663" max="2663" width="13.7109375" style="16" customWidth="1"/>
    <col min="2664" max="2664" width="13.28515625" style="16" customWidth="1"/>
    <col min="2665" max="2665" width="13.140625" style="16" customWidth="1"/>
    <col min="2666" max="2666" width="12" style="16" customWidth="1"/>
    <col min="2667" max="2667" width="12.140625" style="16" customWidth="1"/>
    <col min="2668" max="2668" width="12.28515625" style="16" customWidth="1"/>
    <col min="2669" max="2669" width="12.140625" style="16" customWidth="1"/>
    <col min="2670" max="2670" width="12.5703125" style="16" customWidth="1"/>
    <col min="2671" max="2887" width="9.140625" style="16"/>
    <col min="2888" max="2888" width="25.42578125" style="16" customWidth="1"/>
    <col min="2889" max="2889" width="56.28515625" style="16" customWidth="1"/>
    <col min="2890" max="2890" width="14" style="16" customWidth="1"/>
    <col min="2891" max="2892" width="14.5703125" style="16" customWidth="1"/>
    <col min="2893" max="2893" width="14.140625" style="16" customWidth="1"/>
    <col min="2894" max="2894" width="15.140625" style="16" customWidth="1"/>
    <col min="2895" max="2895" width="13.85546875" style="16" customWidth="1"/>
    <col min="2896" max="2897" width="14.7109375" style="16" customWidth="1"/>
    <col min="2898" max="2898" width="12.85546875" style="16" customWidth="1"/>
    <col min="2899" max="2899" width="13.5703125" style="16" customWidth="1"/>
    <col min="2900" max="2900" width="12.7109375" style="16" customWidth="1"/>
    <col min="2901" max="2901" width="13.42578125" style="16" customWidth="1"/>
    <col min="2902" max="2902" width="13.140625" style="16" customWidth="1"/>
    <col min="2903" max="2903" width="14.7109375" style="16" customWidth="1"/>
    <col min="2904" max="2904" width="14.5703125" style="16" customWidth="1"/>
    <col min="2905" max="2905" width="13" style="16" customWidth="1"/>
    <col min="2906" max="2906" width="15" style="16" customWidth="1"/>
    <col min="2907" max="2908" width="12.140625" style="16" customWidth="1"/>
    <col min="2909" max="2909" width="12" style="16" customWidth="1"/>
    <col min="2910" max="2910" width="13.5703125" style="16" customWidth="1"/>
    <col min="2911" max="2911" width="14" style="16" customWidth="1"/>
    <col min="2912" max="2912" width="12.28515625" style="16" customWidth="1"/>
    <col min="2913" max="2913" width="14.140625" style="16" customWidth="1"/>
    <col min="2914" max="2914" width="13" style="16" customWidth="1"/>
    <col min="2915" max="2915" width="13.5703125" style="16" customWidth="1"/>
    <col min="2916" max="2916" width="12.42578125" style="16" customWidth="1"/>
    <col min="2917" max="2917" width="12.5703125" style="16" customWidth="1"/>
    <col min="2918" max="2918" width="11.7109375" style="16" customWidth="1"/>
    <col min="2919" max="2919" width="13.7109375" style="16" customWidth="1"/>
    <col min="2920" max="2920" width="13.28515625" style="16" customWidth="1"/>
    <col min="2921" max="2921" width="13.140625" style="16" customWidth="1"/>
    <col min="2922" max="2922" width="12" style="16" customWidth="1"/>
    <col min="2923" max="2923" width="12.140625" style="16" customWidth="1"/>
    <col min="2924" max="2924" width="12.28515625" style="16" customWidth="1"/>
    <col min="2925" max="2925" width="12.140625" style="16" customWidth="1"/>
    <col min="2926" max="2926" width="12.5703125" style="16" customWidth="1"/>
    <col min="2927" max="3143" width="9.140625" style="16"/>
    <col min="3144" max="3144" width="25.42578125" style="16" customWidth="1"/>
    <col min="3145" max="3145" width="56.28515625" style="16" customWidth="1"/>
    <col min="3146" max="3146" width="14" style="16" customWidth="1"/>
    <col min="3147" max="3148" width="14.5703125" style="16" customWidth="1"/>
    <col min="3149" max="3149" width="14.140625" style="16" customWidth="1"/>
    <col min="3150" max="3150" width="15.140625" style="16" customWidth="1"/>
    <col min="3151" max="3151" width="13.85546875" style="16" customWidth="1"/>
    <col min="3152" max="3153" width="14.7109375" style="16" customWidth="1"/>
    <col min="3154" max="3154" width="12.85546875" style="16" customWidth="1"/>
    <col min="3155" max="3155" width="13.5703125" style="16" customWidth="1"/>
    <col min="3156" max="3156" width="12.7109375" style="16" customWidth="1"/>
    <col min="3157" max="3157" width="13.42578125" style="16" customWidth="1"/>
    <col min="3158" max="3158" width="13.140625" style="16" customWidth="1"/>
    <col min="3159" max="3159" width="14.7109375" style="16" customWidth="1"/>
    <col min="3160" max="3160" width="14.5703125" style="16" customWidth="1"/>
    <col min="3161" max="3161" width="13" style="16" customWidth="1"/>
    <col min="3162" max="3162" width="15" style="16" customWidth="1"/>
    <col min="3163" max="3164" width="12.140625" style="16" customWidth="1"/>
    <col min="3165" max="3165" width="12" style="16" customWidth="1"/>
    <col min="3166" max="3166" width="13.5703125" style="16" customWidth="1"/>
    <col min="3167" max="3167" width="14" style="16" customWidth="1"/>
    <col min="3168" max="3168" width="12.28515625" style="16" customWidth="1"/>
    <col min="3169" max="3169" width="14.140625" style="16" customWidth="1"/>
    <col min="3170" max="3170" width="13" style="16" customWidth="1"/>
    <col min="3171" max="3171" width="13.5703125" style="16" customWidth="1"/>
    <col min="3172" max="3172" width="12.42578125" style="16" customWidth="1"/>
    <col min="3173" max="3173" width="12.5703125" style="16" customWidth="1"/>
    <col min="3174" max="3174" width="11.7109375" style="16" customWidth="1"/>
    <col min="3175" max="3175" width="13.7109375" style="16" customWidth="1"/>
    <col min="3176" max="3176" width="13.28515625" style="16" customWidth="1"/>
    <col min="3177" max="3177" width="13.140625" style="16" customWidth="1"/>
    <col min="3178" max="3178" width="12" style="16" customWidth="1"/>
    <col min="3179" max="3179" width="12.140625" style="16" customWidth="1"/>
    <col min="3180" max="3180" width="12.28515625" style="16" customWidth="1"/>
    <col min="3181" max="3181" width="12.140625" style="16" customWidth="1"/>
    <col min="3182" max="3182" width="12.5703125" style="16" customWidth="1"/>
    <col min="3183" max="3399" width="9.140625" style="16"/>
    <col min="3400" max="3400" width="25.42578125" style="16" customWidth="1"/>
    <col min="3401" max="3401" width="56.28515625" style="16" customWidth="1"/>
    <col min="3402" max="3402" width="14" style="16" customWidth="1"/>
    <col min="3403" max="3404" width="14.5703125" style="16" customWidth="1"/>
    <col min="3405" max="3405" width="14.140625" style="16" customWidth="1"/>
    <col min="3406" max="3406" width="15.140625" style="16" customWidth="1"/>
    <col min="3407" max="3407" width="13.85546875" style="16" customWidth="1"/>
    <col min="3408" max="3409" width="14.7109375" style="16" customWidth="1"/>
    <col min="3410" max="3410" width="12.85546875" style="16" customWidth="1"/>
    <col min="3411" max="3411" width="13.5703125" style="16" customWidth="1"/>
    <col min="3412" max="3412" width="12.7109375" style="16" customWidth="1"/>
    <col min="3413" max="3413" width="13.42578125" style="16" customWidth="1"/>
    <col min="3414" max="3414" width="13.140625" style="16" customWidth="1"/>
    <col min="3415" max="3415" width="14.7109375" style="16" customWidth="1"/>
    <col min="3416" max="3416" width="14.5703125" style="16" customWidth="1"/>
    <col min="3417" max="3417" width="13" style="16" customWidth="1"/>
    <col min="3418" max="3418" width="15" style="16" customWidth="1"/>
    <col min="3419" max="3420" width="12.140625" style="16" customWidth="1"/>
    <col min="3421" max="3421" width="12" style="16" customWidth="1"/>
    <col min="3422" max="3422" width="13.5703125" style="16" customWidth="1"/>
    <col min="3423" max="3423" width="14" style="16" customWidth="1"/>
    <col min="3424" max="3424" width="12.28515625" style="16" customWidth="1"/>
    <col min="3425" max="3425" width="14.140625" style="16" customWidth="1"/>
    <col min="3426" max="3426" width="13" style="16" customWidth="1"/>
    <col min="3427" max="3427" width="13.5703125" style="16" customWidth="1"/>
    <col min="3428" max="3428" width="12.42578125" style="16" customWidth="1"/>
    <col min="3429" max="3429" width="12.5703125" style="16" customWidth="1"/>
    <col min="3430" max="3430" width="11.7109375" style="16" customWidth="1"/>
    <col min="3431" max="3431" width="13.7109375" style="16" customWidth="1"/>
    <col min="3432" max="3432" width="13.28515625" style="16" customWidth="1"/>
    <col min="3433" max="3433" width="13.140625" style="16" customWidth="1"/>
    <col min="3434" max="3434" width="12" style="16" customWidth="1"/>
    <col min="3435" max="3435" width="12.140625" style="16" customWidth="1"/>
    <col min="3436" max="3436" width="12.28515625" style="16" customWidth="1"/>
    <col min="3437" max="3437" width="12.140625" style="16" customWidth="1"/>
    <col min="3438" max="3438" width="12.5703125" style="16" customWidth="1"/>
    <col min="3439" max="3655" width="9.140625" style="16"/>
    <col min="3656" max="3656" width="25.42578125" style="16" customWidth="1"/>
    <col min="3657" max="3657" width="56.28515625" style="16" customWidth="1"/>
    <col min="3658" max="3658" width="14" style="16" customWidth="1"/>
    <col min="3659" max="3660" width="14.5703125" style="16" customWidth="1"/>
    <col min="3661" max="3661" width="14.140625" style="16" customWidth="1"/>
    <col min="3662" max="3662" width="15.140625" style="16" customWidth="1"/>
    <col min="3663" max="3663" width="13.85546875" style="16" customWidth="1"/>
    <col min="3664" max="3665" width="14.7109375" style="16" customWidth="1"/>
    <col min="3666" max="3666" width="12.85546875" style="16" customWidth="1"/>
    <col min="3667" max="3667" width="13.5703125" style="16" customWidth="1"/>
    <col min="3668" max="3668" width="12.7109375" style="16" customWidth="1"/>
    <col min="3669" max="3669" width="13.42578125" style="16" customWidth="1"/>
    <col min="3670" max="3670" width="13.140625" style="16" customWidth="1"/>
    <col min="3671" max="3671" width="14.7109375" style="16" customWidth="1"/>
    <col min="3672" max="3672" width="14.5703125" style="16" customWidth="1"/>
    <col min="3673" max="3673" width="13" style="16" customWidth="1"/>
    <col min="3674" max="3674" width="15" style="16" customWidth="1"/>
    <col min="3675" max="3676" width="12.140625" style="16" customWidth="1"/>
    <col min="3677" max="3677" width="12" style="16" customWidth="1"/>
    <col min="3678" max="3678" width="13.5703125" style="16" customWidth="1"/>
    <col min="3679" max="3679" width="14" style="16" customWidth="1"/>
    <col min="3680" max="3680" width="12.28515625" style="16" customWidth="1"/>
    <col min="3681" max="3681" width="14.140625" style="16" customWidth="1"/>
    <col min="3682" max="3682" width="13" style="16" customWidth="1"/>
    <col min="3683" max="3683" width="13.5703125" style="16" customWidth="1"/>
    <col min="3684" max="3684" width="12.42578125" style="16" customWidth="1"/>
    <col min="3685" max="3685" width="12.5703125" style="16" customWidth="1"/>
    <col min="3686" max="3686" width="11.7109375" style="16" customWidth="1"/>
    <col min="3687" max="3687" width="13.7109375" style="16" customWidth="1"/>
    <col min="3688" max="3688" width="13.28515625" style="16" customWidth="1"/>
    <col min="3689" max="3689" width="13.140625" style="16" customWidth="1"/>
    <col min="3690" max="3690" width="12" style="16" customWidth="1"/>
    <col min="3691" max="3691" width="12.140625" style="16" customWidth="1"/>
    <col min="3692" max="3692" width="12.28515625" style="16" customWidth="1"/>
    <col min="3693" max="3693" width="12.140625" style="16" customWidth="1"/>
    <col min="3694" max="3694" width="12.5703125" style="16" customWidth="1"/>
    <col min="3695" max="3911" width="9.140625" style="16"/>
    <col min="3912" max="3912" width="25.42578125" style="16" customWidth="1"/>
    <col min="3913" max="3913" width="56.28515625" style="16" customWidth="1"/>
    <col min="3914" max="3914" width="14" style="16" customWidth="1"/>
    <col min="3915" max="3916" width="14.5703125" style="16" customWidth="1"/>
    <col min="3917" max="3917" width="14.140625" style="16" customWidth="1"/>
    <col min="3918" max="3918" width="15.140625" style="16" customWidth="1"/>
    <col min="3919" max="3919" width="13.85546875" style="16" customWidth="1"/>
    <col min="3920" max="3921" width="14.7109375" style="16" customWidth="1"/>
    <col min="3922" max="3922" width="12.85546875" style="16" customWidth="1"/>
    <col min="3923" max="3923" width="13.5703125" style="16" customWidth="1"/>
    <col min="3924" max="3924" width="12.7109375" style="16" customWidth="1"/>
    <col min="3925" max="3925" width="13.42578125" style="16" customWidth="1"/>
    <col min="3926" max="3926" width="13.140625" style="16" customWidth="1"/>
    <col min="3927" max="3927" width="14.7109375" style="16" customWidth="1"/>
    <col min="3928" max="3928" width="14.5703125" style="16" customWidth="1"/>
    <col min="3929" max="3929" width="13" style="16" customWidth="1"/>
    <col min="3930" max="3930" width="15" style="16" customWidth="1"/>
    <col min="3931" max="3932" width="12.140625" style="16" customWidth="1"/>
    <col min="3933" max="3933" width="12" style="16" customWidth="1"/>
    <col min="3934" max="3934" width="13.5703125" style="16" customWidth="1"/>
    <col min="3935" max="3935" width="14" style="16" customWidth="1"/>
    <col min="3936" max="3936" width="12.28515625" style="16" customWidth="1"/>
    <col min="3937" max="3937" width="14.140625" style="16" customWidth="1"/>
    <col min="3938" max="3938" width="13" style="16" customWidth="1"/>
    <col min="3939" max="3939" width="13.5703125" style="16" customWidth="1"/>
    <col min="3940" max="3940" width="12.42578125" style="16" customWidth="1"/>
    <col min="3941" max="3941" width="12.5703125" style="16" customWidth="1"/>
    <col min="3942" max="3942" width="11.7109375" style="16" customWidth="1"/>
    <col min="3943" max="3943" width="13.7109375" style="16" customWidth="1"/>
    <col min="3944" max="3944" width="13.28515625" style="16" customWidth="1"/>
    <col min="3945" max="3945" width="13.140625" style="16" customWidth="1"/>
    <col min="3946" max="3946" width="12" style="16" customWidth="1"/>
    <col min="3947" max="3947" width="12.140625" style="16" customWidth="1"/>
    <col min="3948" max="3948" width="12.28515625" style="16" customWidth="1"/>
    <col min="3949" max="3949" width="12.140625" style="16" customWidth="1"/>
    <col min="3950" max="3950" width="12.5703125" style="16" customWidth="1"/>
    <col min="3951" max="4167" width="9.140625" style="16"/>
    <col min="4168" max="4168" width="25.42578125" style="16" customWidth="1"/>
    <col min="4169" max="4169" width="56.28515625" style="16" customWidth="1"/>
    <col min="4170" max="4170" width="14" style="16" customWidth="1"/>
    <col min="4171" max="4172" width="14.5703125" style="16" customWidth="1"/>
    <col min="4173" max="4173" width="14.140625" style="16" customWidth="1"/>
    <col min="4174" max="4174" width="15.140625" style="16" customWidth="1"/>
    <col min="4175" max="4175" width="13.85546875" style="16" customWidth="1"/>
    <col min="4176" max="4177" width="14.7109375" style="16" customWidth="1"/>
    <col min="4178" max="4178" width="12.85546875" style="16" customWidth="1"/>
    <col min="4179" max="4179" width="13.5703125" style="16" customWidth="1"/>
    <col min="4180" max="4180" width="12.7109375" style="16" customWidth="1"/>
    <col min="4181" max="4181" width="13.42578125" style="16" customWidth="1"/>
    <col min="4182" max="4182" width="13.140625" style="16" customWidth="1"/>
    <col min="4183" max="4183" width="14.7109375" style="16" customWidth="1"/>
    <col min="4184" max="4184" width="14.5703125" style="16" customWidth="1"/>
    <col min="4185" max="4185" width="13" style="16" customWidth="1"/>
    <col min="4186" max="4186" width="15" style="16" customWidth="1"/>
    <col min="4187" max="4188" width="12.140625" style="16" customWidth="1"/>
    <col min="4189" max="4189" width="12" style="16" customWidth="1"/>
    <col min="4190" max="4190" width="13.5703125" style="16" customWidth="1"/>
    <col min="4191" max="4191" width="14" style="16" customWidth="1"/>
    <col min="4192" max="4192" width="12.28515625" style="16" customWidth="1"/>
    <col min="4193" max="4193" width="14.140625" style="16" customWidth="1"/>
    <col min="4194" max="4194" width="13" style="16" customWidth="1"/>
    <col min="4195" max="4195" width="13.5703125" style="16" customWidth="1"/>
    <col min="4196" max="4196" width="12.42578125" style="16" customWidth="1"/>
    <col min="4197" max="4197" width="12.5703125" style="16" customWidth="1"/>
    <col min="4198" max="4198" width="11.7109375" style="16" customWidth="1"/>
    <col min="4199" max="4199" width="13.7109375" style="16" customWidth="1"/>
    <col min="4200" max="4200" width="13.28515625" style="16" customWidth="1"/>
    <col min="4201" max="4201" width="13.140625" style="16" customWidth="1"/>
    <col min="4202" max="4202" width="12" style="16" customWidth="1"/>
    <col min="4203" max="4203" width="12.140625" style="16" customWidth="1"/>
    <col min="4204" max="4204" width="12.28515625" style="16" customWidth="1"/>
    <col min="4205" max="4205" width="12.140625" style="16" customWidth="1"/>
    <col min="4206" max="4206" width="12.5703125" style="16" customWidth="1"/>
    <col min="4207" max="4423" width="9.140625" style="16"/>
    <col min="4424" max="4424" width="25.42578125" style="16" customWidth="1"/>
    <col min="4425" max="4425" width="56.28515625" style="16" customWidth="1"/>
    <col min="4426" max="4426" width="14" style="16" customWidth="1"/>
    <col min="4427" max="4428" width="14.5703125" style="16" customWidth="1"/>
    <col min="4429" max="4429" width="14.140625" style="16" customWidth="1"/>
    <col min="4430" max="4430" width="15.140625" style="16" customWidth="1"/>
    <col min="4431" max="4431" width="13.85546875" style="16" customWidth="1"/>
    <col min="4432" max="4433" width="14.7109375" style="16" customWidth="1"/>
    <col min="4434" max="4434" width="12.85546875" style="16" customWidth="1"/>
    <col min="4435" max="4435" width="13.5703125" style="16" customWidth="1"/>
    <col min="4436" max="4436" width="12.7109375" style="16" customWidth="1"/>
    <col min="4437" max="4437" width="13.42578125" style="16" customWidth="1"/>
    <col min="4438" max="4438" width="13.140625" style="16" customWidth="1"/>
    <col min="4439" max="4439" width="14.7109375" style="16" customWidth="1"/>
    <col min="4440" max="4440" width="14.5703125" style="16" customWidth="1"/>
    <col min="4441" max="4441" width="13" style="16" customWidth="1"/>
    <col min="4442" max="4442" width="15" style="16" customWidth="1"/>
    <col min="4443" max="4444" width="12.140625" style="16" customWidth="1"/>
    <col min="4445" max="4445" width="12" style="16" customWidth="1"/>
    <col min="4446" max="4446" width="13.5703125" style="16" customWidth="1"/>
    <col min="4447" max="4447" width="14" style="16" customWidth="1"/>
    <col min="4448" max="4448" width="12.28515625" style="16" customWidth="1"/>
    <col min="4449" max="4449" width="14.140625" style="16" customWidth="1"/>
    <col min="4450" max="4450" width="13" style="16" customWidth="1"/>
    <col min="4451" max="4451" width="13.5703125" style="16" customWidth="1"/>
    <col min="4452" max="4452" width="12.42578125" style="16" customWidth="1"/>
    <col min="4453" max="4453" width="12.5703125" style="16" customWidth="1"/>
    <col min="4454" max="4454" width="11.7109375" style="16" customWidth="1"/>
    <col min="4455" max="4455" width="13.7109375" style="16" customWidth="1"/>
    <col min="4456" max="4456" width="13.28515625" style="16" customWidth="1"/>
    <col min="4457" max="4457" width="13.140625" style="16" customWidth="1"/>
    <col min="4458" max="4458" width="12" style="16" customWidth="1"/>
    <col min="4459" max="4459" width="12.140625" style="16" customWidth="1"/>
    <col min="4460" max="4460" width="12.28515625" style="16" customWidth="1"/>
    <col min="4461" max="4461" width="12.140625" style="16" customWidth="1"/>
    <col min="4462" max="4462" width="12.5703125" style="16" customWidth="1"/>
    <col min="4463" max="4679" width="9.140625" style="16"/>
    <col min="4680" max="4680" width="25.42578125" style="16" customWidth="1"/>
    <col min="4681" max="4681" width="56.28515625" style="16" customWidth="1"/>
    <col min="4682" max="4682" width="14" style="16" customWidth="1"/>
    <col min="4683" max="4684" width="14.5703125" style="16" customWidth="1"/>
    <col min="4685" max="4685" width="14.140625" style="16" customWidth="1"/>
    <col min="4686" max="4686" width="15.140625" style="16" customWidth="1"/>
    <col min="4687" max="4687" width="13.85546875" style="16" customWidth="1"/>
    <col min="4688" max="4689" width="14.7109375" style="16" customWidth="1"/>
    <col min="4690" max="4690" width="12.85546875" style="16" customWidth="1"/>
    <col min="4691" max="4691" width="13.5703125" style="16" customWidth="1"/>
    <col min="4692" max="4692" width="12.7109375" style="16" customWidth="1"/>
    <col min="4693" max="4693" width="13.42578125" style="16" customWidth="1"/>
    <col min="4694" max="4694" width="13.140625" style="16" customWidth="1"/>
    <col min="4695" max="4695" width="14.7109375" style="16" customWidth="1"/>
    <col min="4696" max="4696" width="14.5703125" style="16" customWidth="1"/>
    <col min="4697" max="4697" width="13" style="16" customWidth="1"/>
    <col min="4698" max="4698" width="15" style="16" customWidth="1"/>
    <col min="4699" max="4700" width="12.140625" style="16" customWidth="1"/>
    <col min="4701" max="4701" width="12" style="16" customWidth="1"/>
    <col min="4702" max="4702" width="13.5703125" style="16" customWidth="1"/>
    <col min="4703" max="4703" width="14" style="16" customWidth="1"/>
    <col min="4704" max="4704" width="12.28515625" style="16" customWidth="1"/>
    <col min="4705" max="4705" width="14.140625" style="16" customWidth="1"/>
    <col min="4706" max="4706" width="13" style="16" customWidth="1"/>
    <col min="4707" max="4707" width="13.5703125" style="16" customWidth="1"/>
    <col min="4708" max="4708" width="12.42578125" style="16" customWidth="1"/>
    <col min="4709" max="4709" width="12.5703125" style="16" customWidth="1"/>
    <col min="4710" max="4710" width="11.7109375" style="16" customWidth="1"/>
    <col min="4711" max="4711" width="13.7109375" style="16" customWidth="1"/>
    <col min="4712" max="4712" width="13.28515625" style="16" customWidth="1"/>
    <col min="4713" max="4713" width="13.140625" style="16" customWidth="1"/>
    <col min="4714" max="4714" width="12" style="16" customWidth="1"/>
    <col min="4715" max="4715" width="12.140625" style="16" customWidth="1"/>
    <col min="4716" max="4716" width="12.28515625" style="16" customWidth="1"/>
    <col min="4717" max="4717" width="12.140625" style="16" customWidth="1"/>
    <col min="4718" max="4718" width="12.5703125" style="16" customWidth="1"/>
    <col min="4719" max="4935" width="9.140625" style="16"/>
    <col min="4936" max="4936" width="25.42578125" style="16" customWidth="1"/>
    <col min="4937" max="4937" width="56.28515625" style="16" customWidth="1"/>
    <col min="4938" max="4938" width="14" style="16" customWidth="1"/>
    <col min="4939" max="4940" width="14.5703125" style="16" customWidth="1"/>
    <col min="4941" max="4941" width="14.140625" style="16" customWidth="1"/>
    <col min="4942" max="4942" width="15.140625" style="16" customWidth="1"/>
    <col min="4943" max="4943" width="13.85546875" style="16" customWidth="1"/>
    <col min="4944" max="4945" width="14.7109375" style="16" customWidth="1"/>
    <col min="4946" max="4946" width="12.85546875" style="16" customWidth="1"/>
    <col min="4947" max="4947" width="13.5703125" style="16" customWidth="1"/>
    <col min="4948" max="4948" width="12.7109375" style="16" customWidth="1"/>
    <col min="4949" max="4949" width="13.42578125" style="16" customWidth="1"/>
    <col min="4950" max="4950" width="13.140625" style="16" customWidth="1"/>
    <col min="4951" max="4951" width="14.7109375" style="16" customWidth="1"/>
    <col min="4952" max="4952" width="14.5703125" style="16" customWidth="1"/>
    <col min="4953" max="4953" width="13" style="16" customWidth="1"/>
    <col min="4954" max="4954" width="15" style="16" customWidth="1"/>
    <col min="4955" max="4956" width="12.140625" style="16" customWidth="1"/>
    <col min="4957" max="4957" width="12" style="16" customWidth="1"/>
    <col min="4958" max="4958" width="13.5703125" style="16" customWidth="1"/>
    <col min="4959" max="4959" width="14" style="16" customWidth="1"/>
    <col min="4960" max="4960" width="12.28515625" style="16" customWidth="1"/>
    <col min="4961" max="4961" width="14.140625" style="16" customWidth="1"/>
    <col min="4962" max="4962" width="13" style="16" customWidth="1"/>
    <col min="4963" max="4963" width="13.5703125" style="16" customWidth="1"/>
    <col min="4964" max="4964" width="12.42578125" style="16" customWidth="1"/>
    <col min="4965" max="4965" width="12.5703125" style="16" customWidth="1"/>
    <col min="4966" max="4966" width="11.7109375" style="16" customWidth="1"/>
    <col min="4967" max="4967" width="13.7109375" style="16" customWidth="1"/>
    <col min="4968" max="4968" width="13.28515625" style="16" customWidth="1"/>
    <col min="4969" max="4969" width="13.140625" style="16" customWidth="1"/>
    <col min="4970" max="4970" width="12" style="16" customWidth="1"/>
    <col min="4971" max="4971" width="12.140625" style="16" customWidth="1"/>
    <col min="4972" max="4972" width="12.28515625" style="16" customWidth="1"/>
    <col min="4973" max="4973" width="12.140625" style="16" customWidth="1"/>
    <col min="4974" max="4974" width="12.5703125" style="16" customWidth="1"/>
    <col min="4975" max="5191" width="9.140625" style="16"/>
    <col min="5192" max="5192" width="25.42578125" style="16" customWidth="1"/>
    <col min="5193" max="5193" width="56.28515625" style="16" customWidth="1"/>
    <col min="5194" max="5194" width="14" style="16" customWidth="1"/>
    <col min="5195" max="5196" width="14.5703125" style="16" customWidth="1"/>
    <col min="5197" max="5197" width="14.140625" style="16" customWidth="1"/>
    <col min="5198" max="5198" width="15.140625" style="16" customWidth="1"/>
    <col min="5199" max="5199" width="13.85546875" style="16" customWidth="1"/>
    <col min="5200" max="5201" width="14.7109375" style="16" customWidth="1"/>
    <col min="5202" max="5202" width="12.85546875" style="16" customWidth="1"/>
    <col min="5203" max="5203" width="13.5703125" style="16" customWidth="1"/>
    <col min="5204" max="5204" width="12.7109375" style="16" customWidth="1"/>
    <col min="5205" max="5205" width="13.42578125" style="16" customWidth="1"/>
    <col min="5206" max="5206" width="13.140625" style="16" customWidth="1"/>
    <col min="5207" max="5207" width="14.7109375" style="16" customWidth="1"/>
    <col min="5208" max="5208" width="14.5703125" style="16" customWidth="1"/>
    <col min="5209" max="5209" width="13" style="16" customWidth="1"/>
    <col min="5210" max="5210" width="15" style="16" customWidth="1"/>
    <col min="5211" max="5212" width="12.140625" style="16" customWidth="1"/>
    <col min="5213" max="5213" width="12" style="16" customWidth="1"/>
    <col min="5214" max="5214" width="13.5703125" style="16" customWidth="1"/>
    <col min="5215" max="5215" width="14" style="16" customWidth="1"/>
    <col min="5216" max="5216" width="12.28515625" style="16" customWidth="1"/>
    <col min="5217" max="5217" width="14.140625" style="16" customWidth="1"/>
    <col min="5218" max="5218" width="13" style="16" customWidth="1"/>
    <col min="5219" max="5219" width="13.5703125" style="16" customWidth="1"/>
    <col min="5220" max="5220" width="12.42578125" style="16" customWidth="1"/>
    <col min="5221" max="5221" width="12.5703125" style="16" customWidth="1"/>
    <col min="5222" max="5222" width="11.7109375" style="16" customWidth="1"/>
    <col min="5223" max="5223" width="13.7109375" style="16" customWidth="1"/>
    <col min="5224" max="5224" width="13.28515625" style="16" customWidth="1"/>
    <col min="5225" max="5225" width="13.140625" style="16" customWidth="1"/>
    <col min="5226" max="5226" width="12" style="16" customWidth="1"/>
    <col min="5227" max="5227" width="12.140625" style="16" customWidth="1"/>
    <col min="5228" max="5228" width="12.28515625" style="16" customWidth="1"/>
    <col min="5229" max="5229" width="12.140625" style="16" customWidth="1"/>
    <col min="5230" max="5230" width="12.5703125" style="16" customWidth="1"/>
    <col min="5231" max="5447" width="9.140625" style="16"/>
    <col min="5448" max="5448" width="25.42578125" style="16" customWidth="1"/>
    <col min="5449" max="5449" width="56.28515625" style="16" customWidth="1"/>
    <col min="5450" max="5450" width="14" style="16" customWidth="1"/>
    <col min="5451" max="5452" width="14.5703125" style="16" customWidth="1"/>
    <col min="5453" max="5453" width="14.140625" style="16" customWidth="1"/>
    <col min="5454" max="5454" width="15.140625" style="16" customWidth="1"/>
    <col min="5455" max="5455" width="13.85546875" style="16" customWidth="1"/>
    <col min="5456" max="5457" width="14.7109375" style="16" customWidth="1"/>
    <col min="5458" max="5458" width="12.85546875" style="16" customWidth="1"/>
    <col min="5459" max="5459" width="13.5703125" style="16" customWidth="1"/>
    <col min="5460" max="5460" width="12.7109375" style="16" customWidth="1"/>
    <col min="5461" max="5461" width="13.42578125" style="16" customWidth="1"/>
    <col min="5462" max="5462" width="13.140625" style="16" customWidth="1"/>
    <col min="5463" max="5463" width="14.7109375" style="16" customWidth="1"/>
    <col min="5464" max="5464" width="14.5703125" style="16" customWidth="1"/>
    <col min="5465" max="5465" width="13" style="16" customWidth="1"/>
    <col min="5466" max="5466" width="15" style="16" customWidth="1"/>
    <col min="5467" max="5468" width="12.140625" style="16" customWidth="1"/>
    <col min="5469" max="5469" width="12" style="16" customWidth="1"/>
    <col min="5470" max="5470" width="13.5703125" style="16" customWidth="1"/>
    <col min="5471" max="5471" width="14" style="16" customWidth="1"/>
    <col min="5472" max="5472" width="12.28515625" style="16" customWidth="1"/>
    <col min="5473" max="5473" width="14.140625" style="16" customWidth="1"/>
    <col min="5474" max="5474" width="13" style="16" customWidth="1"/>
    <col min="5475" max="5475" width="13.5703125" style="16" customWidth="1"/>
    <col min="5476" max="5476" width="12.42578125" style="16" customWidth="1"/>
    <col min="5477" max="5477" width="12.5703125" style="16" customWidth="1"/>
    <col min="5478" max="5478" width="11.7109375" style="16" customWidth="1"/>
    <col min="5479" max="5479" width="13.7109375" style="16" customWidth="1"/>
    <col min="5480" max="5480" width="13.28515625" style="16" customWidth="1"/>
    <col min="5481" max="5481" width="13.140625" style="16" customWidth="1"/>
    <col min="5482" max="5482" width="12" style="16" customWidth="1"/>
    <col min="5483" max="5483" width="12.140625" style="16" customWidth="1"/>
    <col min="5484" max="5484" width="12.28515625" style="16" customWidth="1"/>
    <col min="5485" max="5485" width="12.140625" style="16" customWidth="1"/>
    <col min="5486" max="5486" width="12.5703125" style="16" customWidth="1"/>
    <col min="5487" max="5703" width="9.140625" style="16"/>
    <col min="5704" max="5704" width="25.42578125" style="16" customWidth="1"/>
    <col min="5705" max="5705" width="56.28515625" style="16" customWidth="1"/>
    <col min="5706" max="5706" width="14" style="16" customWidth="1"/>
    <col min="5707" max="5708" width="14.5703125" style="16" customWidth="1"/>
    <col min="5709" max="5709" width="14.140625" style="16" customWidth="1"/>
    <col min="5710" max="5710" width="15.140625" style="16" customWidth="1"/>
    <col min="5711" max="5711" width="13.85546875" style="16" customWidth="1"/>
    <col min="5712" max="5713" width="14.7109375" style="16" customWidth="1"/>
    <col min="5714" max="5714" width="12.85546875" style="16" customWidth="1"/>
    <col min="5715" max="5715" width="13.5703125" style="16" customWidth="1"/>
    <col min="5716" max="5716" width="12.7109375" style="16" customWidth="1"/>
    <col min="5717" max="5717" width="13.42578125" style="16" customWidth="1"/>
    <col min="5718" max="5718" width="13.140625" style="16" customWidth="1"/>
    <col min="5719" max="5719" width="14.7109375" style="16" customWidth="1"/>
    <col min="5720" max="5720" width="14.5703125" style="16" customWidth="1"/>
    <col min="5721" max="5721" width="13" style="16" customWidth="1"/>
    <col min="5722" max="5722" width="15" style="16" customWidth="1"/>
    <col min="5723" max="5724" width="12.140625" style="16" customWidth="1"/>
    <col min="5725" max="5725" width="12" style="16" customWidth="1"/>
    <col min="5726" max="5726" width="13.5703125" style="16" customWidth="1"/>
    <col min="5727" max="5727" width="14" style="16" customWidth="1"/>
    <col min="5728" max="5728" width="12.28515625" style="16" customWidth="1"/>
    <col min="5729" max="5729" width="14.140625" style="16" customWidth="1"/>
    <col min="5730" max="5730" width="13" style="16" customWidth="1"/>
    <col min="5731" max="5731" width="13.5703125" style="16" customWidth="1"/>
    <col min="5732" max="5732" width="12.42578125" style="16" customWidth="1"/>
    <col min="5733" max="5733" width="12.5703125" style="16" customWidth="1"/>
    <col min="5734" max="5734" width="11.7109375" style="16" customWidth="1"/>
    <col min="5735" max="5735" width="13.7109375" style="16" customWidth="1"/>
    <col min="5736" max="5736" width="13.28515625" style="16" customWidth="1"/>
    <col min="5737" max="5737" width="13.140625" style="16" customWidth="1"/>
    <col min="5738" max="5738" width="12" style="16" customWidth="1"/>
    <col min="5739" max="5739" width="12.140625" style="16" customWidth="1"/>
    <col min="5740" max="5740" width="12.28515625" style="16" customWidth="1"/>
    <col min="5741" max="5741" width="12.140625" style="16" customWidth="1"/>
    <col min="5742" max="5742" width="12.5703125" style="16" customWidth="1"/>
    <col min="5743" max="5959" width="9.140625" style="16"/>
    <col min="5960" max="5960" width="25.42578125" style="16" customWidth="1"/>
    <col min="5961" max="5961" width="56.28515625" style="16" customWidth="1"/>
    <col min="5962" max="5962" width="14" style="16" customWidth="1"/>
    <col min="5963" max="5964" width="14.5703125" style="16" customWidth="1"/>
    <col min="5965" max="5965" width="14.140625" style="16" customWidth="1"/>
    <col min="5966" max="5966" width="15.140625" style="16" customWidth="1"/>
    <col min="5967" max="5967" width="13.85546875" style="16" customWidth="1"/>
    <col min="5968" max="5969" width="14.7109375" style="16" customWidth="1"/>
    <col min="5970" max="5970" width="12.85546875" style="16" customWidth="1"/>
    <col min="5971" max="5971" width="13.5703125" style="16" customWidth="1"/>
    <col min="5972" max="5972" width="12.7109375" style="16" customWidth="1"/>
    <col min="5973" max="5973" width="13.42578125" style="16" customWidth="1"/>
    <col min="5974" max="5974" width="13.140625" style="16" customWidth="1"/>
    <col min="5975" max="5975" width="14.7109375" style="16" customWidth="1"/>
    <col min="5976" max="5976" width="14.5703125" style="16" customWidth="1"/>
    <col min="5977" max="5977" width="13" style="16" customWidth="1"/>
    <col min="5978" max="5978" width="15" style="16" customWidth="1"/>
    <col min="5979" max="5980" width="12.140625" style="16" customWidth="1"/>
    <col min="5981" max="5981" width="12" style="16" customWidth="1"/>
    <col min="5982" max="5982" width="13.5703125" style="16" customWidth="1"/>
    <col min="5983" max="5983" width="14" style="16" customWidth="1"/>
    <col min="5984" max="5984" width="12.28515625" style="16" customWidth="1"/>
    <col min="5985" max="5985" width="14.140625" style="16" customWidth="1"/>
    <col min="5986" max="5986" width="13" style="16" customWidth="1"/>
    <col min="5987" max="5987" width="13.5703125" style="16" customWidth="1"/>
    <col min="5988" max="5988" width="12.42578125" style="16" customWidth="1"/>
    <col min="5989" max="5989" width="12.5703125" style="16" customWidth="1"/>
    <col min="5990" max="5990" width="11.7109375" style="16" customWidth="1"/>
    <col min="5991" max="5991" width="13.7109375" style="16" customWidth="1"/>
    <col min="5992" max="5992" width="13.28515625" style="16" customWidth="1"/>
    <col min="5993" max="5993" width="13.140625" style="16" customWidth="1"/>
    <col min="5994" max="5994" width="12" style="16" customWidth="1"/>
    <col min="5995" max="5995" width="12.140625" style="16" customWidth="1"/>
    <col min="5996" max="5996" width="12.28515625" style="16" customWidth="1"/>
    <col min="5997" max="5997" width="12.140625" style="16" customWidth="1"/>
    <col min="5998" max="5998" width="12.5703125" style="16" customWidth="1"/>
    <col min="5999" max="6215" width="9.140625" style="16"/>
    <col min="6216" max="6216" width="25.42578125" style="16" customWidth="1"/>
    <col min="6217" max="6217" width="56.28515625" style="16" customWidth="1"/>
    <col min="6218" max="6218" width="14" style="16" customWidth="1"/>
    <col min="6219" max="6220" width="14.5703125" style="16" customWidth="1"/>
    <col min="6221" max="6221" width="14.140625" style="16" customWidth="1"/>
    <col min="6222" max="6222" width="15.140625" style="16" customWidth="1"/>
    <col min="6223" max="6223" width="13.85546875" style="16" customWidth="1"/>
    <col min="6224" max="6225" width="14.7109375" style="16" customWidth="1"/>
    <col min="6226" max="6226" width="12.85546875" style="16" customWidth="1"/>
    <col min="6227" max="6227" width="13.5703125" style="16" customWidth="1"/>
    <col min="6228" max="6228" width="12.7109375" style="16" customWidth="1"/>
    <col min="6229" max="6229" width="13.42578125" style="16" customWidth="1"/>
    <col min="6230" max="6230" width="13.140625" style="16" customWidth="1"/>
    <col min="6231" max="6231" width="14.7109375" style="16" customWidth="1"/>
    <col min="6232" max="6232" width="14.5703125" style="16" customWidth="1"/>
    <col min="6233" max="6233" width="13" style="16" customWidth="1"/>
    <col min="6234" max="6234" width="15" style="16" customWidth="1"/>
    <col min="6235" max="6236" width="12.140625" style="16" customWidth="1"/>
    <col min="6237" max="6237" width="12" style="16" customWidth="1"/>
    <col min="6238" max="6238" width="13.5703125" style="16" customWidth="1"/>
    <col min="6239" max="6239" width="14" style="16" customWidth="1"/>
    <col min="6240" max="6240" width="12.28515625" style="16" customWidth="1"/>
    <col min="6241" max="6241" width="14.140625" style="16" customWidth="1"/>
    <col min="6242" max="6242" width="13" style="16" customWidth="1"/>
    <col min="6243" max="6243" width="13.5703125" style="16" customWidth="1"/>
    <col min="6244" max="6244" width="12.42578125" style="16" customWidth="1"/>
    <col min="6245" max="6245" width="12.5703125" style="16" customWidth="1"/>
    <col min="6246" max="6246" width="11.7109375" style="16" customWidth="1"/>
    <col min="6247" max="6247" width="13.7109375" style="16" customWidth="1"/>
    <col min="6248" max="6248" width="13.28515625" style="16" customWidth="1"/>
    <col min="6249" max="6249" width="13.140625" style="16" customWidth="1"/>
    <col min="6250" max="6250" width="12" style="16" customWidth="1"/>
    <col min="6251" max="6251" width="12.140625" style="16" customWidth="1"/>
    <col min="6252" max="6252" width="12.28515625" style="16" customWidth="1"/>
    <col min="6253" max="6253" width="12.140625" style="16" customWidth="1"/>
    <col min="6254" max="6254" width="12.5703125" style="16" customWidth="1"/>
    <col min="6255" max="6471" width="9.140625" style="16"/>
    <col min="6472" max="6472" width="25.42578125" style="16" customWidth="1"/>
    <col min="6473" max="6473" width="56.28515625" style="16" customWidth="1"/>
    <col min="6474" max="6474" width="14" style="16" customWidth="1"/>
    <col min="6475" max="6476" width="14.5703125" style="16" customWidth="1"/>
    <col min="6477" max="6477" width="14.140625" style="16" customWidth="1"/>
    <col min="6478" max="6478" width="15.140625" style="16" customWidth="1"/>
    <col min="6479" max="6479" width="13.85546875" style="16" customWidth="1"/>
    <col min="6480" max="6481" width="14.7109375" style="16" customWidth="1"/>
    <col min="6482" max="6482" width="12.85546875" style="16" customWidth="1"/>
    <col min="6483" max="6483" width="13.5703125" style="16" customWidth="1"/>
    <col min="6484" max="6484" width="12.7109375" style="16" customWidth="1"/>
    <col min="6485" max="6485" width="13.42578125" style="16" customWidth="1"/>
    <col min="6486" max="6486" width="13.140625" style="16" customWidth="1"/>
    <col min="6487" max="6487" width="14.7109375" style="16" customWidth="1"/>
    <col min="6488" max="6488" width="14.5703125" style="16" customWidth="1"/>
    <col min="6489" max="6489" width="13" style="16" customWidth="1"/>
    <col min="6490" max="6490" width="15" style="16" customWidth="1"/>
    <col min="6491" max="6492" width="12.140625" style="16" customWidth="1"/>
    <col min="6493" max="6493" width="12" style="16" customWidth="1"/>
    <col min="6494" max="6494" width="13.5703125" style="16" customWidth="1"/>
    <col min="6495" max="6495" width="14" style="16" customWidth="1"/>
    <col min="6496" max="6496" width="12.28515625" style="16" customWidth="1"/>
    <col min="6497" max="6497" width="14.140625" style="16" customWidth="1"/>
    <col min="6498" max="6498" width="13" style="16" customWidth="1"/>
    <col min="6499" max="6499" width="13.5703125" style="16" customWidth="1"/>
    <col min="6500" max="6500" width="12.42578125" style="16" customWidth="1"/>
    <col min="6501" max="6501" width="12.5703125" style="16" customWidth="1"/>
    <col min="6502" max="6502" width="11.7109375" style="16" customWidth="1"/>
    <col min="6503" max="6503" width="13.7109375" style="16" customWidth="1"/>
    <col min="6504" max="6504" width="13.28515625" style="16" customWidth="1"/>
    <col min="6505" max="6505" width="13.140625" style="16" customWidth="1"/>
    <col min="6506" max="6506" width="12" style="16" customWidth="1"/>
    <col min="6507" max="6507" width="12.140625" style="16" customWidth="1"/>
    <col min="6508" max="6508" width="12.28515625" style="16" customWidth="1"/>
    <col min="6509" max="6509" width="12.140625" style="16" customWidth="1"/>
    <col min="6510" max="6510" width="12.5703125" style="16" customWidth="1"/>
    <col min="6511" max="6727" width="9.140625" style="16"/>
    <col min="6728" max="6728" width="25.42578125" style="16" customWidth="1"/>
    <col min="6729" max="6729" width="56.28515625" style="16" customWidth="1"/>
    <col min="6730" max="6730" width="14" style="16" customWidth="1"/>
    <col min="6731" max="6732" width="14.5703125" style="16" customWidth="1"/>
    <col min="6733" max="6733" width="14.140625" style="16" customWidth="1"/>
    <col min="6734" max="6734" width="15.140625" style="16" customWidth="1"/>
    <col min="6735" max="6735" width="13.85546875" style="16" customWidth="1"/>
    <col min="6736" max="6737" width="14.7109375" style="16" customWidth="1"/>
    <col min="6738" max="6738" width="12.85546875" style="16" customWidth="1"/>
    <col min="6739" max="6739" width="13.5703125" style="16" customWidth="1"/>
    <col min="6740" max="6740" width="12.7109375" style="16" customWidth="1"/>
    <col min="6741" max="6741" width="13.42578125" style="16" customWidth="1"/>
    <col min="6742" max="6742" width="13.140625" style="16" customWidth="1"/>
    <col min="6743" max="6743" width="14.7109375" style="16" customWidth="1"/>
    <col min="6744" max="6744" width="14.5703125" style="16" customWidth="1"/>
    <col min="6745" max="6745" width="13" style="16" customWidth="1"/>
    <col min="6746" max="6746" width="15" style="16" customWidth="1"/>
    <col min="6747" max="6748" width="12.140625" style="16" customWidth="1"/>
    <col min="6749" max="6749" width="12" style="16" customWidth="1"/>
    <col min="6750" max="6750" width="13.5703125" style="16" customWidth="1"/>
    <col min="6751" max="6751" width="14" style="16" customWidth="1"/>
    <col min="6752" max="6752" width="12.28515625" style="16" customWidth="1"/>
    <col min="6753" max="6753" width="14.140625" style="16" customWidth="1"/>
    <col min="6754" max="6754" width="13" style="16" customWidth="1"/>
    <col min="6755" max="6755" width="13.5703125" style="16" customWidth="1"/>
    <col min="6756" max="6756" width="12.42578125" style="16" customWidth="1"/>
    <col min="6757" max="6757" width="12.5703125" style="16" customWidth="1"/>
    <col min="6758" max="6758" width="11.7109375" style="16" customWidth="1"/>
    <col min="6759" max="6759" width="13.7109375" style="16" customWidth="1"/>
    <col min="6760" max="6760" width="13.28515625" style="16" customWidth="1"/>
    <col min="6761" max="6761" width="13.140625" style="16" customWidth="1"/>
    <col min="6762" max="6762" width="12" style="16" customWidth="1"/>
    <col min="6763" max="6763" width="12.140625" style="16" customWidth="1"/>
    <col min="6764" max="6764" width="12.28515625" style="16" customWidth="1"/>
    <col min="6765" max="6765" width="12.140625" style="16" customWidth="1"/>
    <col min="6766" max="6766" width="12.5703125" style="16" customWidth="1"/>
    <col min="6767" max="6983" width="9.140625" style="16"/>
    <col min="6984" max="6984" width="25.42578125" style="16" customWidth="1"/>
    <col min="6985" max="6985" width="56.28515625" style="16" customWidth="1"/>
    <col min="6986" max="6986" width="14" style="16" customWidth="1"/>
    <col min="6987" max="6988" width="14.5703125" style="16" customWidth="1"/>
    <col min="6989" max="6989" width="14.140625" style="16" customWidth="1"/>
    <col min="6990" max="6990" width="15.140625" style="16" customWidth="1"/>
    <col min="6991" max="6991" width="13.85546875" style="16" customWidth="1"/>
    <col min="6992" max="6993" width="14.7109375" style="16" customWidth="1"/>
    <col min="6994" max="6994" width="12.85546875" style="16" customWidth="1"/>
    <col min="6995" max="6995" width="13.5703125" style="16" customWidth="1"/>
    <col min="6996" max="6996" width="12.7109375" style="16" customWidth="1"/>
    <col min="6997" max="6997" width="13.42578125" style="16" customWidth="1"/>
    <col min="6998" max="6998" width="13.140625" style="16" customWidth="1"/>
    <col min="6999" max="6999" width="14.7109375" style="16" customWidth="1"/>
    <col min="7000" max="7000" width="14.5703125" style="16" customWidth="1"/>
    <col min="7001" max="7001" width="13" style="16" customWidth="1"/>
    <col min="7002" max="7002" width="15" style="16" customWidth="1"/>
    <col min="7003" max="7004" width="12.140625" style="16" customWidth="1"/>
    <col min="7005" max="7005" width="12" style="16" customWidth="1"/>
    <col min="7006" max="7006" width="13.5703125" style="16" customWidth="1"/>
    <col min="7007" max="7007" width="14" style="16" customWidth="1"/>
    <col min="7008" max="7008" width="12.28515625" style="16" customWidth="1"/>
    <col min="7009" max="7009" width="14.140625" style="16" customWidth="1"/>
    <col min="7010" max="7010" width="13" style="16" customWidth="1"/>
    <col min="7011" max="7011" width="13.5703125" style="16" customWidth="1"/>
    <col min="7012" max="7012" width="12.42578125" style="16" customWidth="1"/>
    <col min="7013" max="7013" width="12.5703125" style="16" customWidth="1"/>
    <col min="7014" max="7014" width="11.7109375" style="16" customWidth="1"/>
    <col min="7015" max="7015" width="13.7109375" style="16" customWidth="1"/>
    <col min="7016" max="7016" width="13.28515625" style="16" customWidth="1"/>
    <col min="7017" max="7017" width="13.140625" style="16" customWidth="1"/>
    <col min="7018" max="7018" width="12" style="16" customWidth="1"/>
    <col min="7019" max="7019" width="12.140625" style="16" customWidth="1"/>
    <col min="7020" max="7020" width="12.28515625" style="16" customWidth="1"/>
    <col min="7021" max="7021" width="12.140625" style="16" customWidth="1"/>
    <col min="7022" max="7022" width="12.5703125" style="16" customWidth="1"/>
    <col min="7023" max="7239" width="9.140625" style="16"/>
    <col min="7240" max="7240" width="25.42578125" style="16" customWidth="1"/>
    <col min="7241" max="7241" width="56.28515625" style="16" customWidth="1"/>
    <col min="7242" max="7242" width="14" style="16" customWidth="1"/>
    <col min="7243" max="7244" width="14.5703125" style="16" customWidth="1"/>
    <col min="7245" max="7245" width="14.140625" style="16" customWidth="1"/>
    <col min="7246" max="7246" width="15.140625" style="16" customWidth="1"/>
    <col min="7247" max="7247" width="13.85546875" style="16" customWidth="1"/>
    <col min="7248" max="7249" width="14.7109375" style="16" customWidth="1"/>
    <col min="7250" max="7250" width="12.85546875" style="16" customWidth="1"/>
    <col min="7251" max="7251" width="13.5703125" style="16" customWidth="1"/>
    <col min="7252" max="7252" width="12.7109375" style="16" customWidth="1"/>
    <col min="7253" max="7253" width="13.42578125" style="16" customWidth="1"/>
    <col min="7254" max="7254" width="13.140625" style="16" customWidth="1"/>
    <col min="7255" max="7255" width="14.7109375" style="16" customWidth="1"/>
    <col min="7256" max="7256" width="14.5703125" style="16" customWidth="1"/>
    <col min="7257" max="7257" width="13" style="16" customWidth="1"/>
    <col min="7258" max="7258" width="15" style="16" customWidth="1"/>
    <col min="7259" max="7260" width="12.140625" style="16" customWidth="1"/>
    <col min="7261" max="7261" width="12" style="16" customWidth="1"/>
    <col min="7262" max="7262" width="13.5703125" style="16" customWidth="1"/>
    <col min="7263" max="7263" width="14" style="16" customWidth="1"/>
    <col min="7264" max="7264" width="12.28515625" style="16" customWidth="1"/>
    <col min="7265" max="7265" width="14.140625" style="16" customWidth="1"/>
    <col min="7266" max="7266" width="13" style="16" customWidth="1"/>
    <col min="7267" max="7267" width="13.5703125" style="16" customWidth="1"/>
    <col min="7268" max="7268" width="12.42578125" style="16" customWidth="1"/>
    <col min="7269" max="7269" width="12.5703125" style="16" customWidth="1"/>
    <col min="7270" max="7270" width="11.7109375" style="16" customWidth="1"/>
    <col min="7271" max="7271" width="13.7109375" style="16" customWidth="1"/>
    <col min="7272" max="7272" width="13.28515625" style="16" customWidth="1"/>
    <col min="7273" max="7273" width="13.140625" style="16" customWidth="1"/>
    <col min="7274" max="7274" width="12" style="16" customWidth="1"/>
    <col min="7275" max="7275" width="12.140625" style="16" customWidth="1"/>
    <col min="7276" max="7276" width="12.28515625" style="16" customWidth="1"/>
    <col min="7277" max="7277" width="12.140625" style="16" customWidth="1"/>
    <col min="7278" max="7278" width="12.5703125" style="16" customWidth="1"/>
    <col min="7279" max="7495" width="9.140625" style="16"/>
    <col min="7496" max="7496" width="25.42578125" style="16" customWidth="1"/>
    <col min="7497" max="7497" width="56.28515625" style="16" customWidth="1"/>
    <col min="7498" max="7498" width="14" style="16" customWidth="1"/>
    <col min="7499" max="7500" width="14.5703125" style="16" customWidth="1"/>
    <col min="7501" max="7501" width="14.140625" style="16" customWidth="1"/>
    <col min="7502" max="7502" width="15.140625" style="16" customWidth="1"/>
    <col min="7503" max="7503" width="13.85546875" style="16" customWidth="1"/>
    <col min="7504" max="7505" width="14.7109375" style="16" customWidth="1"/>
    <col min="7506" max="7506" width="12.85546875" style="16" customWidth="1"/>
    <col min="7507" max="7507" width="13.5703125" style="16" customWidth="1"/>
    <col min="7508" max="7508" width="12.7109375" style="16" customWidth="1"/>
    <col min="7509" max="7509" width="13.42578125" style="16" customWidth="1"/>
    <col min="7510" max="7510" width="13.140625" style="16" customWidth="1"/>
    <col min="7511" max="7511" width="14.7109375" style="16" customWidth="1"/>
    <col min="7512" max="7512" width="14.5703125" style="16" customWidth="1"/>
    <col min="7513" max="7513" width="13" style="16" customWidth="1"/>
    <col min="7514" max="7514" width="15" style="16" customWidth="1"/>
    <col min="7515" max="7516" width="12.140625" style="16" customWidth="1"/>
    <col min="7517" max="7517" width="12" style="16" customWidth="1"/>
    <col min="7518" max="7518" width="13.5703125" style="16" customWidth="1"/>
    <col min="7519" max="7519" width="14" style="16" customWidth="1"/>
    <col min="7520" max="7520" width="12.28515625" style="16" customWidth="1"/>
    <col min="7521" max="7521" width="14.140625" style="16" customWidth="1"/>
    <col min="7522" max="7522" width="13" style="16" customWidth="1"/>
    <col min="7523" max="7523" width="13.5703125" style="16" customWidth="1"/>
    <col min="7524" max="7524" width="12.42578125" style="16" customWidth="1"/>
    <col min="7525" max="7525" width="12.5703125" style="16" customWidth="1"/>
    <col min="7526" max="7526" width="11.7109375" style="16" customWidth="1"/>
    <col min="7527" max="7527" width="13.7109375" style="16" customWidth="1"/>
    <col min="7528" max="7528" width="13.28515625" style="16" customWidth="1"/>
    <col min="7529" max="7529" width="13.140625" style="16" customWidth="1"/>
    <col min="7530" max="7530" width="12" style="16" customWidth="1"/>
    <col min="7531" max="7531" width="12.140625" style="16" customWidth="1"/>
    <col min="7532" max="7532" width="12.28515625" style="16" customWidth="1"/>
    <col min="7533" max="7533" width="12.140625" style="16" customWidth="1"/>
    <col min="7534" max="7534" width="12.5703125" style="16" customWidth="1"/>
    <col min="7535" max="7751" width="9.140625" style="16"/>
    <col min="7752" max="7752" width="25.42578125" style="16" customWidth="1"/>
    <col min="7753" max="7753" width="56.28515625" style="16" customWidth="1"/>
    <col min="7754" max="7754" width="14" style="16" customWidth="1"/>
    <col min="7755" max="7756" width="14.5703125" style="16" customWidth="1"/>
    <col min="7757" max="7757" width="14.140625" style="16" customWidth="1"/>
    <col min="7758" max="7758" width="15.140625" style="16" customWidth="1"/>
    <col min="7759" max="7759" width="13.85546875" style="16" customWidth="1"/>
    <col min="7760" max="7761" width="14.7109375" style="16" customWidth="1"/>
    <col min="7762" max="7762" width="12.85546875" style="16" customWidth="1"/>
    <col min="7763" max="7763" width="13.5703125" style="16" customWidth="1"/>
    <col min="7764" max="7764" width="12.7109375" style="16" customWidth="1"/>
    <col min="7765" max="7765" width="13.42578125" style="16" customWidth="1"/>
    <col min="7766" max="7766" width="13.140625" style="16" customWidth="1"/>
    <col min="7767" max="7767" width="14.7109375" style="16" customWidth="1"/>
    <col min="7768" max="7768" width="14.5703125" style="16" customWidth="1"/>
    <col min="7769" max="7769" width="13" style="16" customWidth="1"/>
    <col min="7770" max="7770" width="15" style="16" customWidth="1"/>
    <col min="7771" max="7772" width="12.140625" style="16" customWidth="1"/>
    <col min="7773" max="7773" width="12" style="16" customWidth="1"/>
    <col min="7774" max="7774" width="13.5703125" style="16" customWidth="1"/>
    <col min="7775" max="7775" width="14" style="16" customWidth="1"/>
    <col min="7776" max="7776" width="12.28515625" style="16" customWidth="1"/>
    <col min="7777" max="7777" width="14.140625" style="16" customWidth="1"/>
    <col min="7778" max="7778" width="13" style="16" customWidth="1"/>
    <col min="7779" max="7779" width="13.5703125" style="16" customWidth="1"/>
    <col min="7780" max="7780" width="12.42578125" style="16" customWidth="1"/>
    <col min="7781" max="7781" width="12.5703125" style="16" customWidth="1"/>
    <col min="7782" max="7782" width="11.7109375" style="16" customWidth="1"/>
    <col min="7783" max="7783" width="13.7109375" style="16" customWidth="1"/>
    <col min="7784" max="7784" width="13.28515625" style="16" customWidth="1"/>
    <col min="7785" max="7785" width="13.140625" style="16" customWidth="1"/>
    <col min="7786" max="7786" width="12" style="16" customWidth="1"/>
    <col min="7787" max="7787" width="12.140625" style="16" customWidth="1"/>
    <col min="7788" max="7788" width="12.28515625" style="16" customWidth="1"/>
    <col min="7789" max="7789" width="12.140625" style="16" customWidth="1"/>
    <col min="7790" max="7790" width="12.5703125" style="16" customWidth="1"/>
    <col min="7791" max="8007" width="9.140625" style="16"/>
    <col min="8008" max="8008" width="25.42578125" style="16" customWidth="1"/>
    <col min="8009" max="8009" width="56.28515625" style="16" customWidth="1"/>
    <col min="8010" max="8010" width="14" style="16" customWidth="1"/>
    <col min="8011" max="8012" width="14.5703125" style="16" customWidth="1"/>
    <col min="8013" max="8013" width="14.140625" style="16" customWidth="1"/>
    <col min="8014" max="8014" width="15.140625" style="16" customWidth="1"/>
    <col min="8015" max="8015" width="13.85546875" style="16" customWidth="1"/>
    <col min="8016" max="8017" width="14.7109375" style="16" customWidth="1"/>
    <col min="8018" max="8018" width="12.85546875" style="16" customWidth="1"/>
    <col min="8019" max="8019" width="13.5703125" style="16" customWidth="1"/>
    <col min="8020" max="8020" width="12.7109375" style="16" customWidth="1"/>
    <col min="8021" max="8021" width="13.42578125" style="16" customWidth="1"/>
    <col min="8022" max="8022" width="13.140625" style="16" customWidth="1"/>
    <col min="8023" max="8023" width="14.7109375" style="16" customWidth="1"/>
    <col min="8024" max="8024" width="14.5703125" style="16" customWidth="1"/>
    <col min="8025" max="8025" width="13" style="16" customWidth="1"/>
    <col min="8026" max="8026" width="15" style="16" customWidth="1"/>
    <col min="8027" max="8028" width="12.140625" style="16" customWidth="1"/>
    <col min="8029" max="8029" width="12" style="16" customWidth="1"/>
    <col min="8030" max="8030" width="13.5703125" style="16" customWidth="1"/>
    <col min="8031" max="8031" width="14" style="16" customWidth="1"/>
    <col min="8032" max="8032" width="12.28515625" style="16" customWidth="1"/>
    <col min="8033" max="8033" width="14.140625" style="16" customWidth="1"/>
    <col min="8034" max="8034" width="13" style="16" customWidth="1"/>
    <col min="8035" max="8035" width="13.5703125" style="16" customWidth="1"/>
    <col min="8036" max="8036" width="12.42578125" style="16" customWidth="1"/>
    <col min="8037" max="8037" width="12.5703125" style="16" customWidth="1"/>
    <col min="8038" max="8038" width="11.7109375" style="16" customWidth="1"/>
    <col min="8039" max="8039" width="13.7109375" style="16" customWidth="1"/>
    <col min="8040" max="8040" width="13.28515625" style="16" customWidth="1"/>
    <col min="8041" max="8041" width="13.140625" style="16" customWidth="1"/>
    <col min="8042" max="8042" width="12" style="16" customWidth="1"/>
    <col min="8043" max="8043" width="12.140625" style="16" customWidth="1"/>
    <col min="8044" max="8044" width="12.28515625" style="16" customWidth="1"/>
    <col min="8045" max="8045" width="12.140625" style="16" customWidth="1"/>
    <col min="8046" max="8046" width="12.5703125" style="16" customWidth="1"/>
    <col min="8047" max="8263" width="9.140625" style="16"/>
    <col min="8264" max="8264" width="25.42578125" style="16" customWidth="1"/>
    <col min="8265" max="8265" width="56.28515625" style="16" customWidth="1"/>
    <col min="8266" max="8266" width="14" style="16" customWidth="1"/>
    <col min="8267" max="8268" width="14.5703125" style="16" customWidth="1"/>
    <col min="8269" max="8269" width="14.140625" style="16" customWidth="1"/>
    <col min="8270" max="8270" width="15.140625" style="16" customWidth="1"/>
    <col min="8271" max="8271" width="13.85546875" style="16" customWidth="1"/>
    <col min="8272" max="8273" width="14.7109375" style="16" customWidth="1"/>
    <col min="8274" max="8274" width="12.85546875" style="16" customWidth="1"/>
    <col min="8275" max="8275" width="13.5703125" style="16" customWidth="1"/>
    <col min="8276" max="8276" width="12.7109375" style="16" customWidth="1"/>
    <col min="8277" max="8277" width="13.42578125" style="16" customWidth="1"/>
    <col min="8278" max="8278" width="13.140625" style="16" customWidth="1"/>
    <col min="8279" max="8279" width="14.7109375" style="16" customWidth="1"/>
    <col min="8280" max="8280" width="14.5703125" style="16" customWidth="1"/>
    <col min="8281" max="8281" width="13" style="16" customWidth="1"/>
    <col min="8282" max="8282" width="15" style="16" customWidth="1"/>
    <col min="8283" max="8284" width="12.140625" style="16" customWidth="1"/>
    <col min="8285" max="8285" width="12" style="16" customWidth="1"/>
    <col min="8286" max="8286" width="13.5703125" style="16" customWidth="1"/>
    <col min="8287" max="8287" width="14" style="16" customWidth="1"/>
    <col min="8288" max="8288" width="12.28515625" style="16" customWidth="1"/>
    <col min="8289" max="8289" width="14.140625" style="16" customWidth="1"/>
    <col min="8290" max="8290" width="13" style="16" customWidth="1"/>
    <col min="8291" max="8291" width="13.5703125" style="16" customWidth="1"/>
    <col min="8292" max="8292" width="12.42578125" style="16" customWidth="1"/>
    <col min="8293" max="8293" width="12.5703125" style="16" customWidth="1"/>
    <col min="8294" max="8294" width="11.7109375" style="16" customWidth="1"/>
    <col min="8295" max="8295" width="13.7109375" style="16" customWidth="1"/>
    <col min="8296" max="8296" width="13.28515625" style="16" customWidth="1"/>
    <col min="8297" max="8297" width="13.140625" style="16" customWidth="1"/>
    <col min="8298" max="8298" width="12" style="16" customWidth="1"/>
    <col min="8299" max="8299" width="12.140625" style="16" customWidth="1"/>
    <col min="8300" max="8300" width="12.28515625" style="16" customWidth="1"/>
    <col min="8301" max="8301" width="12.140625" style="16" customWidth="1"/>
    <col min="8302" max="8302" width="12.5703125" style="16" customWidth="1"/>
    <col min="8303" max="8519" width="9.140625" style="16"/>
    <col min="8520" max="8520" width="25.42578125" style="16" customWidth="1"/>
    <col min="8521" max="8521" width="56.28515625" style="16" customWidth="1"/>
    <col min="8522" max="8522" width="14" style="16" customWidth="1"/>
    <col min="8523" max="8524" width="14.5703125" style="16" customWidth="1"/>
    <col min="8525" max="8525" width="14.140625" style="16" customWidth="1"/>
    <col min="8526" max="8526" width="15.140625" style="16" customWidth="1"/>
    <col min="8527" max="8527" width="13.85546875" style="16" customWidth="1"/>
    <col min="8528" max="8529" width="14.7109375" style="16" customWidth="1"/>
    <col min="8530" max="8530" width="12.85546875" style="16" customWidth="1"/>
    <col min="8531" max="8531" width="13.5703125" style="16" customWidth="1"/>
    <col min="8532" max="8532" width="12.7109375" style="16" customWidth="1"/>
    <col min="8533" max="8533" width="13.42578125" style="16" customWidth="1"/>
    <col min="8534" max="8534" width="13.140625" style="16" customWidth="1"/>
    <col min="8535" max="8535" width="14.7109375" style="16" customWidth="1"/>
    <col min="8536" max="8536" width="14.5703125" style="16" customWidth="1"/>
    <col min="8537" max="8537" width="13" style="16" customWidth="1"/>
    <col min="8538" max="8538" width="15" style="16" customWidth="1"/>
    <col min="8539" max="8540" width="12.140625" style="16" customWidth="1"/>
    <col min="8541" max="8541" width="12" style="16" customWidth="1"/>
    <col min="8542" max="8542" width="13.5703125" style="16" customWidth="1"/>
    <col min="8543" max="8543" width="14" style="16" customWidth="1"/>
    <col min="8544" max="8544" width="12.28515625" style="16" customWidth="1"/>
    <col min="8545" max="8545" width="14.140625" style="16" customWidth="1"/>
    <col min="8546" max="8546" width="13" style="16" customWidth="1"/>
    <col min="8547" max="8547" width="13.5703125" style="16" customWidth="1"/>
    <col min="8548" max="8548" width="12.42578125" style="16" customWidth="1"/>
    <col min="8549" max="8549" width="12.5703125" style="16" customWidth="1"/>
    <col min="8550" max="8550" width="11.7109375" style="16" customWidth="1"/>
    <col min="8551" max="8551" width="13.7109375" style="16" customWidth="1"/>
    <col min="8552" max="8552" width="13.28515625" style="16" customWidth="1"/>
    <col min="8553" max="8553" width="13.140625" style="16" customWidth="1"/>
    <col min="8554" max="8554" width="12" style="16" customWidth="1"/>
    <col min="8555" max="8555" width="12.140625" style="16" customWidth="1"/>
    <col min="8556" max="8556" width="12.28515625" style="16" customWidth="1"/>
    <col min="8557" max="8557" width="12.140625" style="16" customWidth="1"/>
    <col min="8558" max="8558" width="12.5703125" style="16" customWidth="1"/>
    <col min="8559" max="8775" width="9.140625" style="16"/>
    <col min="8776" max="8776" width="25.42578125" style="16" customWidth="1"/>
    <col min="8777" max="8777" width="56.28515625" style="16" customWidth="1"/>
    <col min="8778" max="8778" width="14" style="16" customWidth="1"/>
    <col min="8779" max="8780" width="14.5703125" style="16" customWidth="1"/>
    <col min="8781" max="8781" width="14.140625" style="16" customWidth="1"/>
    <col min="8782" max="8782" width="15.140625" style="16" customWidth="1"/>
    <col min="8783" max="8783" width="13.85546875" style="16" customWidth="1"/>
    <col min="8784" max="8785" width="14.7109375" style="16" customWidth="1"/>
    <col min="8786" max="8786" width="12.85546875" style="16" customWidth="1"/>
    <col min="8787" max="8787" width="13.5703125" style="16" customWidth="1"/>
    <col min="8788" max="8788" width="12.7109375" style="16" customWidth="1"/>
    <col min="8789" max="8789" width="13.42578125" style="16" customWidth="1"/>
    <col min="8790" max="8790" width="13.140625" style="16" customWidth="1"/>
    <col min="8791" max="8791" width="14.7109375" style="16" customWidth="1"/>
    <col min="8792" max="8792" width="14.5703125" style="16" customWidth="1"/>
    <col min="8793" max="8793" width="13" style="16" customWidth="1"/>
    <col min="8794" max="8794" width="15" style="16" customWidth="1"/>
    <col min="8795" max="8796" width="12.140625" style="16" customWidth="1"/>
    <col min="8797" max="8797" width="12" style="16" customWidth="1"/>
    <col min="8798" max="8798" width="13.5703125" style="16" customWidth="1"/>
    <col min="8799" max="8799" width="14" style="16" customWidth="1"/>
    <col min="8800" max="8800" width="12.28515625" style="16" customWidth="1"/>
    <col min="8801" max="8801" width="14.140625" style="16" customWidth="1"/>
    <col min="8802" max="8802" width="13" style="16" customWidth="1"/>
    <col min="8803" max="8803" width="13.5703125" style="16" customWidth="1"/>
    <col min="8804" max="8804" width="12.42578125" style="16" customWidth="1"/>
    <col min="8805" max="8805" width="12.5703125" style="16" customWidth="1"/>
    <col min="8806" max="8806" width="11.7109375" style="16" customWidth="1"/>
    <col min="8807" max="8807" width="13.7109375" style="16" customWidth="1"/>
    <col min="8808" max="8808" width="13.28515625" style="16" customWidth="1"/>
    <col min="8809" max="8809" width="13.140625" style="16" customWidth="1"/>
    <col min="8810" max="8810" width="12" style="16" customWidth="1"/>
    <col min="8811" max="8811" width="12.140625" style="16" customWidth="1"/>
    <col min="8812" max="8812" width="12.28515625" style="16" customWidth="1"/>
    <col min="8813" max="8813" width="12.140625" style="16" customWidth="1"/>
    <col min="8814" max="8814" width="12.5703125" style="16" customWidth="1"/>
    <col min="8815" max="9031" width="9.140625" style="16"/>
    <col min="9032" max="9032" width="25.42578125" style="16" customWidth="1"/>
    <col min="9033" max="9033" width="56.28515625" style="16" customWidth="1"/>
    <col min="9034" max="9034" width="14" style="16" customWidth="1"/>
    <col min="9035" max="9036" width="14.5703125" style="16" customWidth="1"/>
    <col min="9037" max="9037" width="14.140625" style="16" customWidth="1"/>
    <col min="9038" max="9038" width="15.140625" style="16" customWidth="1"/>
    <col min="9039" max="9039" width="13.85546875" style="16" customWidth="1"/>
    <col min="9040" max="9041" width="14.7109375" style="16" customWidth="1"/>
    <col min="9042" max="9042" width="12.85546875" style="16" customWidth="1"/>
    <col min="9043" max="9043" width="13.5703125" style="16" customWidth="1"/>
    <col min="9044" max="9044" width="12.7109375" style="16" customWidth="1"/>
    <col min="9045" max="9045" width="13.42578125" style="16" customWidth="1"/>
    <col min="9046" max="9046" width="13.140625" style="16" customWidth="1"/>
    <col min="9047" max="9047" width="14.7109375" style="16" customWidth="1"/>
    <col min="9048" max="9048" width="14.5703125" style="16" customWidth="1"/>
    <col min="9049" max="9049" width="13" style="16" customWidth="1"/>
    <col min="9050" max="9050" width="15" style="16" customWidth="1"/>
    <col min="9051" max="9052" width="12.140625" style="16" customWidth="1"/>
    <col min="9053" max="9053" width="12" style="16" customWidth="1"/>
    <col min="9054" max="9054" width="13.5703125" style="16" customWidth="1"/>
    <col min="9055" max="9055" width="14" style="16" customWidth="1"/>
    <col min="9056" max="9056" width="12.28515625" style="16" customWidth="1"/>
    <col min="9057" max="9057" width="14.140625" style="16" customWidth="1"/>
    <col min="9058" max="9058" width="13" style="16" customWidth="1"/>
    <col min="9059" max="9059" width="13.5703125" style="16" customWidth="1"/>
    <col min="9060" max="9060" width="12.42578125" style="16" customWidth="1"/>
    <col min="9061" max="9061" width="12.5703125" style="16" customWidth="1"/>
    <col min="9062" max="9062" width="11.7109375" style="16" customWidth="1"/>
    <col min="9063" max="9063" width="13.7109375" style="16" customWidth="1"/>
    <col min="9064" max="9064" width="13.28515625" style="16" customWidth="1"/>
    <col min="9065" max="9065" width="13.140625" style="16" customWidth="1"/>
    <col min="9066" max="9066" width="12" style="16" customWidth="1"/>
    <col min="9067" max="9067" width="12.140625" style="16" customWidth="1"/>
    <col min="9068" max="9068" width="12.28515625" style="16" customWidth="1"/>
    <col min="9069" max="9069" width="12.140625" style="16" customWidth="1"/>
    <col min="9070" max="9070" width="12.5703125" style="16" customWidth="1"/>
    <col min="9071" max="9287" width="9.140625" style="16"/>
    <col min="9288" max="9288" width="25.42578125" style="16" customWidth="1"/>
    <col min="9289" max="9289" width="56.28515625" style="16" customWidth="1"/>
    <col min="9290" max="9290" width="14" style="16" customWidth="1"/>
    <col min="9291" max="9292" width="14.5703125" style="16" customWidth="1"/>
    <col min="9293" max="9293" width="14.140625" style="16" customWidth="1"/>
    <col min="9294" max="9294" width="15.140625" style="16" customWidth="1"/>
    <col min="9295" max="9295" width="13.85546875" style="16" customWidth="1"/>
    <col min="9296" max="9297" width="14.7109375" style="16" customWidth="1"/>
    <col min="9298" max="9298" width="12.85546875" style="16" customWidth="1"/>
    <col min="9299" max="9299" width="13.5703125" style="16" customWidth="1"/>
    <col min="9300" max="9300" width="12.7109375" style="16" customWidth="1"/>
    <col min="9301" max="9301" width="13.42578125" style="16" customWidth="1"/>
    <col min="9302" max="9302" width="13.140625" style="16" customWidth="1"/>
    <col min="9303" max="9303" width="14.7109375" style="16" customWidth="1"/>
    <col min="9304" max="9304" width="14.5703125" style="16" customWidth="1"/>
    <col min="9305" max="9305" width="13" style="16" customWidth="1"/>
    <col min="9306" max="9306" width="15" style="16" customWidth="1"/>
    <col min="9307" max="9308" width="12.140625" style="16" customWidth="1"/>
    <col min="9309" max="9309" width="12" style="16" customWidth="1"/>
    <col min="9310" max="9310" width="13.5703125" style="16" customWidth="1"/>
    <col min="9311" max="9311" width="14" style="16" customWidth="1"/>
    <col min="9312" max="9312" width="12.28515625" style="16" customWidth="1"/>
    <col min="9313" max="9313" width="14.140625" style="16" customWidth="1"/>
    <col min="9314" max="9314" width="13" style="16" customWidth="1"/>
    <col min="9315" max="9315" width="13.5703125" style="16" customWidth="1"/>
    <col min="9316" max="9316" width="12.42578125" style="16" customWidth="1"/>
    <col min="9317" max="9317" width="12.5703125" style="16" customWidth="1"/>
    <col min="9318" max="9318" width="11.7109375" style="16" customWidth="1"/>
    <col min="9319" max="9319" width="13.7109375" style="16" customWidth="1"/>
    <col min="9320" max="9320" width="13.28515625" style="16" customWidth="1"/>
    <col min="9321" max="9321" width="13.140625" style="16" customWidth="1"/>
    <col min="9322" max="9322" width="12" style="16" customWidth="1"/>
    <col min="9323" max="9323" width="12.140625" style="16" customWidth="1"/>
    <col min="9324" max="9324" width="12.28515625" style="16" customWidth="1"/>
    <col min="9325" max="9325" width="12.140625" style="16" customWidth="1"/>
    <col min="9326" max="9326" width="12.5703125" style="16" customWidth="1"/>
    <col min="9327" max="9543" width="9.140625" style="16"/>
    <col min="9544" max="9544" width="25.42578125" style="16" customWidth="1"/>
    <col min="9545" max="9545" width="56.28515625" style="16" customWidth="1"/>
    <col min="9546" max="9546" width="14" style="16" customWidth="1"/>
    <col min="9547" max="9548" width="14.5703125" style="16" customWidth="1"/>
    <col min="9549" max="9549" width="14.140625" style="16" customWidth="1"/>
    <col min="9550" max="9550" width="15.140625" style="16" customWidth="1"/>
    <col min="9551" max="9551" width="13.85546875" style="16" customWidth="1"/>
    <col min="9552" max="9553" width="14.7109375" style="16" customWidth="1"/>
    <col min="9554" max="9554" width="12.85546875" style="16" customWidth="1"/>
    <col min="9555" max="9555" width="13.5703125" style="16" customWidth="1"/>
    <col min="9556" max="9556" width="12.7109375" style="16" customWidth="1"/>
    <col min="9557" max="9557" width="13.42578125" style="16" customWidth="1"/>
    <col min="9558" max="9558" width="13.140625" style="16" customWidth="1"/>
    <col min="9559" max="9559" width="14.7109375" style="16" customWidth="1"/>
    <col min="9560" max="9560" width="14.5703125" style="16" customWidth="1"/>
    <col min="9561" max="9561" width="13" style="16" customWidth="1"/>
    <col min="9562" max="9562" width="15" style="16" customWidth="1"/>
    <col min="9563" max="9564" width="12.140625" style="16" customWidth="1"/>
    <col min="9565" max="9565" width="12" style="16" customWidth="1"/>
    <col min="9566" max="9566" width="13.5703125" style="16" customWidth="1"/>
    <col min="9567" max="9567" width="14" style="16" customWidth="1"/>
    <col min="9568" max="9568" width="12.28515625" style="16" customWidth="1"/>
    <col min="9569" max="9569" width="14.140625" style="16" customWidth="1"/>
    <col min="9570" max="9570" width="13" style="16" customWidth="1"/>
    <col min="9571" max="9571" width="13.5703125" style="16" customWidth="1"/>
    <col min="9572" max="9572" width="12.42578125" style="16" customWidth="1"/>
    <col min="9573" max="9573" width="12.5703125" style="16" customWidth="1"/>
    <col min="9574" max="9574" width="11.7109375" style="16" customWidth="1"/>
    <col min="9575" max="9575" width="13.7109375" style="16" customWidth="1"/>
    <col min="9576" max="9576" width="13.28515625" style="16" customWidth="1"/>
    <col min="9577" max="9577" width="13.140625" style="16" customWidth="1"/>
    <col min="9578" max="9578" width="12" style="16" customWidth="1"/>
    <col min="9579" max="9579" width="12.140625" style="16" customWidth="1"/>
    <col min="9580" max="9580" width="12.28515625" style="16" customWidth="1"/>
    <col min="9581" max="9581" width="12.140625" style="16" customWidth="1"/>
    <col min="9582" max="9582" width="12.5703125" style="16" customWidth="1"/>
    <col min="9583" max="9799" width="9.140625" style="16"/>
    <col min="9800" max="9800" width="25.42578125" style="16" customWidth="1"/>
    <col min="9801" max="9801" width="56.28515625" style="16" customWidth="1"/>
    <col min="9802" max="9802" width="14" style="16" customWidth="1"/>
    <col min="9803" max="9804" width="14.5703125" style="16" customWidth="1"/>
    <col min="9805" max="9805" width="14.140625" style="16" customWidth="1"/>
    <col min="9806" max="9806" width="15.140625" style="16" customWidth="1"/>
    <col min="9807" max="9807" width="13.85546875" style="16" customWidth="1"/>
    <col min="9808" max="9809" width="14.7109375" style="16" customWidth="1"/>
    <col min="9810" max="9810" width="12.85546875" style="16" customWidth="1"/>
    <col min="9811" max="9811" width="13.5703125" style="16" customWidth="1"/>
    <col min="9812" max="9812" width="12.7109375" style="16" customWidth="1"/>
    <col min="9813" max="9813" width="13.42578125" style="16" customWidth="1"/>
    <col min="9814" max="9814" width="13.140625" style="16" customWidth="1"/>
    <col min="9815" max="9815" width="14.7109375" style="16" customWidth="1"/>
    <col min="9816" max="9816" width="14.5703125" style="16" customWidth="1"/>
    <col min="9817" max="9817" width="13" style="16" customWidth="1"/>
    <col min="9818" max="9818" width="15" style="16" customWidth="1"/>
    <col min="9819" max="9820" width="12.140625" style="16" customWidth="1"/>
    <col min="9821" max="9821" width="12" style="16" customWidth="1"/>
    <col min="9822" max="9822" width="13.5703125" style="16" customWidth="1"/>
    <col min="9823" max="9823" width="14" style="16" customWidth="1"/>
    <col min="9824" max="9824" width="12.28515625" style="16" customWidth="1"/>
    <col min="9825" max="9825" width="14.140625" style="16" customWidth="1"/>
    <col min="9826" max="9826" width="13" style="16" customWidth="1"/>
    <col min="9827" max="9827" width="13.5703125" style="16" customWidth="1"/>
    <col min="9828" max="9828" width="12.42578125" style="16" customWidth="1"/>
    <col min="9829" max="9829" width="12.5703125" style="16" customWidth="1"/>
    <col min="9830" max="9830" width="11.7109375" style="16" customWidth="1"/>
    <col min="9831" max="9831" width="13.7109375" style="16" customWidth="1"/>
    <col min="9832" max="9832" width="13.28515625" style="16" customWidth="1"/>
    <col min="9833" max="9833" width="13.140625" style="16" customWidth="1"/>
    <col min="9834" max="9834" width="12" style="16" customWidth="1"/>
    <col min="9835" max="9835" width="12.140625" style="16" customWidth="1"/>
    <col min="9836" max="9836" width="12.28515625" style="16" customWidth="1"/>
    <col min="9837" max="9837" width="12.140625" style="16" customWidth="1"/>
    <col min="9838" max="9838" width="12.5703125" style="16" customWidth="1"/>
    <col min="9839" max="10055" width="9.140625" style="16"/>
    <col min="10056" max="10056" width="25.42578125" style="16" customWidth="1"/>
    <col min="10057" max="10057" width="56.28515625" style="16" customWidth="1"/>
    <col min="10058" max="10058" width="14" style="16" customWidth="1"/>
    <col min="10059" max="10060" width="14.5703125" style="16" customWidth="1"/>
    <col min="10061" max="10061" width="14.140625" style="16" customWidth="1"/>
    <col min="10062" max="10062" width="15.140625" style="16" customWidth="1"/>
    <col min="10063" max="10063" width="13.85546875" style="16" customWidth="1"/>
    <col min="10064" max="10065" width="14.7109375" style="16" customWidth="1"/>
    <col min="10066" max="10066" width="12.85546875" style="16" customWidth="1"/>
    <col min="10067" max="10067" width="13.5703125" style="16" customWidth="1"/>
    <col min="10068" max="10068" width="12.7109375" style="16" customWidth="1"/>
    <col min="10069" max="10069" width="13.42578125" style="16" customWidth="1"/>
    <col min="10070" max="10070" width="13.140625" style="16" customWidth="1"/>
    <col min="10071" max="10071" width="14.7109375" style="16" customWidth="1"/>
    <col min="10072" max="10072" width="14.5703125" style="16" customWidth="1"/>
    <col min="10073" max="10073" width="13" style="16" customWidth="1"/>
    <col min="10074" max="10074" width="15" style="16" customWidth="1"/>
    <col min="10075" max="10076" width="12.140625" style="16" customWidth="1"/>
    <col min="10077" max="10077" width="12" style="16" customWidth="1"/>
    <col min="10078" max="10078" width="13.5703125" style="16" customWidth="1"/>
    <col min="10079" max="10079" width="14" style="16" customWidth="1"/>
    <col min="10080" max="10080" width="12.28515625" style="16" customWidth="1"/>
    <col min="10081" max="10081" width="14.140625" style="16" customWidth="1"/>
    <col min="10082" max="10082" width="13" style="16" customWidth="1"/>
    <col min="10083" max="10083" width="13.5703125" style="16" customWidth="1"/>
    <col min="10084" max="10084" width="12.42578125" style="16" customWidth="1"/>
    <col min="10085" max="10085" width="12.5703125" style="16" customWidth="1"/>
    <col min="10086" max="10086" width="11.7109375" style="16" customWidth="1"/>
    <col min="10087" max="10087" width="13.7109375" style="16" customWidth="1"/>
    <col min="10088" max="10088" width="13.28515625" style="16" customWidth="1"/>
    <col min="10089" max="10089" width="13.140625" style="16" customWidth="1"/>
    <col min="10090" max="10090" width="12" style="16" customWidth="1"/>
    <col min="10091" max="10091" width="12.140625" style="16" customWidth="1"/>
    <col min="10092" max="10092" width="12.28515625" style="16" customWidth="1"/>
    <col min="10093" max="10093" width="12.140625" style="16" customWidth="1"/>
    <col min="10094" max="10094" width="12.5703125" style="16" customWidth="1"/>
    <col min="10095" max="10311" width="9.140625" style="16"/>
    <col min="10312" max="10312" width="25.42578125" style="16" customWidth="1"/>
    <col min="10313" max="10313" width="56.28515625" style="16" customWidth="1"/>
    <col min="10314" max="10314" width="14" style="16" customWidth="1"/>
    <col min="10315" max="10316" width="14.5703125" style="16" customWidth="1"/>
    <col min="10317" max="10317" width="14.140625" style="16" customWidth="1"/>
    <col min="10318" max="10318" width="15.140625" style="16" customWidth="1"/>
    <col min="10319" max="10319" width="13.85546875" style="16" customWidth="1"/>
    <col min="10320" max="10321" width="14.7109375" style="16" customWidth="1"/>
    <col min="10322" max="10322" width="12.85546875" style="16" customWidth="1"/>
    <col min="10323" max="10323" width="13.5703125" style="16" customWidth="1"/>
    <col min="10324" max="10324" width="12.7109375" style="16" customWidth="1"/>
    <col min="10325" max="10325" width="13.42578125" style="16" customWidth="1"/>
    <col min="10326" max="10326" width="13.140625" style="16" customWidth="1"/>
    <col min="10327" max="10327" width="14.7109375" style="16" customWidth="1"/>
    <col min="10328" max="10328" width="14.5703125" style="16" customWidth="1"/>
    <col min="10329" max="10329" width="13" style="16" customWidth="1"/>
    <col min="10330" max="10330" width="15" style="16" customWidth="1"/>
    <col min="10331" max="10332" width="12.140625" style="16" customWidth="1"/>
    <col min="10333" max="10333" width="12" style="16" customWidth="1"/>
    <col min="10334" max="10334" width="13.5703125" style="16" customWidth="1"/>
    <col min="10335" max="10335" width="14" style="16" customWidth="1"/>
    <col min="10336" max="10336" width="12.28515625" style="16" customWidth="1"/>
    <col min="10337" max="10337" width="14.140625" style="16" customWidth="1"/>
    <col min="10338" max="10338" width="13" style="16" customWidth="1"/>
    <col min="10339" max="10339" width="13.5703125" style="16" customWidth="1"/>
    <col min="10340" max="10340" width="12.42578125" style="16" customWidth="1"/>
    <col min="10341" max="10341" width="12.5703125" style="16" customWidth="1"/>
    <col min="10342" max="10342" width="11.7109375" style="16" customWidth="1"/>
    <col min="10343" max="10343" width="13.7109375" style="16" customWidth="1"/>
    <col min="10344" max="10344" width="13.28515625" style="16" customWidth="1"/>
    <col min="10345" max="10345" width="13.140625" style="16" customWidth="1"/>
    <col min="10346" max="10346" width="12" style="16" customWidth="1"/>
    <col min="10347" max="10347" width="12.140625" style="16" customWidth="1"/>
    <col min="10348" max="10348" width="12.28515625" style="16" customWidth="1"/>
    <col min="10349" max="10349" width="12.140625" style="16" customWidth="1"/>
    <col min="10350" max="10350" width="12.5703125" style="16" customWidth="1"/>
    <col min="10351" max="10567" width="9.140625" style="16"/>
    <col min="10568" max="10568" width="25.42578125" style="16" customWidth="1"/>
    <col min="10569" max="10569" width="56.28515625" style="16" customWidth="1"/>
    <col min="10570" max="10570" width="14" style="16" customWidth="1"/>
    <col min="10571" max="10572" width="14.5703125" style="16" customWidth="1"/>
    <col min="10573" max="10573" width="14.140625" style="16" customWidth="1"/>
    <col min="10574" max="10574" width="15.140625" style="16" customWidth="1"/>
    <col min="10575" max="10575" width="13.85546875" style="16" customWidth="1"/>
    <col min="10576" max="10577" width="14.7109375" style="16" customWidth="1"/>
    <col min="10578" max="10578" width="12.85546875" style="16" customWidth="1"/>
    <col min="10579" max="10579" width="13.5703125" style="16" customWidth="1"/>
    <col min="10580" max="10580" width="12.7109375" style="16" customWidth="1"/>
    <col min="10581" max="10581" width="13.42578125" style="16" customWidth="1"/>
    <col min="10582" max="10582" width="13.140625" style="16" customWidth="1"/>
    <col min="10583" max="10583" width="14.7109375" style="16" customWidth="1"/>
    <col min="10584" max="10584" width="14.5703125" style="16" customWidth="1"/>
    <col min="10585" max="10585" width="13" style="16" customWidth="1"/>
    <col min="10586" max="10586" width="15" style="16" customWidth="1"/>
    <col min="10587" max="10588" width="12.140625" style="16" customWidth="1"/>
    <col min="10589" max="10589" width="12" style="16" customWidth="1"/>
    <col min="10590" max="10590" width="13.5703125" style="16" customWidth="1"/>
    <col min="10591" max="10591" width="14" style="16" customWidth="1"/>
    <col min="10592" max="10592" width="12.28515625" style="16" customWidth="1"/>
    <col min="10593" max="10593" width="14.140625" style="16" customWidth="1"/>
    <col min="10594" max="10594" width="13" style="16" customWidth="1"/>
    <col min="10595" max="10595" width="13.5703125" style="16" customWidth="1"/>
    <col min="10596" max="10596" width="12.42578125" style="16" customWidth="1"/>
    <col min="10597" max="10597" width="12.5703125" style="16" customWidth="1"/>
    <col min="10598" max="10598" width="11.7109375" style="16" customWidth="1"/>
    <col min="10599" max="10599" width="13.7109375" style="16" customWidth="1"/>
    <col min="10600" max="10600" width="13.28515625" style="16" customWidth="1"/>
    <col min="10601" max="10601" width="13.140625" style="16" customWidth="1"/>
    <col min="10602" max="10602" width="12" style="16" customWidth="1"/>
    <col min="10603" max="10603" width="12.140625" style="16" customWidth="1"/>
    <col min="10604" max="10604" width="12.28515625" style="16" customWidth="1"/>
    <col min="10605" max="10605" width="12.140625" style="16" customWidth="1"/>
    <col min="10606" max="10606" width="12.5703125" style="16" customWidth="1"/>
    <col min="10607" max="10823" width="9.140625" style="16"/>
    <col min="10824" max="10824" width="25.42578125" style="16" customWidth="1"/>
    <col min="10825" max="10825" width="56.28515625" style="16" customWidth="1"/>
    <col min="10826" max="10826" width="14" style="16" customWidth="1"/>
    <col min="10827" max="10828" width="14.5703125" style="16" customWidth="1"/>
    <col min="10829" max="10829" width="14.140625" style="16" customWidth="1"/>
    <col min="10830" max="10830" width="15.140625" style="16" customWidth="1"/>
    <col min="10831" max="10831" width="13.85546875" style="16" customWidth="1"/>
    <col min="10832" max="10833" width="14.7109375" style="16" customWidth="1"/>
    <col min="10834" max="10834" width="12.85546875" style="16" customWidth="1"/>
    <col min="10835" max="10835" width="13.5703125" style="16" customWidth="1"/>
    <col min="10836" max="10836" width="12.7109375" style="16" customWidth="1"/>
    <col min="10837" max="10837" width="13.42578125" style="16" customWidth="1"/>
    <col min="10838" max="10838" width="13.140625" style="16" customWidth="1"/>
    <col min="10839" max="10839" width="14.7109375" style="16" customWidth="1"/>
    <col min="10840" max="10840" width="14.5703125" style="16" customWidth="1"/>
    <col min="10841" max="10841" width="13" style="16" customWidth="1"/>
    <col min="10842" max="10842" width="15" style="16" customWidth="1"/>
    <col min="10843" max="10844" width="12.140625" style="16" customWidth="1"/>
    <col min="10845" max="10845" width="12" style="16" customWidth="1"/>
    <col min="10846" max="10846" width="13.5703125" style="16" customWidth="1"/>
    <col min="10847" max="10847" width="14" style="16" customWidth="1"/>
    <col min="10848" max="10848" width="12.28515625" style="16" customWidth="1"/>
    <col min="10849" max="10849" width="14.140625" style="16" customWidth="1"/>
    <col min="10850" max="10850" width="13" style="16" customWidth="1"/>
    <col min="10851" max="10851" width="13.5703125" style="16" customWidth="1"/>
    <col min="10852" max="10852" width="12.42578125" style="16" customWidth="1"/>
    <col min="10853" max="10853" width="12.5703125" style="16" customWidth="1"/>
    <col min="10854" max="10854" width="11.7109375" style="16" customWidth="1"/>
    <col min="10855" max="10855" width="13.7109375" style="16" customWidth="1"/>
    <col min="10856" max="10856" width="13.28515625" style="16" customWidth="1"/>
    <col min="10857" max="10857" width="13.140625" style="16" customWidth="1"/>
    <col min="10858" max="10858" width="12" style="16" customWidth="1"/>
    <col min="10859" max="10859" width="12.140625" style="16" customWidth="1"/>
    <col min="10860" max="10860" width="12.28515625" style="16" customWidth="1"/>
    <col min="10861" max="10861" width="12.140625" style="16" customWidth="1"/>
    <col min="10862" max="10862" width="12.5703125" style="16" customWidth="1"/>
    <col min="10863" max="11079" width="9.140625" style="16"/>
    <col min="11080" max="11080" width="25.42578125" style="16" customWidth="1"/>
    <col min="11081" max="11081" width="56.28515625" style="16" customWidth="1"/>
    <col min="11082" max="11082" width="14" style="16" customWidth="1"/>
    <col min="11083" max="11084" width="14.5703125" style="16" customWidth="1"/>
    <col min="11085" max="11085" width="14.140625" style="16" customWidth="1"/>
    <col min="11086" max="11086" width="15.140625" style="16" customWidth="1"/>
    <col min="11087" max="11087" width="13.85546875" style="16" customWidth="1"/>
    <col min="11088" max="11089" width="14.7109375" style="16" customWidth="1"/>
    <col min="11090" max="11090" width="12.85546875" style="16" customWidth="1"/>
    <col min="11091" max="11091" width="13.5703125" style="16" customWidth="1"/>
    <col min="11092" max="11092" width="12.7109375" style="16" customWidth="1"/>
    <col min="11093" max="11093" width="13.42578125" style="16" customWidth="1"/>
    <col min="11094" max="11094" width="13.140625" style="16" customWidth="1"/>
    <col min="11095" max="11095" width="14.7109375" style="16" customWidth="1"/>
    <col min="11096" max="11096" width="14.5703125" style="16" customWidth="1"/>
    <col min="11097" max="11097" width="13" style="16" customWidth="1"/>
    <col min="11098" max="11098" width="15" style="16" customWidth="1"/>
    <col min="11099" max="11100" width="12.140625" style="16" customWidth="1"/>
    <col min="11101" max="11101" width="12" style="16" customWidth="1"/>
    <col min="11102" max="11102" width="13.5703125" style="16" customWidth="1"/>
    <col min="11103" max="11103" width="14" style="16" customWidth="1"/>
    <col min="11104" max="11104" width="12.28515625" style="16" customWidth="1"/>
    <col min="11105" max="11105" width="14.140625" style="16" customWidth="1"/>
    <col min="11106" max="11106" width="13" style="16" customWidth="1"/>
    <col min="11107" max="11107" width="13.5703125" style="16" customWidth="1"/>
    <col min="11108" max="11108" width="12.42578125" style="16" customWidth="1"/>
    <col min="11109" max="11109" width="12.5703125" style="16" customWidth="1"/>
    <col min="11110" max="11110" width="11.7109375" style="16" customWidth="1"/>
    <col min="11111" max="11111" width="13.7109375" style="16" customWidth="1"/>
    <col min="11112" max="11112" width="13.28515625" style="16" customWidth="1"/>
    <col min="11113" max="11113" width="13.140625" style="16" customWidth="1"/>
    <col min="11114" max="11114" width="12" style="16" customWidth="1"/>
    <col min="11115" max="11115" width="12.140625" style="16" customWidth="1"/>
    <col min="11116" max="11116" width="12.28515625" style="16" customWidth="1"/>
    <col min="11117" max="11117" width="12.140625" style="16" customWidth="1"/>
    <col min="11118" max="11118" width="12.5703125" style="16" customWidth="1"/>
    <col min="11119" max="11335" width="9.140625" style="16"/>
    <col min="11336" max="11336" width="25.42578125" style="16" customWidth="1"/>
    <col min="11337" max="11337" width="56.28515625" style="16" customWidth="1"/>
    <col min="11338" max="11338" width="14" style="16" customWidth="1"/>
    <col min="11339" max="11340" width="14.5703125" style="16" customWidth="1"/>
    <col min="11341" max="11341" width="14.140625" style="16" customWidth="1"/>
    <col min="11342" max="11342" width="15.140625" style="16" customWidth="1"/>
    <col min="11343" max="11343" width="13.85546875" style="16" customWidth="1"/>
    <col min="11344" max="11345" width="14.7109375" style="16" customWidth="1"/>
    <col min="11346" max="11346" width="12.85546875" style="16" customWidth="1"/>
    <col min="11347" max="11347" width="13.5703125" style="16" customWidth="1"/>
    <col min="11348" max="11348" width="12.7109375" style="16" customWidth="1"/>
    <col min="11349" max="11349" width="13.42578125" style="16" customWidth="1"/>
    <col min="11350" max="11350" width="13.140625" style="16" customWidth="1"/>
    <col min="11351" max="11351" width="14.7109375" style="16" customWidth="1"/>
    <col min="11352" max="11352" width="14.5703125" style="16" customWidth="1"/>
    <col min="11353" max="11353" width="13" style="16" customWidth="1"/>
    <col min="11354" max="11354" width="15" style="16" customWidth="1"/>
    <col min="11355" max="11356" width="12.140625" style="16" customWidth="1"/>
    <col min="11357" max="11357" width="12" style="16" customWidth="1"/>
    <col min="11358" max="11358" width="13.5703125" style="16" customWidth="1"/>
    <col min="11359" max="11359" width="14" style="16" customWidth="1"/>
    <col min="11360" max="11360" width="12.28515625" style="16" customWidth="1"/>
    <col min="11361" max="11361" width="14.140625" style="16" customWidth="1"/>
    <col min="11362" max="11362" width="13" style="16" customWidth="1"/>
    <col min="11363" max="11363" width="13.5703125" style="16" customWidth="1"/>
    <col min="11364" max="11364" width="12.42578125" style="16" customWidth="1"/>
    <col min="11365" max="11365" width="12.5703125" style="16" customWidth="1"/>
    <col min="11366" max="11366" width="11.7109375" style="16" customWidth="1"/>
    <col min="11367" max="11367" width="13.7109375" style="16" customWidth="1"/>
    <col min="11368" max="11368" width="13.28515625" style="16" customWidth="1"/>
    <col min="11369" max="11369" width="13.140625" style="16" customWidth="1"/>
    <col min="11370" max="11370" width="12" style="16" customWidth="1"/>
    <col min="11371" max="11371" width="12.140625" style="16" customWidth="1"/>
    <col min="11372" max="11372" width="12.28515625" style="16" customWidth="1"/>
    <col min="11373" max="11373" width="12.140625" style="16" customWidth="1"/>
    <col min="11374" max="11374" width="12.5703125" style="16" customWidth="1"/>
    <col min="11375" max="11591" width="9.140625" style="16"/>
    <col min="11592" max="11592" width="25.42578125" style="16" customWidth="1"/>
    <col min="11593" max="11593" width="56.28515625" style="16" customWidth="1"/>
    <col min="11594" max="11594" width="14" style="16" customWidth="1"/>
    <col min="11595" max="11596" width="14.5703125" style="16" customWidth="1"/>
    <col min="11597" max="11597" width="14.140625" style="16" customWidth="1"/>
    <col min="11598" max="11598" width="15.140625" style="16" customWidth="1"/>
    <col min="11599" max="11599" width="13.85546875" style="16" customWidth="1"/>
    <col min="11600" max="11601" width="14.7109375" style="16" customWidth="1"/>
    <col min="11602" max="11602" width="12.85546875" style="16" customWidth="1"/>
    <col min="11603" max="11603" width="13.5703125" style="16" customWidth="1"/>
    <col min="11604" max="11604" width="12.7109375" style="16" customWidth="1"/>
    <col min="11605" max="11605" width="13.42578125" style="16" customWidth="1"/>
    <col min="11606" max="11606" width="13.140625" style="16" customWidth="1"/>
    <col min="11607" max="11607" width="14.7109375" style="16" customWidth="1"/>
    <col min="11608" max="11608" width="14.5703125" style="16" customWidth="1"/>
    <col min="11609" max="11609" width="13" style="16" customWidth="1"/>
    <col min="11610" max="11610" width="15" style="16" customWidth="1"/>
    <col min="11611" max="11612" width="12.140625" style="16" customWidth="1"/>
    <col min="11613" max="11613" width="12" style="16" customWidth="1"/>
    <col min="11614" max="11614" width="13.5703125" style="16" customWidth="1"/>
    <col min="11615" max="11615" width="14" style="16" customWidth="1"/>
    <col min="11616" max="11616" width="12.28515625" style="16" customWidth="1"/>
    <col min="11617" max="11617" width="14.140625" style="16" customWidth="1"/>
    <col min="11618" max="11618" width="13" style="16" customWidth="1"/>
    <col min="11619" max="11619" width="13.5703125" style="16" customWidth="1"/>
    <col min="11620" max="11620" width="12.42578125" style="16" customWidth="1"/>
    <col min="11621" max="11621" width="12.5703125" style="16" customWidth="1"/>
    <col min="11622" max="11622" width="11.7109375" style="16" customWidth="1"/>
    <col min="11623" max="11623" width="13.7109375" style="16" customWidth="1"/>
    <col min="11624" max="11624" width="13.28515625" style="16" customWidth="1"/>
    <col min="11625" max="11625" width="13.140625" style="16" customWidth="1"/>
    <col min="11626" max="11626" width="12" style="16" customWidth="1"/>
    <col min="11627" max="11627" width="12.140625" style="16" customWidth="1"/>
    <col min="11628" max="11628" width="12.28515625" style="16" customWidth="1"/>
    <col min="11629" max="11629" width="12.140625" style="16" customWidth="1"/>
    <col min="11630" max="11630" width="12.5703125" style="16" customWidth="1"/>
    <col min="11631" max="11847" width="9.140625" style="16"/>
    <col min="11848" max="11848" width="25.42578125" style="16" customWidth="1"/>
    <col min="11849" max="11849" width="56.28515625" style="16" customWidth="1"/>
    <col min="11850" max="11850" width="14" style="16" customWidth="1"/>
    <col min="11851" max="11852" width="14.5703125" style="16" customWidth="1"/>
    <col min="11853" max="11853" width="14.140625" style="16" customWidth="1"/>
    <col min="11854" max="11854" width="15.140625" style="16" customWidth="1"/>
    <col min="11855" max="11855" width="13.85546875" style="16" customWidth="1"/>
    <col min="11856" max="11857" width="14.7109375" style="16" customWidth="1"/>
    <col min="11858" max="11858" width="12.85546875" style="16" customWidth="1"/>
    <col min="11859" max="11859" width="13.5703125" style="16" customWidth="1"/>
    <col min="11860" max="11860" width="12.7109375" style="16" customWidth="1"/>
    <col min="11861" max="11861" width="13.42578125" style="16" customWidth="1"/>
    <col min="11862" max="11862" width="13.140625" style="16" customWidth="1"/>
    <col min="11863" max="11863" width="14.7109375" style="16" customWidth="1"/>
    <col min="11864" max="11864" width="14.5703125" style="16" customWidth="1"/>
    <col min="11865" max="11865" width="13" style="16" customWidth="1"/>
    <col min="11866" max="11866" width="15" style="16" customWidth="1"/>
    <col min="11867" max="11868" width="12.140625" style="16" customWidth="1"/>
    <col min="11869" max="11869" width="12" style="16" customWidth="1"/>
    <col min="11870" max="11870" width="13.5703125" style="16" customWidth="1"/>
    <col min="11871" max="11871" width="14" style="16" customWidth="1"/>
    <col min="11872" max="11872" width="12.28515625" style="16" customWidth="1"/>
    <col min="11873" max="11873" width="14.140625" style="16" customWidth="1"/>
    <col min="11874" max="11874" width="13" style="16" customWidth="1"/>
    <col min="11875" max="11875" width="13.5703125" style="16" customWidth="1"/>
    <col min="11876" max="11876" width="12.42578125" style="16" customWidth="1"/>
    <col min="11877" max="11877" width="12.5703125" style="16" customWidth="1"/>
    <col min="11878" max="11878" width="11.7109375" style="16" customWidth="1"/>
    <col min="11879" max="11879" width="13.7109375" style="16" customWidth="1"/>
    <col min="11880" max="11880" width="13.28515625" style="16" customWidth="1"/>
    <col min="11881" max="11881" width="13.140625" style="16" customWidth="1"/>
    <col min="11882" max="11882" width="12" style="16" customWidth="1"/>
    <col min="11883" max="11883" width="12.140625" style="16" customWidth="1"/>
    <col min="11884" max="11884" width="12.28515625" style="16" customWidth="1"/>
    <col min="11885" max="11885" width="12.140625" style="16" customWidth="1"/>
    <col min="11886" max="11886" width="12.5703125" style="16" customWidth="1"/>
    <col min="11887" max="12103" width="9.140625" style="16"/>
    <col min="12104" max="12104" width="25.42578125" style="16" customWidth="1"/>
    <col min="12105" max="12105" width="56.28515625" style="16" customWidth="1"/>
    <col min="12106" max="12106" width="14" style="16" customWidth="1"/>
    <col min="12107" max="12108" width="14.5703125" style="16" customWidth="1"/>
    <col min="12109" max="12109" width="14.140625" style="16" customWidth="1"/>
    <col min="12110" max="12110" width="15.140625" style="16" customWidth="1"/>
    <col min="12111" max="12111" width="13.85546875" style="16" customWidth="1"/>
    <col min="12112" max="12113" width="14.7109375" style="16" customWidth="1"/>
    <col min="12114" max="12114" width="12.85546875" style="16" customWidth="1"/>
    <col min="12115" max="12115" width="13.5703125" style="16" customWidth="1"/>
    <col min="12116" max="12116" width="12.7109375" style="16" customWidth="1"/>
    <col min="12117" max="12117" width="13.42578125" style="16" customWidth="1"/>
    <col min="12118" max="12118" width="13.140625" style="16" customWidth="1"/>
    <col min="12119" max="12119" width="14.7109375" style="16" customWidth="1"/>
    <col min="12120" max="12120" width="14.5703125" style="16" customWidth="1"/>
    <col min="12121" max="12121" width="13" style="16" customWidth="1"/>
    <col min="12122" max="12122" width="15" style="16" customWidth="1"/>
    <col min="12123" max="12124" width="12.140625" style="16" customWidth="1"/>
    <col min="12125" max="12125" width="12" style="16" customWidth="1"/>
    <col min="12126" max="12126" width="13.5703125" style="16" customWidth="1"/>
    <col min="12127" max="12127" width="14" style="16" customWidth="1"/>
    <col min="12128" max="12128" width="12.28515625" style="16" customWidth="1"/>
    <col min="12129" max="12129" width="14.140625" style="16" customWidth="1"/>
    <col min="12130" max="12130" width="13" style="16" customWidth="1"/>
    <col min="12131" max="12131" width="13.5703125" style="16" customWidth="1"/>
    <col min="12132" max="12132" width="12.42578125" style="16" customWidth="1"/>
    <col min="12133" max="12133" width="12.5703125" style="16" customWidth="1"/>
    <col min="12134" max="12134" width="11.7109375" style="16" customWidth="1"/>
    <col min="12135" max="12135" width="13.7109375" style="16" customWidth="1"/>
    <col min="12136" max="12136" width="13.28515625" style="16" customWidth="1"/>
    <col min="12137" max="12137" width="13.140625" style="16" customWidth="1"/>
    <col min="12138" max="12138" width="12" style="16" customWidth="1"/>
    <col min="12139" max="12139" width="12.140625" style="16" customWidth="1"/>
    <col min="12140" max="12140" width="12.28515625" style="16" customWidth="1"/>
    <col min="12141" max="12141" width="12.140625" style="16" customWidth="1"/>
    <col min="12142" max="12142" width="12.5703125" style="16" customWidth="1"/>
    <col min="12143" max="12359" width="9.140625" style="16"/>
    <col min="12360" max="12360" width="25.42578125" style="16" customWidth="1"/>
    <col min="12361" max="12361" width="56.28515625" style="16" customWidth="1"/>
    <col min="12362" max="12362" width="14" style="16" customWidth="1"/>
    <col min="12363" max="12364" width="14.5703125" style="16" customWidth="1"/>
    <col min="12365" max="12365" width="14.140625" style="16" customWidth="1"/>
    <col min="12366" max="12366" width="15.140625" style="16" customWidth="1"/>
    <col min="12367" max="12367" width="13.85546875" style="16" customWidth="1"/>
    <col min="12368" max="12369" width="14.7109375" style="16" customWidth="1"/>
    <col min="12370" max="12370" width="12.85546875" style="16" customWidth="1"/>
    <col min="12371" max="12371" width="13.5703125" style="16" customWidth="1"/>
    <col min="12372" max="12372" width="12.7109375" style="16" customWidth="1"/>
    <col min="12373" max="12373" width="13.42578125" style="16" customWidth="1"/>
    <col min="12374" max="12374" width="13.140625" style="16" customWidth="1"/>
    <col min="12375" max="12375" width="14.7109375" style="16" customWidth="1"/>
    <col min="12376" max="12376" width="14.5703125" style="16" customWidth="1"/>
    <col min="12377" max="12377" width="13" style="16" customWidth="1"/>
    <col min="12378" max="12378" width="15" style="16" customWidth="1"/>
    <col min="12379" max="12380" width="12.140625" style="16" customWidth="1"/>
    <col min="12381" max="12381" width="12" style="16" customWidth="1"/>
    <col min="12382" max="12382" width="13.5703125" style="16" customWidth="1"/>
    <col min="12383" max="12383" width="14" style="16" customWidth="1"/>
    <col min="12384" max="12384" width="12.28515625" style="16" customWidth="1"/>
    <col min="12385" max="12385" width="14.140625" style="16" customWidth="1"/>
    <col min="12386" max="12386" width="13" style="16" customWidth="1"/>
    <col min="12387" max="12387" width="13.5703125" style="16" customWidth="1"/>
    <col min="12388" max="12388" width="12.42578125" style="16" customWidth="1"/>
    <col min="12389" max="12389" width="12.5703125" style="16" customWidth="1"/>
    <col min="12390" max="12390" width="11.7109375" style="16" customWidth="1"/>
    <col min="12391" max="12391" width="13.7109375" style="16" customWidth="1"/>
    <col min="12392" max="12392" width="13.28515625" style="16" customWidth="1"/>
    <col min="12393" max="12393" width="13.140625" style="16" customWidth="1"/>
    <col min="12394" max="12394" width="12" style="16" customWidth="1"/>
    <col min="12395" max="12395" width="12.140625" style="16" customWidth="1"/>
    <col min="12396" max="12396" width="12.28515625" style="16" customWidth="1"/>
    <col min="12397" max="12397" width="12.140625" style="16" customWidth="1"/>
    <col min="12398" max="12398" width="12.5703125" style="16" customWidth="1"/>
    <col min="12399" max="12615" width="9.140625" style="16"/>
    <col min="12616" max="12616" width="25.42578125" style="16" customWidth="1"/>
    <col min="12617" max="12617" width="56.28515625" style="16" customWidth="1"/>
    <col min="12618" max="12618" width="14" style="16" customWidth="1"/>
    <col min="12619" max="12620" width="14.5703125" style="16" customWidth="1"/>
    <col min="12621" max="12621" width="14.140625" style="16" customWidth="1"/>
    <col min="12622" max="12622" width="15.140625" style="16" customWidth="1"/>
    <col min="12623" max="12623" width="13.85546875" style="16" customWidth="1"/>
    <col min="12624" max="12625" width="14.7109375" style="16" customWidth="1"/>
    <col min="12626" max="12626" width="12.85546875" style="16" customWidth="1"/>
    <col min="12627" max="12627" width="13.5703125" style="16" customWidth="1"/>
    <col min="12628" max="12628" width="12.7109375" style="16" customWidth="1"/>
    <col min="12629" max="12629" width="13.42578125" style="16" customWidth="1"/>
    <col min="12630" max="12630" width="13.140625" style="16" customWidth="1"/>
    <col min="12631" max="12631" width="14.7109375" style="16" customWidth="1"/>
    <col min="12632" max="12632" width="14.5703125" style="16" customWidth="1"/>
    <col min="12633" max="12633" width="13" style="16" customWidth="1"/>
    <col min="12634" max="12634" width="15" style="16" customWidth="1"/>
    <col min="12635" max="12636" width="12.140625" style="16" customWidth="1"/>
    <col min="12637" max="12637" width="12" style="16" customWidth="1"/>
    <col min="12638" max="12638" width="13.5703125" style="16" customWidth="1"/>
    <col min="12639" max="12639" width="14" style="16" customWidth="1"/>
    <col min="12640" max="12640" width="12.28515625" style="16" customWidth="1"/>
    <col min="12641" max="12641" width="14.140625" style="16" customWidth="1"/>
    <col min="12642" max="12642" width="13" style="16" customWidth="1"/>
    <col min="12643" max="12643" width="13.5703125" style="16" customWidth="1"/>
    <col min="12644" max="12644" width="12.42578125" style="16" customWidth="1"/>
    <col min="12645" max="12645" width="12.5703125" style="16" customWidth="1"/>
    <col min="12646" max="12646" width="11.7109375" style="16" customWidth="1"/>
    <col min="12647" max="12647" width="13.7109375" style="16" customWidth="1"/>
    <col min="12648" max="12648" width="13.28515625" style="16" customWidth="1"/>
    <col min="12649" max="12649" width="13.140625" style="16" customWidth="1"/>
    <col min="12650" max="12650" width="12" style="16" customWidth="1"/>
    <col min="12651" max="12651" width="12.140625" style="16" customWidth="1"/>
    <col min="12652" max="12652" width="12.28515625" style="16" customWidth="1"/>
    <col min="12653" max="12653" width="12.140625" style="16" customWidth="1"/>
    <col min="12654" max="12654" width="12.5703125" style="16" customWidth="1"/>
    <col min="12655" max="12871" width="9.140625" style="16"/>
    <col min="12872" max="12872" width="25.42578125" style="16" customWidth="1"/>
    <col min="12873" max="12873" width="56.28515625" style="16" customWidth="1"/>
    <col min="12874" max="12874" width="14" style="16" customWidth="1"/>
    <col min="12875" max="12876" width="14.5703125" style="16" customWidth="1"/>
    <col min="12877" max="12877" width="14.140625" style="16" customWidth="1"/>
    <col min="12878" max="12878" width="15.140625" style="16" customWidth="1"/>
    <col min="12879" max="12879" width="13.85546875" style="16" customWidth="1"/>
    <col min="12880" max="12881" width="14.7109375" style="16" customWidth="1"/>
    <col min="12882" max="12882" width="12.85546875" style="16" customWidth="1"/>
    <col min="12883" max="12883" width="13.5703125" style="16" customWidth="1"/>
    <col min="12884" max="12884" width="12.7109375" style="16" customWidth="1"/>
    <col min="12885" max="12885" width="13.42578125" style="16" customWidth="1"/>
    <col min="12886" max="12886" width="13.140625" style="16" customWidth="1"/>
    <col min="12887" max="12887" width="14.7109375" style="16" customWidth="1"/>
    <col min="12888" max="12888" width="14.5703125" style="16" customWidth="1"/>
    <col min="12889" max="12889" width="13" style="16" customWidth="1"/>
    <col min="12890" max="12890" width="15" style="16" customWidth="1"/>
    <col min="12891" max="12892" width="12.140625" style="16" customWidth="1"/>
    <col min="12893" max="12893" width="12" style="16" customWidth="1"/>
    <col min="12894" max="12894" width="13.5703125" style="16" customWidth="1"/>
    <col min="12895" max="12895" width="14" style="16" customWidth="1"/>
    <col min="12896" max="12896" width="12.28515625" style="16" customWidth="1"/>
    <col min="12897" max="12897" width="14.140625" style="16" customWidth="1"/>
    <col min="12898" max="12898" width="13" style="16" customWidth="1"/>
    <col min="12899" max="12899" width="13.5703125" style="16" customWidth="1"/>
    <col min="12900" max="12900" width="12.42578125" style="16" customWidth="1"/>
    <col min="12901" max="12901" width="12.5703125" style="16" customWidth="1"/>
    <col min="12902" max="12902" width="11.7109375" style="16" customWidth="1"/>
    <col min="12903" max="12903" width="13.7109375" style="16" customWidth="1"/>
    <col min="12904" max="12904" width="13.28515625" style="16" customWidth="1"/>
    <col min="12905" max="12905" width="13.140625" style="16" customWidth="1"/>
    <col min="12906" max="12906" width="12" style="16" customWidth="1"/>
    <col min="12907" max="12907" width="12.140625" style="16" customWidth="1"/>
    <col min="12908" max="12908" width="12.28515625" style="16" customWidth="1"/>
    <col min="12909" max="12909" width="12.140625" style="16" customWidth="1"/>
    <col min="12910" max="12910" width="12.5703125" style="16" customWidth="1"/>
    <col min="12911" max="13127" width="9.140625" style="16"/>
    <col min="13128" max="13128" width="25.42578125" style="16" customWidth="1"/>
    <col min="13129" max="13129" width="56.28515625" style="16" customWidth="1"/>
    <col min="13130" max="13130" width="14" style="16" customWidth="1"/>
    <col min="13131" max="13132" width="14.5703125" style="16" customWidth="1"/>
    <col min="13133" max="13133" width="14.140625" style="16" customWidth="1"/>
    <col min="13134" max="13134" width="15.140625" style="16" customWidth="1"/>
    <col min="13135" max="13135" width="13.85546875" style="16" customWidth="1"/>
    <col min="13136" max="13137" width="14.7109375" style="16" customWidth="1"/>
    <col min="13138" max="13138" width="12.85546875" style="16" customWidth="1"/>
    <col min="13139" max="13139" width="13.5703125" style="16" customWidth="1"/>
    <col min="13140" max="13140" width="12.7109375" style="16" customWidth="1"/>
    <col min="13141" max="13141" width="13.42578125" style="16" customWidth="1"/>
    <col min="13142" max="13142" width="13.140625" style="16" customWidth="1"/>
    <col min="13143" max="13143" width="14.7109375" style="16" customWidth="1"/>
    <col min="13144" max="13144" width="14.5703125" style="16" customWidth="1"/>
    <col min="13145" max="13145" width="13" style="16" customWidth="1"/>
    <col min="13146" max="13146" width="15" style="16" customWidth="1"/>
    <col min="13147" max="13148" width="12.140625" style="16" customWidth="1"/>
    <col min="13149" max="13149" width="12" style="16" customWidth="1"/>
    <col min="13150" max="13150" width="13.5703125" style="16" customWidth="1"/>
    <col min="13151" max="13151" width="14" style="16" customWidth="1"/>
    <col min="13152" max="13152" width="12.28515625" style="16" customWidth="1"/>
    <col min="13153" max="13153" width="14.140625" style="16" customWidth="1"/>
    <col min="13154" max="13154" width="13" style="16" customWidth="1"/>
    <col min="13155" max="13155" width="13.5703125" style="16" customWidth="1"/>
    <col min="13156" max="13156" width="12.42578125" style="16" customWidth="1"/>
    <col min="13157" max="13157" width="12.5703125" style="16" customWidth="1"/>
    <col min="13158" max="13158" width="11.7109375" style="16" customWidth="1"/>
    <col min="13159" max="13159" width="13.7109375" style="16" customWidth="1"/>
    <col min="13160" max="13160" width="13.28515625" style="16" customWidth="1"/>
    <col min="13161" max="13161" width="13.140625" style="16" customWidth="1"/>
    <col min="13162" max="13162" width="12" style="16" customWidth="1"/>
    <col min="13163" max="13163" width="12.140625" style="16" customWidth="1"/>
    <col min="13164" max="13164" width="12.28515625" style="16" customWidth="1"/>
    <col min="13165" max="13165" width="12.140625" style="16" customWidth="1"/>
    <col min="13166" max="13166" width="12.5703125" style="16" customWidth="1"/>
    <col min="13167" max="13383" width="9.140625" style="16"/>
    <col min="13384" max="13384" width="25.42578125" style="16" customWidth="1"/>
    <col min="13385" max="13385" width="56.28515625" style="16" customWidth="1"/>
    <col min="13386" max="13386" width="14" style="16" customWidth="1"/>
    <col min="13387" max="13388" width="14.5703125" style="16" customWidth="1"/>
    <col min="13389" max="13389" width="14.140625" style="16" customWidth="1"/>
    <col min="13390" max="13390" width="15.140625" style="16" customWidth="1"/>
    <col min="13391" max="13391" width="13.85546875" style="16" customWidth="1"/>
    <col min="13392" max="13393" width="14.7109375" style="16" customWidth="1"/>
    <col min="13394" max="13394" width="12.85546875" style="16" customWidth="1"/>
    <col min="13395" max="13395" width="13.5703125" style="16" customWidth="1"/>
    <col min="13396" max="13396" width="12.7109375" style="16" customWidth="1"/>
    <col min="13397" max="13397" width="13.42578125" style="16" customWidth="1"/>
    <col min="13398" max="13398" width="13.140625" style="16" customWidth="1"/>
    <col min="13399" max="13399" width="14.7109375" style="16" customWidth="1"/>
    <col min="13400" max="13400" width="14.5703125" style="16" customWidth="1"/>
    <col min="13401" max="13401" width="13" style="16" customWidth="1"/>
    <col min="13402" max="13402" width="15" style="16" customWidth="1"/>
    <col min="13403" max="13404" width="12.140625" style="16" customWidth="1"/>
    <col min="13405" max="13405" width="12" style="16" customWidth="1"/>
    <col min="13406" max="13406" width="13.5703125" style="16" customWidth="1"/>
    <col min="13407" max="13407" width="14" style="16" customWidth="1"/>
    <col min="13408" max="13408" width="12.28515625" style="16" customWidth="1"/>
    <col min="13409" max="13409" width="14.140625" style="16" customWidth="1"/>
    <col min="13410" max="13410" width="13" style="16" customWidth="1"/>
    <col min="13411" max="13411" width="13.5703125" style="16" customWidth="1"/>
    <col min="13412" max="13412" width="12.42578125" style="16" customWidth="1"/>
    <col min="13413" max="13413" width="12.5703125" style="16" customWidth="1"/>
    <col min="13414" max="13414" width="11.7109375" style="16" customWidth="1"/>
    <col min="13415" max="13415" width="13.7109375" style="16" customWidth="1"/>
    <col min="13416" max="13416" width="13.28515625" style="16" customWidth="1"/>
    <col min="13417" max="13417" width="13.140625" style="16" customWidth="1"/>
    <col min="13418" max="13418" width="12" style="16" customWidth="1"/>
    <col min="13419" max="13419" width="12.140625" style="16" customWidth="1"/>
    <col min="13420" max="13420" width="12.28515625" style="16" customWidth="1"/>
    <col min="13421" max="13421" width="12.140625" style="16" customWidth="1"/>
    <col min="13422" max="13422" width="12.5703125" style="16" customWidth="1"/>
    <col min="13423" max="13639" width="9.140625" style="16"/>
    <col min="13640" max="13640" width="25.42578125" style="16" customWidth="1"/>
    <col min="13641" max="13641" width="56.28515625" style="16" customWidth="1"/>
    <col min="13642" max="13642" width="14" style="16" customWidth="1"/>
    <col min="13643" max="13644" width="14.5703125" style="16" customWidth="1"/>
    <col min="13645" max="13645" width="14.140625" style="16" customWidth="1"/>
    <col min="13646" max="13646" width="15.140625" style="16" customWidth="1"/>
    <col min="13647" max="13647" width="13.85546875" style="16" customWidth="1"/>
    <col min="13648" max="13649" width="14.7109375" style="16" customWidth="1"/>
    <col min="13650" max="13650" width="12.85546875" style="16" customWidth="1"/>
    <col min="13651" max="13651" width="13.5703125" style="16" customWidth="1"/>
    <col min="13652" max="13652" width="12.7109375" style="16" customWidth="1"/>
    <col min="13653" max="13653" width="13.42578125" style="16" customWidth="1"/>
    <col min="13654" max="13654" width="13.140625" style="16" customWidth="1"/>
    <col min="13655" max="13655" width="14.7109375" style="16" customWidth="1"/>
    <col min="13656" max="13656" width="14.5703125" style="16" customWidth="1"/>
    <col min="13657" max="13657" width="13" style="16" customWidth="1"/>
    <col min="13658" max="13658" width="15" style="16" customWidth="1"/>
    <col min="13659" max="13660" width="12.140625" style="16" customWidth="1"/>
    <col min="13661" max="13661" width="12" style="16" customWidth="1"/>
    <col min="13662" max="13662" width="13.5703125" style="16" customWidth="1"/>
    <col min="13663" max="13663" width="14" style="16" customWidth="1"/>
    <col min="13664" max="13664" width="12.28515625" style="16" customWidth="1"/>
    <col min="13665" max="13665" width="14.140625" style="16" customWidth="1"/>
    <col min="13666" max="13666" width="13" style="16" customWidth="1"/>
    <col min="13667" max="13667" width="13.5703125" style="16" customWidth="1"/>
    <col min="13668" max="13668" width="12.42578125" style="16" customWidth="1"/>
    <col min="13669" max="13669" width="12.5703125" style="16" customWidth="1"/>
    <col min="13670" max="13670" width="11.7109375" style="16" customWidth="1"/>
    <col min="13671" max="13671" width="13.7109375" style="16" customWidth="1"/>
    <col min="13672" max="13672" width="13.28515625" style="16" customWidth="1"/>
    <col min="13673" max="13673" width="13.140625" style="16" customWidth="1"/>
    <col min="13674" max="13674" width="12" style="16" customWidth="1"/>
    <col min="13675" max="13675" width="12.140625" style="16" customWidth="1"/>
    <col min="13676" max="13676" width="12.28515625" style="16" customWidth="1"/>
    <col min="13677" max="13677" width="12.140625" style="16" customWidth="1"/>
    <col min="13678" max="13678" width="12.5703125" style="16" customWidth="1"/>
    <col min="13679" max="13895" width="9.140625" style="16"/>
    <col min="13896" max="13896" width="25.42578125" style="16" customWidth="1"/>
    <col min="13897" max="13897" width="56.28515625" style="16" customWidth="1"/>
    <col min="13898" max="13898" width="14" style="16" customWidth="1"/>
    <col min="13899" max="13900" width="14.5703125" style="16" customWidth="1"/>
    <col min="13901" max="13901" width="14.140625" style="16" customWidth="1"/>
    <col min="13902" max="13902" width="15.140625" style="16" customWidth="1"/>
    <col min="13903" max="13903" width="13.85546875" style="16" customWidth="1"/>
    <col min="13904" max="13905" width="14.7109375" style="16" customWidth="1"/>
    <col min="13906" max="13906" width="12.85546875" style="16" customWidth="1"/>
    <col min="13907" max="13907" width="13.5703125" style="16" customWidth="1"/>
    <col min="13908" max="13908" width="12.7109375" style="16" customWidth="1"/>
    <col min="13909" max="13909" width="13.42578125" style="16" customWidth="1"/>
    <col min="13910" max="13910" width="13.140625" style="16" customWidth="1"/>
    <col min="13911" max="13911" width="14.7109375" style="16" customWidth="1"/>
    <col min="13912" max="13912" width="14.5703125" style="16" customWidth="1"/>
    <col min="13913" max="13913" width="13" style="16" customWidth="1"/>
    <col min="13914" max="13914" width="15" style="16" customWidth="1"/>
    <col min="13915" max="13916" width="12.140625" style="16" customWidth="1"/>
    <col min="13917" max="13917" width="12" style="16" customWidth="1"/>
    <col min="13918" max="13918" width="13.5703125" style="16" customWidth="1"/>
    <col min="13919" max="13919" width="14" style="16" customWidth="1"/>
    <col min="13920" max="13920" width="12.28515625" style="16" customWidth="1"/>
    <col min="13921" max="13921" width="14.140625" style="16" customWidth="1"/>
    <col min="13922" max="13922" width="13" style="16" customWidth="1"/>
    <col min="13923" max="13923" width="13.5703125" style="16" customWidth="1"/>
    <col min="13924" max="13924" width="12.42578125" style="16" customWidth="1"/>
    <col min="13925" max="13925" width="12.5703125" style="16" customWidth="1"/>
    <col min="13926" max="13926" width="11.7109375" style="16" customWidth="1"/>
    <col min="13927" max="13927" width="13.7109375" style="16" customWidth="1"/>
    <col min="13928" max="13928" width="13.28515625" style="16" customWidth="1"/>
    <col min="13929" max="13929" width="13.140625" style="16" customWidth="1"/>
    <col min="13930" max="13930" width="12" style="16" customWidth="1"/>
    <col min="13931" max="13931" width="12.140625" style="16" customWidth="1"/>
    <col min="13932" max="13932" width="12.28515625" style="16" customWidth="1"/>
    <col min="13933" max="13933" width="12.140625" style="16" customWidth="1"/>
    <col min="13934" max="13934" width="12.5703125" style="16" customWidth="1"/>
    <col min="13935" max="14151" width="9.140625" style="16"/>
    <col min="14152" max="14152" width="25.42578125" style="16" customWidth="1"/>
    <col min="14153" max="14153" width="56.28515625" style="16" customWidth="1"/>
    <col min="14154" max="14154" width="14" style="16" customWidth="1"/>
    <col min="14155" max="14156" width="14.5703125" style="16" customWidth="1"/>
    <col min="14157" max="14157" width="14.140625" style="16" customWidth="1"/>
    <col min="14158" max="14158" width="15.140625" style="16" customWidth="1"/>
    <col min="14159" max="14159" width="13.85546875" style="16" customWidth="1"/>
    <col min="14160" max="14161" width="14.7109375" style="16" customWidth="1"/>
    <col min="14162" max="14162" width="12.85546875" style="16" customWidth="1"/>
    <col min="14163" max="14163" width="13.5703125" style="16" customWidth="1"/>
    <col min="14164" max="14164" width="12.7109375" style="16" customWidth="1"/>
    <col min="14165" max="14165" width="13.42578125" style="16" customWidth="1"/>
    <col min="14166" max="14166" width="13.140625" style="16" customWidth="1"/>
    <col min="14167" max="14167" width="14.7109375" style="16" customWidth="1"/>
    <col min="14168" max="14168" width="14.5703125" style="16" customWidth="1"/>
    <col min="14169" max="14169" width="13" style="16" customWidth="1"/>
    <col min="14170" max="14170" width="15" style="16" customWidth="1"/>
    <col min="14171" max="14172" width="12.140625" style="16" customWidth="1"/>
    <col min="14173" max="14173" width="12" style="16" customWidth="1"/>
    <col min="14174" max="14174" width="13.5703125" style="16" customWidth="1"/>
    <col min="14175" max="14175" width="14" style="16" customWidth="1"/>
    <col min="14176" max="14176" width="12.28515625" style="16" customWidth="1"/>
    <col min="14177" max="14177" width="14.140625" style="16" customWidth="1"/>
    <col min="14178" max="14178" width="13" style="16" customWidth="1"/>
    <col min="14179" max="14179" width="13.5703125" style="16" customWidth="1"/>
    <col min="14180" max="14180" width="12.42578125" style="16" customWidth="1"/>
    <col min="14181" max="14181" width="12.5703125" style="16" customWidth="1"/>
    <col min="14182" max="14182" width="11.7109375" style="16" customWidth="1"/>
    <col min="14183" max="14183" width="13.7109375" style="16" customWidth="1"/>
    <col min="14184" max="14184" width="13.28515625" style="16" customWidth="1"/>
    <col min="14185" max="14185" width="13.140625" style="16" customWidth="1"/>
    <col min="14186" max="14186" width="12" style="16" customWidth="1"/>
    <col min="14187" max="14187" width="12.140625" style="16" customWidth="1"/>
    <col min="14188" max="14188" width="12.28515625" style="16" customWidth="1"/>
    <col min="14189" max="14189" width="12.140625" style="16" customWidth="1"/>
    <col min="14190" max="14190" width="12.5703125" style="16" customWidth="1"/>
    <col min="14191" max="14407" width="9.140625" style="16"/>
    <col min="14408" max="14408" width="25.42578125" style="16" customWidth="1"/>
    <col min="14409" max="14409" width="56.28515625" style="16" customWidth="1"/>
    <col min="14410" max="14410" width="14" style="16" customWidth="1"/>
    <col min="14411" max="14412" width="14.5703125" style="16" customWidth="1"/>
    <col min="14413" max="14413" width="14.140625" style="16" customWidth="1"/>
    <col min="14414" max="14414" width="15.140625" style="16" customWidth="1"/>
    <col min="14415" max="14415" width="13.85546875" style="16" customWidth="1"/>
    <col min="14416" max="14417" width="14.7109375" style="16" customWidth="1"/>
    <col min="14418" max="14418" width="12.85546875" style="16" customWidth="1"/>
    <col min="14419" max="14419" width="13.5703125" style="16" customWidth="1"/>
    <col min="14420" max="14420" width="12.7109375" style="16" customWidth="1"/>
    <col min="14421" max="14421" width="13.42578125" style="16" customWidth="1"/>
    <col min="14422" max="14422" width="13.140625" style="16" customWidth="1"/>
    <col min="14423" max="14423" width="14.7109375" style="16" customWidth="1"/>
    <col min="14424" max="14424" width="14.5703125" style="16" customWidth="1"/>
    <col min="14425" max="14425" width="13" style="16" customWidth="1"/>
    <col min="14426" max="14426" width="15" style="16" customWidth="1"/>
    <col min="14427" max="14428" width="12.140625" style="16" customWidth="1"/>
    <col min="14429" max="14429" width="12" style="16" customWidth="1"/>
    <col min="14430" max="14430" width="13.5703125" style="16" customWidth="1"/>
    <col min="14431" max="14431" width="14" style="16" customWidth="1"/>
    <col min="14432" max="14432" width="12.28515625" style="16" customWidth="1"/>
    <col min="14433" max="14433" width="14.140625" style="16" customWidth="1"/>
    <col min="14434" max="14434" width="13" style="16" customWidth="1"/>
    <col min="14435" max="14435" width="13.5703125" style="16" customWidth="1"/>
    <col min="14436" max="14436" width="12.42578125" style="16" customWidth="1"/>
    <col min="14437" max="14437" width="12.5703125" style="16" customWidth="1"/>
    <col min="14438" max="14438" width="11.7109375" style="16" customWidth="1"/>
    <col min="14439" max="14439" width="13.7109375" style="16" customWidth="1"/>
    <col min="14440" max="14440" width="13.28515625" style="16" customWidth="1"/>
    <col min="14441" max="14441" width="13.140625" style="16" customWidth="1"/>
    <col min="14442" max="14442" width="12" style="16" customWidth="1"/>
    <col min="14443" max="14443" width="12.140625" style="16" customWidth="1"/>
    <col min="14444" max="14444" width="12.28515625" style="16" customWidth="1"/>
    <col min="14445" max="14445" width="12.140625" style="16" customWidth="1"/>
    <col min="14446" max="14446" width="12.5703125" style="16" customWidth="1"/>
    <col min="14447" max="14663" width="9.140625" style="16"/>
    <col min="14664" max="14664" width="25.42578125" style="16" customWidth="1"/>
    <col min="14665" max="14665" width="56.28515625" style="16" customWidth="1"/>
    <col min="14666" max="14666" width="14" style="16" customWidth="1"/>
    <col min="14667" max="14668" width="14.5703125" style="16" customWidth="1"/>
    <col min="14669" max="14669" width="14.140625" style="16" customWidth="1"/>
    <col min="14670" max="14670" width="15.140625" style="16" customWidth="1"/>
    <col min="14671" max="14671" width="13.85546875" style="16" customWidth="1"/>
    <col min="14672" max="14673" width="14.7109375" style="16" customWidth="1"/>
    <col min="14674" max="14674" width="12.85546875" style="16" customWidth="1"/>
    <col min="14675" max="14675" width="13.5703125" style="16" customWidth="1"/>
    <col min="14676" max="14676" width="12.7109375" style="16" customWidth="1"/>
    <col min="14677" max="14677" width="13.42578125" style="16" customWidth="1"/>
    <col min="14678" max="14678" width="13.140625" style="16" customWidth="1"/>
    <col min="14679" max="14679" width="14.7109375" style="16" customWidth="1"/>
    <col min="14680" max="14680" width="14.5703125" style="16" customWidth="1"/>
    <col min="14681" max="14681" width="13" style="16" customWidth="1"/>
    <col min="14682" max="14682" width="15" style="16" customWidth="1"/>
    <col min="14683" max="14684" width="12.140625" style="16" customWidth="1"/>
    <col min="14685" max="14685" width="12" style="16" customWidth="1"/>
    <col min="14686" max="14686" width="13.5703125" style="16" customWidth="1"/>
    <col min="14687" max="14687" width="14" style="16" customWidth="1"/>
    <col min="14688" max="14688" width="12.28515625" style="16" customWidth="1"/>
    <col min="14689" max="14689" width="14.140625" style="16" customWidth="1"/>
    <col min="14690" max="14690" width="13" style="16" customWidth="1"/>
    <col min="14691" max="14691" width="13.5703125" style="16" customWidth="1"/>
    <col min="14692" max="14692" width="12.42578125" style="16" customWidth="1"/>
    <col min="14693" max="14693" width="12.5703125" style="16" customWidth="1"/>
    <col min="14694" max="14694" width="11.7109375" style="16" customWidth="1"/>
    <col min="14695" max="14695" width="13.7109375" style="16" customWidth="1"/>
    <col min="14696" max="14696" width="13.28515625" style="16" customWidth="1"/>
    <col min="14697" max="14697" width="13.140625" style="16" customWidth="1"/>
    <col min="14698" max="14698" width="12" style="16" customWidth="1"/>
    <col min="14699" max="14699" width="12.140625" style="16" customWidth="1"/>
    <col min="14700" max="14700" width="12.28515625" style="16" customWidth="1"/>
    <col min="14701" max="14701" width="12.140625" style="16" customWidth="1"/>
    <col min="14702" max="14702" width="12.5703125" style="16" customWidth="1"/>
    <col min="14703" max="14919" width="9.140625" style="16"/>
    <col min="14920" max="14920" width="25.42578125" style="16" customWidth="1"/>
    <col min="14921" max="14921" width="56.28515625" style="16" customWidth="1"/>
    <col min="14922" max="14922" width="14" style="16" customWidth="1"/>
    <col min="14923" max="14924" width="14.5703125" style="16" customWidth="1"/>
    <col min="14925" max="14925" width="14.140625" style="16" customWidth="1"/>
    <col min="14926" max="14926" width="15.140625" style="16" customWidth="1"/>
    <col min="14927" max="14927" width="13.85546875" style="16" customWidth="1"/>
    <col min="14928" max="14929" width="14.7109375" style="16" customWidth="1"/>
    <col min="14930" max="14930" width="12.85546875" style="16" customWidth="1"/>
    <col min="14931" max="14931" width="13.5703125" style="16" customWidth="1"/>
    <col min="14932" max="14932" width="12.7109375" style="16" customWidth="1"/>
    <col min="14933" max="14933" width="13.42578125" style="16" customWidth="1"/>
    <col min="14934" max="14934" width="13.140625" style="16" customWidth="1"/>
    <col min="14935" max="14935" width="14.7109375" style="16" customWidth="1"/>
    <col min="14936" max="14936" width="14.5703125" style="16" customWidth="1"/>
    <col min="14937" max="14937" width="13" style="16" customWidth="1"/>
    <col min="14938" max="14938" width="15" style="16" customWidth="1"/>
    <col min="14939" max="14940" width="12.140625" style="16" customWidth="1"/>
    <col min="14941" max="14941" width="12" style="16" customWidth="1"/>
    <col min="14942" max="14942" width="13.5703125" style="16" customWidth="1"/>
    <col min="14943" max="14943" width="14" style="16" customWidth="1"/>
    <col min="14944" max="14944" width="12.28515625" style="16" customWidth="1"/>
    <col min="14945" max="14945" width="14.140625" style="16" customWidth="1"/>
    <col min="14946" max="14946" width="13" style="16" customWidth="1"/>
    <col min="14947" max="14947" width="13.5703125" style="16" customWidth="1"/>
    <col min="14948" max="14948" width="12.42578125" style="16" customWidth="1"/>
    <col min="14949" max="14949" width="12.5703125" style="16" customWidth="1"/>
    <col min="14950" max="14950" width="11.7109375" style="16" customWidth="1"/>
    <col min="14951" max="14951" width="13.7109375" style="16" customWidth="1"/>
    <col min="14952" max="14952" width="13.28515625" style="16" customWidth="1"/>
    <col min="14953" max="14953" width="13.140625" style="16" customWidth="1"/>
    <col min="14954" max="14954" width="12" style="16" customWidth="1"/>
    <col min="14955" max="14955" width="12.140625" style="16" customWidth="1"/>
    <col min="14956" max="14956" width="12.28515625" style="16" customWidth="1"/>
    <col min="14957" max="14957" width="12.140625" style="16" customWidth="1"/>
    <col min="14958" max="14958" width="12.5703125" style="16" customWidth="1"/>
    <col min="14959" max="15175" width="9.140625" style="16"/>
    <col min="15176" max="15176" width="25.42578125" style="16" customWidth="1"/>
    <col min="15177" max="15177" width="56.28515625" style="16" customWidth="1"/>
    <col min="15178" max="15178" width="14" style="16" customWidth="1"/>
    <col min="15179" max="15180" width="14.5703125" style="16" customWidth="1"/>
    <col min="15181" max="15181" width="14.140625" style="16" customWidth="1"/>
    <col min="15182" max="15182" width="15.140625" style="16" customWidth="1"/>
    <col min="15183" max="15183" width="13.85546875" style="16" customWidth="1"/>
    <col min="15184" max="15185" width="14.7109375" style="16" customWidth="1"/>
    <col min="15186" max="15186" width="12.85546875" style="16" customWidth="1"/>
    <col min="15187" max="15187" width="13.5703125" style="16" customWidth="1"/>
    <col min="15188" max="15188" width="12.7109375" style="16" customWidth="1"/>
    <col min="15189" max="15189" width="13.42578125" style="16" customWidth="1"/>
    <col min="15190" max="15190" width="13.140625" style="16" customWidth="1"/>
    <col min="15191" max="15191" width="14.7109375" style="16" customWidth="1"/>
    <col min="15192" max="15192" width="14.5703125" style="16" customWidth="1"/>
    <col min="15193" max="15193" width="13" style="16" customWidth="1"/>
    <col min="15194" max="15194" width="15" style="16" customWidth="1"/>
    <col min="15195" max="15196" width="12.140625" style="16" customWidth="1"/>
    <col min="15197" max="15197" width="12" style="16" customWidth="1"/>
    <col min="15198" max="15198" width="13.5703125" style="16" customWidth="1"/>
    <col min="15199" max="15199" width="14" style="16" customWidth="1"/>
    <col min="15200" max="15200" width="12.28515625" style="16" customWidth="1"/>
    <col min="15201" max="15201" width="14.140625" style="16" customWidth="1"/>
    <col min="15202" max="15202" width="13" style="16" customWidth="1"/>
    <col min="15203" max="15203" width="13.5703125" style="16" customWidth="1"/>
    <col min="15204" max="15204" width="12.42578125" style="16" customWidth="1"/>
    <col min="15205" max="15205" width="12.5703125" style="16" customWidth="1"/>
    <col min="15206" max="15206" width="11.7109375" style="16" customWidth="1"/>
    <col min="15207" max="15207" width="13.7109375" style="16" customWidth="1"/>
    <col min="15208" max="15208" width="13.28515625" style="16" customWidth="1"/>
    <col min="15209" max="15209" width="13.140625" style="16" customWidth="1"/>
    <col min="15210" max="15210" width="12" style="16" customWidth="1"/>
    <col min="15211" max="15211" width="12.140625" style="16" customWidth="1"/>
    <col min="15212" max="15212" width="12.28515625" style="16" customWidth="1"/>
    <col min="15213" max="15213" width="12.140625" style="16" customWidth="1"/>
    <col min="15214" max="15214" width="12.5703125" style="16" customWidth="1"/>
    <col min="15215" max="15431" width="9.140625" style="16"/>
    <col min="15432" max="15432" width="25.42578125" style="16" customWidth="1"/>
    <col min="15433" max="15433" width="56.28515625" style="16" customWidth="1"/>
    <col min="15434" max="15434" width="14" style="16" customWidth="1"/>
    <col min="15435" max="15436" width="14.5703125" style="16" customWidth="1"/>
    <col min="15437" max="15437" width="14.140625" style="16" customWidth="1"/>
    <col min="15438" max="15438" width="15.140625" style="16" customWidth="1"/>
    <col min="15439" max="15439" width="13.85546875" style="16" customWidth="1"/>
    <col min="15440" max="15441" width="14.7109375" style="16" customWidth="1"/>
    <col min="15442" max="15442" width="12.85546875" style="16" customWidth="1"/>
    <col min="15443" max="15443" width="13.5703125" style="16" customWidth="1"/>
    <col min="15444" max="15444" width="12.7109375" style="16" customWidth="1"/>
    <col min="15445" max="15445" width="13.42578125" style="16" customWidth="1"/>
    <col min="15446" max="15446" width="13.140625" style="16" customWidth="1"/>
    <col min="15447" max="15447" width="14.7109375" style="16" customWidth="1"/>
    <col min="15448" max="15448" width="14.5703125" style="16" customWidth="1"/>
    <col min="15449" max="15449" width="13" style="16" customWidth="1"/>
    <col min="15450" max="15450" width="15" style="16" customWidth="1"/>
    <col min="15451" max="15452" width="12.140625" style="16" customWidth="1"/>
    <col min="15453" max="15453" width="12" style="16" customWidth="1"/>
    <col min="15454" max="15454" width="13.5703125" style="16" customWidth="1"/>
    <col min="15455" max="15455" width="14" style="16" customWidth="1"/>
    <col min="15456" max="15456" width="12.28515625" style="16" customWidth="1"/>
    <col min="15457" max="15457" width="14.140625" style="16" customWidth="1"/>
    <col min="15458" max="15458" width="13" style="16" customWidth="1"/>
    <col min="15459" max="15459" width="13.5703125" style="16" customWidth="1"/>
    <col min="15460" max="15460" width="12.42578125" style="16" customWidth="1"/>
    <col min="15461" max="15461" width="12.5703125" style="16" customWidth="1"/>
    <col min="15462" max="15462" width="11.7109375" style="16" customWidth="1"/>
    <col min="15463" max="15463" width="13.7109375" style="16" customWidth="1"/>
    <col min="15464" max="15464" width="13.28515625" style="16" customWidth="1"/>
    <col min="15465" max="15465" width="13.140625" style="16" customWidth="1"/>
    <col min="15466" max="15466" width="12" style="16" customWidth="1"/>
    <col min="15467" max="15467" width="12.140625" style="16" customWidth="1"/>
    <col min="15468" max="15468" width="12.28515625" style="16" customWidth="1"/>
    <col min="15469" max="15469" width="12.140625" style="16" customWidth="1"/>
    <col min="15470" max="15470" width="12.5703125" style="16" customWidth="1"/>
    <col min="15471" max="15687" width="9.140625" style="16"/>
    <col min="15688" max="15688" width="25.42578125" style="16" customWidth="1"/>
    <col min="15689" max="15689" width="56.28515625" style="16" customWidth="1"/>
    <col min="15690" max="15690" width="14" style="16" customWidth="1"/>
    <col min="15691" max="15692" width="14.5703125" style="16" customWidth="1"/>
    <col min="15693" max="15693" width="14.140625" style="16" customWidth="1"/>
    <col min="15694" max="15694" width="15.140625" style="16" customWidth="1"/>
    <col min="15695" max="15695" width="13.85546875" style="16" customWidth="1"/>
    <col min="15696" max="15697" width="14.7109375" style="16" customWidth="1"/>
    <col min="15698" max="15698" width="12.85546875" style="16" customWidth="1"/>
    <col min="15699" max="15699" width="13.5703125" style="16" customWidth="1"/>
    <col min="15700" max="15700" width="12.7109375" style="16" customWidth="1"/>
    <col min="15701" max="15701" width="13.42578125" style="16" customWidth="1"/>
    <col min="15702" max="15702" width="13.140625" style="16" customWidth="1"/>
    <col min="15703" max="15703" width="14.7109375" style="16" customWidth="1"/>
    <col min="15704" max="15704" width="14.5703125" style="16" customWidth="1"/>
    <col min="15705" max="15705" width="13" style="16" customWidth="1"/>
    <col min="15706" max="15706" width="15" style="16" customWidth="1"/>
    <col min="15707" max="15708" width="12.140625" style="16" customWidth="1"/>
    <col min="15709" max="15709" width="12" style="16" customWidth="1"/>
    <col min="15710" max="15710" width="13.5703125" style="16" customWidth="1"/>
    <col min="15711" max="15711" width="14" style="16" customWidth="1"/>
    <col min="15712" max="15712" width="12.28515625" style="16" customWidth="1"/>
    <col min="15713" max="15713" width="14.140625" style="16" customWidth="1"/>
    <col min="15714" max="15714" width="13" style="16" customWidth="1"/>
    <col min="15715" max="15715" width="13.5703125" style="16" customWidth="1"/>
    <col min="15716" max="15716" width="12.42578125" style="16" customWidth="1"/>
    <col min="15717" max="15717" width="12.5703125" style="16" customWidth="1"/>
    <col min="15718" max="15718" width="11.7109375" style="16" customWidth="1"/>
    <col min="15719" max="15719" width="13.7109375" style="16" customWidth="1"/>
    <col min="15720" max="15720" width="13.28515625" style="16" customWidth="1"/>
    <col min="15721" max="15721" width="13.140625" style="16" customWidth="1"/>
    <col min="15722" max="15722" width="12" style="16" customWidth="1"/>
    <col min="15723" max="15723" width="12.140625" style="16" customWidth="1"/>
    <col min="15724" max="15724" width="12.28515625" style="16" customWidth="1"/>
    <col min="15725" max="15725" width="12.140625" style="16" customWidth="1"/>
    <col min="15726" max="15726" width="12.5703125" style="16" customWidth="1"/>
    <col min="15727" max="15943" width="9.140625" style="16"/>
    <col min="15944" max="15944" width="25.42578125" style="16" customWidth="1"/>
    <col min="15945" max="15945" width="56.28515625" style="16" customWidth="1"/>
    <col min="15946" max="15946" width="14" style="16" customWidth="1"/>
    <col min="15947" max="15948" width="14.5703125" style="16" customWidth="1"/>
    <col min="15949" max="15949" width="14.140625" style="16" customWidth="1"/>
    <col min="15950" max="15950" width="15.140625" style="16" customWidth="1"/>
    <col min="15951" max="15951" width="13.85546875" style="16" customWidth="1"/>
    <col min="15952" max="15953" width="14.7109375" style="16" customWidth="1"/>
    <col min="15954" max="15954" width="12.85546875" style="16" customWidth="1"/>
    <col min="15955" max="15955" width="13.5703125" style="16" customWidth="1"/>
    <col min="15956" max="15956" width="12.7109375" style="16" customWidth="1"/>
    <col min="15957" max="15957" width="13.42578125" style="16" customWidth="1"/>
    <col min="15958" max="15958" width="13.140625" style="16" customWidth="1"/>
    <col min="15959" max="15959" width="14.7109375" style="16" customWidth="1"/>
    <col min="15960" max="15960" width="14.5703125" style="16" customWidth="1"/>
    <col min="15961" max="15961" width="13" style="16" customWidth="1"/>
    <col min="15962" max="15962" width="15" style="16" customWidth="1"/>
    <col min="15963" max="15964" width="12.140625" style="16" customWidth="1"/>
    <col min="15965" max="15965" width="12" style="16" customWidth="1"/>
    <col min="15966" max="15966" width="13.5703125" style="16" customWidth="1"/>
    <col min="15967" max="15967" width="14" style="16" customWidth="1"/>
    <col min="15968" max="15968" width="12.28515625" style="16" customWidth="1"/>
    <col min="15969" max="15969" width="14.140625" style="16" customWidth="1"/>
    <col min="15970" max="15970" width="13" style="16" customWidth="1"/>
    <col min="15971" max="15971" width="13.5703125" style="16" customWidth="1"/>
    <col min="15972" max="15972" width="12.42578125" style="16" customWidth="1"/>
    <col min="15973" max="15973" width="12.5703125" style="16" customWidth="1"/>
    <col min="15974" max="15974" width="11.7109375" style="16" customWidth="1"/>
    <col min="15975" max="15975" width="13.7109375" style="16" customWidth="1"/>
    <col min="15976" max="15976" width="13.28515625" style="16" customWidth="1"/>
    <col min="15977" max="15977" width="13.140625" style="16" customWidth="1"/>
    <col min="15978" max="15978" width="12" style="16" customWidth="1"/>
    <col min="15979" max="15979" width="12.140625" style="16" customWidth="1"/>
    <col min="15980" max="15980" width="12.28515625" style="16" customWidth="1"/>
    <col min="15981" max="15981" width="12.140625" style="16" customWidth="1"/>
    <col min="15982" max="15982" width="12.5703125" style="16" customWidth="1"/>
    <col min="15983" max="16384" width="9.140625" style="16"/>
  </cols>
  <sheetData>
    <row r="1" spans="1:20" s="6" customFormat="1" ht="16.5" customHeight="1" x14ac:dyDescent="0.25">
      <c r="A1" s="1"/>
      <c r="B1" s="2"/>
      <c r="C1" s="3" t="s">
        <v>0</v>
      </c>
      <c r="D1" s="3"/>
      <c r="E1" s="3"/>
      <c r="F1" s="4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5"/>
    </row>
    <row r="2" spans="1:20" s="6" customFormat="1" ht="88.5" customHeight="1" x14ac:dyDescent="0.25">
      <c r="A2" s="1"/>
      <c r="B2" s="2"/>
      <c r="C2" s="3"/>
      <c r="D2" s="3"/>
      <c r="E2" s="3"/>
      <c r="F2" s="7" t="s">
        <v>1</v>
      </c>
      <c r="G2" s="7"/>
      <c r="H2" s="7"/>
      <c r="I2" s="7"/>
      <c r="J2" s="7"/>
      <c r="K2" s="7"/>
      <c r="L2" s="7"/>
      <c r="M2" s="7"/>
      <c r="N2" s="7"/>
      <c r="O2" s="7"/>
      <c r="P2" s="7"/>
      <c r="Q2" s="5"/>
    </row>
    <row r="3" spans="1:20" s="6" customFormat="1" ht="19.5" customHeight="1" x14ac:dyDescent="0.25">
      <c r="A3" s="1"/>
      <c r="B3" s="2"/>
      <c r="C3" s="3"/>
      <c r="D3" s="3"/>
      <c r="E3" s="3"/>
      <c r="F3" s="3" t="s">
        <v>2</v>
      </c>
      <c r="G3" s="3"/>
      <c r="H3" s="3"/>
      <c r="I3" s="3"/>
      <c r="J3" s="3"/>
      <c r="K3" s="3"/>
      <c r="L3" s="3"/>
      <c r="M3" s="3"/>
      <c r="N3" s="3"/>
      <c r="O3" s="3"/>
      <c r="P3" s="3"/>
      <c r="Q3" s="5"/>
    </row>
    <row r="4" spans="1:20" s="6" customFormat="1" ht="79.5" customHeight="1" x14ac:dyDescent="0.25">
      <c r="A4" s="1"/>
      <c r="C4" s="8" t="s">
        <v>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T4" s="9"/>
    </row>
    <row r="5" spans="1:20" s="6" customFormat="1" ht="29.25" customHeight="1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20" ht="16.5" customHeight="1" x14ac:dyDescent="0.25">
      <c r="A6" s="11" t="s">
        <v>5</v>
      </c>
      <c r="B6" s="12" t="s">
        <v>5</v>
      </c>
      <c r="C6" s="13"/>
      <c r="D6" s="13"/>
      <c r="E6" s="13"/>
      <c r="F6" s="13"/>
      <c r="G6" s="13"/>
      <c r="M6" s="15" t="s">
        <v>6</v>
      </c>
      <c r="P6" s="14" t="s">
        <v>6</v>
      </c>
    </row>
    <row r="7" spans="1:20" ht="45" x14ac:dyDescent="0.25">
      <c r="A7" s="17" t="s">
        <v>7</v>
      </c>
      <c r="B7" s="17" t="s">
        <v>8</v>
      </c>
      <c r="C7" s="18" t="s">
        <v>9</v>
      </c>
      <c r="D7" s="18" t="s">
        <v>10</v>
      </c>
      <c r="E7" s="18" t="s">
        <v>11</v>
      </c>
      <c r="F7" s="18" t="s">
        <v>12</v>
      </c>
      <c r="G7" s="18" t="s">
        <v>13</v>
      </c>
      <c r="H7" s="18" t="s">
        <v>14</v>
      </c>
      <c r="I7" s="18" t="s">
        <v>10</v>
      </c>
      <c r="J7" s="18" t="s">
        <v>15</v>
      </c>
      <c r="K7" s="18" t="s">
        <v>16</v>
      </c>
      <c r="L7" s="18" t="s">
        <v>17</v>
      </c>
      <c r="M7" s="18" t="s">
        <v>18</v>
      </c>
      <c r="N7" s="18" t="s">
        <v>10</v>
      </c>
      <c r="O7" s="18" t="s">
        <v>19</v>
      </c>
      <c r="P7" s="18" t="s">
        <v>20</v>
      </c>
      <c r="Q7" s="18" t="s">
        <v>21</v>
      </c>
    </row>
    <row r="8" spans="1:20" s="11" customFormat="1" x14ac:dyDescent="0.25">
      <c r="A8" s="19">
        <v>1</v>
      </c>
      <c r="B8" s="19">
        <v>2</v>
      </c>
      <c r="C8" s="20">
        <v>3</v>
      </c>
      <c r="D8" s="20"/>
      <c r="E8" s="20"/>
      <c r="F8" s="20"/>
      <c r="G8" s="20"/>
      <c r="H8" s="20">
        <v>4</v>
      </c>
      <c r="I8" s="20"/>
      <c r="J8" s="20"/>
      <c r="K8" s="20"/>
      <c r="L8" s="20"/>
      <c r="M8" s="20">
        <v>5</v>
      </c>
      <c r="N8" s="20"/>
      <c r="O8" s="20"/>
      <c r="P8" s="20"/>
      <c r="Q8" s="20"/>
    </row>
    <row r="9" spans="1:20" s="6" customFormat="1" ht="28.5" x14ac:dyDescent="0.25">
      <c r="A9" s="21" t="s">
        <v>22</v>
      </c>
      <c r="B9" s="22" t="s">
        <v>23</v>
      </c>
      <c r="C9" s="23">
        <f t="shared" ref="C9:Q9" si="0">C10+C19+C29+C37+C40+C53+C66+C77+C60</f>
        <v>60387100</v>
      </c>
      <c r="D9" s="23">
        <f t="shared" si="0"/>
        <v>0</v>
      </c>
      <c r="E9" s="23">
        <f t="shared" si="0"/>
        <v>60387100</v>
      </c>
      <c r="F9" s="23">
        <f t="shared" si="0"/>
        <v>3582800</v>
      </c>
      <c r="G9" s="23">
        <f t="shared" si="0"/>
        <v>61993096</v>
      </c>
      <c r="H9" s="23">
        <f t="shared" si="0"/>
        <v>60533500</v>
      </c>
      <c r="I9" s="23">
        <f t="shared" si="0"/>
        <v>0</v>
      </c>
      <c r="J9" s="23">
        <f t="shared" si="0"/>
        <v>60533500</v>
      </c>
      <c r="K9" s="23">
        <f t="shared" si="0"/>
        <v>0</v>
      </c>
      <c r="L9" s="23">
        <f t="shared" si="0"/>
        <v>60533500</v>
      </c>
      <c r="M9" s="23">
        <f t="shared" si="0"/>
        <v>63677800</v>
      </c>
      <c r="N9" s="23">
        <f t="shared" si="0"/>
        <v>0</v>
      </c>
      <c r="O9" s="23">
        <f t="shared" si="0"/>
        <v>63677800</v>
      </c>
      <c r="P9" s="23">
        <f t="shared" si="0"/>
        <v>0</v>
      </c>
      <c r="Q9" s="23">
        <f t="shared" si="0"/>
        <v>63677800</v>
      </c>
    </row>
    <row r="10" spans="1:20" s="6" customFormat="1" x14ac:dyDescent="0.25">
      <c r="A10" s="21" t="s">
        <v>24</v>
      </c>
      <c r="B10" s="22" t="s">
        <v>25</v>
      </c>
      <c r="C10" s="23">
        <f t="shared" ref="C10:Q10" si="1">C11</f>
        <v>45230000</v>
      </c>
      <c r="D10" s="23">
        <f t="shared" si="1"/>
        <v>0</v>
      </c>
      <c r="E10" s="23">
        <f t="shared" si="1"/>
        <v>45230000</v>
      </c>
      <c r="F10" s="23">
        <f t="shared" si="1"/>
        <v>3293730</v>
      </c>
      <c r="G10" s="23">
        <f t="shared" si="1"/>
        <v>46560000</v>
      </c>
      <c r="H10" s="23">
        <f t="shared" si="1"/>
        <v>45703000</v>
      </c>
      <c r="I10" s="23">
        <f t="shared" si="1"/>
        <v>0</v>
      </c>
      <c r="J10" s="23">
        <f t="shared" si="1"/>
        <v>45703000</v>
      </c>
      <c r="K10" s="23">
        <f t="shared" si="1"/>
        <v>0</v>
      </c>
      <c r="L10" s="23">
        <f t="shared" si="1"/>
        <v>45703000</v>
      </c>
      <c r="M10" s="23">
        <f t="shared" si="1"/>
        <v>48627000</v>
      </c>
      <c r="N10" s="23">
        <f t="shared" si="1"/>
        <v>0</v>
      </c>
      <c r="O10" s="23">
        <f t="shared" si="1"/>
        <v>48627000</v>
      </c>
      <c r="P10" s="23">
        <f t="shared" si="1"/>
        <v>0</v>
      </c>
      <c r="Q10" s="23">
        <f t="shared" si="1"/>
        <v>48627000</v>
      </c>
    </row>
    <row r="11" spans="1:20" s="27" customFormat="1" x14ac:dyDescent="0.25">
      <c r="A11" s="24" t="s">
        <v>26</v>
      </c>
      <c r="B11" s="25" t="s">
        <v>27</v>
      </c>
      <c r="C11" s="26">
        <f t="shared" ref="C11:Q11" si="2">C12+C13+C14+C15</f>
        <v>45230000</v>
      </c>
      <c r="D11" s="26">
        <f t="shared" si="2"/>
        <v>0</v>
      </c>
      <c r="E11" s="26">
        <f t="shared" si="2"/>
        <v>45230000</v>
      </c>
      <c r="F11" s="26">
        <f>F12+F13+F14+F15+F16+F17+F18</f>
        <v>3293730</v>
      </c>
      <c r="G11" s="26">
        <f t="shared" si="2"/>
        <v>46560000</v>
      </c>
      <c r="H11" s="26">
        <f t="shared" si="2"/>
        <v>45703000</v>
      </c>
      <c r="I11" s="26">
        <f t="shared" si="2"/>
        <v>0</v>
      </c>
      <c r="J11" s="26">
        <f t="shared" si="2"/>
        <v>45703000</v>
      </c>
      <c r="K11" s="26">
        <f t="shared" si="2"/>
        <v>0</v>
      </c>
      <c r="L11" s="26">
        <f t="shared" si="2"/>
        <v>45703000</v>
      </c>
      <c r="M11" s="26">
        <f t="shared" si="2"/>
        <v>48627000</v>
      </c>
      <c r="N11" s="26">
        <f t="shared" si="2"/>
        <v>0</v>
      </c>
      <c r="O11" s="26">
        <f t="shared" si="2"/>
        <v>48627000</v>
      </c>
      <c r="P11" s="26">
        <f t="shared" si="2"/>
        <v>0</v>
      </c>
      <c r="Q11" s="26">
        <f t="shared" si="2"/>
        <v>48627000</v>
      </c>
    </row>
    <row r="12" spans="1:20" s="27" customFormat="1" ht="102.75" customHeight="1" x14ac:dyDescent="0.25">
      <c r="A12" s="24" t="s">
        <v>28</v>
      </c>
      <c r="B12" s="28" t="s">
        <v>29</v>
      </c>
      <c r="C12" s="26">
        <v>44629000</v>
      </c>
      <c r="D12" s="26"/>
      <c r="E12" s="26">
        <f t="shared" ref="E12" si="3">C12+D12</f>
        <v>44629000</v>
      </c>
      <c r="F12" s="29">
        <v>1151100</v>
      </c>
      <c r="G12" s="26">
        <f t="shared" ref="G12" si="4">E12+F12</f>
        <v>45780100</v>
      </c>
      <c r="H12" s="26">
        <v>45102000</v>
      </c>
      <c r="I12" s="26"/>
      <c r="J12" s="26">
        <f t="shared" ref="J12" si="5">H12+I12</f>
        <v>45102000</v>
      </c>
      <c r="K12" s="26"/>
      <c r="L12" s="26">
        <f t="shared" ref="L12" si="6">J12+K12</f>
        <v>45102000</v>
      </c>
      <c r="M12" s="26">
        <v>48026000</v>
      </c>
      <c r="N12" s="26"/>
      <c r="O12" s="26">
        <f t="shared" ref="O12" si="7">M12+N12</f>
        <v>48026000</v>
      </c>
      <c r="P12" s="26"/>
      <c r="Q12" s="26">
        <f t="shared" ref="Q12" si="8">O12+P12</f>
        <v>48026000</v>
      </c>
    </row>
    <row r="13" spans="1:20" s="27" customFormat="1" ht="140.25" customHeight="1" x14ac:dyDescent="0.25">
      <c r="A13" s="24" t="s">
        <v>30</v>
      </c>
      <c r="B13" s="30" t="s">
        <v>31</v>
      </c>
      <c r="C13" s="26">
        <v>200000</v>
      </c>
      <c r="D13" s="26"/>
      <c r="E13" s="26">
        <f>C13+D13</f>
        <v>200000</v>
      </c>
      <c r="F13" s="26">
        <v>127000</v>
      </c>
      <c r="G13" s="26">
        <f>E13+F13</f>
        <v>327000</v>
      </c>
      <c r="H13" s="26">
        <v>200000</v>
      </c>
      <c r="I13" s="26"/>
      <c r="J13" s="26">
        <f>H13+I13</f>
        <v>200000</v>
      </c>
      <c r="K13" s="26"/>
      <c r="L13" s="26">
        <f>J13+K13</f>
        <v>200000</v>
      </c>
      <c r="M13" s="26">
        <v>200000</v>
      </c>
      <c r="N13" s="26"/>
      <c r="O13" s="26">
        <f>M13+N13</f>
        <v>200000</v>
      </c>
      <c r="P13" s="26"/>
      <c r="Q13" s="26">
        <f>O13+P13</f>
        <v>200000</v>
      </c>
    </row>
    <row r="14" spans="1:20" s="27" customFormat="1" ht="54.75" customHeight="1" x14ac:dyDescent="0.25">
      <c r="A14" s="24" t="s">
        <v>32</v>
      </c>
      <c r="B14" s="28" t="s">
        <v>33</v>
      </c>
      <c r="C14" s="26">
        <v>400000</v>
      </c>
      <c r="D14" s="26"/>
      <c r="E14" s="26">
        <f t="shared" ref="E14:E87" si="9">C14+D14</f>
        <v>400000</v>
      </c>
      <c r="F14" s="26">
        <v>63000</v>
      </c>
      <c r="G14" s="26">
        <f t="shared" ref="G14:G15" si="10">E14+F14</f>
        <v>463000</v>
      </c>
      <c r="H14" s="26">
        <v>400000</v>
      </c>
      <c r="I14" s="26"/>
      <c r="J14" s="26">
        <f t="shared" ref="J14:J15" si="11">H14+I14</f>
        <v>400000</v>
      </c>
      <c r="K14" s="26"/>
      <c r="L14" s="26">
        <f t="shared" ref="L14:L15" si="12">J14+K14</f>
        <v>400000</v>
      </c>
      <c r="M14" s="26">
        <v>400000</v>
      </c>
      <c r="N14" s="26"/>
      <c r="O14" s="26">
        <f t="shared" ref="O14:O15" si="13">M14+N14</f>
        <v>400000</v>
      </c>
      <c r="P14" s="26"/>
      <c r="Q14" s="26">
        <f t="shared" ref="Q14:Q15" si="14">O14+P14</f>
        <v>400000</v>
      </c>
    </row>
    <row r="15" spans="1:20" s="27" customFormat="1" ht="124.5" customHeight="1" x14ac:dyDescent="0.25">
      <c r="A15" s="24" t="s">
        <v>34</v>
      </c>
      <c r="B15" s="30" t="s">
        <v>35</v>
      </c>
      <c r="C15" s="26">
        <v>1000</v>
      </c>
      <c r="D15" s="26"/>
      <c r="E15" s="26">
        <f t="shared" si="9"/>
        <v>1000</v>
      </c>
      <c r="F15" s="26">
        <v>-11100</v>
      </c>
      <c r="G15" s="26">
        <f t="shared" si="10"/>
        <v>-10100</v>
      </c>
      <c r="H15" s="26">
        <v>1000</v>
      </c>
      <c r="I15" s="26"/>
      <c r="J15" s="26">
        <f t="shared" si="11"/>
        <v>1000</v>
      </c>
      <c r="K15" s="26"/>
      <c r="L15" s="26">
        <f t="shared" si="12"/>
        <v>1000</v>
      </c>
      <c r="M15" s="26">
        <v>1000</v>
      </c>
      <c r="N15" s="26"/>
      <c r="O15" s="26">
        <f t="shared" si="13"/>
        <v>1000</v>
      </c>
      <c r="P15" s="26"/>
      <c r="Q15" s="26">
        <f t="shared" si="14"/>
        <v>1000</v>
      </c>
    </row>
    <row r="16" spans="1:20" s="27" customFormat="1" ht="135" x14ac:dyDescent="0.25">
      <c r="A16" s="24" t="s">
        <v>36</v>
      </c>
      <c r="B16" s="31" t="s">
        <v>37</v>
      </c>
      <c r="C16" s="26"/>
      <c r="D16" s="26"/>
      <c r="E16" s="26"/>
      <c r="F16" s="26">
        <v>230300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s="27" customFormat="1" ht="108.75" customHeight="1" x14ac:dyDescent="0.25">
      <c r="A17" s="24" t="s">
        <v>38</v>
      </c>
      <c r="B17" s="31" t="s">
        <v>39</v>
      </c>
      <c r="C17" s="26"/>
      <c r="D17" s="26"/>
      <c r="E17" s="26"/>
      <c r="F17" s="26">
        <v>930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s="27" customFormat="1" ht="60.75" customHeight="1" x14ac:dyDescent="0.25">
      <c r="A18" s="24" t="s">
        <v>40</v>
      </c>
      <c r="B18" s="32" t="s">
        <v>41</v>
      </c>
      <c r="C18" s="26"/>
      <c r="D18" s="26"/>
      <c r="E18" s="26"/>
      <c r="F18" s="26">
        <v>1732500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s="27" customFormat="1" ht="42.75" hidden="1" x14ac:dyDescent="0.25">
      <c r="A19" s="24" t="s">
        <v>42</v>
      </c>
      <c r="B19" s="33" t="s">
        <v>43</v>
      </c>
      <c r="C19" s="23">
        <f t="shared" ref="C19:Q19" si="15">C20</f>
        <v>7450400</v>
      </c>
      <c r="D19" s="23">
        <f t="shared" si="15"/>
        <v>0</v>
      </c>
      <c r="E19" s="23">
        <f t="shared" si="15"/>
        <v>7450400</v>
      </c>
      <c r="F19" s="23">
        <f t="shared" si="15"/>
        <v>0</v>
      </c>
      <c r="G19" s="23">
        <f t="shared" si="15"/>
        <v>7450400</v>
      </c>
      <c r="H19" s="23">
        <f t="shared" si="15"/>
        <v>7850100</v>
      </c>
      <c r="I19" s="23">
        <f t="shared" si="15"/>
        <v>0</v>
      </c>
      <c r="J19" s="23">
        <f t="shared" si="15"/>
        <v>7850100</v>
      </c>
      <c r="K19" s="23">
        <f t="shared" si="15"/>
        <v>0</v>
      </c>
      <c r="L19" s="23">
        <f t="shared" si="15"/>
        <v>7850100</v>
      </c>
      <c r="M19" s="23">
        <f t="shared" si="15"/>
        <v>7909100</v>
      </c>
      <c r="N19" s="23">
        <f t="shared" si="15"/>
        <v>0</v>
      </c>
      <c r="O19" s="23">
        <f t="shared" si="15"/>
        <v>7909100</v>
      </c>
      <c r="P19" s="23">
        <f t="shared" si="15"/>
        <v>0</v>
      </c>
      <c r="Q19" s="23">
        <f t="shared" si="15"/>
        <v>7909100</v>
      </c>
    </row>
    <row r="20" spans="1:17" s="27" customFormat="1" ht="45" hidden="1" x14ac:dyDescent="0.25">
      <c r="A20" s="24" t="s">
        <v>44</v>
      </c>
      <c r="B20" s="30" t="s">
        <v>45</v>
      </c>
      <c r="C20" s="26">
        <f t="shared" ref="C20:Q20" si="16">C21+C23+C25+C27</f>
        <v>7450400</v>
      </c>
      <c r="D20" s="26">
        <f t="shared" si="16"/>
        <v>0</v>
      </c>
      <c r="E20" s="26">
        <f t="shared" si="16"/>
        <v>7450400</v>
      </c>
      <c r="F20" s="26">
        <f t="shared" si="16"/>
        <v>0</v>
      </c>
      <c r="G20" s="26">
        <f t="shared" si="16"/>
        <v>7450400</v>
      </c>
      <c r="H20" s="26">
        <f t="shared" si="16"/>
        <v>7850100</v>
      </c>
      <c r="I20" s="26">
        <f t="shared" si="16"/>
        <v>0</v>
      </c>
      <c r="J20" s="26">
        <f t="shared" si="16"/>
        <v>7850100</v>
      </c>
      <c r="K20" s="26">
        <f t="shared" si="16"/>
        <v>0</v>
      </c>
      <c r="L20" s="26">
        <f t="shared" si="16"/>
        <v>7850100</v>
      </c>
      <c r="M20" s="26">
        <f t="shared" si="16"/>
        <v>7909100</v>
      </c>
      <c r="N20" s="26">
        <f t="shared" si="16"/>
        <v>0</v>
      </c>
      <c r="O20" s="26">
        <f t="shared" si="16"/>
        <v>7909100</v>
      </c>
      <c r="P20" s="26">
        <f t="shared" si="16"/>
        <v>0</v>
      </c>
      <c r="Q20" s="26">
        <f t="shared" si="16"/>
        <v>7909100</v>
      </c>
    </row>
    <row r="21" spans="1:17" s="27" customFormat="1" ht="105" hidden="1" x14ac:dyDescent="0.25">
      <c r="A21" s="24" t="s">
        <v>46</v>
      </c>
      <c r="B21" s="30" t="s">
        <v>47</v>
      </c>
      <c r="C21" s="26">
        <f>C22</f>
        <v>3421000</v>
      </c>
      <c r="D21" s="26">
        <f t="shared" ref="D21:G21" si="17">D22</f>
        <v>0</v>
      </c>
      <c r="E21" s="26">
        <f t="shared" si="17"/>
        <v>3421000</v>
      </c>
      <c r="F21" s="26">
        <f t="shared" si="17"/>
        <v>0</v>
      </c>
      <c r="G21" s="26">
        <f t="shared" si="17"/>
        <v>3421000</v>
      </c>
      <c r="H21" s="26">
        <v>3608800</v>
      </c>
      <c r="I21" s="26">
        <f t="shared" ref="I21:L21" si="18">I22</f>
        <v>0</v>
      </c>
      <c r="J21" s="26">
        <f t="shared" si="18"/>
        <v>3608800</v>
      </c>
      <c r="K21" s="26">
        <f t="shared" si="18"/>
        <v>0</v>
      </c>
      <c r="L21" s="26">
        <f t="shared" si="18"/>
        <v>3608800</v>
      </c>
      <c r="M21" s="26">
        <v>3661800</v>
      </c>
      <c r="N21" s="26">
        <f t="shared" ref="N21:Q21" si="19">N22</f>
        <v>0</v>
      </c>
      <c r="O21" s="26">
        <f t="shared" si="19"/>
        <v>3661800</v>
      </c>
      <c r="P21" s="26">
        <f t="shared" si="19"/>
        <v>0</v>
      </c>
      <c r="Q21" s="26">
        <f t="shared" si="19"/>
        <v>3661800</v>
      </c>
    </row>
    <row r="22" spans="1:17" s="27" customFormat="1" ht="180" hidden="1" x14ac:dyDescent="0.25">
      <c r="A22" s="34" t="s">
        <v>48</v>
      </c>
      <c r="B22" s="35" t="s">
        <v>49</v>
      </c>
      <c r="C22" s="26">
        <v>3421000</v>
      </c>
      <c r="D22" s="26"/>
      <c r="E22" s="26">
        <f t="shared" si="9"/>
        <v>3421000</v>
      </c>
      <c r="F22" s="26">
        <v>0</v>
      </c>
      <c r="G22" s="26">
        <f t="shared" ref="G22" si="20">E22+F22</f>
        <v>3421000</v>
      </c>
      <c r="H22" s="26">
        <v>3608800</v>
      </c>
      <c r="I22" s="26"/>
      <c r="J22" s="26">
        <f t="shared" ref="J22" si="21">H22+I22</f>
        <v>3608800</v>
      </c>
      <c r="K22" s="26"/>
      <c r="L22" s="26">
        <f t="shared" ref="L22" si="22">J22+K22</f>
        <v>3608800</v>
      </c>
      <c r="M22" s="26">
        <v>3661800</v>
      </c>
      <c r="N22" s="26"/>
      <c r="O22" s="26">
        <f t="shared" ref="O22" si="23">M22+N22</f>
        <v>3661800</v>
      </c>
      <c r="P22" s="26"/>
      <c r="Q22" s="26">
        <f t="shared" ref="Q22" si="24">O22+P22</f>
        <v>3661800</v>
      </c>
    </row>
    <row r="23" spans="1:17" s="27" customFormat="1" ht="135" hidden="1" x14ac:dyDescent="0.25">
      <c r="A23" s="24" t="s">
        <v>50</v>
      </c>
      <c r="B23" s="30" t="s">
        <v>51</v>
      </c>
      <c r="C23" s="26">
        <f>C24</f>
        <v>19500</v>
      </c>
      <c r="D23" s="26">
        <f t="shared" ref="D23:G23" si="25">D24</f>
        <v>0</v>
      </c>
      <c r="E23" s="26">
        <f t="shared" si="25"/>
        <v>19500</v>
      </c>
      <c r="F23" s="26">
        <f t="shared" si="25"/>
        <v>0</v>
      </c>
      <c r="G23" s="26">
        <f t="shared" si="25"/>
        <v>19500</v>
      </c>
      <c r="H23" s="26">
        <v>20400</v>
      </c>
      <c r="I23" s="26">
        <f t="shared" ref="I23:L23" si="26">I24</f>
        <v>0</v>
      </c>
      <c r="J23" s="26">
        <f t="shared" si="26"/>
        <v>20400</v>
      </c>
      <c r="K23" s="26">
        <f t="shared" si="26"/>
        <v>0</v>
      </c>
      <c r="L23" s="26">
        <f t="shared" si="26"/>
        <v>20400</v>
      </c>
      <c r="M23" s="26">
        <v>20500</v>
      </c>
      <c r="N23" s="26">
        <f t="shared" ref="N23:Q23" si="27">N24</f>
        <v>0</v>
      </c>
      <c r="O23" s="26">
        <f t="shared" si="27"/>
        <v>20500</v>
      </c>
      <c r="P23" s="26">
        <f t="shared" si="27"/>
        <v>0</v>
      </c>
      <c r="Q23" s="26">
        <f t="shared" si="27"/>
        <v>20500</v>
      </c>
    </row>
    <row r="24" spans="1:17" s="27" customFormat="1" ht="210" hidden="1" x14ac:dyDescent="0.25">
      <c r="A24" s="34" t="s">
        <v>52</v>
      </c>
      <c r="B24" s="35" t="s">
        <v>53</v>
      </c>
      <c r="C24" s="26">
        <v>19500</v>
      </c>
      <c r="D24" s="26"/>
      <c r="E24" s="26">
        <f t="shared" si="9"/>
        <v>19500</v>
      </c>
      <c r="F24" s="26">
        <v>0</v>
      </c>
      <c r="G24" s="26">
        <f t="shared" ref="G24" si="28">E24+F24</f>
        <v>19500</v>
      </c>
      <c r="H24" s="26">
        <v>20400</v>
      </c>
      <c r="I24" s="26"/>
      <c r="J24" s="26">
        <f t="shared" ref="J24" si="29">H24+I24</f>
        <v>20400</v>
      </c>
      <c r="K24" s="26"/>
      <c r="L24" s="26">
        <f t="shared" ref="L24" si="30">J24+K24</f>
        <v>20400</v>
      </c>
      <c r="M24" s="26">
        <v>20500</v>
      </c>
      <c r="N24" s="26"/>
      <c r="O24" s="26">
        <f t="shared" ref="O24" si="31">M24+N24</f>
        <v>20500</v>
      </c>
      <c r="P24" s="26"/>
      <c r="Q24" s="26">
        <f t="shared" ref="Q24" si="32">O24+P24</f>
        <v>20500</v>
      </c>
    </row>
    <row r="25" spans="1:17" s="27" customFormat="1" ht="120" hidden="1" x14ac:dyDescent="0.25">
      <c r="A25" s="24" t="s">
        <v>54</v>
      </c>
      <c r="B25" s="30" t="s">
        <v>55</v>
      </c>
      <c r="C25" s="26">
        <f>C26</f>
        <v>4500000</v>
      </c>
      <c r="D25" s="26">
        <f t="shared" ref="D25:G25" si="33">D26</f>
        <v>0</v>
      </c>
      <c r="E25" s="26">
        <f t="shared" si="33"/>
        <v>4500000</v>
      </c>
      <c r="F25" s="26">
        <f t="shared" si="33"/>
        <v>0</v>
      </c>
      <c r="G25" s="26">
        <f t="shared" si="33"/>
        <v>4500000</v>
      </c>
      <c r="H25" s="26">
        <v>4735000</v>
      </c>
      <c r="I25" s="26">
        <f t="shared" ref="I25:L25" si="34">I26</f>
        <v>0</v>
      </c>
      <c r="J25" s="26">
        <f t="shared" si="34"/>
        <v>4735000</v>
      </c>
      <c r="K25" s="26">
        <f t="shared" si="34"/>
        <v>0</v>
      </c>
      <c r="L25" s="26">
        <f t="shared" si="34"/>
        <v>4735000</v>
      </c>
      <c r="M25" s="26">
        <v>4789000</v>
      </c>
      <c r="N25" s="26">
        <f t="shared" ref="N25:Q25" si="35">N26</f>
        <v>0</v>
      </c>
      <c r="O25" s="26">
        <f t="shared" si="35"/>
        <v>4789000</v>
      </c>
      <c r="P25" s="26">
        <f t="shared" si="35"/>
        <v>0</v>
      </c>
      <c r="Q25" s="26">
        <f t="shared" si="35"/>
        <v>4789000</v>
      </c>
    </row>
    <row r="26" spans="1:17" s="27" customFormat="1" ht="180" hidden="1" x14ac:dyDescent="0.25">
      <c r="A26" s="34" t="s">
        <v>56</v>
      </c>
      <c r="B26" s="35" t="s">
        <v>57</v>
      </c>
      <c r="C26" s="26">
        <v>4500000</v>
      </c>
      <c r="D26" s="26"/>
      <c r="E26" s="26">
        <f t="shared" si="9"/>
        <v>4500000</v>
      </c>
      <c r="F26" s="26">
        <v>0</v>
      </c>
      <c r="G26" s="26">
        <f t="shared" ref="G26" si="36">E26+F26</f>
        <v>4500000</v>
      </c>
      <c r="H26" s="26">
        <v>4735000</v>
      </c>
      <c r="I26" s="26"/>
      <c r="J26" s="26">
        <f t="shared" ref="J26" si="37">H26+I26</f>
        <v>4735000</v>
      </c>
      <c r="K26" s="26"/>
      <c r="L26" s="26">
        <f t="shared" ref="L26" si="38">J26+K26</f>
        <v>4735000</v>
      </c>
      <c r="M26" s="26">
        <v>4789000</v>
      </c>
      <c r="N26" s="26"/>
      <c r="O26" s="26">
        <f t="shared" ref="O26" si="39">M26+N26</f>
        <v>4789000</v>
      </c>
      <c r="P26" s="26"/>
      <c r="Q26" s="26">
        <f t="shared" ref="Q26" si="40">O26+P26</f>
        <v>4789000</v>
      </c>
    </row>
    <row r="27" spans="1:17" s="27" customFormat="1" ht="120" hidden="1" x14ac:dyDescent="0.25">
      <c r="A27" s="24" t="s">
        <v>58</v>
      </c>
      <c r="B27" s="30" t="s">
        <v>59</v>
      </c>
      <c r="C27" s="26">
        <f>C28</f>
        <v>-490100</v>
      </c>
      <c r="D27" s="26">
        <f t="shared" ref="D27:G27" si="41">D28</f>
        <v>0</v>
      </c>
      <c r="E27" s="26">
        <f t="shared" si="41"/>
        <v>-490100</v>
      </c>
      <c r="F27" s="26">
        <f t="shared" si="41"/>
        <v>0</v>
      </c>
      <c r="G27" s="26">
        <f t="shared" si="41"/>
        <v>-490100</v>
      </c>
      <c r="H27" s="26">
        <v>-514100</v>
      </c>
      <c r="I27" s="26">
        <f t="shared" ref="I27:L27" si="42">I28</f>
        <v>0</v>
      </c>
      <c r="J27" s="26">
        <f t="shared" si="42"/>
        <v>-514100</v>
      </c>
      <c r="K27" s="26">
        <f t="shared" si="42"/>
        <v>0</v>
      </c>
      <c r="L27" s="26">
        <f t="shared" si="42"/>
        <v>-514100</v>
      </c>
      <c r="M27" s="26">
        <v>-562200</v>
      </c>
      <c r="N27" s="26">
        <f t="shared" ref="N27:Q27" si="43">N28</f>
        <v>0</v>
      </c>
      <c r="O27" s="26">
        <f t="shared" si="43"/>
        <v>-562200</v>
      </c>
      <c r="P27" s="26">
        <f t="shared" si="43"/>
        <v>0</v>
      </c>
      <c r="Q27" s="26">
        <f t="shared" si="43"/>
        <v>-562200</v>
      </c>
    </row>
    <row r="28" spans="1:17" s="27" customFormat="1" ht="180" hidden="1" x14ac:dyDescent="0.25">
      <c r="A28" s="34" t="s">
        <v>60</v>
      </c>
      <c r="B28" s="35" t="s">
        <v>61</v>
      </c>
      <c r="C28" s="26">
        <v>-490100</v>
      </c>
      <c r="D28" s="26"/>
      <c r="E28" s="26">
        <f t="shared" si="9"/>
        <v>-490100</v>
      </c>
      <c r="F28" s="26">
        <v>0</v>
      </c>
      <c r="G28" s="26">
        <f t="shared" ref="G28" si="44">E28+F28</f>
        <v>-490100</v>
      </c>
      <c r="H28" s="26">
        <v>-514100</v>
      </c>
      <c r="I28" s="26"/>
      <c r="J28" s="26">
        <f t="shared" ref="J28" si="45">H28+I28</f>
        <v>-514100</v>
      </c>
      <c r="K28" s="26"/>
      <c r="L28" s="26">
        <f t="shared" ref="L28" si="46">J28+K28</f>
        <v>-514100</v>
      </c>
      <c r="M28" s="26">
        <v>-562200</v>
      </c>
      <c r="N28" s="26"/>
      <c r="O28" s="26">
        <f t="shared" ref="O28" si="47">M28+N28</f>
        <v>-562200</v>
      </c>
      <c r="P28" s="26"/>
      <c r="Q28" s="26">
        <f t="shared" ref="Q28" si="48">O28+P28</f>
        <v>-562200</v>
      </c>
    </row>
    <row r="29" spans="1:17" s="27" customFormat="1" ht="28.5" x14ac:dyDescent="0.25">
      <c r="A29" s="24" t="s">
        <v>62</v>
      </c>
      <c r="B29" s="33" t="s">
        <v>63</v>
      </c>
      <c r="C29" s="23">
        <f t="shared" ref="C29:Q29" si="49" xml:space="preserve"> C30+C33+C35</f>
        <v>4241000</v>
      </c>
      <c r="D29" s="23">
        <f t="shared" si="49"/>
        <v>0</v>
      </c>
      <c r="E29" s="23">
        <f t="shared" si="49"/>
        <v>4241000</v>
      </c>
      <c r="F29" s="23">
        <f t="shared" si="49"/>
        <v>-1188060</v>
      </c>
      <c r="G29" s="23">
        <f t="shared" si="49"/>
        <v>3052940</v>
      </c>
      <c r="H29" s="23">
        <f t="shared" si="49"/>
        <v>3423000</v>
      </c>
      <c r="I29" s="23">
        <f t="shared" si="49"/>
        <v>0</v>
      </c>
      <c r="J29" s="23">
        <f t="shared" si="49"/>
        <v>3423000</v>
      </c>
      <c r="K29" s="23">
        <f t="shared" si="49"/>
        <v>0</v>
      </c>
      <c r="L29" s="23">
        <f t="shared" si="49"/>
        <v>3423000</v>
      </c>
      <c r="M29" s="23">
        <f t="shared" si="49"/>
        <v>3560000</v>
      </c>
      <c r="N29" s="23">
        <f t="shared" si="49"/>
        <v>0</v>
      </c>
      <c r="O29" s="23">
        <f t="shared" si="49"/>
        <v>3560000</v>
      </c>
      <c r="P29" s="23">
        <f t="shared" si="49"/>
        <v>0</v>
      </c>
      <c r="Q29" s="23">
        <f t="shared" si="49"/>
        <v>3560000</v>
      </c>
    </row>
    <row r="30" spans="1:17" s="27" customFormat="1" ht="30" x14ac:dyDescent="0.25">
      <c r="A30" s="24" t="s">
        <v>64</v>
      </c>
      <c r="B30" s="28" t="s">
        <v>65</v>
      </c>
      <c r="C30" s="26">
        <f t="shared" ref="C30:Q30" si="50">C31+C32</f>
        <v>950000</v>
      </c>
      <c r="D30" s="26">
        <f t="shared" si="50"/>
        <v>0</v>
      </c>
      <c r="E30" s="26">
        <f t="shared" si="50"/>
        <v>950000</v>
      </c>
      <c r="F30" s="26">
        <f t="shared" si="50"/>
        <v>-76380</v>
      </c>
      <c r="G30" s="26">
        <f t="shared" si="50"/>
        <v>873620</v>
      </c>
      <c r="H30" s="26">
        <f t="shared" si="50"/>
        <v>0</v>
      </c>
      <c r="I30" s="26">
        <f t="shared" si="50"/>
        <v>0</v>
      </c>
      <c r="J30" s="26">
        <f t="shared" si="50"/>
        <v>0</v>
      </c>
      <c r="K30" s="26">
        <f t="shared" si="50"/>
        <v>0</v>
      </c>
      <c r="L30" s="26">
        <f t="shared" si="50"/>
        <v>0</v>
      </c>
      <c r="M30" s="26">
        <f t="shared" si="50"/>
        <v>0</v>
      </c>
      <c r="N30" s="26">
        <f t="shared" si="50"/>
        <v>0</v>
      </c>
      <c r="O30" s="26">
        <f t="shared" si="50"/>
        <v>0</v>
      </c>
      <c r="P30" s="26">
        <f t="shared" si="50"/>
        <v>0</v>
      </c>
      <c r="Q30" s="26">
        <f t="shared" si="50"/>
        <v>0</v>
      </c>
    </row>
    <row r="31" spans="1:17" s="27" customFormat="1" ht="30" x14ac:dyDescent="0.25">
      <c r="A31" s="24" t="s">
        <v>66</v>
      </c>
      <c r="B31" s="28" t="s">
        <v>65</v>
      </c>
      <c r="C31" s="26">
        <v>950000</v>
      </c>
      <c r="D31" s="26"/>
      <c r="E31" s="26">
        <f t="shared" si="9"/>
        <v>950000</v>
      </c>
      <c r="F31" s="26">
        <v>-76380</v>
      </c>
      <c r="G31" s="26">
        <f t="shared" ref="G31:G32" si="51">E31+F31</f>
        <v>873620</v>
      </c>
      <c r="H31" s="26">
        <v>0</v>
      </c>
      <c r="I31" s="26"/>
      <c r="J31" s="26">
        <f t="shared" ref="J31:J32" si="52">H31+I31</f>
        <v>0</v>
      </c>
      <c r="K31" s="26"/>
      <c r="L31" s="26">
        <f t="shared" ref="L31:L32" si="53">J31+K31</f>
        <v>0</v>
      </c>
      <c r="M31" s="26">
        <v>0</v>
      </c>
      <c r="N31" s="26"/>
      <c r="O31" s="26">
        <f t="shared" ref="O31:O32" si="54">M31+N31</f>
        <v>0</v>
      </c>
      <c r="P31" s="26"/>
      <c r="Q31" s="26">
        <f t="shared" ref="Q31:Q32" si="55">O31+P31</f>
        <v>0</v>
      </c>
    </row>
    <row r="32" spans="1:17" s="27" customFormat="1" ht="60" hidden="1" x14ac:dyDescent="0.25">
      <c r="A32" s="24" t="s">
        <v>67</v>
      </c>
      <c r="B32" s="28" t="s">
        <v>68</v>
      </c>
      <c r="C32" s="26"/>
      <c r="D32" s="26"/>
      <c r="E32" s="26">
        <f t="shared" si="9"/>
        <v>0</v>
      </c>
      <c r="F32" s="26">
        <v>0</v>
      </c>
      <c r="G32" s="26">
        <f t="shared" si="51"/>
        <v>0</v>
      </c>
      <c r="H32" s="26"/>
      <c r="I32" s="26"/>
      <c r="J32" s="26">
        <f t="shared" si="52"/>
        <v>0</v>
      </c>
      <c r="K32" s="26"/>
      <c r="L32" s="26">
        <f t="shared" si="53"/>
        <v>0</v>
      </c>
      <c r="M32" s="26"/>
      <c r="N32" s="26"/>
      <c r="O32" s="26">
        <f t="shared" si="54"/>
        <v>0</v>
      </c>
      <c r="P32" s="26"/>
      <c r="Q32" s="26">
        <f t="shared" si="55"/>
        <v>0</v>
      </c>
    </row>
    <row r="33" spans="1:17" s="27" customFormat="1" x14ac:dyDescent="0.25">
      <c r="A33" s="24" t="s">
        <v>69</v>
      </c>
      <c r="B33" s="28" t="s">
        <v>70</v>
      </c>
      <c r="C33" s="26">
        <f>C34</f>
        <v>66000</v>
      </c>
      <c r="D33" s="26">
        <f t="shared" ref="D33:G33" si="56">D34</f>
        <v>0</v>
      </c>
      <c r="E33" s="26">
        <f t="shared" si="56"/>
        <v>66000</v>
      </c>
      <c r="F33" s="26">
        <f t="shared" si="56"/>
        <v>-11680</v>
      </c>
      <c r="G33" s="26">
        <f t="shared" si="56"/>
        <v>54320</v>
      </c>
      <c r="H33" s="26">
        <v>69000</v>
      </c>
      <c r="I33" s="26">
        <f t="shared" ref="I33:L33" si="57">I34</f>
        <v>0</v>
      </c>
      <c r="J33" s="26">
        <f t="shared" si="57"/>
        <v>69000</v>
      </c>
      <c r="K33" s="26">
        <f t="shared" si="57"/>
        <v>0</v>
      </c>
      <c r="L33" s="26">
        <f t="shared" si="57"/>
        <v>69000</v>
      </c>
      <c r="M33" s="26">
        <v>72000</v>
      </c>
      <c r="N33" s="26">
        <f t="shared" ref="N33:Q33" si="58">N34</f>
        <v>0</v>
      </c>
      <c r="O33" s="26">
        <f t="shared" si="58"/>
        <v>72000</v>
      </c>
      <c r="P33" s="26">
        <f t="shared" si="58"/>
        <v>0</v>
      </c>
      <c r="Q33" s="26">
        <f t="shared" si="58"/>
        <v>72000</v>
      </c>
    </row>
    <row r="34" spans="1:17" s="27" customFormat="1" x14ac:dyDescent="0.25">
      <c r="A34" s="24" t="s">
        <v>71</v>
      </c>
      <c r="B34" s="28" t="s">
        <v>70</v>
      </c>
      <c r="C34" s="26">
        <v>66000</v>
      </c>
      <c r="D34" s="26"/>
      <c r="E34" s="26">
        <f t="shared" si="9"/>
        <v>66000</v>
      </c>
      <c r="F34" s="26">
        <v>-11680</v>
      </c>
      <c r="G34" s="26">
        <f t="shared" ref="G34" si="59">E34+F34</f>
        <v>54320</v>
      </c>
      <c r="H34" s="26">
        <v>69000</v>
      </c>
      <c r="I34" s="26"/>
      <c r="J34" s="26">
        <f t="shared" ref="J34" si="60">H34+I34</f>
        <v>69000</v>
      </c>
      <c r="K34" s="26"/>
      <c r="L34" s="26">
        <f t="shared" ref="L34" si="61">J34+K34</f>
        <v>69000</v>
      </c>
      <c r="M34" s="26">
        <v>72000</v>
      </c>
      <c r="N34" s="26"/>
      <c r="O34" s="26">
        <f t="shared" ref="O34" si="62">M34+N34</f>
        <v>72000</v>
      </c>
      <c r="P34" s="26"/>
      <c r="Q34" s="26">
        <f t="shared" ref="Q34" si="63">O34+P34</f>
        <v>72000</v>
      </c>
    </row>
    <row r="35" spans="1:17" s="27" customFormat="1" ht="30" x14ac:dyDescent="0.25">
      <c r="A35" s="24" t="s">
        <v>72</v>
      </c>
      <c r="B35" s="28" t="s">
        <v>73</v>
      </c>
      <c r="C35" s="26">
        <f>C36</f>
        <v>3225000</v>
      </c>
      <c r="D35" s="26">
        <f t="shared" ref="D35:G35" si="64">D36</f>
        <v>0</v>
      </c>
      <c r="E35" s="26">
        <f t="shared" si="64"/>
        <v>3225000</v>
      </c>
      <c r="F35" s="26">
        <f t="shared" si="64"/>
        <v>-1100000</v>
      </c>
      <c r="G35" s="26">
        <f t="shared" si="64"/>
        <v>2125000</v>
      </c>
      <c r="H35" s="26">
        <v>3354000</v>
      </c>
      <c r="I35" s="26">
        <f t="shared" ref="I35:L35" si="65">I36</f>
        <v>0</v>
      </c>
      <c r="J35" s="26">
        <f t="shared" si="65"/>
        <v>3354000</v>
      </c>
      <c r="K35" s="26">
        <f t="shared" si="65"/>
        <v>0</v>
      </c>
      <c r="L35" s="26">
        <f t="shared" si="65"/>
        <v>3354000</v>
      </c>
      <c r="M35" s="26">
        <v>3488000</v>
      </c>
      <c r="N35" s="26">
        <f t="shared" ref="N35:Q35" si="66">N36</f>
        <v>0</v>
      </c>
      <c r="O35" s="26">
        <f t="shared" si="66"/>
        <v>3488000</v>
      </c>
      <c r="P35" s="26">
        <f t="shared" si="66"/>
        <v>0</v>
      </c>
      <c r="Q35" s="26">
        <f t="shared" si="66"/>
        <v>3488000</v>
      </c>
    </row>
    <row r="36" spans="1:17" s="27" customFormat="1" ht="60" x14ac:dyDescent="0.25">
      <c r="A36" s="24" t="s">
        <v>74</v>
      </c>
      <c r="B36" s="28" t="s">
        <v>75</v>
      </c>
      <c r="C36" s="26">
        <v>3225000</v>
      </c>
      <c r="D36" s="26"/>
      <c r="E36" s="26">
        <f t="shared" si="9"/>
        <v>3225000</v>
      </c>
      <c r="F36" s="26">
        <v>-1100000</v>
      </c>
      <c r="G36" s="26">
        <f t="shared" ref="G36" si="67">E36+F36</f>
        <v>2125000</v>
      </c>
      <c r="H36" s="26">
        <v>3354000</v>
      </c>
      <c r="I36" s="26"/>
      <c r="J36" s="26">
        <f t="shared" ref="J36" si="68">H36+I36</f>
        <v>3354000</v>
      </c>
      <c r="K36" s="26"/>
      <c r="L36" s="26">
        <f t="shared" ref="L36" si="69">J36+K36</f>
        <v>3354000</v>
      </c>
      <c r="M36" s="26">
        <v>3488000</v>
      </c>
      <c r="N36" s="26"/>
      <c r="O36" s="26">
        <f t="shared" ref="O36" si="70">M36+N36</f>
        <v>3488000</v>
      </c>
      <c r="P36" s="26"/>
      <c r="Q36" s="26">
        <f t="shared" ref="Q36" si="71">O36+P36</f>
        <v>3488000</v>
      </c>
    </row>
    <row r="37" spans="1:17" s="27" customFormat="1" x14ac:dyDescent="0.25">
      <c r="A37" s="24" t="s">
        <v>76</v>
      </c>
      <c r="B37" s="33" t="s">
        <v>77</v>
      </c>
      <c r="C37" s="23">
        <f>C38</f>
        <v>1200000</v>
      </c>
      <c r="D37" s="23">
        <f t="shared" ref="D37:Q38" si="72">D38</f>
        <v>0</v>
      </c>
      <c r="E37" s="23">
        <f t="shared" si="72"/>
        <v>1200000</v>
      </c>
      <c r="F37" s="23">
        <f t="shared" si="72"/>
        <v>290000</v>
      </c>
      <c r="G37" s="23">
        <f t="shared" si="72"/>
        <v>1490000</v>
      </c>
      <c r="H37" s="23">
        <f t="shared" si="72"/>
        <v>1200000</v>
      </c>
      <c r="I37" s="23">
        <f t="shared" si="72"/>
        <v>0</v>
      </c>
      <c r="J37" s="23">
        <f t="shared" si="72"/>
        <v>1200000</v>
      </c>
      <c r="K37" s="23">
        <f t="shared" si="72"/>
        <v>0</v>
      </c>
      <c r="L37" s="23">
        <f t="shared" si="72"/>
        <v>1200000</v>
      </c>
      <c r="M37" s="23">
        <f t="shared" si="72"/>
        <v>1200000</v>
      </c>
      <c r="N37" s="23">
        <f t="shared" si="72"/>
        <v>0</v>
      </c>
      <c r="O37" s="23">
        <f t="shared" si="72"/>
        <v>1200000</v>
      </c>
      <c r="P37" s="23">
        <f t="shared" si="72"/>
        <v>0</v>
      </c>
      <c r="Q37" s="23">
        <f t="shared" si="72"/>
        <v>1200000</v>
      </c>
    </row>
    <row r="38" spans="1:17" s="27" customFormat="1" ht="45" x14ac:dyDescent="0.25">
      <c r="A38" s="24" t="s">
        <v>78</v>
      </c>
      <c r="B38" s="28" t="s">
        <v>79</v>
      </c>
      <c r="C38" s="26">
        <f>C39</f>
        <v>1200000</v>
      </c>
      <c r="D38" s="26">
        <f t="shared" si="72"/>
        <v>0</v>
      </c>
      <c r="E38" s="26">
        <f t="shared" si="72"/>
        <v>1200000</v>
      </c>
      <c r="F38" s="26">
        <f t="shared" si="72"/>
        <v>290000</v>
      </c>
      <c r="G38" s="26">
        <f t="shared" si="72"/>
        <v>1490000</v>
      </c>
      <c r="H38" s="26">
        <v>1200000</v>
      </c>
      <c r="I38" s="26">
        <f t="shared" si="72"/>
        <v>0</v>
      </c>
      <c r="J38" s="26">
        <f t="shared" si="72"/>
        <v>1200000</v>
      </c>
      <c r="K38" s="26">
        <f t="shared" si="72"/>
        <v>0</v>
      </c>
      <c r="L38" s="26">
        <f t="shared" si="72"/>
        <v>1200000</v>
      </c>
      <c r="M38" s="26">
        <v>1200000</v>
      </c>
      <c r="N38" s="26">
        <f t="shared" si="72"/>
        <v>0</v>
      </c>
      <c r="O38" s="26">
        <f t="shared" si="72"/>
        <v>1200000</v>
      </c>
      <c r="P38" s="26">
        <f t="shared" si="72"/>
        <v>0</v>
      </c>
      <c r="Q38" s="26">
        <f t="shared" si="72"/>
        <v>1200000</v>
      </c>
    </row>
    <row r="39" spans="1:17" s="27" customFormat="1" ht="75" x14ac:dyDescent="0.25">
      <c r="A39" s="24" t="s">
        <v>80</v>
      </c>
      <c r="B39" s="28" t="s">
        <v>81</v>
      </c>
      <c r="C39" s="26">
        <v>1200000</v>
      </c>
      <c r="D39" s="26"/>
      <c r="E39" s="26">
        <f t="shared" si="9"/>
        <v>1200000</v>
      </c>
      <c r="F39" s="26">
        <v>290000</v>
      </c>
      <c r="G39" s="26">
        <f t="shared" ref="G39" si="73">E39+F39</f>
        <v>1490000</v>
      </c>
      <c r="H39" s="26">
        <v>1200000</v>
      </c>
      <c r="I39" s="26"/>
      <c r="J39" s="26">
        <f t="shared" ref="J39" si="74">H39+I39</f>
        <v>1200000</v>
      </c>
      <c r="K39" s="26"/>
      <c r="L39" s="26">
        <f t="shared" ref="L39" si="75">J39+K39</f>
        <v>1200000</v>
      </c>
      <c r="M39" s="26">
        <v>1200000</v>
      </c>
      <c r="N39" s="26"/>
      <c r="O39" s="26">
        <f t="shared" ref="O39" si="76">M39+N39</f>
        <v>1200000</v>
      </c>
      <c r="P39" s="26"/>
      <c r="Q39" s="26">
        <f t="shared" ref="Q39" si="77">O39+P39</f>
        <v>1200000</v>
      </c>
    </row>
    <row r="40" spans="1:17" s="27" customFormat="1" ht="71.25" x14ac:dyDescent="0.25">
      <c r="A40" s="24" t="s">
        <v>82</v>
      </c>
      <c r="B40" s="33" t="s">
        <v>83</v>
      </c>
      <c r="C40" s="36">
        <f>C41+C47+C50</f>
        <v>1472700</v>
      </c>
      <c r="D40" s="36">
        <f t="shared" ref="D40:Q40" si="78">D41+D47+D50</f>
        <v>0</v>
      </c>
      <c r="E40" s="36">
        <f t="shared" si="78"/>
        <v>1472700</v>
      </c>
      <c r="F40" s="36">
        <f t="shared" si="78"/>
        <v>331370</v>
      </c>
      <c r="G40" s="36">
        <f t="shared" si="78"/>
        <v>1804070</v>
      </c>
      <c r="H40" s="36">
        <f t="shared" si="78"/>
        <v>1545700</v>
      </c>
      <c r="I40" s="36">
        <f t="shared" si="78"/>
        <v>0</v>
      </c>
      <c r="J40" s="36">
        <f t="shared" si="78"/>
        <v>1545700</v>
      </c>
      <c r="K40" s="36">
        <f t="shared" si="78"/>
        <v>0</v>
      </c>
      <c r="L40" s="36">
        <f t="shared" si="78"/>
        <v>1545700</v>
      </c>
      <c r="M40" s="36">
        <f t="shared" si="78"/>
        <v>1549700</v>
      </c>
      <c r="N40" s="36">
        <f t="shared" si="78"/>
        <v>0</v>
      </c>
      <c r="O40" s="36">
        <f t="shared" si="78"/>
        <v>1549700</v>
      </c>
      <c r="P40" s="36">
        <f t="shared" si="78"/>
        <v>0</v>
      </c>
      <c r="Q40" s="36">
        <f t="shared" si="78"/>
        <v>1549700</v>
      </c>
    </row>
    <row r="41" spans="1:17" s="27" customFormat="1" ht="135" x14ac:dyDescent="0.25">
      <c r="A41" s="24" t="s">
        <v>84</v>
      </c>
      <c r="B41" s="30" t="s">
        <v>85</v>
      </c>
      <c r="C41" s="37">
        <f>C42+C45</f>
        <v>1352000</v>
      </c>
      <c r="D41" s="37">
        <f t="shared" ref="D41:Q41" si="79">D42+D45</f>
        <v>0</v>
      </c>
      <c r="E41" s="37">
        <f t="shared" si="79"/>
        <v>1352000</v>
      </c>
      <c r="F41" s="37">
        <f t="shared" si="79"/>
        <v>438680</v>
      </c>
      <c r="G41" s="37">
        <f t="shared" si="79"/>
        <v>1790680</v>
      </c>
      <c r="H41" s="37">
        <f t="shared" si="79"/>
        <v>1425000</v>
      </c>
      <c r="I41" s="37">
        <f t="shared" si="79"/>
        <v>0</v>
      </c>
      <c r="J41" s="37">
        <f t="shared" si="79"/>
        <v>1425000</v>
      </c>
      <c r="K41" s="37">
        <f t="shared" si="79"/>
        <v>0</v>
      </c>
      <c r="L41" s="37">
        <f t="shared" si="79"/>
        <v>1425000</v>
      </c>
      <c r="M41" s="37">
        <f t="shared" si="79"/>
        <v>1429000</v>
      </c>
      <c r="N41" s="37">
        <f t="shared" si="79"/>
        <v>0</v>
      </c>
      <c r="O41" s="37">
        <f t="shared" si="79"/>
        <v>1429000</v>
      </c>
      <c r="P41" s="37">
        <f t="shared" si="79"/>
        <v>0</v>
      </c>
      <c r="Q41" s="37">
        <f t="shared" si="79"/>
        <v>1429000</v>
      </c>
    </row>
    <row r="42" spans="1:17" s="27" customFormat="1" ht="105" x14ac:dyDescent="0.25">
      <c r="A42" s="24" t="s">
        <v>86</v>
      </c>
      <c r="B42" s="28" t="s">
        <v>87</v>
      </c>
      <c r="C42" s="26">
        <f>C43+C44</f>
        <v>1097000</v>
      </c>
      <c r="D42" s="26">
        <f t="shared" ref="D42:Q42" si="80">D43+D44</f>
        <v>0</v>
      </c>
      <c r="E42" s="26">
        <f t="shared" si="80"/>
        <v>1097000</v>
      </c>
      <c r="F42" s="26">
        <f t="shared" si="80"/>
        <v>428480</v>
      </c>
      <c r="G42" s="26">
        <f t="shared" si="80"/>
        <v>1525480</v>
      </c>
      <c r="H42" s="26">
        <f t="shared" si="80"/>
        <v>1166000</v>
      </c>
      <c r="I42" s="26">
        <f t="shared" si="80"/>
        <v>0</v>
      </c>
      <c r="J42" s="26">
        <f t="shared" si="80"/>
        <v>1166000</v>
      </c>
      <c r="K42" s="26">
        <f t="shared" si="80"/>
        <v>0</v>
      </c>
      <c r="L42" s="26">
        <f t="shared" si="80"/>
        <v>1166000</v>
      </c>
      <c r="M42" s="26">
        <f t="shared" si="80"/>
        <v>1166000</v>
      </c>
      <c r="N42" s="26">
        <f t="shared" si="80"/>
        <v>0</v>
      </c>
      <c r="O42" s="26">
        <f t="shared" si="80"/>
        <v>1166000</v>
      </c>
      <c r="P42" s="26">
        <f t="shared" si="80"/>
        <v>0</v>
      </c>
      <c r="Q42" s="26">
        <f t="shared" si="80"/>
        <v>1166000</v>
      </c>
    </row>
    <row r="43" spans="1:17" s="27" customFormat="1" ht="124.5" customHeight="1" x14ac:dyDescent="0.25">
      <c r="A43" s="24" t="s">
        <v>88</v>
      </c>
      <c r="B43" s="30" t="s">
        <v>89</v>
      </c>
      <c r="C43" s="26">
        <v>630400</v>
      </c>
      <c r="D43" s="26"/>
      <c r="E43" s="26">
        <f t="shared" si="9"/>
        <v>630400</v>
      </c>
      <c r="F43" s="26">
        <v>122350</v>
      </c>
      <c r="G43" s="26">
        <f t="shared" ref="G43:G44" si="81">E43+F43</f>
        <v>752750</v>
      </c>
      <c r="H43" s="26">
        <v>662800</v>
      </c>
      <c r="I43" s="26"/>
      <c r="J43" s="26">
        <f t="shared" ref="J43:J44" si="82">H43+I43</f>
        <v>662800</v>
      </c>
      <c r="K43" s="26"/>
      <c r="L43" s="26">
        <f t="shared" ref="L43:L44" si="83">J43+K43</f>
        <v>662800</v>
      </c>
      <c r="M43" s="26">
        <v>662800</v>
      </c>
      <c r="N43" s="26"/>
      <c r="O43" s="26">
        <f t="shared" ref="O43:O44" si="84">M43+N43</f>
        <v>662800</v>
      </c>
      <c r="P43" s="26"/>
      <c r="Q43" s="26">
        <f t="shared" ref="Q43:Q44" si="85">O43+P43</f>
        <v>662800</v>
      </c>
    </row>
    <row r="44" spans="1:17" s="27" customFormat="1" ht="107.25" customHeight="1" x14ac:dyDescent="0.25">
      <c r="A44" s="24" t="s">
        <v>90</v>
      </c>
      <c r="B44" s="30" t="s">
        <v>91</v>
      </c>
      <c r="C44" s="26">
        <v>466600</v>
      </c>
      <c r="D44" s="26"/>
      <c r="E44" s="26">
        <f t="shared" si="9"/>
        <v>466600</v>
      </c>
      <c r="F44" s="26">
        <v>306130</v>
      </c>
      <c r="G44" s="26">
        <f t="shared" si="81"/>
        <v>772730</v>
      </c>
      <c r="H44" s="26">
        <v>503200</v>
      </c>
      <c r="I44" s="26"/>
      <c r="J44" s="26">
        <f t="shared" si="82"/>
        <v>503200</v>
      </c>
      <c r="K44" s="26"/>
      <c r="L44" s="26">
        <f t="shared" si="83"/>
        <v>503200</v>
      </c>
      <c r="M44" s="26">
        <v>503200</v>
      </c>
      <c r="N44" s="26"/>
      <c r="O44" s="26">
        <f t="shared" si="84"/>
        <v>503200</v>
      </c>
      <c r="P44" s="26"/>
      <c r="Q44" s="26">
        <f t="shared" si="85"/>
        <v>503200</v>
      </c>
    </row>
    <row r="45" spans="1:17" s="27" customFormat="1" ht="99.75" customHeight="1" x14ac:dyDescent="0.25">
      <c r="A45" s="24" t="s">
        <v>92</v>
      </c>
      <c r="B45" s="30" t="s">
        <v>93</v>
      </c>
      <c r="C45" s="37">
        <f>C46</f>
        <v>255000</v>
      </c>
      <c r="D45" s="37">
        <f t="shared" ref="D45:Q45" si="86">D46</f>
        <v>0</v>
      </c>
      <c r="E45" s="37">
        <f t="shared" si="86"/>
        <v>255000</v>
      </c>
      <c r="F45" s="37">
        <f t="shared" si="86"/>
        <v>10200</v>
      </c>
      <c r="G45" s="37">
        <f t="shared" si="86"/>
        <v>265200</v>
      </c>
      <c r="H45" s="37">
        <f t="shared" si="86"/>
        <v>259000</v>
      </c>
      <c r="I45" s="37">
        <f t="shared" si="86"/>
        <v>0</v>
      </c>
      <c r="J45" s="37">
        <f t="shared" si="86"/>
        <v>259000</v>
      </c>
      <c r="K45" s="37">
        <f t="shared" si="86"/>
        <v>0</v>
      </c>
      <c r="L45" s="37">
        <f t="shared" si="86"/>
        <v>259000</v>
      </c>
      <c r="M45" s="37">
        <f t="shared" si="86"/>
        <v>263000</v>
      </c>
      <c r="N45" s="37">
        <f t="shared" si="86"/>
        <v>0</v>
      </c>
      <c r="O45" s="37">
        <f t="shared" si="86"/>
        <v>263000</v>
      </c>
      <c r="P45" s="37">
        <f t="shared" si="86"/>
        <v>0</v>
      </c>
      <c r="Q45" s="37">
        <f t="shared" si="86"/>
        <v>263000</v>
      </c>
    </row>
    <row r="46" spans="1:17" s="27" customFormat="1" ht="93" customHeight="1" x14ac:dyDescent="0.25">
      <c r="A46" s="24" t="s">
        <v>94</v>
      </c>
      <c r="B46" s="28" t="s">
        <v>95</v>
      </c>
      <c r="C46" s="26">
        <v>255000</v>
      </c>
      <c r="D46" s="26"/>
      <c r="E46" s="26">
        <f t="shared" si="9"/>
        <v>255000</v>
      </c>
      <c r="F46" s="26">
        <v>10200</v>
      </c>
      <c r="G46" s="26">
        <f t="shared" ref="G46:G49" si="87">E46+F46</f>
        <v>265200</v>
      </c>
      <c r="H46" s="26">
        <v>259000</v>
      </c>
      <c r="I46" s="26"/>
      <c r="J46" s="26">
        <f t="shared" ref="J46:J49" si="88">H46+I46</f>
        <v>259000</v>
      </c>
      <c r="K46" s="26"/>
      <c r="L46" s="26">
        <f t="shared" ref="L46:L49" si="89">J46+K46</f>
        <v>259000</v>
      </c>
      <c r="M46" s="26">
        <v>263000</v>
      </c>
      <c r="N46" s="26"/>
      <c r="O46" s="26">
        <f t="shared" ref="O46:O49" si="90">M46+N46</f>
        <v>263000</v>
      </c>
      <c r="P46" s="26"/>
      <c r="Q46" s="26">
        <f t="shared" ref="Q46:Q49" si="91">O46+P46</f>
        <v>263000</v>
      </c>
    </row>
    <row r="47" spans="1:17" s="27" customFormat="1" ht="30" hidden="1" x14ac:dyDescent="0.25">
      <c r="A47" s="24" t="s">
        <v>96</v>
      </c>
      <c r="B47" s="28" t="s">
        <v>97</v>
      </c>
      <c r="C47" s="26">
        <f>C48</f>
        <v>0</v>
      </c>
      <c r="D47" s="26"/>
      <c r="E47" s="26">
        <f t="shared" si="9"/>
        <v>0</v>
      </c>
      <c r="F47" s="26"/>
      <c r="G47" s="26">
        <f t="shared" si="87"/>
        <v>0</v>
      </c>
      <c r="H47" s="26">
        <f t="shared" ref="H47:M47" si="92">H48</f>
        <v>0</v>
      </c>
      <c r="I47" s="26"/>
      <c r="J47" s="26">
        <f t="shared" si="88"/>
        <v>0</v>
      </c>
      <c r="K47" s="26"/>
      <c r="L47" s="26">
        <f t="shared" si="89"/>
        <v>0</v>
      </c>
      <c r="M47" s="26">
        <f t="shared" si="92"/>
        <v>0</v>
      </c>
      <c r="N47" s="26"/>
      <c r="O47" s="26">
        <f t="shared" si="90"/>
        <v>0</v>
      </c>
      <c r="P47" s="26"/>
      <c r="Q47" s="26">
        <f t="shared" si="91"/>
        <v>0</v>
      </c>
    </row>
    <row r="48" spans="1:17" s="27" customFormat="1" ht="75" hidden="1" x14ac:dyDescent="0.25">
      <c r="A48" s="24" t="s">
        <v>98</v>
      </c>
      <c r="B48" s="28" t="s">
        <v>99</v>
      </c>
      <c r="C48" s="26">
        <f t="shared" ref="C48" si="93">C49</f>
        <v>0</v>
      </c>
      <c r="D48" s="26"/>
      <c r="E48" s="26">
        <f t="shared" si="9"/>
        <v>0</v>
      </c>
      <c r="F48" s="26"/>
      <c r="G48" s="26">
        <f t="shared" si="87"/>
        <v>0</v>
      </c>
      <c r="H48" s="26">
        <f>H49</f>
        <v>0</v>
      </c>
      <c r="I48" s="26"/>
      <c r="J48" s="26">
        <f t="shared" si="88"/>
        <v>0</v>
      </c>
      <c r="K48" s="26"/>
      <c r="L48" s="26">
        <f t="shared" si="89"/>
        <v>0</v>
      </c>
      <c r="M48" s="26">
        <f>M49</f>
        <v>0</v>
      </c>
      <c r="N48" s="26"/>
      <c r="O48" s="26">
        <f t="shared" si="90"/>
        <v>0</v>
      </c>
      <c r="P48" s="26"/>
      <c r="Q48" s="26">
        <f t="shared" si="91"/>
        <v>0</v>
      </c>
    </row>
    <row r="49" spans="1:17" s="27" customFormat="1" ht="75" hidden="1" x14ac:dyDescent="0.25">
      <c r="A49" s="24" t="s">
        <v>100</v>
      </c>
      <c r="B49" s="28" t="s">
        <v>101</v>
      </c>
      <c r="C49" s="26"/>
      <c r="D49" s="26"/>
      <c r="E49" s="26">
        <f t="shared" si="9"/>
        <v>0</v>
      </c>
      <c r="F49" s="26"/>
      <c r="G49" s="26">
        <f t="shared" si="87"/>
        <v>0</v>
      </c>
      <c r="H49" s="26"/>
      <c r="I49" s="26"/>
      <c r="J49" s="26">
        <f t="shared" si="88"/>
        <v>0</v>
      </c>
      <c r="K49" s="26"/>
      <c r="L49" s="26">
        <f t="shared" si="89"/>
        <v>0</v>
      </c>
      <c r="M49" s="26"/>
      <c r="N49" s="26"/>
      <c r="O49" s="26">
        <f t="shared" si="90"/>
        <v>0</v>
      </c>
      <c r="P49" s="26"/>
      <c r="Q49" s="26">
        <f t="shared" si="91"/>
        <v>0</v>
      </c>
    </row>
    <row r="50" spans="1:17" s="27" customFormat="1" ht="114.75" customHeight="1" x14ac:dyDescent="0.25">
      <c r="A50" s="24" t="s">
        <v>102</v>
      </c>
      <c r="B50" s="28" t="s">
        <v>103</v>
      </c>
      <c r="C50" s="26">
        <f t="shared" ref="C50:Q51" si="94">C51</f>
        <v>120700</v>
      </c>
      <c r="D50" s="26">
        <f t="shared" si="94"/>
        <v>0</v>
      </c>
      <c r="E50" s="26">
        <f t="shared" si="94"/>
        <v>120700</v>
      </c>
      <c r="F50" s="26">
        <f t="shared" si="94"/>
        <v>-107310</v>
      </c>
      <c r="G50" s="26">
        <f t="shared" si="94"/>
        <v>13390</v>
      </c>
      <c r="H50" s="26">
        <f t="shared" si="94"/>
        <v>120700</v>
      </c>
      <c r="I50" s="26">
        <f t="shared" si="94"/>
        <v>0</v>
      </c>
      <c r="J50" s="26">
        <f t="shared" si="94"/>
        <v>120700</v>
      </c>
      <c r="K50" s="26">
        <f t="shared" si="94"/>
        <v>0</v>
      </c>
      <c r="L50" s="26">
        <f t="shared" si="94"/>
        <v>120700</v>
      </c>
      <c r="M50" s="26">
        <f t="shared" si="94"/>
        <v>120700</v>
      </c>
      <c r="N50" s="26">
        <f t="shared" si="94"/>
        <v>0</v>
      </c>
      <c r="O50" s="26">
        <f t="shared" si="94"/>
        <v>120700</v>
      </c>
      <c r="P50" s="26">
        <f t="shared" si="94"/>
        <v>0</v>
      </c>
      <c r="Q50" s="26">
        <f t="shared" si="94"/>
        <v>120700</v>
      </c>
    </row>
    <row r="51" spans="1:17" s="27" customFormat="1" ht="123.75" customHeight="1" x14ac:dyDescent="0.25">
      <c r="A51" s="24" t="s">
        <v>104</v>
      </c>
      <c r="B51" s="28" t="s">
        <v>105</v>
      </c>
      <c r="C51" s="26">
        <f t="shared" si="94"/>
        <v>120700</v>
      </c>
      <c r="D51" s="26">
        <f t="shared" si="94"/>
        <v>0</v>
      </c>
      <c r="E51" s="26">
        <f t="shared" si="94"/>
        <v>120700</v>
      </c>
      <c r="F51" s="26">
        <f t="shared" si="94"/>
        <v>-107310</v>
      </c>
      <c r="G51" s="26">
        <f t="shared" si="94"/>
        <v>13390</v>
      </c>
      <c r="H51" s="26">
        <f t="shared" si="94"/>
        <v>120700</v>
      </c>
      <c r="I51" s="26">
        <f t="shared" si="94"/>
        <v>0</v>
      </c>
      <c r="J51" s="26">
        <f t="shared" si="94"/>
        <v>120700</v>
      </c>
      <c r="K51" s="26">
        <f t="shared" si="94"/>
        <v>0</v>
      </c>
      <c r="L51" s="26">
        <f t="shared" si="94"/>
        <v>120700</v>
      </c>
      <c r="M51" s="26">
        <f t="shared" si="94"/>
        <v>120700</v>
      </c>
      <c r="N51" s="26">
        <f t="shared" si="94"/>
        <v>0</v>
      </c>
      <c r="O51" s="26">
        <f t="shared" si="94"/>
        <v>120700</v>
      </c>
      <c r="P51" s="26">
        <f t="shared" si="94"/>
        <v>0</v>
      </c>
      <c r="Q51" s="26">
        <f t="shared" si="94"/>
        <v>120700</v>
      </c>
    </row>
    <row r="52" spans="1:17" s="27" customFormat="1" ht="112.5" customHeight="1" x14ac:dyDescent="0.25">
      <c r="A52" s="24" t="s">
        <v>106</v>
      </c>
      <c r="B52" s="28" t="s">
        <v>107</v>
      </c>
      <c r="C52" s="26">
        <v>120700</v>
      </c>
      <c r="D52" s="26"/>
      <c r="E52" s="26">
        <f t="shared" si="9"/>
        <v>120700</v>
      </c>
      <c r="F52" s="26">
        <v>-107310</v>
      </c>
      <c r="G52" s="26">
        <f t="shared" ref="G52" si="95">E52+F52</f>
        <v>13390</v>
      </c>
      <c r="H52" s="26">
        <v>120700</v>
      </c>
      <c r="I52" s="26"/>
      <c r="J52" s="26">
        <f t="shared" ref="J52" si="96">H52+I52</f>
        <v>120700</v>
      </c>
      <c r="K52" s="26">
        <v>0</v>
      </c>
      <c r="L52" s="26">
        <f t="shared" ref="L52" si="97">J52+K52</f>
        <v>120700</v>
      </c>
      <c r="M52" s="26">
        <v>120700</v>
      </c>
      <c r="N52" s="26"/>
      <c r="O52" s="26">
        <f t="shared" ref="O52" si="98">M52+N52</f>
        <v>120700</v>
      </c>
      <c r="P52" s="26">
        <v>0</v>
      </c>
      <c r="Q52" s="26">
        <f t="shared" ref="Q52" si="99">O52+P52</f>
        <v>120700</v>
      </c>
    </row>
    <row r="53" spans="1:17" s="27" customFormat="1" ht="28.5" x14ac:dyDescent="0.25">
      <c r="A53" s="24" t="s">
        <v>108</v>
      </c>
      <c r="B53" s="33" t="s">
        <v>109</v>
      </c>
      <c r="C53" s="23">
        <f t="shared" ref="C53:Q53" si="100">C54</f>
        <v>4300</v>
      </c>
      <c r="D53" s="23">
        <f t="shared" si="100"/>
        <v>0</v>
      </c>
      <c r="E53" s="23">
        <f t="shared" si="100"/>
        <v>4300</v>
      </c>
      <c r="F53" s="23">
        <f t="shared" si="100"/>
        <v>52700</v>
      </c>
      <c r="G53" s="23">
        <f t="shared" si="100"/>
        <v>57000</v>
      </c>
      <c r="H53" s="23">
        <f t="shared" si="100"/>
        <v>4300</v>
      </c>
      <c r="I53" s="23">
        <f t="shared" si="100"/>
        <v>0</v>
      </c>
      <c r="J53" s="23">
        <f t="shared" si="100"/>
        <v>4300</v>
      </c>
      <c r="K53" s="23">
        <f t="shared" si="100"/>
        <v>0</v>
      </c>
      <c r="L53" s="23">
        <f t="shared" si="100"/>
        <v>4300</v>
      </c>
      <c r="M53" s="23">
        <f t="shared" si="100"/>
        <v>4300</v>
      </c>
      <c r="N53" s="23">
        <f t="shared" si="100"/>
        <v>0</v>
      </c>
      <c r="O53" s="23">
        <f t="shared" si="100"/>
        <v>4300</v>
      </c>
      <c r="P53" s="23">
        <f t="shared" si="100"/>
        <v>0</v>
      </c>
      <c r="Q53" s="23">
        <f t="shared" si="100"/>
        <v>4300</v>
      </c>
    </row>
    <row r="54" spans="1:17" s="27" customFormat="1" ht="30" x14ac:dyDescent="0.25">
      <c r="A54" s="24" t="s">
        <v>110</v>
      </c>
      <c r="B54" s="28" t="s">
        <v>111</v>
      </c>
      <c r="C54" s="26">
        <f t="shared" ref="C54:E54" si="101">C55+C56+C58</f>
        <v>4300</v>
      </c>
      <c r="D54" s="26">
        <f t="shared" si="101"/>
        <v>0</v>
      </c>
      <c r="E54" s="26">
        <f t="shared" si="101"/>
        <v>4300</v>
      </c>
      <c r="F54" s="26">
        <f>F55+F56+F57</f>
        <v>52700</v>
      </c>
      <c r="G54" s="26">
        <f t="shared" ref="G54:P54" si="102">G55+G56+G57</f>
        <v>57000</v>
      </c>
      <c r="H54" s="26">
        <f t="shared" si="102"/>
        <v>4300</v>
      </c>
      <c r="I54" s="26">
        <f t="shared" si="102"/>
        <v>0</v>
      </c>
      <c r="J54" s="26">
        <f t="shared" si="102"/>
        <v>4300</v>
      </c>
      <c r="K54" s="26">
        <f t="shared" si="102"/>
        <v>0</v>
      </c>
      <c r="L54" s="26">
        <f t="shared" si="102"/>
        <v>4300</v>
      </c>
      <c r="M54" s="26">
        <f t="shared" si="102"/>
        <v>4300</v>
      </c>
      <c r="N54" s="26">
        <f t="shared" si="102"/>
        <v>0</v>
      </c>
      <c r="O54" s="26">
        <f t="shared" si="102"/>
        <v>4300</v>
      </c>
      <c r="P54" s="26">
        <f t="shared" si="102"/>
        <v>0</v>
      </c>
      <c r="Q54" s="26">
        <f t="shared" ref="Q54" si="103">Q55+Q56+Q58</f>
        <v>4300</v>
      </c>
    </row>
    <row r="55" spans="1:17" s="27" customFormat="1" ht="45" x14ac:dyDescent="0.25">
      <c r="A55" s="24" t="s">
        <v>112</v>
      </c>
      <c r="B55" s="28" t="s">
        <v>113</v>
      </c>
      <c r="C55" s="26">
        <v>1200</v>
      </c>
      <c r="D55" s="26"/>
      <c r="E55" s="26">
        <f t="shared" si="9"/>
        <v>1200</v>
      </c>
      <c r="F55" s="26">
        <v>14400</v>
      </c>
      <c r="G55" s="26">
        <f t="shared" ref="G55:G56" si="104">E55+F55</f>
        <v>15600</v>
      </c>
      <c r="H55" s="26">
        <v>1200</v>
      </c>
      <c r="I55" s="26"/>
      <c r="J55" s="26">
        <f t="shared" ref="J55:J56" si="105">H55+I55</f>
        <v>1200</v>
      </c>
      <c r="K55" s="26">
        <v>0</v>
      </c>
      <c r="L55" s="26">
        <f t="shared" ref="L55:L56" si="106">J55+K55</f>
        <v>1200</v>
      </c>
      <c r="M55" s="26">
        <v>1200</v>
      </c>
      <c r="N55" s="26"/>
      <c r="O55" s="26">
        <f t="shared" ref="O55:O56" si="107">M55+N55</f>
        <v>1200</v>
      </c>
      <c r="P55" s="26">
        <v>0</v>
      </c>
      <c r="Q55" s="26">
        <f t="shared" ref="Q55:Q56" si="108">O55+P55</f>
        <v>1200</v>
      </c>
    </row>
    <row r="56" spans="1:17" s="27" customFormat="1" ht="30" x14ac:dyDescent="0.25">
      <c r="A56" s="24" t="s">
        <v>114</v>
      </c>
      <c r="B56" s="28" t="s">
        <v>115</v>
      </c>
      <c r="C56" s="26"/>
      <c r="D56" s="26"/>
      <c r="E56" s="26">
        <f t="shared" si="9"/>
        <v>0</v>
      </c>
      <c r="F56" s="26">
        <v>26500</v>
      </c>
      <c r="G56" s="26">
        <f t="shared" si="104"/>
        <v>26500</v>
      </c>
      <c r="H56" s="26"/>
      <c r="I56" s="26"/>
      <c r="J56" s="26">
        <f t="shared" si="105"/>
        <v>0</v>
      </c>
      <c r="K56" s="26">
        <v>0</v>
      </c>
      <c r="L56" s="26">
        <f t="shared" si="106"/>
        <v>0</v>
      </c>
      <c r="M56" s="26"/>
      <c r="N56" s="26"/>
      <c r="O56" s="26">
        <f t="shared" si="107"/>
        <v>0</v>
      </c>
      <c r="P56" s="26">
        <v>0</v>
      </c>
      <c r="Q56" s="26">
        <f t="shared" si="108"/>
        <v>0</v>
      </c>
    </row>
    <row r="57" spans="1:17" s="27" customFormat="1" ht="30" x14ac:dyDescent="0.25">
      <c r="A57" s="25" t="s">
        <v>116</v>
      </c>
      <c r="B57" s="38" t="s">
        <v>117</v>
      </c>
      <c r="C57" s="26">
        <f>C58</f>
        <v>3100</v>
      </c>
      <c r="D57" s="26">
        <f t="shared" ref="D57:Q57" si="109">D58</f>
        <v>0</v>
      </c>
      <c r="E57" s="26">
        <f t="shared" si="109"/>
        <v>3100</v>
      </c>
      <c r="F57" s="26">
        <f>F58+F59</f>
        <v>11800</v>
      </c>
      <c r="G57" s="26">
        <f t="shared" si="109"/>
        <v>14900</v>
      </c>
      <c r="H57" s="26">
        <f t="shared" si="109"/>
        <v>3100</v>
      </c>
      <c r="I57" s="26">
        <f t="shared" si="109"/>
        <v>0</v>
      </c>
      <c r="J57" s="26">
        <f t="shared" si="109"/>
        <v>3100</v>
      </c>
      <c r="K57" s="26">
        <f t="shared" si="109"/>
        <v>0</v>
      </c>
      <c r="L57" s="26">
        <f t="shared" si="109"/>
        <v>3100</v>
      </c>
      <c r="M57" s="26">
        <f t="shared" si="109"/>
        <v>3100</v>
      </c>
      <c r="N57" s="26">
        <f t="shared" si="109"/>
        <v>0</v>
      </c>
      <c r="O57" s="26">
        <f t="shared" si="109"/>
        <v>3100</v>
      </c>
      <c r="P57" s="26">
        <f t="shared" si="109"/>
        <v>0</v>
      </c>
      <c r="Q57" s="26">
        <f t="shared" si="109"/>
        <v>3100</v>
      </c>
    </row>
    <row r="58" spans="1:17" s="27" customFormat="1" ht="30" x14ac:dyDescent="0.25">
      <c r="A58" s="24" t="s">
        <v>118</v>
      </c>
      <c r="B58" s="28" t="s">
        <v>119</v>
      </c>
      <c r="C58" s="26">
        <v>3100</v>
      </c>
      <c r="D58" s="26"/>
      <c r="E58" s="26">
        <f t="shared" si="9"/>
        <v>3100</v>
      </c>
      <c r="F58" s="26">
        <v>11800</v>
      </c>
      <c r="G58" s="26">
        <f t="shared" ref="G58:G59" si="110">E58+F58</f>
        <v>14900</v>
      </c>
      <c r="H58" s="26">
        <v>3100</v>
      </c>
      <c r="I58" s="26"/>
      <c r="J58" s="26">
        <f t="shared" ref="J58:J59" si="111">H58+I58</f>
        <v>3100</v>
      </c>
      <c r="K58" s="26">
        <v>0</v>
      </c>
      <c r="L58" s="26">
        <f t="shared" ref="L58:L59" si="112">J58+K58</f>
        <v>3100</v>
      </c>
      <c r="M58" s="26">
        <v>3100</v>
      </c>
      <c r="N58" s="26"/>
      <c r="O58" s="26">
        <f t="shared" ref="O58:O59" si="113">M58+N58</f>
        <v>3100</v>
      </c>
      <c r="P58" s="26">
        <v>0</v>
      </c>
      <c r="Q58" s="26">
        <f t="shared" ref="Q58:Q59" si="114">O58+P58</f>
        <v>3100</v>
      </c>
    </row>
    <row r="59" spans="1:17" s="27" customFormat="1" ht="30" hidden="1" x14ac:dyDescent="0.25">
      <c r="A59" s="24" t="s">
        <v>120</v>
      </c>
      <c r="B59" s="28" t="s">
        <v>121</v>
      </c>
      <c r="C59" s="26"/>
      <c r="D59" s="26"/>
      <c r="E59" s="26">
        <f t="shared" si="9"/>
        <v>0</v>
      </c>
      <c r="F59" s="26">
        <v>0</v>
      </c>
      <c r="G59" s="26">
        <f t="shared" si="110"/>
        <v>0</v>
      </c>
      <c r="H59" s="26"/>
      <c r="I59" s="26"/>
      <c r="J59" s="26">
        <f t="shared" si="111"/>
        <v>0</v>
      </c>
      <c r="K59" s="26">
        <v>0</v>
      </c>
      <c r="L59" s="26">
        <f t="shared" si="112"/>
        <v>0</v>
      </c>
      <c r="M59" s="26"/>
      <c r="N59" s="26"/>
      <c r="O59" s="26">
        <f t="shared" si="113"/>
        <v>0</v>
      </c>
      <c r="P59" s="26">
        <v>0</v>
      </c>
      <c r="Q59" s="26">
        <f t="shared" si="114"/>
        <v>0</v>
      </c>
    </row>
    <row r="60" spans="1:17" s="27" customFormat="1" ht="57" x14ac:dyDescent="0.25">
      <c r="A60" s="24" t="s">
        <v>122</v>
      </c>
      <c r="B60" s="33" t="s">
        <v>123</v>
      </c>
      <c r="C60" s="36">
        <f>C61</f>
        <v>318700</v>
      </c>
      <c r="D60" s="36">
        <f t="shared" ref="D60:Q60" si="115">D61</f>
        <v>0</v>
      </c>
      <c r="E60" s="36">
        <f t="shared" si="115"/>
        <v>318700</v>
      </c>
      <c r="F60" s="36">
        <f t="shared" si="115"/>
        <v>16500</v>
      </c>
      <c r="G60" s="36">
        <f t="shared" si="115"/>
        <v>335200</v>
      </c>
      <c r="H60" s="36">
        <f t="shared" si="115"/>
        <v>331400</v>
      </c>
      <c r="I60" s="36">
        <f t="shared" si="115"/>
        <v>0</v>
      </c>
      <c r="J60" s="36">
        <f t="shared" si="115"/>
        <v>331400</v>
      </c>
      <c r="K60" s="36">
        <f t="shared" si="115"/>
        <v>0</v>
      </c>
      <c r="L60" s="36">
        <f t="shared" si="115"/>
        <v>331400</v>
      </c>
      <c r="M60" s="36">
        <f t="shared" si="115"/>
        <v>344700</v>
      </c>
      <c r="N60" s="36">
        <f t="shared" si="115"/>
        <v>0</v>
      </c>
      <c r="O60" s="36">
        <f t="shared" si="115"/>
        <v>344700</v>
      </c>
      <c r="P60" s="36">
        <f t="shared" si="115"/>
        <v>0</v>
      </c>
      <c r="Q60" s="36">
        <f t="shared" si="115"/>
        <v>344700</v>
      </c>
    </row>
    <row r="61" spans="1:17" s="27" customFormat="1" ht="30" x14ac:dyDescent="0.25">
      <c r="A61" s="24" t="s">
        <v>124</v>
      </c>
      <c r="B61" s="39" t="s">
        <v>125</v>
      </c>
      <c r="C61" s="37">
        <f>C65+C63</f>
        <v>318700</v>
      </c>
      <c r="D61" s="37">
        <f t="shared" ref="D61:Q61" si="116">D65+D63</f>
        <v>0</v>
      </c>
      <c r="E61" s="37">
        <f t="shared" si="116"/>
        <v>318700</v>
      </c>
      <c r="F61" s="37">
        <f>F65+F63</f>
        <v>16500</v>
      </c>
      <c r="G61" s="37">
        <f t="shared" si="116"/>
        <v>335200</v>
      </c>
      <c r="H61" s="37">
        <f t="shared" si="116"/>
        <v>331400</v>
      </c>
      <c r="I61" s="37">
        <f t="shared" si="116"/>
        <v>0</v>
      </c>
      <c r="J61" s="37">
        <f t="shared" si="116"/>
        <v>331400</v>
      </c>
      <c r="K61" s="37">
        <f t="shared" si="116"/>
        <v>0</v>
      </c>
      <c r="L61" s="37">
        <f t="shared" si="116"/>
        <v>331400</v>
      </c>
      <c r="M61" s="37">
        <f t="shared" si="116"/>
        <v>344700</v>
      </c>
      <c r="N61" s="37">
        <f t="shared" si="116"/>
        <v>0</v>
      </c>
      <c r="O61" s="37">
        <f t="shared" si="116"/>
        <v>344700</v>
      </c>
      <c r="P61" s="37">
        <f t="shared" si="116"/>
        <v>0</v>
      </c>
      <c r="Q61" s="37">
        <f t="shared" si="116"/>
        <v>344700</v>
      </c>
    </row>
    <row r="62" spans="1:17" s="27" customFormat="1" ht="45" x14ac:dyDescent="0.25">
      <c r="A62" s="24" t="s">
        <v>126</v>
      </c>
      <c r="B62" s="39" t="s">
        <v>127</v>
      </c>
      <c r="C62" s="37">
        <f>C63</f>
        <v>318700</v>
      </c>
      <c r="D62" s="37">
        <f t="shared" ref="D62:Q62" si="117">D63</f>
        <v>0</v>
      </c>
      <c r="E62" s="37">
        <f t="shared" si="117"/>
        <v>318700</v>
      </c>
      <c r="F62" s="37">
        <f t="shared" si="117"/>
        <v>16500</v>
      </c>
      <c r="G62" s="37">
        <f t="shared" si="117"/>
        <v>335200</v>
      </c>
      <c r="H62" s="37">
        <f t="shared" si="117"/>
        <v>331400</v>
      </c>
      <c r="I62" s="37">
        <f t="shared" si="117"/>
        <v>0</v>
      </c>
      <c r="J62" s="37">
        <f t="shared" si="117"/>
        <v>331400</v>
      </c>
      <c r="K62" s="37">
        <f t="shared" si="117"/>
        <v>0</v>
      </c>
      <c r="L62" s="37">
        <f t="shared" si="117"/>
        <v>331400</v>
      </c>
      <c r="M62" s="37">
        <f t="shared" si="117"/>
        <v>344700</v>
      </c>
      <c r="N62" s="37">
        <f t="shared" si="117"/>
        <v>0</v>
      </c>
      <c r="O62" s="37">
        <f t="shared" si="117"/>
        <v>344700</v>
      </c>
      <c r="P62" s="37">
        <f t="shared" si="117"/>
        <v>0</v>
      </c>
      <c r="Q62" s="37">
        <f t="shared" si="117"/>
        <v>344700</v>
      </c>
    </row>
    <row r="63" spans="1:17" s="27" customFormat="1" ht="60" x14ac:dyDescent="0.25">
      <c r="A63" s="24" t="s">
        <v>128</v>
      </c>
      <c r="B63" s="28" t="s">
        <v>129</v>
      </c>
      <c r="C63" s="37">
        <v>318700</v>
      </c>
      <c r="D63" s="37"/>
      <c r="E63" s="26">
        <f t="shared" si="9"/>
        <v>318700</v>
      </c>
      <c r="F63" s="37">
        <v>16500</v>
      </c>
      <c r="G63" s="26">
        <f t="shared" ref="G63:G65" si="118">E63+F63</f>
        <v>335200</v>
      </c>
      <c r="H63" s="37">
        <v>331400</v>
      </c>
      <c r="I63" s="37"/>
      <c r="J63" s="26">
        <f t="shared" ref="J63:J65" si="119">H63+I63</f>
        <v>331400</v>
      </c>
      <c r="K63" s="37"/>
      <c r="L63" s="26">
        <f t="shared" ref="L63:L65" si="120">J63+K63</f>
        <v>331400</v>
      </c>
      <c r="M63" s="37">
        <v>344700</v>
      </c>
      <c r="N63" s="37"/>
      <c r="O63" s="26">
        <f t="shared" ref="O63:O65" si="121">M63+N63</f>
        <v>344700</v>
      </c>
      <c r="P63" s="37"/>
      <c r="Q63" s="26">
        <f t="shared" ref="Q63:Q65" si="122">O63+P63</f>
        <v>344700</v>
      </c>
    </row>
    <row r="64" spans="1:17" s="27" customFormat="1" ht="30" hidden="1" x14ac:dyDescent="0.25">
      <c r="A64" s="24" t="s">
        <v>130</v>
      </c>
      <c r="B64" s="28" t="s">
        <v>131</v>
      </c>
      <c r="C64" s="37">
        <f>C65</f>
        <v>0</v>
      </c>
      <c r="D64" s="37"/>
      <c r="E64" s="26">
        <f t="shared" si="9"/>
        <v>0</v>
      </c>
      <c r="F64" s="37">
        <f>F65</f>
        <v>0</v>
      </c>
      <c r="G64" s="37">
        <f t="shared" ref="G64:P64" si="123">G65</f>
        <v>0</v>
      </c>
      <c r="H64" s="37">
        <f t="shared" si="123"/>
        <v>0</v>
      </c>
      <c r="I64" s="37">
        <f t="shared" si="123"/>
        <v>0</v>
      </c>
      <c r="J64" s="37">
        <f t="shared" si="123"/>
        <v>0</v>
      </c>
      <c r="K64" s="37">
        <f t="shared" si="123"/>
        <v>0</v>
      </c>
      <c r="L64" s="37">
        <f t="shared" si="123"/>
        <v>0</v>
      </c>
      <c r="M64" s="37">
        <f t="shared" si="123"/>
        <v>0</v>
      </c>
      <c r="N64" s="37">
        <f t="shared" si="123"/>
        <v>0</v>
      </c>
      <c r="O64" s="37">
        <f t="shared" si="123"/>
        <v>0</v>
      </c>
      <c r="P64" s="37">
        <f t="shared" si="123"/>
        <v>0</v>
      </c>
      <c r="Q64" s="26">
        <f t="shared" si="122"/>
        <v>0</v>
      </c>
    </row>
    <row r="65" spans="1:17" s="27" customFormat="1" ht="30" hidden="1" x14ac:dyDescent="0.25">
      <c r="A65" s="24" t="s">
        <v>132</v>
      </c>
      <c r="B65" s="28" t="s">
        <v>133</v>
      </c>
      <c r="C65" s="37">
        <v>0</v>
      </c>
      <c r="D65" s="37"/>
      <c r="E65" s="26">
        <f t="shared" si="9"/>
        <v>0</v>
      </c>
      <c r="F65" s="37">
        <v>0</v>
      </c>
      <c r="G65" s="26">
        <f t="shared" si="118"/>
        <v>0</v>
      </c>
      <c r="H65" s="37">
        <v>0</v>
      </c>
      <c r="I65" s="37"/>
      <c r="J65" s="26">
        <f t="shared" si="119"/>
        <v>0</v>
      </c>
      <c r="K65" s="37"/>
      <c r="L65" s="26">
        <f t="shared" si="120"/>
        <v>0</v>
      </c>
      <c r="M65" s="37">
        <v>0</v>
      </c>
      <c r="N65" s="37"/>
      <c r="O65" s="26">
        <f t="shared" si="121"/>
        <v>0</v>
      </c>
      <c r="P65" s="37"/>
      <c r="Q65" s="26">
        <f t="shared" si="122"/>
        <v>0</v>
      </c>
    </row>
    <row r="66" spans="1:17" s="27" customFormat="1" ht="42.75" x14ac:dyDescent="0.25">
      <c r="A66" s="24" t="s">
        <v>134</v>
      </c>
      <c r="B66" s="33" t="s">
        <v>135</v>
      </c>
      <c r="C66" s="36">
        <f>C71</f>
        <v>100000</v>
      </c>
      <c r="D66" s="36">
        <f t="shared" ref="D66:E66" si="124">D71</f>
        <v>0</v>
      </c>
      <c r="E66" s="36">
        <f t="shared" si="124"/>
        <v>100000</v>
      </c>
      <c r="F66" s="36">
        <f>F71+F67</f>
        <v>702500</v>
      </c>
      <c r="G66" s="36">
        <f>G71+G67</f>
        <v>802500</v>
      </c>
      <c r="H66" s="36">
        <f t="shared" ref="H66:Q66" si="125">H71</f>
        <v>100000</v>
      </c>
      <c r="I66" s="36">
        <f t="shared" si="125"/>
        <v>0</v>
      </c>
      <c r="J66" s="36">
        <f t="shared" si="125"/>
        <v>100000</v>
      </c>
      <c r="K66" s="36">
        <f t="shared" si="125"/>
        <v>0</v>
      </c>
      <c r="L66" s="36">
        <f t="shared" si="125"/>
        <v>100000</v>
      </c>
      <c r="M66" s="36">
        <f t="shared" si="125"/>
        <v>100000</v>
      </c>
      <c r="N66" s="36">
        <f t="shared" si="125"/>
        <v>0</v>
      </c>
      <c r="O66" s="36">
        <f t="shared" si="125"/>
        <v>100000</v>
      </c>
      <c r="P66" s="36">
        <f t="shared" si="125"/>
        <v>0</v>
      </c>
      <c r="Q66" s="36">
        <f t="shared" si="125"/>
        <v>100000</v>
      </c>
    </row>
    <row r="67" spans="1:17" s="27" customFormat="1" ht="120" x14ac:dyDescent="0.25">
      <c r="A67" s="40" t="s">
        <v>136</v>
      </c>
      <c r="B67" s="41" t="s">
        <v>137</v>
      </c>
      <c r="C67" s="36"/>
      <c r="D67" s="36"/>
      <c r="E67" s="36">
        <v>0</v>
      </c>
      <c r="F67" s="37">
        <f>F68</f>
        <v>104980</v>
      </c>
      <c r="G67" s="36">
        <f>E67+F67</f>
        <v>104980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</row>
    <row r="68" spans="1:17" s="27" customFormat="1" ht="135" x14ac:dyDescent="0.25">
      <c r="A68" s="40" t="s">
        <v>138</v>
      </c>
      <c r="B68" s="41" t="s">
        <v>139</v>
      </c>
      <c r="C68" s="36"/>
      <c r="D68" s="36"/>
      <c r="E68" s="36">
        <v>0</v>
      </c>
      <c r="F68" s="37">
        <f>F69+F70</f>
        <v>104980</v>
      </c>
      <c r="G68" s="36">
        <f t="shared" ref="G68:G70" si="126">E68+F68</f>
        <v>104980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</row>
    <row r="69" spans="1:17" s="27" customFormat="1" ht="135" x14ac:dyDescent="0.25">
      <c r="A69" s="24" t="s">
        <v>140</v>
      </c>
      <c r="B69" s="28" t="s">
        <v>141</v>
      </c>
      <c r="C69" s="36"/>
      <c r="D69" s="36"/>
      <c r="E69" s="36">
        <v>0</v>
      </c>
      <c r="F69" s="37">
        <v>46780</v>
      </c>
      <c r="G69" s="36">
        <f t="shared" si="126"/>
        <v>46780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0" spans="1:17" s="27" customFormat="1" ht="125.25" customHeight="1" x14ac:dyDescent="0.25">
      <c r="A70" s="24" t="s">
        <v>142</v>
      </c>
      <c r="B70" s="28" t="s">
        <v>143</v>
      </c>
      <c r="C70" s="36"/>
      <c r="D70" s="36"/>
      <c r="E70" s="36">
        <v>0</v>
      </c>
      <c r="F70" s="37">
        <v>58200</v>
      </c>
      <c r="G70" s="36">
        <f t="shared" si="126"/>
        <v>58200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1" spans="1:17" s="27" customFormat="1" ht="45" x14ac:dyDescent="0.25">
      <c r="A71" s="24" t="s">
        <v>144</v>
      </c>
      <c r="B71" s="28" t="s">
        <v>145</v>
      </c>
      <c r="C71" s="26">
        <f t="shared" ref="C71:Q71" si="127">C72</f>
        <v>100000</v>
      </c>
      <c r="D71" s="26">
        <f t="shared" si="127"/>
        <v>0</v>
      </c>
      <c r="E71" s="26">
        <f t="shared" si="127"/>
        <v>100000</v>
      </c>
      <c r="F71" s="26">
        <f>F72+F75</f>
        <v>597520</v>
      </c>
      <c r="G71" s="26">
        <f>G72+G75</f>
        <v>697520</v>
      </c>
      <c r="H71" s="26">
        <f t="shared" si="127"/>
        <v>100000</v>
      </c>
      <c r="I71" s="26">
        <f t="shared" si="127"/>
        <v>0</v>
      </c>
      <c r="J71" s="26">
        <f t="shared" si="127"/>
        <v>100000</v>
      </c>
      <c r="K71" s="26">
        <f t="shared" si="127"/>
        <v>0</v>
      </c>
      <c r="L71" s="26">
        <f t="shared" si="127"/>
        <v>100000</v>
      </c>
      <c r="M71" s="26">
        <f t="shared" si="127"/>
        <v>100000</v>
      </c>
      <c r="N71" s="26">
        <f t="shared" si="127"/>
        <v>0</v>
      </c>
      <c r="O71" s="26">
        <f t="shared" si="127"/>
        <v>100000</v>
      </c>
      <c r="P71" s="26">
        <f t="shared" si="127"/>
        <v>0</v>
      </c>
      <c r="Q71" s="26">
        <f t="shared" si="127"/>
        <v>100000</v>
      </c>
    </row>
    <row r="72" spans="1:17" s="27" customFormat="1" ht="52.5" customHeight="1" x14ac:dyDescent="0.25">
      <c r="A72" s="24" t="s">
        <v>146</v>
      </c>
      <c r="B72" s="28" t="s">
        <v>147</v>
      </c>
      <c r="C72" s="26">
        <f>C73+C74</f>
        <v>100000</v>
      </c>
      <c r="D72" s="26">
        <f t="shared" ref="D72:E72" si="128">D73+D74</f>
        <v>0</v>
      </c>
      <c r="E72" s="26">
        <f t="shared" si="128"/>
        <v>100000</v>
      </c>
      <c r="F72" s="26">
        <f>F73+F74</f>
        <v>578830</v>
      </c>
      <c r="G72" s="26">
        <f t="shared" ref="G72:Q72" si="129">G73+G74</f>
        <v>678830</v>
      </c>
      <c r="H72" s="26">
        <f t="shared" si="129"/>
        <v>100000</v>
      </c>
      <c r="I72" s="26">
        <f t="shared" si="129"/>
        <v>0</v>
      </c>
      <c r="J72" s="26">
        <f t="shared" si="129"/>
        <v>100000</v>
      </c>
      <c r="K72" s="26">
        <f t="shared" si="129"/>
        <v>0</v>
      </c>
      <c r="L72" s="26">
        <f t="shared" si="129"/>
        <v>100000</v>
      </c>
      <c r="M72" s="26">
        <f t="shared" si="129"/>
        <v>100000</v>
      </c>
      <c r="N72" s="26">
        <f t="shared" si="129"/>
        <v>0</v>
      </c>
      <c r="O72" s="26">
        <f t="shared" si="129"/>
        <v>100000</v>
      </c>
      <c r="P72" s="26">
        <f t="shared" si="129"/>
        <v>0</v>
      </c>
      <c r="Q72" s="26">
        <f t="shared" si="129"/>
        <v>100000</v>
      </c>
    </row>
    <row r="73" spans="1:17" s="27" customFormat="1" ht="80.25" customHeight="1" x14ac:dyDescent="0.25">
      <c r="A73" s="24" t="s">
        <v>148</v>
      </c>
      <c r="B73" s="28" t="s">
        <v>149</v>
      </c>
      <c r="C73" s="26">
        <v>50000</v>
      </c>
      <c r="D73" s="26"/>
      <c r="E73" s="26">
        <f t="shared" si="9"/>
        <v>50000</v>
      </c>
      <c r="F73" s="26">
        <v>114330</v>
      </c>
      <c r="G73" s="26">
        <f t="shared" ref="G73:G74" si="130">E73+F73</f>
        <v>164330</v>
      </c>
      <c r="H73" s="26">
        <v>50000</v>
      </c>
      <c r="I73" s="26"/>
      <c r="J73" s="26">
        <f t="shared" ref="J73:J74" si="131">H73+I73</f>
        <v>50000</v>
      </c>
      <c r="K73" s="26"/>
      <c r="L73" s="26">
        <f t="shared" ref="L73:L74" si="132">J73+K73</f>
        <v>50000</v>
      </c>
      <c r="M73" s="26">
        <v>50000</v>
      </c>
      <c r="N73" s="26"/>
      <c r="O73" s="26">
        <f t="shared" ref="O73:O74" si="133">M73+N73</f>
        <v>50000</v>
      </c>
      <c r="P73" s="26"/>
      <c r="Q73" s="26">
        <f t="shared" ref="Q73:Q74" si="134">O73+P73</f>
        <v>50000</v>
      </c>
    </row>
    <row r="74" spans="1:17" s="27" customFormat="1" ht="75" x14ac:dyDescent="0.25">
      <c r="A74" s="24" t="s">
        <v>150</v>
      </c>
      <c r="B74" s="28" t="s">
        <v>151</v>
      </c>
      <c r="C74" s="26">
        <v>50000</v>
      </c>
      <c r="D74" s="26"/>
      <c r="E74" s="26">
        <f t="shared" si="9"/>
        <v>50000</v>
      </c>
      <c r="F74" s="26">
        <v>464500</v>
      </c>
      <c r="G74" s="26">
        <f t="shared" si="130"/>
        <v>514500</v>
      </c>
      <c r="H74" s="26">
        <v>50000</v>
      </c>
      <c r="I74" s="26"/>
      <c r="J74" s="26">
        <f t="shared" si="131"/>
        <v>50000</v>
      </c>
      <c r="K74" s="26"/>
      <c r="L74" s="26">
        <f t="shared" si="132"/>
        <v>50000</v>
      </c>
      <c r="M74" s="26">
        <v>50000</v>
      </c>
      <c r="N74" s="26"/>
      <c r="O74" s="26">
        <f t="shared" si="133"/>
        <v>50000</v>
      </c>
      <c r="P74" s="26"/>
      <c r="Q74" s="26">
        <f t="shared" si="134"/>
        <v>50000</v>
      </c>
    </row>
    <row r="75" spans="1:17" s="27" customFormat="1" ht="75" x14ac:dyDescent="0.25">
      <c r="A75" s="24" t="s">
        <v>152</v>
      </c>
      <c r="B75" s="28" t="s">
        <v>153</v>
      </c>
      <c r="C75" s="26"/>
      <c r="D75" s="26"/>
      <c r="E75" s="26">
        <v>0</v>
      </c>
      <c r="F75" s="26">
        <f>F76</f>
        <v>18690</v>
      </c>
      <c r="G75" s="26">
        <f>E75+F75</f>
        <v>18690</v>
      </c>
      <c r="H75" s="26"/>
      <c r="I75" s="26"/>
      <c r="J75" s="26">
        <v>0</v>
      </c>
      <c r="K75" s="26"/>
      <c r="L75" s="26">
        <v>0</v>
      </c>
      <c r="M75" s="26"/>
      <c r="N75" s="26"/>
      <c r="O75" s="26"/>
      <c r="P75" s="26"/>
      <c r="Q75" s="26">
        <v>0</v>
      </c>
    </row>
    <row r="76" spans="1:17" s="27" customFormat="1" ht="75" x14ac:dyDescent="0.25">
      <c r="A76" s="24" t="s">
        <v>154</v>
      </c>
      <c r="B76" s="28" t="s">
        <v>155</v>
      </c>
      <c r="C76" s="26"/>
      <c r="D76" s="26"/>
      <c r="E76" s="26">
        <v>0</v>
      </c>
      <c r="F76" s="26">
        <v>18690</v>
      </c>
      <c r="G76" s="26">
        <f>E76+F76</f>
        <v>18690</v>
      </c>
      <c r="H76" s="26"/>
      <c r="I76" s="26"/>
      <c r="J76" s="26">
        <v>0</v>
      </c>
      <c r="K76" s="26"/>
      <c r="L76" s="26">
        <v>0</v>
      </c>
      <c r="M76" s="26"/>
      <c r="N76" s="26"/>
      <c r="O76" s="26"/>
      <c r="P76" s="26"/>
      <c r="Q76" s="26">
        <v>0</v>
      </c>
    </row>
    <row r="77" spans="1:17" s="27" customFormat="1" ht="28.5" x14ac:dyDescent="0.25">
      <c r="A77" s="24" t="s">
        <v>156</v>
      </c>
      <c r="B77" s="33" t="s">
        <v>157</v>
      </c>
      <c r="C77" s="23">
        <f>C80+C82+C84+C87+C90+C98+C91+C95+C101+C111</f>
        <v>370000</v>
      </c>
      <c r="D77" s="23">
        <f>D80+D82+D84+D87+D90+D98+D91+D95+D101+D111</f>
        <v>0</v>
      </c>
      <c r="E77" s="23">
        <f>E80+E82+E84+E87+E90+E98+E91+E95+E101+E111</f>
        <v>370000</v>
      </c>
      <c r="F77" s="42">
        <f t="shared" ref="F77:P77" si="135">F78+F100+F102+F108+F110+F113</f>
        <v>84060</v>
      </c>
      <c r="G77" s="23">
        <f t="shared" si="135"/>
        <v>440986</v>
      </c>
      <c r="H77" s="23">
        <f t="shared" si="135"/>
        <v>376000</v>
      </c>
      <c r="I77" s="23">
        <f t="shared" si="135"/>
        <v>0</v>
      </c>
      <c r="J77" s="23">
        <f t="shared" si="135"/>
        <v>376000</v>
      </c>
      <c r="K77" s="23">
        <f t="shared" si="135"/>
        <v>0</v>
      </c>
      <c r="L77" s="23">
        <f t="shared" si="135"/>
        <v>376000</v>
      </c>
      <c r="M77" s="23">
        <f t="shared" si="135"/>
        <v>383000</v>
      </c>
      <c r="N77" s="23">
        <f t="shared" si="135"/>
        <v>0</v>
      </c>
      <c r="O77" s="23">
        <f t="shared" si="135"/>
        <v>383000</v>
      </c>
      <c r="P77" s="23">
        <f t="shared" si="135"/>
        <v>0</v>
      </c>
      <c r="Q77" s="23">
        <f>Q80+Q82+Q84+Q87+Q90+Q98+Q91+Q95+Q101+Q111</f>
        <v>383000</v>
      </c>
    </row>
    <row r="78" spans="1:17" s="27" customFormat="1" ht="45" customHeight="1" x14ac:dyDescent="0.25">
      <c r="A78" s="25" t="s">
        <v>158</v>
      </c>
      <c r="B78" s="43" t="s">
        <v>159</v>
      </c>
      <c r="C78" s="26">
        <f>C79+C81+C83+C86+C89+C97</f>
        <v>334665</v>
      </c>
      <c r="D78" s="26">
        <f t="shared" ref="D78:E78" si="136">D79+D81+D83+D86+D89+D97</f>
        <v>0</v>
      </c>
      <c r="E78" s="26">
        <f t="shared" si="136"/>
        <v>334665</v>
      </c>
      <c r="F78" s="26">
        <f>F79+F81+F83+F86+F89+F91+F93+F95+F97+F99</f>
        <v>-27198</v>
      </c>
      <c r="G78" s="26">
        <f t="shared" ref="G78:P78" si="137">G79+G81+G83+G86+G89+G91+G93+G95+G97+G99</f>
        <v>312467</v>
      </c>
      <c r="H78" s="26">
        <f t="shared" si="137"/>
        <v>340665</v>
      </c>
      <c r="I78" s="26">
        <f t="shared" si="137"/>
        <v>0</v>
      </c>
      <c r="J78" s="26">
        <f t="shared" si="137"/>
        <v>340665</v>
      </c>
      <c r="K78" s="26">
        <f t="shared" si="137"/>
        <v>0</v>
      </c>
      <c r="L78" s="26">
        <f t="shared" si="137"/>
        <v>340665</v>
      </c>
      <c r="M78" s="26">
        <f t="shared" si="137"/>
        <v>342665</v>
      </c>
      <c r="N78" s="26">
        <f t="shared" si="137"/>
        <v>0</v>
      </c>
      <c r="O78" s="26">
        <f t="shared" si="137"/>
        <v>342665</v>
      </c>
      <c r="P78" s="26">
        <f t="shared" si="137"/>
        <v>0</v>
      </c>
      <c r="Q78" s="26">
        <f t="shared" ref="Q78" si="138">Q79+Q81+Q83+Q86+Q89+Q97</f>
        <v>337665</v>
      </c>
    </row>
    <row r="79" spans="1:17" s="27" customFormat="1" ht="75.75" customHeight="1" x14ac:dyDescent="0.25">
      <c r="A79" s="28" t="s">
        <v>160</v>
      </c>
      <c r="B79" s="43" t="s">
        <v>161</v>
      </c>
      <c r="C79" s="26">
        <f>C80</f>
        <v>11000</v>
      </c>
      <c r="D79" s="26">
        <f t="shared" ref="D79:Q79" si="139">D80</f>
        <v>0</v>
      </c>
      <c r="E79" s="26">
        <f t="shared" si="139"/>
        <v>11000</v>
      </c>
      <c r="F79" s="26">
        <f t="shared" si="139"/>
        <v>1810</v>
      </c>
      <c r="G79" s="26">
        <f t="shared" si="139"/>
        <v>12810</v>
      </c>
      <c r="H79" s="26">
        <f t="shared" si="139"/>
        <v>11000</v>
      </c>
      <c r="I79" s="26">
        <f t="shared" si="139"/>
        <v>0</v>
      </c>
      <c r="J79" s="26">
        <f t="shared" si="139"/>
        <v>11000</v>
      </c>
      <c r="K79" s="26">
        <f t="shared" si="139"/>
        <v>0</v>
      </c>
      <c r="L79" s="26">
        <f t="shared" si="139"/>
        <v>11000</v>
      </c>
      <c r="M79" s="26">
        <f t="shared" si="139"/>
        <v>11000</v>
      </c>
      <c r="N79" s="26">
        <f t="shared" si="139"/>
        <v>0</v>
      </c>
      <c r="O79" s="26">
        <f t="shared" si="139"/>
        <v>11000</v>
      </c>
      <c r="P79" s="26">
        <f t="shared" si="139"/>
        <v>0</v>
      </c>
      <c r="Q79" s="26">
        <f t="shared" si="139"/>
        <v>11000</v>
      </c>
    </row>
    <row r="80" spans="1:17" s="27" customFormat="1" ht="113.25" customHeight="1" x14ac:dyDescent="0.25">
      <c r="A80" s="24" t="s">
        <v>162</v>
      </c>
      <c r="B80" s="28" t="s">
        <v>163</v>
      </c>
      <c r="C80" s="26">
        <v>11000</v>
      </c>
      <c r="D80" s="26"/>
      <c r="E80" s="26">
        <f t="shared" si="9"/>
        <v>11000</v>
      </c>
      <c r="F80" s="26">
        <v>1810</v>
      </c>
      <c r="G80" s="26">
        <f t="shared" ref="G80" si="140">E80+F80</f>
        <v>12810</v>
      </c>
      <c r="H80" s="26">
        <v>11000</v>
      </c>
      <c r="I80" s="26"/>
      <c r="J80" s="26">
        <f t="shared" ref="J80" si="141">H80+I80</f>
        <v>11000</v>
      </c>
      <c r="K80" s="26"/>
      <c r="L80" s="26">
        <f t="shared" ref="L80" si="142">J80+K80</f>
        <v>11000</v>
      </c>
      <c r="M80" s="26">
        <v>11000</v>
      </c>
      <c r="N80" s="26"/>
      <c r="O80" s="26">
        <f t="shared" ref="O80" si="143">M80+N80</f>
        <v>11000</v>
      </c>
      <c r="P80" s="26"/>
      <c r="Q80" s="26">
        <f t="shared" ref="Q80" si="144">O80+P80</f>
        <v>11000</v>
      </c>
    </row>
    <row r="81" spans="1:17" s="27" customFormat="1" ht="105" customHeight="1" x14ac:dyDescent="0.25">
      <c r="A81" s="28" t="s">
        <v>164</v>
      </c>
      <c r="B81" s="43" t="s">
        <v>165</v>
      </c>
      <c r="C81" s="26">
        <f>C82</f>
        <v>148000</v>
      </c>
      <c r="D81" s="26">
        <f t="shared" ref="D81:Q81" si="145">D82</f>
        <v>0</v>
      </c>
      <c r="E81" s="26">
        <f t="shared" si="145"/>
        <v>148000</v>
      </c>
      <c r="F81" s="26">
        <f t="shared" si="145"/>
        <v>-9742</v>
      </c>
      <c r="G81" s="26">
        <f t="shared" si="145"/>
        <v>138258</v>
      </c>
      <c r="H81" s="26">
        <f t="shared" si="145"/>
        <v>148000</v>
      </c>
      <c r="I81" s="26">
        <f t="shared" si="145"/>
        <v>0</v>
      </c>
      <c r="J81" s="26">
        <f t="shared" si="145"/>
        <v>148000</v>
      </c>
      <c r="K81" s="26">
        <f t="shared" si="145"/>
        <v>0</v>
      </c>
      <c r="L81" s="26">
        <f t="shared" si="145"/>
        <v>148000</v>
      </c>
      <c r="M81" s="26">
        <f t="shared" si="145"/>
        <v>148000</v>
      </c>
      <c r="N81" s="26">
        <f t="shared" si="145"/>
        <v>0</v>
      </c>
      <c r="O81" s="26">
        <f t="shared" si="145"/>
        <v>148000</v>
      </c>
      <c r="P81" s="26">
        <f t="shared" si="145"/>
        <v>0</v>
      </c>
      <c r="Q81" s="26">
        <f t="shared" si="145"/>
        <v>148000</v>
      </c>
    </row>
    <row r="82" spans="1:17" s="27" customFormat="1" ht="140.25" customHeight="1" x14ac:dyDescent="0.25">
      <c r="A82" s="24" t="s">
        <v>166</v>
      </c>
      <c r="B82" s="43" t="s">
        <v>167</v>
      </c>
      <c r="C82" s="26">
        <v>148000</v>
      </c>
      <c r="D82" s="26"/>
      <c r="E82" s="26">
        <f t="shared" si="9"/>
        <v>148000</v>
      </c>
      <c r="F82" s="26">
        <v>-9742</v>
      </c>
      <c r="G82" s="26">
        <f t="shared" ref="G82" si="146">E82+F82</f>
        <v>138258</v>
      </c>
      <c r="H82" s="26">
        <v>148000</v>
      </c>
      <c r="I82" s="26"/>
      <c r="J82" s="26">
        <f t="shared" ref="J82" si="147">H82+I82</f>
        <v>148000</v>
      </c>
      <c r="K82" s="26"/>
      <c r="L82" s="26">
        <f t="shared" ref="L82" si="148">J82+K82</f>
        <v>148000</v>
      </c>
      <c r="M82" s="26">
        <v>148000</v>
      </c>
      <c r="N82" s="26"/>
      <c r="O82" s="26">
        <f t="shared" ref="O82" si="149">M82+N82</f>
        <v>148000</v>
      </c>
      <c r="P82" s="26"/>
      <c r="Q82" s="26">
        <f t="shared" ref="Q82" si="150">O82+P82</f>
        <v>148000</v>
      </c>
    </row>
    <row r="83" spans="1:17" s="27" customFormat="1" ht="75" customHeight="1" x14ac:dyDescent="0.25">
      <c r="A83" s="28" t="s">
        <v>168</v>
      </c>
      <c r="B83" s="43" t="s">
        <v>169</v>
      </c>
      <c r="C83" s="26">
        <f>C84</f>
        <v>69600</v>
      </c>
      <c r="D83" s="26">
        <f t="shared" ref="D83:Q83" si="151">D84</f>
        <v>0</v>
      </c>
      <c r="E83" s="26">
        <f t="shared" si="151"/>
        <v>69600</v>
      </c>
      <c r="F83" s="26">
        <f>F84+F85</f>
        <v>-43524</v>
      </c>
      <c r="G83" s="26">
        <f t="shared" si="151"/>
        <v>26076</v>
      </c>
      <c r="H83" s="26">
        <f t="shared" si="151"/>
        <v>69600</v>
      </c>
      <c r="I83" s="26">
        <f t="shared" si="151"/>
        <v>0</v>
      </c>
      <c r="J83" s="26">
        <f t="shared" si="151"/>
        <v>69600</v>
      </c>
      <c r="K83" s="26">
        <f t="shared" si="151"/>
        <v>0</v>
      </c>
      <c r="L83" s="26">
        <f t="shared" si="151"/>
        <v>69600</v>
      </c>
      <c r="M83" s="26">
        <f t="shared" si="151"/>
        <v>71600</v>
      </c>
      <c r="N83" s="26">
        <f t="shared" si="151"/>
        <v>0</v>
      </c>
      <c r="O83" s="26">
        <f t="shared" si="151"/>
        <v>71600</v>
      </c>
      <c r="P83" s="26">
        <f t="shared" si="151"/>
        <v>0</v>
      </c>
      <c r="Q83" s="26">
        <f t="shared" si="151"/>
        <v>71600</v>
      </c>
    </row>
    <row r="84" spans="1:17" s="27" customFormat="1" ht="105.75" customHeight="1" x14ac:dyDescent="0.25">
      <c r="A84" s="24" t="s">
        <v>170</v>
      </c>
      <c r="B84" s="28" t="s">
        <v>171</v>
      </c>
      <c r="C84" s="37">
        <v>69600</v>
      </c>
      <c r="D84" s="37"/>
      <c r="E84" s="26">
        <f t="shared" si="9"/>
        <v>69600</v>
      </c>
      <c r="F84" s="37">
        <v>-43524</v>
      </c>
      <c r="G84" s="26">
        <f t="shared" ref="G84" si="152">E84+F84</f>
        <v>26076</v>
      </c>
      <c r="H84" s="37">
        <v>69600</v>
      </c>
      <c r="I84" s="37"/>
      <c r="J84" s="26">
        <f t="shared" ref="J84" si="153">H84+I84</f>
        <v>69600</v>
      </c>
      <c r="K84" s="37"/>
      <c r="L84" s="26">
        <f t="shared" ref="L84" si="154">J84+K84</f>
        <v>69600</v>
      </c>
      <c r="M84" s="37">
        <v>71600</v>
      </c>
      <c r="N84" s="37"/>
      <c r="O84" s="26">
        <f t="shared" ref="O84" si="155">M84+N84</f>
        <v>71600</v>
      </c>
      <c r="P84" s="37"/>
      <c r="Q84" s="26">
        <f t="shared" ref="Q84" si="156">O84+P84</f>
        <v>71600</v>
      </c>
    </row>
    <row r="85" spans="1:17" s="27" customFormat="1" ht="120" hidden="1" x14ac:dyDescent="0.25">
      <c r="A85" s="44" t="s">
        <v>172</v>
      </c>
      <c r="B85" s="28" t="s">
        <v>173</v>
      </c>
      <c r="C85" s="37"/>
      <c r="D85" s="37"/>
      <c r="E85" s="26"/>
      <c r="F85" s="37">
        <v>0</v>
      </c>
      <c r="G85" s="26"/>
      <c r="H85" s="37"/>
      <c r="I85" s="37"/>
      <c r="J85" s="26"/>
      <c r="K85" s="37"/>
      <c r="L85" s="26"/>
      <c r="M85" s="37"/>
      <c r="N85" s="37"/>
      <c r="O85" s="26"/>
      <c r="P85" s="37"/>
      <c r="Q85" s="26"/>
    </row>
    <row r="86" spans="1:17" s="27" customFormat="1" ht="85.5" customHeight="1" x14ac:dyDescent="0.25">
      <c r="A86" s="24" t="s">
        <v>174</v>
      </c>
      <c r="B86" s="28" t="s">
        <v>175</v>
      </c>
      <c r="C86" s="37">
        <f>C87</f>
        <v>8000</v>
      </c>
      <c r="D86" s="37">
        <f t="shared" ref="D86:E86" si="157">D87</f>
        <v>0</v>
      </c>
      <c r="E86" s="37">
        <f t="shared" si="157"/>
        <v>8000</v>
      </c>
      <c r="F86" s="37">
        <f>F87+F88</f>
        <v>-28000</v>
      </c>
      <c r="G86" s="37">
        <f>G87+G88</f>
        <v>-20000</v>
      </c>
      <c r="H86" s="37">
        <f t="shared" ref="H86:Q86" si="158">H87</f>
        <v>8000</v>
      </c>
      <c r="I86" s="37">
        <f t="shared" si="158"/>
        <v>0</v>
      </c>
      <c r="J86" s="37">
        <f t="shared" si="158"/>
        <v>8000</v>
      </c>
      <c r="K86" s="37">
        <f t="shared" si="158"/>
        <v>0</v>
      </c>
      <c r="L86" s="37">
        <f t="shared" si="158"/>
        <v>8000</v>
      </c>
      <c r="M86" s="37">
        <f t="shared" si="158"/>
        <v>8000</v>
      </c>
      <c r="N86" s="37">
        <f t="shared" si="158"/>
        <v>0</v>
      </c>
      <c r="O86" s="37">
        <f t="shared" si="158"/>
        <v>8000</v>
      </c>
      <c r="P86" s="37">
        <f t="shared" si="158"/>
        <v>0</v>
      </c>
      <c r="Q86" s="37">
        <f t="shared" si="158"/>
        <v>8000</v>
      </c>
    </row>
    <row r="87" spans="1:17" s="27" customFormat="1" ht="122.25" customHeight="1" x14ac:dyDescent="0.25">
      <c r="A87" s="24" t="s">
        <v>176</v>
      </c>
      <c r="B87" s="30" t="s">
        <v>177</v>
      </c>
      <c r="C87" s="26">
        <v>8000</v>
      </c>
      <c r="D87" s="26"/>
      <c r="E87" s="26">
        <f t="shared" si="9"/>
        <v>8000</v>
      </c>
      <c r="F87" s="26">
        <v>-23000</v>
      </c>
      <c r="G87" s="26">
        <f t="shared" ref="G87:G88" si="159">E87+F87</f>
        <v>-15000</v>
      </c>
      <c r="H87" s="26">
        <v>8000</v>
      </c>
      <c r="I87" s="26"/>
      <c r="J87" s="26">
        <f t="shared" ref="J87" si="160">H87+I87</f>
        <v>8000</v>
      </c>
      <c r="K87" s="26"/>
      <c r="L87" s="26">
        <f t="shared" ref="L87" si="161">J87+K87</f>
        <v>8000</v>
      </c>
      <c r="M87" s="26">
        <v>8000</v>
      </c>
      <c r="N87" s="26"/>
      <c r="O87" s="26">
        <f t="shared" ref="O87" si="162">M87+N87</f>
        <v>8000</v>
      </c>
      <c r="P87" s="26"/>
      <c r="Q87" s="26">
        <f t="shared" ref="Q87" si="163">O87+P87</f>
        <v>8000</v>
      </c>
    </row>
    <row r="88" spans="1:17" s="27" customFormat="1" ht="135" x14ac:dyDescent="0.25">
      <c r="A88" s="45" t="s">
        <v>178</v>
      </c>
      <c r="B88" s="46" t="s">
        <v>179</v>
      </c>
      <c r="C88" s="26"/>
      <c r="D88" s="26"/>
      <c r="E88" s="26"/>
      <c r="F88" s="26">
        <v>-5000</v>
      </c>
      <c r="G88" s="26">
        <f t="shared" si="159"/>
        <v>-5000</v>
      </c>
      <c r="H88" s="26"/>
      <c r="I88" s="26"/>
      <c r="J88" s="26">
        <v>0</v>
      </c>
      <c r="K88" s="26"/>
      <c r="L88" s="26">
        <v>0</v>
      </c>
      <c r="M88" s="26"/>
      <c r="N88" s="26"/>
      <c r="O88" s="26"/>
      <c r="P88" s="26"/>
      <c r="Q88" s="26">
        <v>0</v>
      </c>
    </row>
    <row r="89" spans="1:17" s="27" customFormat="1" ht="134.25" customHeight="1" x14ac:dyDescent="0.25">
      <c r="A89" s="47" t="s">
        <v>180</v>
      </c>
      <c r="B89" s="28" t="s">
        <v>181</v>
      </c>
      <c r="C89" s="26">
        <f>C90</f>
        <v>3000</v>
      </c>
      <c r="D89" s="26">
        <f t="shared" ref="D89:Q89" si="164">D90</f>
        <v>0</v>
      </c>
      <c r="E89" s="26">
        <f t="shared" si="164"/>
        <v>3000</v>
      </c>
      <c r="F89" s="26">
        <f t="shared" si="164"/>
        <v>-5335</v>
      </c>
      <c r="G89" s="26">
        <f t="shared" si="164"/>
        <v>-2335</v>
      </c>
      <c r="H89" s="26">
        <f t="shared" si="164"/>
        <v>3000</v>
      </c>
      <c r="I89" s="26">
        <f t="shared" si="164"/>
        <v>0</v>
      </c>
      <c r="J89" s="26">
        <f t="shared" si="164"/>
        <v>3000</v>
      </c>
      <c r="K89" s="26">
        <f t="shared" si="164"/>
        <v>0</v>
      </c>
      <c r="L89" s="26">
        <f t="shared" si="164"/>
        <v>3000</v>
      </c>
      <c r="M89" s="26">
        <f t="shared" si="164"/>
        <v>3000</v>
      </c>
      <c r="N89" s="26">
        <f t="shared" si="164"/>
        <v>0</v>
      </c>
      <c r="O89" s="26">
        <f t="shared" si="164"/>
        <v>3000</v>
      </c>
      <c r="P89" s="26">
        <f t="shared" si="164"/>
        <v>0</v>
      </c>
      <c r="Q89" s="26">
        <f t="shared" si="164"/>
        <v>3000</v>
      </c>
    </row>
    <row r="90" spans="1:17" s="27" customFormat="1" ht="147.75" customHeight="1" x14ac:dyDescent="0.25">
      <c r="A90" s="47" t="s">
        <v>182</v>
      </c>
      <c r="B90" s="28" t="s">
        <v>183</v>
      </c>
      <c r="C90" s="26">
        <v>3000</v>
      </c>
      <c r="D90" s="26"/>
      <c r="E90" s="26">
        <f t="shared" ref="E90:E173" si="165">C90+D90</f>
        <v>3000</v>
      </c>
      <c r="F90" s="26">
        <v>-5335</v>
      </c>
      <c r="G90" s="26">
        <f t="shared" ref="G90" si="166">E90+F90</f>
        <v>-2335</v>
      </c>
      <c r="H90" s="26">
        <v>3000</v>
      </c>
      <c r="I90" s="26"/>
      <c r="J90" s="26">
        <f t="shared" ref="J90" si="167">H90+I90</f>
        <v>3000</v>
      </c>
      <c r="K90" s="26"/>
      <c r="L90" s="26">
        <f t="shared" ref="L90" si="168">J90+K90</f>
        <v>3000</v>
      </c>
      <c r="M90" s="26">
        <v>3000</v>
      </c>
      <c r="N90" s="26"/>
      <c r="O90" s="26">
        <f t="shared" ref="O90" si="169">M90+N90</f>
        <v>3000</v>
      </c>
      <c r="P90" s="26"/>
      <c r="Q90" s="26">
        <f t="shared" ref="Q90" si="170">O90+P90</f>
        <v>3000</v>
      </c>
    </row>
    <row r="91" spans="1:17" s="27" customFormat="1" ht="87.75" customHeight="1" x14ac:dyDescent="0.25">
      <c r="A91" s="28" t="s">
        <v>184</v>
      </c>
      <c r="B91" s="43" t="s">
        <v>185</v>
      </c>
      <c r="C91" s="26">
        <f>C92</f>
        <v>3000</v>
      </c>
      <c r="D91" s="26">
        <f t="shared" ref="D91:Q91" si="171">D92</f>
        <v>0</v>
      </c>
      <c r="E91" s="26">
        <f t="shared" si="171"/>
        <v>3000</v>
      </c>
      <c r="F91" s="26">
        <f t="shared" si="171"/>
        <v>-1400</v>
      </c>
      <c r="G91" s="26">
        <f t="shared" si="171"/>
        <v>1600</v>
      </c>
      <c r="H91" s="26">
        <f t="shared" si="171"/>
        <v>3000</v>
      </c>
      <c r="I91" s="26">
        <f t="shared" si="171"/>
        <v>0</v>
      </c>
      <c r="J91" s="26">
        <f t="shared" si="171"/>
        <v>3000</v>
      </c>
      <c r="K91" s="26">
        <f t="shared" si="171"/>
        <v>0</v>
      </c>
      <c r="L91" s="26">
        <f t="shared" si="171"/>
        <v>3000</v>
      </c>
      <c r="M91" s="26">
        <f t="shared" si="171"/>
        <v>3000</v>
      </c>
      <c r="N91" s="26">
        <f t="shared" si="171"/>
        <v>0</v>
      </c>
      <c r="O91" s="26">
        <f t="shared" si="171"/>
        <v>3000</v>
      </c>
      <c r="P91" s="26">
        <f t="shared" si="171"/>
        <v>0</v>
      </c>
      <c r="Q91" s="26">
        <f t="shared" si="171"/>
        <v>3000</v>
      </c>
    </row>
    <row r="92" spans="1:17" s="27" customFormat="1" ht="167.25" customHeight="1" x14ac:dyDescent="0.25">
      <c r="A92" s="25" t="s">
        <v>186</v>
      </c>
      <c r="B92" s="43" t="s">
        <v>187</v>
      </c>
      <c r="C92" s="26">
        <v>3000</v>
      </c>
      <c r="D92" s="26"/>
      <c r="E92" s="26">
        <f t="shared" si="165"/>
        <v>3000</v>
      </c>
      <c r="F92" s="26">
        <v>-1400</v>
      </c>
      <c r="G92" s="26">
        <f t="shared" ref="G92" si="172">E92+F92</f>
        <v>1600</v>
      </c>
      <c r="H92" s="26">
        <v>3000</v>
      </c>
      <c r="I92" s="26"/>
      <c r="J92" s="26">
        <f t="shared" ref="J92" si="173">H92+I92</f>
        <v>3000</v>
      </c>
      <c r="K92" s="26"/>
      <c r="L92" s="26">
        <f t="shared" ref="L92" si="174">J92+K92</f>
        <v>3000</v>
      </c>
      <c r="M92" s="26">
        <v>3000</v>
      </c>
      <c r="N92" s="26"/>
      <c r="O92" s="26">
        <f t="shared" ref="O92" si="175">M92+N92</f>
        <v>3000</v>
      </c>
      <c r="P92" s="26"/>
      <c r="Q92" s="26">
        <f t="shared" ref="Q92" si="176">O92+P92</f>
        <v>3000</v>
      </c>
    </row>
    <row r="93" spans="1:17" s="27" customFormat="1" ht="87" customHeight="1" x14ac:dyDescent="0.25">
      <c r="A93" s="24" t="s">
        <v>188</v>
      </c>
      <c r="B93" s="43" t="s">
        <v>189</v>
      </c>
      <c r="C93" s="26"/>
      <c r="D93" s="26"/>
      <c r="E93" s="26"/>
      <c r="F93" s="26">
        <f>F94</f>
        <v>1945</v>
      </c>
      <c r="G93" s="26">
        <f>E93+F93</f>
        <v>1945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7" s="27" customFormat="1" ht="156" customHeight="1" x14ac:dyDescent="0.25">
      <c r="A94" s="24" t="s">
        <v>188</v>
      </c>
      <c r="B94" s="43" t="s">
        <v>190</v>
      </c>
      <c r="C94" s="26"/>
      <c r="D94" s="26"/>
      <c r="E94" s="26"/>
      <c r="F94" s="26">
        <v>1945</v>
      </c>
      <c r="G94" s="26">
        <f>E94+F94</f>
        <v>1945</v>
      </c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s="27" customFormat="1" ht="72" customHeight="1" x14ac:dyDescent="0.25">
      <c r="A95" s="25" t="s">
        <v>191</v>
      </c>
      <c r="B95" s="48" t="s">
        <v>192</v>
      </c>
      <c r="C95" s="26">
        <f>C96</f>
        <v>2000</v>
      </c>
      <c r="D95" s="26">
        <f t="shared" ref="D95:Q95" si="177">D96</f>
        <v>0</v>
      </c>
      <c r="E95" s="26">
        <f t="shared" si="177"/>
        <v>2000</v>
      </c>
      <c r="F95" s="26">
        <f t="shared" si="177"/>
        <v>-4545</v>
      </c>
      <c r="G95" s="26">
        <f t="shared" si="177"/>
        <v>-2545</v>
      </c>
      <c r="H95" s="26">
        <f t="shared" si="177"/>
        <v>2000</v>
      </c>
      <c r="I95" s="26">
        <f t="shared" si="177"/>
        <v>0</v>
      </c>
      <c r="J95" s="26">
        <f t="shared" si="177"/>
        <v>2000</v>
      </c>
      <c r="K95" s="26">
        <f t="shared" si="177"/>
        <v>0</v>
      </c>
      <c r="L95" s="26">
        <f t="shared" si="177"/>
        <v>2000</v>
      </c>
      <c r="M95" s="26">
        <f t="shared" si="177"/>
        <v>2000</v>
      </c>
      <c r="N95" s="26">
        <f t="shared" si="177"/>
        <v>0</v>
      </c>
      <c r="O95" s="26">
        <f t="shared" si="177"/>
        <v>2000</v>
      </c>
      <c r="P95" s="26">
        <f t="shared" si="177"/>
        <v>0</v>
      </c>
      <c r="Q95" s="26">
        <f t="shared" si="177"/>
        <v>2000</v>
      </c>
    </row>
    <row r="96" spans="1:17" s="27" customFormat="1" ht="104.25" customHeight="1" x14ac:dyDescent="0.25">
      <c r="A96" s="25" t="s">
        <v>193</v>
      </c>
      <c r="B96" s="28" t="s">
        <v>194</v>
      </c>
      <c r="C96" s="26">
        <v>2000</v>
      </c>
      <c r="D96" s="26"/>
      <c r="E96" s="26">
        <f t="shared" si="165"/>
        <v>2000</v>
      </c>
      <c r="F96" s="26">
        <v>-4545</v>
      </c>
      <c r="G96" s="26">
        <f t="shared" ref="G96" si="178">E96+F96</f>
        <v>-2545</v>
      </c>
      <c r="H96" s="26">
        <v>2000</v>
      </c>
      <c r="I96" s="26"/>
      <c r="J96" s="26">
        <f t="shared" ref="J96" si="179">H96+I96</f>
        <v>2000</v>
      </c>
      <c r="K96" s="26"/>
      <c r="L96" s="26">
        <f t="shared" ref="L96" si="180">J96+K96</f>
        <v>2000</v>
      </c>
      <c r="M96" s="26">
        <v>2000</v>
      </c>
      <c r="N96" s="26"/>
      <c r="O96" s="26">
        <f t="shared" ref="O96" si="181">M96+N96</f>
        <v>2000</v>
      </c>
      <c r="P96" s="26"/>
      <c r="Q96" s="26">
        <f t="shared" ref="Q96" si="182">O96+P96</f>
        <v>2000</v>
      </c>
    </row>
    <row r="97" spans="1:17" s="27" customFormat="1" ht="87.75" customHeight="1" x14ac:dyDescent="0.25">
      <c r="A97" s="25" t="s">
        <v>195</v>
      </c>
      <c r="B97" s="43" t="s">
        <v>196</v>
      </c>
      <c r="C97" s="26">
        <f>C98</f>
        <v>95065</v>
      </c>
      <c r="D97" s="26">
        <f t="shared" ref="D97:Q97" si="183">D98</f>
        <v>0</v>
      </c>
      <c r="E97" s="26">
        <f t="shared" si="183"/>
        <v>95065</v>
      </c>
      <c r="F97" s="26">
        <f t="shared" si="183"/>
        <v>141453</v>
      </c>
      <c r="G97" s="26">
        <f t="shared" si="183"/>
        <v>236518</v>
      </c>
      <c r="H97" s="26">
        <f t="shared" si="183"/>
        <v>96065</v>
      </c>
      <c r="I97" s="26">
        <f t="shared" si="183"/>
        <v>0</v>
      </c>
      <c r="J97" s="26">
        <f t="shared" si="183"/>
        <v>96065</v>
      </c>
      <c r="K97" s="26">
        <f t="shared" si="183"/>
        <v>0</v>
      </c>
      <c r="L97" s="26">
        <f t="shared" si="183"/>
        <v>96065</v>
      </c>
      <c r="M97" s="26">
        <f t="shared" si="183"/>
        <v>96065</v>
      </c>
      <c r="N97" s="26">
        <f t="shared" si="183"/>
        <v>0</v>
      </c>
      <c r="O97" s="26">
        <f t="shared" si="183"/>
        <v>96065</v>
      </c>
      <c r="P97" s="26">
        <f t="shared" si="183"/>
        <v>0</v>
      </c>
      <c r="Q97" s="26">
        <f t="shared" si="183"/>
        <v>96065</v>
      </c>
    </row>
    <row r="98" spans="1:17" s="27" customFormat="1" ht="128.25" customHeight="1" x14ac:dyDescent="0.25">
      <c r="A98" s="24" t="s">
        <v>197</v>
      </c>
      <c r="B98" s="28" t="s">
        <v>198</v>
      </c>
      <c r="C98" s="26">
        <v>95065</v>
      </c>
      <c r="D98" s="26"/>
      <c r="E98" s="26">
        <f t="shared" si="165"/>
        <v>95065</v>
      </c>
      <c r="F98" s="26">
        <v>141453</v>
      </c>
      <c r="G98" s="26">
        <f t="shared" ref="G98" si="184">E98+F98</f>
        <v>236518</v>
      </c>
      <c r="H98" s="26">
        <v>96065</v>
      </c>
      <c r="I98" s="26"/>
      <c r="J98" s="26">
        <f t="shared" ref="J98" si="185">H98+I98</f>
        <v>96065</v>
      </c>
      <c r="K98" s="26"/>
      <c r="L98" s="26">
        <f t="shared" ref="L98" si="186">J98+K98</f>
        <v>96065</v>
      </c>
      <c r="M98" s="26">
        <v>96065</v>
      </c>
      <c r="N98" s="26"/>
      <c r="O98" s="26">
        <f t="shared" ref="O98" si="187">M98+N98</f>
        <v>96065</v>
      </c>
      <c r="P98" s="26"/>
      <c r="Q98" s="26">
        <f t="shared" ref="Q98" si="188">O98+P98</f>
        <v>96065</v>
      </c>
    </row>
    <row r="99" spans="1:17" s="27" customFormat="1" ht="192" customHeight="1" x14ac:dyDescent="0.25">
      <c r="A99" s="24" t="s">
        <v>199</v>
      </c>
      <c r="B99" s="43" t="s">
        <v>200</v>
      </c>
      <c r="C99" s="26"/>
      <c r="D99" s="26"/>
      <c r="E99" s="26">
        <v>0</v>
      </c>
      <c r="F99" s="26">
        <v>-79860</v>
      </c>
      <c r="G99" s="26">
        <f>E99+F99</f>
        <v>-79860</v>
      </c>
      <c r="H99" s="26"/>
      <c r="I99" s="26"/>
      <c r="J99" s="26">
        <v>0</v>
      </c>
      <c r="K99" s="26"/>
      <c r="L99" s="26">
        <v>0</v>
      </c>
      <c r="M99" s="26"/>
      <c r="N99" s="26"/>
      <c r="O99" s="26"/>
      <c r="P99" s="26">
        <v>0</v>
      </c>
      <c r="Q99" s="26">
        <v>0</v>
      </c>
    </row>
    <row r="100" spans="1:17" s="27" customFormat="1" ht="60" x14ac:dyDescent="0.25">
      <c r="A100" s="49" t="s">
        <v>201</v>
      </c>
      <c r="B100" s="50" t="s">
        <v>202</v>
      </c>
      <c r="C100" s="26">
        <f>C101</f>
        <v>25000</v>
      </c>
      <c r="D100" s="26">
        <f t="shared" ref="D100:Q100" si="189">D101</f>
        <v>0</v>
      </c>
      <c r="E100" s="26">
        <f t="shared" si="189"/>
        <v>25000</v>
      </c>
      <c r="F100" s="26">
        <f t="shared" si="189"/>
        <v>-16000</v>
      </c>
      <c r="G100" s="26">
        <f t="shared" si="189"/>
        <v>9000</v>
      </c>
      <c r="H100" s="26">
        <f t="shared" si="189"/>
        <v>30000</v>
      </c>
      <c r="I100" s="26">
        <f t="shared" si="189"/>
        <v>0</v>
      </c>
      <c r="J100" s="26">
        <f t="shared" si="189"/>
        <v>30000</v>
      </c>
      <c r="K100" s="26">
        <f t="shared" si="189"/>
        <v>0</v>
      </c>
      <c r="L100" s="26">
        <f t="shared" si="189"/>
        <v>30000</v>
      </c>
      <c r="M100" s="26">
        <f t="shared" si="189"/>
        <v>35000</v>
      </c>
      <c r="N100" s="26">
        <f t="shared" si="189"/>
        <v>0</v>
      </c>
      <c r="O100" s="26">
        <f t="shared" si="189"/>
        <v>35000</v>
      </c>
      <c r="P100" s="26">
        <f t="shared" si="189"/>
        <v>0</v>
      </c>
      <c r="Q100" s="26">
        <f t="shared" si="189"/>
        <v>35000</v>
      </c>
    </row>
    <row r="101" spans="1:17" s="27" customFormat="1" ht="92.25" customHeight="1" x14ac:dyDescent="0.25">
      <c r="A101" s="49" t="s">
        <v>203</v>
      </c>
      <c r="B101" s="28" t="s">
        <v>204</v>
      </c>
      <c r="C101" s="26">
        <v>25000</v>
      </c>
      <c r="D101" s="26"/>
      <c r="E101" s="26">
        <f t="shared" si="165"/>
        <v>25000</v>
      </c>
      <c r="F101" s="26">
        <v>-16000</v>
      </c>
      <c r="G101" s="26">
        <f t="shared" ref="G101" si="190">E101+F101</f>
        <v>9000</v>
      </c>
      <c r="H101" s="26">
        <v>30000</v>
      </c>
      <c r="I101" s="26"/>
      <c r="J101" s="26">
        <f t="shared" ref="J101" si="191">H101+I101</f>
        <v>30000</v>
      </c>
      <c r="K101" s="26"/>
      <c r="L101" s="26">
        <f t="shared" ref="L101" si="192">J101+K101</f>
        <v>30000</v>
      </c>
      <c r="M101" s="26">
        <v>35000</v>
      </c>
      <c r="N101" s="26"/>
      <c r="O101" s="26">
        <f t="shared" ref="O101" si="193">M101+N101</f>
        <v>35000</v>
      </c>
      <c r="P101" s="26"/>
      <c r="Q101" s="26">
        <f t="shared" ref="Q101" si="194">O101+P101</f>
        <v>35000</v>
      </c>
    </row>
    <row r="102" spans="1:17" s="27" customFormat="1" ht="165.75" customHeight="1" x14ac:dyDescent="0.25">
      <c r="A102" s="49" t="s">
        <v>205</v>
      </c>
      <c r="B102" s="51" t="s">
        <v>206</v>
      </c>
      <c r="C102" s="26"/>
      <c r="D102" s="26"/>
      <c r="E102" s="26"/>
      <c r="F102" s="26">
        <f>F103+F105</f>
        <v>13074</v>
      </c>
      <c r="G102" s="26">
        <f t="shared" ref="G102:P102" si="195">G103+G105</f>
        <v>0</v>
      </c>
      <c r="H102" s="26">
        <f t="shared" si="195"/>
        <v>0</v>
      </c>
      <c r="I102" s="26">
        <f t="shared" si="195"/>
        <v>0</v>
      </c>
      <c r="J102" s="26">
        <f t="shared" si="195"/>
        <v>0</v>
      </c>
      <c r="K102" s="26">
        <f t="shared" si="195"/>
        <v>0</v>
      </c>
      <c r="L102" s="26">
        <f t="shared" si="195"/>
        <v>0</v>
      </c>
      <c r="M102" s="26">
        <f t="shared" si="195"/>
        <v>0</v>
      </c>
      <c r="N102" s="26">
        <f t="shared" si="195"/>
        <v>0</v>
      </c>
      <c r="O102" s="26">
        <f t="shared" si="195"/>
        <v>0</v>
      </c>
      <c r="P102" s="26">
        <f t="shared" si="195"/>
        <v>0</v>
      </c>
      <c r="Q102" s="26"/>
    </row>
    <row r="103" spans="1:17" s="27" customFormat="1" ht="75" customHeight="1" x14ac:dyDescent="0.25">
      <c r="A103" s="49" t="s">
        <v>207</v>
      </c>
      <c r="B103" s="51" t="s">
        <v>208</v>
      </c>
      <c r="C103" s="26"/>
      <c r="D103" s="26"/>
      <c r="E103" s="26"/>
      <c r="F103" s="26">
        <f>F104</f>
        <v>13074</v>
      </c>
      <c r="G103" s="26">
        <f t="shared" ref="G103:P103" si="196">G104</f>
        <v>0</v>
      </c>
      <c r="H103" s="26">
        <f t="shared" si="196"/>
        <v>0</v>
      </c>
      <c r="I103" s="26">
        <f t="shared" si="196"/>
        <v>0</v>
      </c>
      <c r="J103" s="26">
        <f t="shared" si="196"/>
        <v>0</v>
      </c>
      <c r="K103" s="26">
        <f t="shared" si="196"/>
        <v>0</v>
      </c>
      <c r="L103" s="26">
        <f t="shared" si="196"/>
        <v>0</v>
      </c>
      <c r="M103" s="26">
        <f t="shared" si="196"/>
        <v>0</v>
      </c>
      <c r="N103" s="26">
        <f t="shared" si="196"/>
        <v>0</v>
      </c>
      <c r="O103" s="26">
        <f t="shared" si="196"/>
        <v>0</v>
      </c>
      <c r="P103" s="26">
        <f t="shared" si="196"/>
        <v>0</v>
      </c>
      <c r="Q103" s="26"/>
    </row>
    <row r="104" spans="1:17" s="27" customFormat="1" ht="108" customHeight="1" x14ac:dyDescent="0.25">
      <c r="A104" s="49" t="s">
        <v>209</v>
      </c>
      <c r="B104" s="51" t="s">
        <v>210</v>
      </c>
      <c r="C104" s="26"/>
      <c r="D104" s="26"/>
      <c r="E104" s="26"/>
      <c r="F104" s="26">
        <v>13074</v>
      </c>
      <c r="G104" s="26"/>
      <c r="H104" s="26"/>
      <c r="I104" s="26"/>
      <c r="J104" s="26"/>
      <c r="K104" s="26">
        <v>0</v>
      </c>
      <c r="L104" s="26"/>
      <c r="M104" s="26"/>
      <c r="N104" s="26"/>
      <c r="O104" s="26"/>
      <c r="P104" s="26">
        <v>0</v>
      </c>
      <c r="Q104" s="26"/>
    </row>
    <row r="105" spans="1:17" s="27" customFormat="1" ht="135" hidden="1" x14ac:dyDescent="0.25">
      <c r="A105" s="49" t="s">
        <v>211</v>
      </c>
      <c r="B105" s="51" t="s">
        <v>212</v>
      </c>
      <c r="C105" s="26"/>
      <c r="D105" s="26"/>
      <c r="E105" s="26"/>
      <c r="F105" s="26">
        <f>F106</f>
        <v>0</v>
      </c>
      <c r="G105" s="26">
        <f t="shared" ref="G105:Q105" si="197">G106</f>
        <v>0</v>
      </c>
      <c r="H105" s="26">
        <f t="shared" si="197"/>
        <v>0</v>
      </c>
      <c r="I105" s="26">
        <f t="shared" si="197"/>
        <v>0</v>
      </c>
      <c r="J105" s="26">
        <f t="shared" si="197"/>
        <v>0</v>
      </c>
      <c r="K105" s="26">
        <f t="shared" si="197"/>
        <v>0</v>
      </c>
      <c r="L105" s="26">
        <f t="shared" si="197"/>
        <v>0</v>
      </c>
      <c r="M105" s="26">
        <f t="shared" si="197"/>
        <v>0</v>
      </c>
      <c r="N105" s="26">
        <f t="shared" si="197"/>
        <v>0</v>
      </c>
      <c r="O105" s="26">
        <f t="shared" si="197"/>
        <v>0</v>
      </c>
      <c r="P105" s="26">
        <f t="shared" si="197"/>
        <v>0</v>
      </c>
      <c r="Q105" s="26">
        <f t="shared" si="197"/>
        <v>0</v>
      </c>
    </row>
    <row r="106" spans="1:17" s="27" customFormat="1" ht="105" hidden="1" x14ac:dyDescent="0.25">
      <c r="A106" s="49" t="s">
        <v>213</v>
      </c>
      <c r="B106" s="51" t="s">
        <v>214</v>
      </c>
      <c r="C106" s="26"/>
      <c r="D106" s="26"/>
      <c r="E106" s="26"/>
      <c r="F106" s="26">
        <v>0</v>
      </c>
      <c r="G106" s="26"/>
      <c r="H106" s="26"/>
      <c r="I106" s="26"/>
      <c r="J106" s="26"/>
      <c r="K106" s="26">
        <v>0</v>
      </c>
      <c r="L106" s="26"/>
      <c r="M106" s="26"/>
      <c r="N106" s="26"/>
      <c r="O106" s="26"/>
      <c r="P106" s="26">
        <v>0</v>
      </c>
      <c r="Q106" s="26"/>
    </row>
    <row r="107" spans="1:17" s="27" customFormat="1" ht="30" x14ac:dyDescent="0.25">
      <c r="A107" s="52" t="s">
        <v>215</v>
      </c>
      <c r="B107" s="52" t="s">
        <v>216</v>
      </c>
      <c r="C107" s="26"/>
      <c r="D107" s="26"/>
      <c r="E107" s="26"/>
      <c r="F107" s="26">
        <f>F108+F110+F113</f>
        <v>114184</v>
      </c>
      <c r="G107" s="26">
        <f t="shared" ref="G107:P108" si="198">G108</f>
        <v>0</v>
      </c>
      <c r="H107" s="26">
        <f t="shared" si="198"/>
        <v>0</v>
      </c>
      <c r="I107" s="26">
        <f t="shared" si="198"/>
        <v>0</v>
      </c>
      <c r="J107" s="26">
        <f t="shared" si="198"/>
        <v>0</v>
      </c>
      <c r="K107" s="26">
        <f t="shared" si="198"/>
        <v>0</v>
      </c>
      <c r="L107" s="26">
        <f t="shared" si="198"/>
        <v>0</v>
      </c>
      <c r="M107" s="26">
        <f t="shared" si="198"/>
        <v>0</v>
      </c>
      <c r="N107" s="26">
        <f t="shared" si="198"/>
        <v>0</v>
      </c>
      <c r="O107" s="26">
        <f t="shared" si="198"/>
        <v>0</v>
      </c>
      <c r="P107" s="26">
        <f t="shared" si="198"/>
        <v>0</v>
      </c>
      <c r="Q107" s="26"/>
    </row>
    <row r="108" spans="1:17" s="27" customFormat="1" ht="135" hidden="1" x14ac:dyDescent="0.25">
      <c r="A108" s="52" t="s">
        <v>217</v>
      </c>
      <c r="B108" s="52" t="s">
        <v>218</v>
      </c>
      <c r="C108" s="26"/>
      <c r="D108" s="26"/>
      <c r="E108" s="26"/>
      <c r="F108" s="26">
        <f>F109</f>
        <v>0</v>
      </c>
      <c r="G108" s="26">
        <f t="shared" si="198"/>
        <v>0</v>
      </c>
      <c r="H108" s="26">
        <f t="shared" si="198"/>
        <v>0</v>
      </c>
      <c r="I108" s="26">
        <f t="shared" si="198"/>
        <v>0</v>
      </c>
      <c r="J108" s="26">
        <f t="shared" si="198"/>
        <v>0</v>
      </c>
      <c r="K108" s="26">
        <f t="shared" si="198"/>
        <v>0</v>
      </c>
      <c r="L108" s="26">
        <f t="shared" si="198"/>
        <v>0</v>
      </c>
      <c r="M108" s="26">
        <f t="shared" si="198"/>
        <v>0</v>
      </c>
      <c r="N108" s="26">
        <f t="shared" si="198"/>
        <v>0</v>
      </c>
      <c r="O108" s="26">
        <f t="shared" si="198"/>
        <v>0</v>
      </c>
      <c r="P108" s="26">
        <f t="shared" si="198"/>
        <v>0</v>
      </c>
      <c r="Q108" s="26"/>
    </row>
    <row r="109" spans="1:17" s="27" customFormat="1" ht="105" hidden="1" x14ac:dyDescent="0.25">
      <c r="A109" s="52" t="s">
        <v>219</v>
      </c>
      <c r="B109" s="52" t="s">
        <v>220</v>
      </c>
      <c r="C109" s="26"/>
      <c r="D109" s="26"/>
      <c r="E109" s="26"/>
      <c r="F109" s="26">
        <v>0</v>
      </c>
      <c r="G109" s="26"/>
      <c r="H109" s="26"/>
      <c r="I109" s="26"/>
      <c r="J109" s="26"/>
      <c r="K109" s="26">
        <v>0</v>
      </c>
      <c r="L109" s="26"/>
      <c r="M109" s="26"/>
      <c r="N109" s="26"/>
      <c r="O109" s="26"/>
      <c r="P109" s="26">
        <v>0</v>
      </c>
      <c r="Q109" s="26"/>
    </row>
    <row r="110" spans="1:17" s="27" customFormat="1" ht="105" customHeight="1" x14ac:dyDescent="0.25">
      <c r="A110" s="53" t="s">
        <v>221</v>
      </c>
      <c r="B110" s="50" t="s">
        <v>222</v>
      </c>
      <c r="C110" s="26">
        <f>C111</f>
        <v>5335</v>
      </c>
      <c r="D110" s="26">
        <f t="shared" ref="D110:E110" si="199">D111</f>
        <v>0</v>
      </c>
      <c r="E110" s="26">
        <f t="shared" si="199"/>
        <v>5335</v>
      </c>
      <c r="F110" s="26">
        <f>F111+F112</f>
        <v>107010</v>
      </c>
      <c r="G110" s="26">
        <f>G111+G112</f>
        <v>112345</v>
      </c>
      <c r="H110" s="26">
        <f t="shared" ref="H110:Q110" si="200">H111</f>
        <v>5335</v>
      </c>
      <c r="I110" s="26">
        <f t="shared" si="200"/>
        <v>0</v>
      </c>
      <c r="J110" s="26">
        <f t="shared" si="200"/>
        <v>5335</v>
      </c>
      <c r="K110" s="26">
        <f t="shared" si="200"/>
        <v>0</v>
      </c>
      <c r="L110" s="26">
        <f t="shared" si="200"/>
        <v>5335</v>
      </c>
      <c r="M110" s="26">
        <f t="shared" si="200"/>
        <v>5335</v>
      </c>
      <c r="N110" s="26">
        <f t="shared" si="200"/>
        <v>0</v>
      </c>
      <c r="O110" s="26">
        <f t="shared" si="200"/>
        <v>5335</v>
      </c>
      <c r="P110" s="26">
        <f t="shared" si="200"/>
        <v>0</v>
      </c>
      <c r="Q110" s="26">
        <f t="shared" si="200"/>
        <v>5335</v>
      </c>
    </row>
    <row r="111" spans="1:17" s="27" customFormat="1" ht="94.5" customHeight="1" x14ac:dyDescent="0.25">
      <c r="A111" s="47" t="s">
        <v>223</v>
      </c>
      <c r="B111" s="43" t="s">
        <v>224</v>
      </c>
      <c r="C111" s="26">
        <v>5335</v>
      </c>
      <c r="D111" s="26"/>
      <c r="E111" s="26">
        <f t="shared" si="165"/>
        <v>5335</v>
      </c>
      <c r="F111" s="26">
        <v>107010</v>
      </c>
      <c r="G111" s="26">
        <f t="shared" ref="G111" si="201">E111+F111</f>
        <v>112345</v>
      </c>
      <c r="H111" s="26">
        <v>5335</v>
      </c>
      <c r="I111" s="26"/>
      <c r="J111" s="26">
        <f t="shared" ref="J111" si="202">H111+I111</f>
        <v>5335</v>
      </c>
      <c r="K111" s="26"/>
      <c r="L111" s="26">
        <f t="shared" ref="L111" si="203">J111+K111</f>
        <v>5335</v>
      </c>
      <c r="M111" s="26">
        <v>5335</v>
      </c>
      <c r="N111" s="26"/>
      <c r="O111" s="26">
        <f t="shared" ref="O111" si="204">M111+N111</f>
        <v>5335</v>
      </c>
      <c r="P111" s="26"/>
      <c r="Q111" s="26">
        <f t="shared" ref="Q111" si="205">O111+P111</f>
        <v>5335</v>
      </c>
    </row>
    <row r="112" spans="1:17" s="27" customFormat="1" ht="135" hidden="1" x14ac:dyDescent="0.25">
      <c r="A112" s="39" t="s">
        <v>225</v>
      </c>
      <c r="B112" s="28" t="s">
        <v>226</v>
      </c>
      <c r="C112" s="26"/>
      <c r="D112" s="26"/>
      <c r="E112" s="26">
        <v>0</v>
      </c>
      <c r="F112" s="26">
        <v>0</v>
      </c>
      <c r="G112" s="26">
        <f>E112+F112</f>
        <v>0</v>
      </c>
      <c r="H112" s="26"/>
      <c r="I112" s="26"/>
      <c r="J112" s="26">
        <v>0</v>
      </c>
      <c r="K112" s="26"/>
      <c r="L112" s="26">
        <v>0</v>
      </c>
      <c r="M112" s="26"/>
      <c r="N112" s="26"/>
      <c r="O112" s="26">
        <v>0</v>
      </c>
      <c r="P112" s="26"/>
      <c r="Q112" s="26">
        <v>0</v>
      </c>
    </row>
    <row r="113" spans="1:17" s="27" customFormat="1" ht="30" x14ac:dyDescent="0.25">
      <c r="A113" s="47" t="s">
        <v>227</v>
      </c>
      <c r="B113" s="28" t="s">
        <v>228</v>
      </c>
      <c r="C113" s="26"/>
      <c r="D113" s="26"/>
      <c r="E113" s="26"/>
      <c r="F113" s="26">
        <f>F114</f>
        <v>7174</v>
      </c>
      <c r="G113" s="26">
        <f t="shared" ref="G113:P113" si="206">G114</f>
        <v>7174</v>
      </c>
      <c r="H113" s="26">
        <f t="shared" si="206"/>
        <v>0</v>
      </c>
      <c r="I113" s="26">
        <f t="shared" si="206"/>
        <v>0</v>
      </c>
      <c r="J113" s="26">
        <f t="shared" si="206"/>
        <v>0</v>
      </c>
      <c r="K113" s="26">
        <f t="shared" si="206"/>
        <v>0</v>
      </c>
      <c r="L113" s="26">
        <f t="shared" si="206"/>
        <v>0</v>
      </c>
      <c r="M113" s="26">
        <f t="shared" si="206"/>
        <v>0</v>
      </c>
      <c r="N113" s="26">
        <f t="shared" si="206"/>
        <v>0</v>
      </c>
      <c r="O113" s="26">
        <f t="shared" si="206"/>
        <v>0</v>
      </c>
      <c r="P113" s="26">
        <f t="shared" si="206"/>
        <v>0</v>
      </c>
      <c r="Q113" s="26"/>
    </row>
    <row r="114" spans="1:17" s="27" customFormat="1" ht="135.75" customHeight="1" x14ac:dyDescent="0.25">
      <c r="A114" s="47" t="s">
        <v>229</v>
      </c>
      <c r="B114" s="28" t="s">
        <v>230</v>
      </c>
      <c r="C114" s="26"/>
      <c r="D114" s="26"/>
      <c r="E114" s="26">
        <v>0</v>
      </c>
      <c r="F114" s="26">
        <v>7174</v>
      </c>
      <c r="G114" s="26">
        <f>E114+F114</f>
        <v>7174</v>
      </c>
      <c r="H114" s="26"/>
      <c r="I114" s="26"/>
      <c r="J114" s="26">
        <v>0</v>
      </c>
      <c r="K114" s="26"/>
      <c r="L114" s="26">
        <v>0</v>
      </c>
      <c r="M114" s="26"/>
      <c r="N114" s="26"/>
      <c r="O114" s="26">
        <v>0</v>
      </c>
      <c r="P114" s="26"/>
      <c r="Q114" s="26">
        <v>0</v>
      </c>
    </row>
    <row r="115" spans="1:17" s="55" customFormat="1" ht="28.5" x14ac:dyDescent="0.25">
      <c r="A115" s="54" t="s">
        <v>231</v>
      </c>
      <c r="B115" s="33" t="s">
        <v>232</v>
      </c>
      <c r="C115" s="36">
        <f t="shared" ref="C115:Q115" si="207">C116+C187+C190</f>
        <v>238305513.03</v>
      </c>
      <c r="D115" s="36">
        <f t="shared" si="207"/>
        <v>23928063.379999999</v>
      </c>
      <c r="E115" s="36">
        <f t="shared" si="207"/>
        <v>262233576.41000003</v>
      </c>
      <c r="F115" s="36">
        <f t="shared" si="207"/>
        <v>1969512.25</v>
      </c>
      <c r="G115" s="36">
        <f t="shared" si="207"/>
        <v>264203088.66</v>
      </c>
      <c r="H115" s="36">
        <f t="shared" si="207"/>
        <v>216212711.34999999</v>
      </c>
      <c r="I115" s="36">
        <f t="shared" si="207"/>
        <v>0</v>
      </c>
      <c r="J115" s="36">
        <f t="shared" si="207"/>
        <v>216212711.34999999</v>
      </c>
      <c r="K115" s="36">
        <f t="shared" si="207"/>
        <v>0</v>
      </c>
      <c r="L115" s="36">
        <f t="shared" si="207"/>
        <v>216212711.34999999</v>
      </c>
      <c r="M115" s="36">
        <f t="shared" si="207"/>
        <v>194818199.19999999</v>
      </c>
      <c r="N115" s="36">
        <f t="shared" si="207"/>
        <v>0</v>
      </c>
      <c r="O115" s="36">
        <f t="shared" si="207"/>
        <v>194818199.19999999</v>
      </c>
      <c r="P115" s="36">
        <f t="shared" si="207"/>
        <v>0</v>
      </c>
      <c r="Q115" s="36">
        <f t="shared" si="207"/>
        <v>194818199.19999999</v>
      </c>
    </row>
    <row r="116" spans="1:17" s="56" customFormat="1" ht="45" x14ac:dyDescent="0.25">
      <c r="A116" s="54" t="s">
        <v>233</v>
      </c>
      <c r="B116" s="28" t="s">
        <v>234</v>
      </c>
      <c r="C116" s="37">
        <f t="shared" ref="C116:Q116" si="208">C117+C124+C153+C176</f>
        <v>238305513.03</v>
      </c>
      <c r="D116" s="37">
        <f t="shared" si="208"/>
        <v>23929063.379999999</v>
      </c>
      <c r="E116" s="37">
        <f t="shared" si="208"/>
        <v>262234576.41000003</v>
      </c>
      <c r="F116" s="37">
        <f t="shared" si="208"/>
        <v>2324648.65</v>
      </c>
      <c r="G116" s="37">
        <f t="shared" si="208"/>
        <v>264559225.06</v>
      </c>
      <c r="H116" s="37">
        <f t="shared" si="208"/>
        <v>216212711.34999999</v>
      </c>
      <c r="I116" s="37">
        <f t="shared" si="208"/>
        <v>0</v>
      </c>
      <c r="J116" s="37">
        <f t="shared" si="208"/>
        <v>216212711.34999999</v>
      </c>
      <c r="K116" s="37">
        <f t="shared" si="208"/>
        <v>0</v>
      </c>
      <c r="L116" s="37">
        <f t="shared" si="208"/>
        <v>216212711.34999999</v>
      </c>
      <c r="M116" s="37">
        <f t="shared" si="208"/>
        <v>194818199.19999999</v>
      </c>
      <c r="N116" s="37">
        <f t="shared" si="208"/>
        <v>0</v>
      </c>
      <c r="O116" s="37">
        <f t="shared" si="208"/>
        <v>194818199.19999999</v>
      </c>
      <c r="P116" s="37">
        <f t="shared" si="208"/>
        <v>0</v>
      </c>
      <c r="Q116" s="37">
        <f t="shared" si="208"/>
        <v>194818199.19999999</v>
      </c>
    </row>
    <row r="117" spans="1:17" s="55" customFormat="1" ht="30" x14ac:dyDescent="0.25">
      <c r="A117" s="54" t="s">
        <v>235</v>
      </c>
      <c r="B117" s="38" t="s">
        <v>236</v>
      </c>
      <c r="C117" s="36">
        <f>C118+C120+C122</f>
        <v>66002700</v>
      </c>
      <c r="D117" s="36">
        <f t="shared" ref="D117:G117" si="209">D118+D120+D122</f>
        <v>10000000</v>
      </c>
      <c r="E117" s="36">
        <f t="shared" si="209"/>
        <v>76002700</v>
      </c>
      <c r="F117" s="36">
        <f t="shared" si="209"/>
        <v>780000</v>
      </c>
      <c r="G117" s="36">
        <f t="shared" si="209"/>
        <v>76782700</v>
      </c>
      <c r="H117" s="36">
        <f t="shared" ref="H117:Q117" si="210">H118+H120</f>
        <v>64749000</v>
      </c>
      <c r="I117" s="36">
        <f t="shared" si="210"/>
        <v>0</v>
      </c>
      <c r="J117" s="36">
        <f t="shared" si="210"/>
        <v>64749000</v>
      </c>
      <c r="K117" s="36">
        <f t="shared" si="210"/>
        <v>0</v>
      </c>
      <c r="L117" s="36">
        <f t="shared" si="210"/>
        <v>64749000</v>
      </c>
      <c r="M117" s="36">
        <f t="shared" si="210"/>
        <v>41694000</v>
      </c>
      <c r="N117" s="36">
        <f t="shared" si="210"/>
        <v>0</v>
      </c>
      <c r="O117" s="36">
        <f t="shared" si="210"/>
        <v>41694000</v>
      </c>
      <c r="P117" s="36">
        <f t="shared" si="210"/>
        <v>0</v>
      </c>
      <c r="Q117" s="36">
        <f t="shared" si="210"/>
        <v>41694000</v>
      </c>
    </row>
    <row r="118" spans="1:17" s="56" customFormat="1" ht="30" hidden="1" x14ac:dyDescent="0.25">
      <c r="A118" s="54" t="s">
        <v>237</v>
      </c>
      <c r="B118" s="28" t="s">
        <v>238</v>
      </c>
      <c r="C118" s="37">
        <f>C119</f>
        <v>62046000</v>
      </c>
      <c r="D118" s="37">
        <f t="shared" ref="D118:Q118" si="211">D119</f>
        <v>0</v>
      </c>
      <c r="E118" s="37">
        <f t="shared" si="211"/>
        <v>62046000</v>
      </c>
      <c r="F118" s="37">
        <f t="shared" si="211"/>
        <v>0</v>
      </c>
      <c r="G118" s="37">
        <f t="shared" si="211"/>
        <v>62046000</v>
      </c>
      <c r="H118" s="37">
        <f t="shared" si="211"/>
        <v>64749000</v>
      </c>
      <c r="I118" s="37">
        <f t="shared" si="211"/>
        <v>0</v>
      </c>
      <c r="J118" s="37">
        <f t="shared" si="211"/>
        <v>64749000</v>
      </c>
      <c r="K118" s="37">
        <f t="shared" si="211"/>
        <v>0</v>
      </c>
      <c r="L118" s="37">
        <f t="shared" si="211"/>
        <v>64749000</v>
      </c>
      <c r="M118" s="37">
        <f t="shared" si="211"/>
        <v>41694000</v>
      </c>
      <c r="N118" s="37">
        <f t="shared" si="211"/>
        <v>0</v>
      </c>
      <c r="O118" s="37">
        <f t="shared" si="211"/>
        <v>41694000</v>
      </c>
      <c r="P118" s="37">
        <f t="shared" si="211"/>
        <v>0</v>
      </c>
      <c r="Q118" s="37">
        <f t="shared" si="211"/>
        <v>41694000</v>
      </c>
    </row>
    <row r="119" spans="1:17" s="56" customFormat="1" ht="60" hidden="1" x14ac:dyDescent="0.25">
      <c r="A119" s="54" t="s">
        <v>239</v>
      </c>
      <c r="B119" s="28" t="s">
        <v>240</v>
      </c>
      <c r="C119" s="37">
        <v>62046000</v>
      </c>
      <c r="D119" s="37"/>
      <c r="E119" s="26">
        <f t="shared" si="165"/>
        <v>62046000</v>
      </c>
      <c r="F119" s="37"/>
      <c r="G119" s="26">
        <f t="shared" ref="G119" si="212">E119+F119</f>
        <v>62046000</v>
      </c>
      <c r="H119" s="37">
        <v>64749000</v>
      </c>
      <c r="I119" s="37"/>
      <c r="J119" s="26">
        <f t="shared" ref="J119" si="213">H119+I119</f>
        <v>64749000</v>
      </c>
      <c r="K119" s="37"/>
      <c r="L119" s="26">
        <f t="shared" ref="L119" si="214">J119+K119</f>
        <v>64749000</v>
      </c>
      <c r="M119" s="37">
        <f>41694000</f>
        <v>41694000</v>
      </c>
      <c r="N119" s="37"/>
      <c r="O119" s="26">
        <f t="shared" ref="O119" si="215">M119+N119</f>
        <v>41694000</v>
      </c>
      <c r="P119" s="37"/>
      <c r="Q119" s="26">
        <f t="shared" ref="Q119" si="216">O119+P119</f>
        <v>41694000</v>
      </c>
    </row>
    <row r="120" spans="1:17" s="56" customFormat="1" ht="45" hidden="1" x14ac:dyDescent="0.25">
      <c r="A120" s="54" t="s">
        <v>241</v>
      </c>
      <c r="B120" s="28" t="s">
        <v>242</v>
      </c>
      <c r="C120" s="37">
        <f>C121</f>
        <v>3956700</v>
      </c>
      <c r="D120" s="37">
        <f t="shared" ref="D120:Q120" si="217">D121</f>
        <v>10000000</v>
      </c>
      <c r="E120" s="37">
        <f t="shared" si="217"/>
        <v>13956700</v>
      </c>
      <c r="F120" s="37">
        <f t="shared" si="217"/>
        <v>0</v>
      </c>
      <c r="G120" s="37">
        <f t="shared" si="217"/>
        <v>13956700</v>
      </c>
      <c r="H120" s="37">
        <f t="shared" si="217"/>
        <v>0</v>
      </c>
      <c r="I120" s="37">
        <f t="shared" si="217"/>
        <v>0</v>
      </c>
      <c r="J120" s="37">
        <f t="shared" si="217"/>
        <v>0</v>
      </c>
      <c r="K120" s="37">
        <f t="shared" si="217"/>
        <v>0</v>
      </c>
      <c r="L120" s="37">
        <f t="shared" si="217"/>
        <v>0</v>
      </c>
      <c r="M120" s="37">
        <f t="shared" si="217"/>
        <v>0</v>
      </c>
      <c r="N120" s="37">
        <f t="shared" si="217"/>
        <v>0</v>
      </c>
      <c r="O120" s="37">
        <f t="shared" si="217"/>
        <v>0</v>
      </c>
      <c r="P120" s="37">
        <f t="shared" si="217"/>
        <v>0</v>
      </c>
      <c r="Q120" s="37">
        <f t="shared" si="217"/>
        <v>0</v>
      </c>
    </row>
    <row r="121" spans="1:17" s="56" customFormat="1" ht="60" hidden="1" x14ac:dyDescent="0.25">
      <c r="A121" s="54" t="s">
        <v>243</v>
      </c>
      <c r="B121" s="28" t="s">
        <v>244</v>
      </c>
      <c r="C121" s="37">
        <v>3956700</v>
      </c>
      <c r="D121" s="37">
        <v>10000000</v>
      </c>
      <c r="E121" s="26">
        <f t="shared" si="165"/>
        <v>13956700</v>
      </c>
      <c r="F121" s="37">
        <v>0</v>
      </c>
      <c r="G121" s="26">
        <f t="shared" ref="G121:G123" si="218">E121+F121</f>
        <v>13956700</v>
      </c>
      <c r="H121" s="37">
        <v>0</v>
      </c>
      <c r="I121" s="37"/>
      <c r="J121" s="26">
        <f t="shared" ref="J121" si="219">H121+I121</f>
        <v>0</v>
      </c>
      <c r="K121" s="37"/>
      <c r="L121" s="26">
        <f t="shared" ref="L121" si="220">J121+K121</f>
        <v>0</v>
      </c>
      <c r="M121" s="37">
        <v>0</v>
      </c>
      <c r="N121" s="37"/>
      <c r="O121" s="26">
        <f t="shared" ref="O121" si="221">M121+N121</f>
        <v>0</v>
      </c>
      <c r="P121" s="37"/>
      <c r="Q121" s="26">
        <f t="shared" ref="Q121" si="222">O121+P121</f>
        <v>0</v>
      </c>
    </row>
    <row r="122" spans="1:17" s="56" customFormat="1" ht="18" customHeight="1" x14ac:dyDescent="0.25">
      <c r="A122" s="54" t="s">
        <v>245</v>
      </c>
      <c r="B122" s="41" t="s">
        <v>246</v>
      </c>
      <c r="C122" s="37"/>
      <c r="D122" s="37"/>
      <c r="E122" s="26"/>
      <c r="F122" s="37">
        <f>F123</f>
        <v>780000</v>
      </c>
      <c r="G122" s="37">
        <f>G123</f>
        <v>780000</v>
      </c>
      <c r="H122" s="37"/>
      <c r="I122" s="37"/>
      <c r="J122" s="26"/>
      <c r="K122" s="37"/>
      <c r="L122" s="26"/>
      <c r="M122" s="37"/>
      <c r="N122" s="37"/>
      <c r="O122" s="26"/>
      <c r="P122" s="37"/>
      <c r="Q122" s="26"/>
    </row>
    <row r="123" spans="1:17" s="56" customFormat="1" ht="30" x14ac:dyDescent="0.25">
      <c r="A123" s="54" t="s">
        <v>245</v>
      </c>
      <c r="B123" s="41" t="s">
        <v>247</v>
      </c>
      <c r="C123" s="37"/>
      <c r="D123" s="37"/>
      <c r="E123" s="26"/>
      <c r="F123" s="37">
        <v>780000</v>
      </c>
      <c r="G123" s="26">
        <f t="shared" si="218"/>
        <v>780000</v>
      </c>
      <c r="H123" s="37"/>
      <c r="I123" s="37"/>
      <c r="J123" s="26"/>
      <c r="K123" s="37"/>
      <c r="L123" s="26"/>
      <c r="M123" s="37"/>
      <c r="N123" s="37"/>
      <c r="O123" s="26"/>
      <c r="P123" s="37"/>
      <c r="Q123" s="26"/>
    </row>
    <row r="124" spans="1:17" s="56" customFormat="1" ht="42.75" x14ac:dyDescent="0.25">
      <c r="A124" s="57" t="s">
        <v>248</v>
      </c>
      <c r="B124" s="58" t="s">
        <v>249</v>
      </c>
      <c r="C124" s="36">
        <f>C125+C139+C141+C137+C135+C133+C132+C130+C128</f>
        <v>43064020.399999999</v>
      </c>
      <c r="D124" s="36">
        <f t="shared" ref="D124:E124" si="223">D125+D139+D141+D137+D135+D133+D132+D130+D128</f>
        <v>5635022.5</v>
      </c>
      <c r="E124" s="36">
        <f t="shared" si="223"/>
        <v>48699042.899999999</v>
      </c>
      <c r="F124" s="36">
        <f>F125+F127+F129+F131+F133+F135++F137+F139+F141</f>
        <v>-16505.689999999999</v>
      </c>
      <c r="G124" s="36">
        <f t="shared" ref="G124:P124" si="224">G125+G127+G129+G131+G133+G135++G137+G139+G141</f>
        <v>48682537.209999993</v>
      </c>
      <c r="H124" s="36">
        <f t="shared" si="224"/>
        <v>23018408</v>
      </c>
      <c r="I124" s="36">
        <f t="shared" si="224"/>
        <v>0</v>
      </c>
      <c r="J124" s="36">
        <f t="shared" si="224"/>
        <v>23018408</v>
      </c>
      <c r="K124" s="36">
        <f t="shared" si="224"/>
        <v>0</v>
      </c>
      <c r="L124" s="36">
        <f t="shared" si="224"/>
        <v>23018408</v>
      </c>
      <c r="M124" s="36">
        <f t="shared" si="224"/>
        <v>24752335</v>
      </c>
      <c r="N124" s="36">
        <f t="shared" si="224"/>
        <v>0</v>
      </c>
      <c r="O124" s="36">
        <f t="shared" si="224"/>
        <v>24752335</v>
      </c>
      <c r="P124" s="36">
        <f t="shared" si="224"/>
        <v>0</v>
      </c>
      <c r="Q124" s="36">
        <f>Q125+Q139+Q141+Q137+Q135+Q133+Q132+Q130+Q128</f>
        <v>24752335</v>
      </c>
    </row>
    <row r="125" spans="1:17" s="56" customFormat="1" ht="45" hidden="1" x14ac:dyDescent="0.25">
      <c r="A125" s="59" t="s">
        <v>250</v>
      </c>
      <c r="B125" s="50" t="s">
        <v>251</v>
      </c>
      <c r="C125" s="37"/>
      <c r="D125" s="37"/>
      <c r="E125" s="37"/>
      <c r="F125" s="37">
        <f>F126</f>
        <v>0</v>
      </c>
      <c r="G125" s="37">
        <f t="shared" ref="G125:Q125" si="225">G126</f>
        <v>0</v>
      </c>
      <c r="H125" s="37">
        <f t="shared" si="225"/>
        <v>0</v>
      </c>
      <c r="I125" s="37">
        <f t="shared" si="225"/>
        <v>0</v>
      </c>
      <c r="J125" s="37">
        <f t="shared" si="225"/>
        <v>0</v>
      </c>
      <c r="K125" s="37">
        <f t="shared" si="225"/>
        <v>0</v>
      </c>
      <c r="L125" s="37">
        <f t="shared" si="225"/>
        <v>0</v>
      </c>
      <c r="M125" s="37">
        <f t="shared" si="225"/>
        <v>0</v>
      </c>
      <c r="N125" s="37">
        <f t="shared" si="225"/>
        <v>0</v>
      </c>
      <c r="O125" s="37">
        <f t="shared" si="225"/>
        <v>0</v>
      </c>
      <c r="P125" s="37">
        <f t="shared" si="225"/>
        <v>0</v>
      </c>
      <c r="Q125" s="37">
        <f t="shared" si="225"/>
        <v>0</v>
      </c>
    </row>
    <row r="126" spans="1:17" s="56" customFormat="1" ht="60" hidden="1" x14ac:dyDescent="0.25">
      <c r="A126" s="59" t="s">
        <v>252</v>
      </c>
      <c r="B126" s="50" t="s">
        <v>253</v>
      </c>
      <c r="C126" s="37"/>
      <c r="D126" s="37"/>
      <c r="E126" s="37"/>
      <c r="F126" s="37">
        <v>0</v>
      </c>
      <c r="G126" s="37">
        <f t="shared" ref="G126" si="226">E126+F126</f>
        <v>0</v>
      </c>
      <c r="H126" s="37"/>
      <c r="I126" s="37"/>
      <c r="J126" s="37"/>
      <c r="K126" s="37"/>
      <c r="L126" s="37"/>
      <c r="M126" s="37"/>
      <c r="N126" s="37"/>
      <c r="O126" s="37"/>
      <c r="P126" s="37">
        <v>0</v>
      </c>
      <c r="Q126" s="37">
        <f>O126+P126</f>
        <v>0</v>
      </c>
    </row>
    <row r="127" spans="1:17" s="56" customFormat="1" ht="75" hidden="1" x14ac:dyDescent="0.25">
      <c r="A127" s="20" t="s">
        <v>254</v>
      </c>
      <c r="B127" s="60" t="s">
        <v>255</v>
      </c>
      <c r="C127" s="37">
        <f>C128</f>
        <v>2427000</v>
      </c>
      <c r="D127" s="37">
        <f t="shared" ref="D127:Q127" si="227">D128</f>
        <v>0</v>
      </c>
      <c r="E127" s="37">
        <f t="shared" si="227"/>
        <v>2427000</v>
      </c>
      <c r="F127" s="37">
        <f t="shared" si="227"/>
        <v>0</v>
      </c>
      <c r="G127" s="37">
        <f t="shared" si="227"/>
        <v>2427000</v>
      </c>
      <c r="H127" s="37">
        <f t="shared" si="227"/>
        <v>0</v>
      </c>
      <c r="I127" s="37">
        <f t="shared" si="227"/>
        <v>0</v>
      </c>
      <c r="J127" s="37">
        <f t="shared" si="227"/>
        <v>0</v>
      </c>
      <c r="K127" s="37">
        <f t="shared" si="227"/>
        <v>0</v>
      </c>
      <c r="L127" s="37">
        <f t="shared" si="227"/>
        <v>0</v>
      </c>
      <c r="M127" s="37">
        <f t="shared" si="227"/>
        <v>0</v>
      </c>
      <c r="N127" s="37">
        <f t="shared" si="227"/>
        <v>0</v>
      </c>
      <c r="O127" s="37">
        <f t="shared" si="227"/>
        <v>0</v>
      </c>
      <c r="P127" s="37">
        <f t="shared" si="227"/>
        <v>0</v>
      </c>
      <c r="Q127" s="37">
        <f t="shared" si="227"/>
        <v>0</v>
      </c>
    </row>
    <row r="128" spans="1:17" s="56" customFormat="1" ht="75" hidden="1" x14ac:dyDescent="0.25">
      <c r="A128" s="20" t="s">
        <v>256</v>
      </c>
      <c r="B128" s="60" t="s">
        <v>257</v>
      </c>
      <c r="C128" s="37">
        <v>2427000</v>
      </c>
      <c r="D128" s="37"/>
      <c r="E128" s="26">
        <f t="shared" si="165"/>
        <v>2427000</v>
      </c>
      <c r="F128" s="37"/>
      <c r="G128" s="26">
        <f t="shared" ref="G128" si="228">E128+F128</f>
        <v>2427000</v>
      </c>
      <c r="H128" s="37">
        <v>0</v>
      </c>
      <c r="I128" s="37"/>
      <c r="J128" s="26">
        <f t="shared" ref="J128" si="229">H128+I128</f>
        <v>0</v>
      </c>
      <c r="K128" s="37"/>
      <c r="L128" s="26">
        <f t="shared" ref="L128" si="230">J128+K128</f>
        <v>0</v>
      </c>
      <c r="M128" s="37">
        <v>0</v>
      </c>
      <c r="N128" s="37"/>
      <c r="O128" s="26">
        <f t="shared" ref="O128" si="231">M128+N128</f>
        <v>0</v>
      </c>
      <c r="P128" s="37"/>
      <c r="Q128" s="26">
        <f t="shared" ref="Q128" si="232">O128+P128</f>
        <v>0</v>
      </c>
    </row>
    <row r="129" spans="1:17" s="56" customFormat="1" ht="60" hidden="1" x14ac:dyDescent="0.25">
      <c r="A129" s="20" t="s">
        <v>258</v>
      </c>
      <c r="B129" s="60" t="s">
        <v>259</v>
      </c>
      <c r="C129" s="37">
        <f>C130</f>
        <v>19888954.739999998</v>
      </c>
      <c r="D129" s="37">
        <f t="shared" ref="D129:Q129" si="233">D130</f>
        <v>5417631.5</v>
      </c>
      <c r="E129" s="37">
        <f t="shared" si="233"/>
        <v>25306586.239999998</v>
      </c>
      <c r="F129" s="37">
        <f t="shared" si="233"/>
        <v>0</v>
      </c>
      <c r="G129" s="37">
        <f t="shared" si="233"/>
        <v>25306586.239999998</v>
      </c>
      <c r="H129" s="37">
        <f t="shared" si="233"/>
        <v>13612500</v>
      </c>
      <c r="I129" s="37">
        <f t="shared" si="233"/>
        <v>0</v>
      </c>
      <c r="J129" s="37">
        <f t="shared" si="233"/>
        <v>13612500</v>
      </c>
      <c r="K129" s="37">
        <f t="shared" si="233"/>
        <v>0</v>
      </c>
      <c r="L129" s="37">
        <f t="shared" si="233"/>
        <v>13612500</v>
      </c>
      <c r="M129" s="37">
        <f t="shared" si="233"/>
        <v>6900300</v>
      </c>
      <c r="N129" s="37">
        <f t="shared" si="233"/>
        <v>0</v>
      </c>
      <c r="O129" s="37">
        <f t="shared" si="233"/>
        <v>6900300</v>
      </c>
      <c r="P129" s="37">
        <f t="shared" si="233"/>
        <v>0</v>
      </c>
      <c r="Q129" s="37">
        <f t="shared" si="233"/>
        <v>6900300</v>
      </c>
    </row>
    <row r="130" spans="1:17" s="56" customFormat="1" ht="75" hidden="1" x14ac:dyDescent="0.25">
      <c r="A130" s="20" t="s">
        <v>260</v>
      </c>
      <c r="B130" s="60" t="s">
        <v>261</v>
      </c>
      <c r="C130" s="37">
        <f>21302910.09-1413955.35</f>
        <v>19888954.739999998</v>
      </c>
      <c r="D130" s="37">
        <v>5417631.5</v>
      </c>
      <c r="E130" s="26">
        <f t="shared" si="165"/>
        <v>25306586.239999998</v>
      </c>
      <c r="F130" s="37">
        <v>0</v>
      </c>
      <c r="G130" s="26">
        <f t="shared" ref="G130" si="234">E130+F130</f>
        <v>25306586.239999998</v>
      </c>
      <c r="H130" s="37">
        <v>13612500</v>
      </c>
      <c r="I130" s="37"/>
      <c r="J130" s="26">
        <f t="shared" ref="J130" si="235">H130+I130</f>
        <v>13612500</v>
      </c>
      <c r="K130" s="37"/>
      <c r="L130" s="26">
        <f t="shared" ref="L130" si="236">J130+K130</f>
        <v>13612500</v>
      </c>
      <c r="M130" s="37">
        <v>6900300</v>
      </c>
      <c r="N130" s="37"/>
      <c r="O130" s="26">
        <f t="shared" ref="O130" si="237">M130+N130</f>
        <v>6900300</v>
      </c>
      <c r="P130" s="37"/>
      <c r="Q130" s="26">
        <f t="shared" ref="Q130" si="238">O130+P130</f>
        <v>6900300</v>
      </c>
    </row>
    <row r="131" spans="1:17" s="56" customFormat="1" ht="75" hidden="1" x14ac:dyDescent="0.25">
      <c r="A131" s="20" t="s">
        <v>262</v>
      </c>
      <c r="B131" s="60" t="s">
        <v>263</v>
      </c>
      <c r="C131" s="37">
        <f>C132</f>
        <v>263529</v>
      </c>
      <c r="D131" s="37">
        <f t="shared" ref="D131:Q131" si="239">D132</f>
        <v>0</v>
      </c>
      <c r="E131" s="37">
        <f t="shared" si="239"/>
        <v>263529</v>
      </c>
      <c r="F131" s="37">
        <f t="shared" si="239"/>
        <v>0</v>
      </c>
      <c r="G131" s="37">
        <f t="shared" si="239"/>
        <v>263529</v>
      </c>
      <c r="H131" s="37">
        <f t="shared" si="239"/>
        <v>0</v>
      </c>
      <c r="I131" s="37">
        <f t="shared" si="239"/>
        <v>0</v>
      </c>
      <c r="J131" s="37">
        <f t="shared" si="239"/>
        <v>0</v>
      </c>
      <c r="K131" s="37">
        <f t="shared" si="239"/>
        <v>0</v>
      </c>
      <c r="L131" s="37">
        <f t="shared" si="239"/>
        <v>0</v>
      </c>
      <c r="M131" s="37">
        <f t="shared" si="239"/>
        <v>5498862</v>
      </c>
      <c r="N131" s="37">
        <f t="shared" si="239"/>
        <v>0</v>
      </c>
      <c r="O131" s="37">
        <f t="shared" si="239"/>
        <v>5498862</v>
      </c>
      <c r="P131" s="37">
        <f t="shared" si="239"/>
        <v>0</v>
      </c>
      <c r="Q131" s="37">
        <f t="shared" si="239"/>
        <v>5498862</v>
      </c>
    </row>
    <row r="132" spans="1:17" s="56" customFormat="1" ht="90" hidden="1" x14ac:dyDescent="0.25">
      <c r="A132" s="20" t="s">
        <v>264</v>
      </c>
      <c r="B132" s="60" t="s">
        <v>265</v>
      </c>
      <c r="C132" s="37">
        <v>263529</v>
      </c>
      <c r="D132" s="37"/>
      <c r="E132" s="26">
        <f t="shared" si="165"/>
        <v>263529</v>
      </c>
      <c r="F132" s="37"/>
      <c r="G132" s="26">
        <f t="shared" ref="G132" si="240">E132+F132</f>
        <v>263529</v>
      </c>
      <c r="H132" s="37">
        <v>0</v>
      </c>
      <c r="I132" s="37"/>
      <c r="J132" s="26">
        <f t="shared" ref="J132" si="241">H132+I132</f>
        <v>0</v>
      </c>
      <c r="K132" s="37"/>
      <c r="L132" s="26">
        <f t="shared" ref="L132" si="242">J132+K132</f>
        <v>0</v>
      </c>
      <c r="M132" s="37">
        <v>5498862</v>
      </c>
      <c r="N132" s="37"/>
      <c r="O132" s="26">
        <f t="shared" ref="O132" si="243">M132+N132</f>
        <v>5498862</v>
      </c>
      <c r="P132" s="37"/>
      <c r="Q132" s="26">
        <f t="shared" ref="Q132" si="244">O132+P132</f>
        <v>5498862</v>
      </c>
    </row>
    <row r="133" spans="1:17" s="56" customFormat="1" ht="90" hidden="1" x14ac:dyDescent="0.25">
      <c r="A133" s="20" t="s">
        <v>266</v>
      </c>
      <c r="B133" s="60" t="s">
        <v>267</v>
      </c>
      <c r="C133" s="37">
        <f>C134</f>
        <v>4884260</v>
      </c>
      <c r="D133" s="37">
        <f t="shared" ref="D133:Q133" si="245">D134</f>
        <v>0</v>
      </c>
      <c r="E133" s="37">
        <f t="shared" si="245"/>
        <v>4884260</v>
      </c>
      <c r="F133" s="37">
        <f t="shared" si="245"/>
        <v>0</v>
      </c>
      <c r="G133" s="37">
        <f t="shared" si="245"/>
        <v>4884260</v>
      </c>
      <c r="H133" s="37">
        <f t="shared" si="245"/>
        <v>4961719</v>
      </c>
      <c r="I133" s="37">
        <f t="shared" si="245"/>
        <v>0</v>
      </c>
      <c r="J133" s="37">
        <f t="shared" si="245"/>
        <v>4961719</v>
      </c>
      <c r="K133" s="37">
        <f t="shared" si="245"/>
        <v>0</v>
      </c>
      <c r="L133" s="37">
        <f t="shared" si="245"/>
        <v>4961719</v>
      </c>
      <c r="M133" s="37">
        <f t="shared" si="245"/>
        <v>5117414</v>
      </c>
      <c r="N133" s="37">
        <f t="shared" si="245"/>
        <v>0</v>
      </c>
      <c r="O133" s="37">
        <f t="shared" si="245"/>
        <v>5117414</v>
      </c>
      <c r="P133" s="37">
        <f t="shared" si="245"/>
        <v>0</v>
      </c>
      <c r="Q133" s="37">
        <f t="shared" si="245"/>
        <v>5117414</v>
      </c>
    </row>
    <row r="134" spans="1:17" s="56" customFormat="1" ht="105" hidden="1" x14ac:dyDescent="0.25">
      <c r="A134" s="20" t="s">
        <v>268</v>
      </c>
      <c r="B134" s="60" t="s">
        <v>269</v>
      </c>
      <c r="C134" s="37">
        <v>4884260</v>
      </c>
      <c r="D134" s="37"/>
      <c r="E134" s="26">
        <f t="shared" si="165"/>
        <v>4884260</v>
      </c>
      <c r="F134" s="37">
        <v>0</v>
      </c>
      <c r="G134" s="26">
        <f t="shared" ref="G134" si="246">E134+F134</f>
        <v>4884260</v>
      </c>
      <c r="H134" s="37">
        <v>4961719</v>
      </c>
      <c r="I134" s="37"/>
      <c r="J134" s="26">
        <f t="shared" ref="J134" si="247">H134+I134</f>
        <v>4961719</v>
      </c>
      <c r="K134" s="37"/>
      <c r="L134" s="26">
        <f t="shared" ref="L134" si="248">J134+K134</f>
        <v>4961719</v>
      </c>
      <c r="M134" s="37">
        <v>5117414</v>
      </c>
      <c r="N134" s="37"/>
      <c r="O134" s="26">
        <f t="shared" ref="O134" si="249">M134+N134</f>
        <v>5117414</v>
      </c>
      <c r="P134" s="37"/>
      <c r="Q134" s="26">
        <f t="shared" ref="Q134" si="250">O134+P134</f>
        <v>5117414</v>
      </c>
    </row>
    <row r="135" spans="1:17" s="56" customFormat="1" ht="75" hidden="1" x14ac:dyDescent="0.25">
      <c r="A135" s="20" t="s">
        <v>270</v>
      </c>
      <c r="B135" s="60" t="s">
        <v>271</v>
      </c>
      <c r="C135" s="37">
        <f>C136</f>
        <v>1300000</v>
      </c>
      <c r="D135" s="37">
        <f t="shared" ref="D135:Q135" si="251">D136</f>
        <v>0</v>
      </c>
      <c r="E135" s="37">
        <f t="shared" si="251"/>
        <v>1300000</v>
      </c>
      <c r="F135" s="37">
        <f t="shared" si="251"/>
        <v>0</v>
      </c>
      <c r="G135" s="37">
        <f t="shared" si="251"/>
        <v>1300000</v>
      </c>
      <c r="H135" s="37">
        <f t="shared" si="251"/>
        <v>0</v>
      </c>
      <c r="I135" s="37">
        <f t="shared" si="251"/>
        <v>0</v>
      </c>
      <c r="J135" s="37">
        <f t="shared" si="251"/>
        <v>0</v>
      </c>
      <c r="K135" s="37">
        <f t="shared" si="251"/>
        <v>0</v>
      </c>
      <c r="L135" s="37">
        <f t="shared" si="251"/>
        <v>0</v>
      </c>
      <c r="M135" s="37">
        <f t="shared" si="251"/>
        <v>2659574</v>
      </c>
      <c r="N135" s="37">
        <f t="shared" si="251"/>
        <v>0</v>
      </c>
      <c r="O135" s="37">
        <f t="shared" si="251"/>
        <v>2659574</v>
      </c>
      <c r="P135" s="37">
        <f t="shared" si="251"/>
        <v>0</v>
      </c>
      <c r="Q135" s="37">
        <f t="shared" si="251"/>
        <v>2659574</v>
      </c>
    </row>
    <row r="136" spans="1:17" s="56" customFormat="1" ht="90" hidden="1" x14ac:dyDescent="0.25">
      <c r="A136" s="20" t="s">
        <v>272</v>
      </c>
      <c r="B136" s="60" t="s">
        <v>273</v>
      </c>
      <c r="C136" s="37">
        <v>1300000</v>
      </c>
      <c r="D136" s="37"/>
      <c r="E136" s="26">
        <f t="shared" si="165"/>
        <v>1300000</v>
      </c>
      <c r="F136" s="37"/>
      <c r="G136" s="26">
        <f t="shared" ref="G136" si="252">E136+F136</f>
        <v>1300000</v>
      </c>
      <c r="H136" s="37">
        <v>0</v>
      </c>
      <c r="I136" s="37"/>
      <c r="J136" s="26">
        <f t="shared" ref="J136" si="253">H136+I136</f>
        <v>0</v>
      </c>
      <c r="K136" s="37"/>
      <c r="L136" s="26">
        <f t="shared" ref="L136" si="254">J136+K136</f>
        <v>0</v>
      </c>
      <c r="M136" s="37">
        <v>2659574</v>
      </c>
      <c r="N136" s="37"/>
      <c r="O136" s="26">
        <f t="shared" ref="O136" si="255">M136+N136</f>
        <v>2659574</v>
      </c>
      <c r="P136" s="37"/>
      <c r="Q136" s="26">
        <f t="shared" ref="Q136" si="256">O136+P136</f>
        <v>2659574</v>
      </c>
    </row>
    <row r="137" spans="1:17" s="56" customFormat="1" ht="45" x14ac:dyDescent="0.25">
      <c r="A137" s="20" t="s">
        <v>274</v>
      </c>
      <c r="B137" s="60" t="s">
        <v>275</v>
      </c>
      <c r="C137" s="37">
        <f>C138</f>
        <v>2073195</v>
      </c>
      <c r="D137" s="37">
        <f t="shared" ref="D137:L137" si="257">D138</f>
        <v>0</v>
      </c>
      <c r="E137" s="37">
        <f t="shared" si="257"/>
        <v>2073195</v>
      </c>
      <c r="F137" s="37">
        <f t="shared" si="257"/>
        <v>-16505.689999999999</v>
      </c>
      <c r="G137" s="37">
        <f t="shared" si="257"/>
        <v>2056689.31</v>
      </c>
      <c r="H137" s="37">
        <f t="shared" si="257"/>
        <v>2073195</v>
      </c>
      <c r="I137" s="37">
        <f t="shared" si="257"/>
        <v>0</v>
      </c>
      <c r="J137" s="37">
        <f t="shared" si="257"/>
        <v>2073195</v>
      </c>
      <c r="K137" s="37">
        <f t="shared" si="257"/>
        <v>0</v>
      </c>
      <c r="L137" s="37">
        <f t="shared" si="257"/>
        <v>2073195</v>
      </c>
      <c r="M137" s="37">
        <f>M138</f>
        <v>2073195</v>
      </c>
      <c r="N137" s="37">
        <f t="shared" ref="N137:Q137" si="258">N138</f>
        <v>0</v>
      </c>
      <c r="O137" s="37">
        <f t="shared" si="258"/>
        <v>2073195</v>
      </c>
      <c r="P137" s="37">
        <f t="shared" si="258"/>
        <v>0</v>
      </c>
      <c r="Q137" s="37">
        <f t="shared" si="258"/>
        <v>2073195</v>
      </c>
    </row>
    <row r="138" spans="1:17" s="56" customFormat="1" ht="45" x14ac:dyDescent="0.25">
      <c r="A138" s="20" t="s">
        <v>276</v>
      </c>
      <c r="B138" s="60" t="s">
        <v>277</v>
      </c>
      <c r="C138" s="37">
        <v>2073195</v>
      </c>
      <c r="D138" s="37"/>
      <c r="E138" s="26">
        <f t="shared" si="165"/>
        <v>2073195</v>
      </c>
      <c r="F138" s="37">
        <v>-16505.689999999999</v>
      </c>
      <c r="G138" s="26">
        <f t="shared" ref="G138:G140" si="259">E138+F138</f>
        <v>2056689.31</v>
      </c>
      <c r="H138" s="37">
        <v>2073195</v>
      </c>
      <c r="I138" s="37"/>
      <c r="J138" s="26">
        <f t="shared" ref="J138:J140" si="260">H138+I138</f>
        <v>2073195</v>
      </c>
      <c r="K138" s="37"/>
      <c r="L138" s="26">
        <f t="shared" ref="L138:L140" si="261">J138+K138</f>
        <v>2073195</v>
      </c>
      <c r="M138" s="37">
        <v>2073195</v>
      </c>
      <c r="N138" s="37"/>
      <c r="O138" s="26">
        <f t="shared" ref="O138:O140" si="262">M138+N138</f>
        <v>2073195</v>
      </c>
      <c r="P138" s="37"/>
      <c r="Q138" s="26">
        <f t="shared" ref="Q138:Q140" si="263">O138+P138</f>
        <v>2073195</v>
      </c>
    </row>
    <row r="139" spans="1:17" s="56" customFormat="1" ht="30" hidden="1" x14ac:dyDescent="0.25">
      <c r="A139" s="54" t="s">
        <v>278</v>
      </c>
      <c r="B139" s="28" t="s">
        <v>279</v>
      </c>
      <c r="C139" s="37">
        <f>C140</f>
        <v>0</v>
      </c>
      <c r="D139" s="37">
        <f>D140</f>
        <v>217391</v>
      </c>
      <c r="E139" s="26">
        <f t="shared" si="165"/>
        <v>217391</v>
      </c>
      <c r="F139" s="37">
        <f>F140</f>
        <v>0</v>
      </c>
      <c r="G139" s="37">
        <f t="shared" ref="G139:P139" si="264">G140</f>
        <v>217391</v>
      </c>
      <c r="H139" s="37">
        <f t="shared" si="264"/>
        <v>0</v>
      </c>
      <c r="I139" s="37">
        <f t="shared" si="264"/>
        <v>0</v>
      </c>
      <c r="J139" s="37">
        <f t="shared" si="264"/>
        <v>0</v>
      </c>
      <c r="K139" s="37">
        <f t="shared" si="264"/>
        <v>0</v>
      </c>
      <c r="L139" s="37">
        <f t="shared" si="264"/>
        <v>0</v>
      </c>
      <c r="M139" s="37">
        <f t="shared" si="264"/>
        <v>0</v>
      </c>
      <c r="N139" s="37">
        <f t="shared" si="264"/>
        <v>0</v>
      </c>
      <c r="O139" s="37">
        <f t="shared" si="264"/>
        <v>0</v>
      </c>
      <c r="P139" s="37">
        <f t="shared" si="264"/>
        <v>0</v>
      </c>
      <c r="Q139" s="26">
        <f t="shared" si="263"/>
        <v>0</v>
      </c>
    </row>
    <row r="140" spans="1:17" s="56" customFormat="1" ht="30" hidden="1" x14ac:dyDescent="0.25">
      <c r="A140" s="34" t="s">
        <v>280</v>
      </c>
      <c r="B140" s="28" t="s">
        <v>281</v>
      </c>
      <c r="C140" s="37"/>
      <c r="D140" s="37">
        <v>217391</v>
      </c>
      <c r="E140" s="26">
        <f t="shared" si="165"/>
        <v>217391</v>
      </c>
      <c r="F140" s="37">
        <v>0</v>
      </c>
      <c r="G140" s="26">
        <f t="shared" si="259"/>
        <v>217391</v>
      </c>
      <c r="H140" s="37"/>
      <c r="I140" s="37"/>
      <c r="J140" s="26">
        <f t="shared" si="260"/>
        <v>0</v>
      </c>
      <c r="K140" s="37"/>
      <c r="L140" s="26">
        <f t="shared" si="261"/>
        <v>0</v>
      </c>
      <c r="M140" s="37"/>
      <c r="N140" s="37"/>
      <c r="O140" s="26">
        <f t="shared" si="262"/>
        <v>0</v>
      </c>
      <c r="P140" s="37"/>
      <c r="Q140" s="26">
        <f t="shared" si="263"/>
        <v>0</v>
      </c>
    </row>
    <row r="141" spans="1:17" s="56" customFormat="1" hidden="1" x14ac:dyDescent="0.25">
      <c r="A141" s="54" t="s">
        <v>282</v>
      </c>
      <c r="B141" s="38" t="s">
        <v>283</v>
      </c>
      <c r="C141" s="37">
        <f t="shared" ref="C141:Q141" si="265">C142</f>
        <v>12227081.66</v>
      </c>
      <c r="D141" s="37">
        <f t="shared" si="265"/>
        <v>0</v>
      </c>
      <c r="E141" s="37">
        <f t="shared" si="265"/>
        <v>12227081.66</v>
      </c>
      <c r="F141" s="37">
        <f t="shared" si="265"/>
        <v>0</v>
      </c>
      <c r="G141" s="37">
        <f t="shared" si="265"/>
        <v>12227081.66</v>
      </c>
      <c r="H141" s="37">
        <f t="shared" si="265"/>
        <v>2370994</v>
      </c>
      <c r="I141" s="37">
        <f t="shared" si="265"/>
        <v>0</v>
      </c>
      <c r="J141" s="37">
        <f t="shared" si="265"/>
        <v>2370994</v>
      </c>
      <c r="K141" s="37">
        <f t="shared" si="265"/>
        <v>0</v>
      </c>
      <c r="L141" s="37">
        <f t="shared" si="265"/>
        <v>2370994</v>
      </c>
      <c r="M141" s="37">
        <f t="shared" si="265"/>
        <v>2502990</v>
      </c>
      <c r="N141" s="37">
        <f t="shared" si="265"/>
        <v>0</v>
      </c>
      <c r="O141" s="37">
        <f t="shared" si="265"/>
        <v>2502990</v>
      </c>
      <c r="P141" s="37">
        <f t="shared" si="265"/>
        <v>0</v>
      </c>
      <c r="Q141" s="37">
        <f t="shared" si="265"/>
        <v>2502990</v>
      </c>
    </row>
    <row r="142" spans="1:17" s="56" customFormat="1" ht="30" hidden="1" x14ac:dyDescent="0.25">
      <c r="A142" s="54" t="s">
        <v>284</v>
      </c>
      <c r="B142" s="38" t="s">
        <v>285</v>
      </c>
      <c r="C142" s="37">
        <f t="shared" ref="C142:E142" si="266">SUM(C144:C152)</f>
        <v>12227081.66</v>
      </c>
      <c r="D142" s="37">
        <f t="shared" si="266"/>
        <v>0</v>
      </c>
      <c r="E142" s="37">
        <f t="shared" si="266"/>
        <v>12227081.66</v>
      </c>
      <c r="F142" s="37">
        <f>SUM(F143:F152)</f>
        <v>0</v>
      </c>
      <c r="G142" s="37">
        <f t="shared" ref="G142:P142" si="267">SUM(G143:G152)</f>
        <v>12227081.66</v>
      </c>
      <c r="H142" s="37">
        <f t="shared" si="267"/>
        <v>2370994</v>
      </c>
      <c r="I142" s="37">
        <f t="shared" si="267"/>
        <v>0</v>
      </c>
      <c r="J142" s="37">
        <f t="shared" si="267"/>
        <v>2370994</v>
      </c>
      <c r="K142" s="37">
        <f t="shared" si="267"/>
        <v>0</v>
      </c>
      <c r="L142" s="37">
        <f t="shared" si="267"/>
        <v>2370994</v>
      </c>
      <c r="M142" s="37">
        <f t="shared" si="267"/>
        <v>2502990</v>
      </c>
      <c r="N142" s="37">
        <f t="shared" si="267"/>
        <v>0</v>
      </c>
      <c r="O142" s="37">
        <f t="shared" si="267"/>
        <v>2502990</v>
      </c>
      <c r="P142" s="37">
        <f t="shared" si="267"/>
        <v>0</v>
      </c>
      <c r="Q142" s="37">
        <f t="shared" ref="Q142" si="268">Q144+Q145+Q146+Q147+Q152+Q148+Q149</f>
        <v>2502990</v>
      </c>
    </row>
    <row r="143" spans="1:17" s="56" customFormat="1" ht="90" hidden="1" x14ac:dyDescent="0.25">
      <c r="A143" s="54"/>
      <c r="B143" s="38" t="s">
        <v>286</v>
      </c>
      <c r="C143" s="37"/>
      <c r="D143" s="37"/>
      <c r="E143" s="37"/>
      <c r="F143" s="37">
        <v>0</v>
      </c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</row>
    <row r="144" spans="1:17" s="56" customFormat="1" ht="105" hidden="1" x14ac:dyDescent="0.25">
      <c r="A144" s="54"/>
      <c r="B144" s="61" t="s">
        <v>287</v>
      </c>
      <c r="C144" s="37">
        <v>0</v>
      </c>
      <c r="D144" s="37"/>
      <c r="E144" s="26">
        <f t="shared" si="165"/>
        <v>0</v>
      </c>
      <c r="F144" s="37"/>
      <c r="G144" s="26">
        <f t="shared" ref="G144:G152" si="269">E144+F144</f>
        <v>0</v>
      </c>
      <c r="H144" s="37">
        <v>200000</v>
      </c>
      <c r="I144" s="37"/>
      <c r="J144" s="26">
        <f t="shared" ref="J144:J152" si="270">H144+I144</f>
        <v>200000</v>
      </c>
      <c r="K144" s="37"/>
      <c r="L144" s="26">
        <f t="shared" ref="L144:L149" si="271">J144+K144</f>
        <v>200000</v>
      </c>
      <c r="M144" s="37">
        <v>0</v>
      </c>
      <c r="N144" s="37"/>
      <c r="O144" s="26">
        <f t="shared" ref="O144:O152" si="272">M144+N144</f>
        <v>0</v>
      </c>
      <c r="P144" s="37"/>
      <c r="Q144" s="26">
        <f t="shared" ref="Q144:Q149" si="273">O144+P144</f>
        <v>0</v>
      </c>
    </row>
    <row r="145" spans="1:17" s="55" customFormat="1" ht="45" hidden="1" x14ac:dyDescent="0.25">
      <c r="A145" s="54"/>
      <c r="B145" s="38" t="s">
        <v>288</v>
      </c>
      <c r="C145" s="37">
        <v>332280</v>
      </c>
      <c r="D145" s="37"/>
      <c r="E145" s="26">
        <f t="shared" si="165"/>
        <v>332280</v>
      </c>
      <c r="F145" s="37"/>
      <c r="G145" s="26">
        <f t="shared" si="269"/>
        <v>332280</v>
      </c>
      <c r="H145" s="37">
        <v>332280</v>
      </c>
      <c r="I145" s="37"/>
      <c r="J145" s="26">
        <f t="shared" si="270"/>
        <v>332280</v>
      </c>
      <c r="K145" s="37"/>
      <c r="L145" s="26">
        <f t="shared" si="271"/>
        <v>332280</v>
      </c>
      <c r="M145" s="37">
        <v>332280</v>
      </c>
      <c r="N145" s="37"/>
      <c r="O145" s="26">
        <f t="shared" si="272"/>
        <v>332280</v>
      </c>
      <c r="P145" s="37"/>
      <c r="Q145" s="26">
        <f t="shared" si="273"/>
        <v>332280</v>
      </c>
    </row>
    <row r="146" spans="1:17" s="55" customFormat="1" ht="45" hidden="1" x14ac:dyDescent="0.25">
      <c r="A146" s="54"/>
      <c r="B146" s="38" t="s">
        <v>289</v>
      </c>
      <c r="C146" s="37">
        <v>8550000</v>
      </c>
      <c r="D146" s="37"/>
      <c r="E146" s="26">
        <f t="shared" si="165"/>
        <v>8550000</v>
      </c>
      <c r="F146" s="37">
        <v>0</v>
      </c>
      <c r="G146" s="26">
        <f t="shared" si="269"/>
        <v>8550000</v>
      </c>
      <c r="H146" s="37">
        <v>0</v>
      </c>
      <c r="I146" s="37"/>
      <c r="J146" s="26">
        <f t="shared" si="270"/>
        <v>0</v>
      </c>
      <c r="K146" s="37"/>
      <c r="L146" s="26">
        <f t="shared" si="271"/>
        <v>0</v>
      </c>
      <c r="M146" s="37">
        <v>0</v>
      </c>
      <c r="N146" s="37"/>
      <c r="O146" s="26">
        <f t="shared" si="272"/>
        <v>0</v>
      </c>
      <c r="P146" s="37"/>
      <c r="Q146" s="26">
        <f t="shared" si="273"/>
        <v>0</v>
      </c>
    </row>
    <row r="147" spans="1:17" s="55" customFormat="1" ht="60" hidden="1" x14ac:dyDescent="0.25">
      <c r="A147" s="54"/>
      <c r="B147" s="39" t="s">
        <v>290</v>
      </c>
      <c r="C147" s="37">
        <f>166667-4329.34</f>
        <v>162337.66</v>
      </c>
      <c r="D147" s="37"/>
      <c r="E147" s="26">
        <f t="shared" si="165"/>
        <v>162337.66</v>
      </c>
      <c r="F147" s="37"/>
      <c r="G147" s="26">
        <f t="shared" si="269"/>
        <v>162337.66</v>
      </c>
      <c r="H147" s="37">
        <f>143678.2+12571.8</f>
        <v>156250</v>
      </c>
      <c r="I147" s="37"/>
      <c r="J147" s="26">
        <f t="shared" si="270"/>
        <v>156250</v>
      </c>
      <c r="K147" s="37"/>
      <c r="L147" s="26">
        <f t="shared" si="271"/>
        <v>156250</v>
      </c>
      <c r="M147" s="37">
        <f>143678.2+168821.8</f>
        <v>312500</v>
      </c>
      <c r="N147" s="37"/>
      <c r="O147" s="26">
        <f t="shared" si="272"/>
        <v>312500</v>
      </c>
      <c r="P147" s="37"/>
      <c r="Q147" s="26">
        <f t="shared" si="273"/>
        <v>312500</v>
      </c>
    </row>
    <row r="148" spans="1:17" s="55" customFormat="1" ht="150" hidden="1" x14ac:dyDescent="0.25">
      <c r="A148" s="54"/>
      <c r="B148" s="39" t="s">
        <v>291</v>
      </c>
      <c r="C148" s="37">
        <v>1500000</v>
      </c>
      <c r="D148" s="37"/>
      <c r="E148" s="26">
        <f t="shared" si="165"/>
        <v>1500000</v>
      </c>
      <c r="F148" s="37"/>
      <c r="G148" s="26">
        <f t="shared" si="269"/>
        <v>1500000</v>
      </c>
      <c r="H148" s="37">
        <v>0</v>
      </c>
      <c r="I148" s="37"/>
      <c r="J148" s="26">
        <f t="shared" si="270"/>
        <v>0</v>
      </c>
      <c r="K148" s="37"/>
      <c r="L148" s="26">
        <f t="shared" si="271"/>
        <v>0</v>
      </c>
      <c r="M148" s="37">
        <v>0</v>
      </c>
      <c r="N148" s="37"/>
      <c r="O148" s="26">
        <f t="shared" si="272"/>
        <v>0</v>
      </c>
      <c r="P148" s="37"/>
      <c r="Q148" s="26">
        <f t="shared" si="273"/>
        <v>0</v>
      </c>
    </row>
    <row r="149" spans="1:17" s="55" customFormat="1" ht="105" hidden="1" x14ac:dyDescent="0.25">
      <c r="A149" s="54"/>
      <c r="B149" s="39" t="s">
        <v>292</v>
      </c>
      <c r="C149" s="37">
        <v>1458464</v>
      </c>
      <c r="D149" s="37"/>
      <c r="E149" s="26">
        <f t="shared" si="165"/>
        <v>1458464</v>
      </c>
      <c r="F149" s="37">
        <v>0</v>
      </c>
      <c r="G149" s="26">
        <f t="shared" si="269"/>
        <v>1458464</v>
      </c>
      <c r="H149" s="37">
        <v>1458464</v>
      </c>
      <c r="I149" s="37"/>
      <c r="J149" s="26">
        <f t="shared" si="270"/>
        <v>1458464</v>
      </c>
      <c r="K149" s="37"/>
      <c r="L149" s="26">
        <f t="shared" si="271"/>
        <v>1458464</v>
      </c>
      <c r="M149" s="37">
        <v>1634210</v>
      </c>
      <c r="N149" s="37"/>
      <c r="O149" s="26">
        <f t="shared" si="272"/>
        <v>1634210</v>
      </c>
      <c r="P149" s="37"/>
      <c r="Q149" s="26">
        <f t="shared" si="273"/>
        <v>1634210</v>
      </c>
    </row>
    <row r="150" spans="1:17" s="55" customFormat="1" ht="150" hidden="1" x14ac:dyDescent="0.25">
      <c r="A150" s="54"/>
      <c r="B150" s="39" t="s">
        <v>293</v>
      </c>
      <c r="C150" s="37"/>
      <c r="D150" s="37"/>
      <c r="E150" s="26"/>
      <c r="F150" s="37">
        <v>0</v>
      </c>
      <c r="G150" s="26">
        <f t="shared" si="269"/>
        <v>0</v>
      </c>
      <c r="H150" s="37"/>
      <c r="I150" s="37"/>
      <c r="J150" s="26"/>
      <c r="K150" s="37"/>
      <c r="L150" s="26"/>
      <c r="M150" s="37"/>
      <c r="N150" s="37"/>
      <c r="O150" s="26"/>
      <c r="P150" s="37"/>
      <c r="Q150" s="26"/>
    </row>
    <row r="151" spans="1:17" s="55" customFormat="1" ht="105" hidden="1" x14ac:dyDescent="0.25">
      <c r="A151" s="54"/>
      <c r="B151" s="39" t="s">
        <v>294</v>
      </c>
      <c r="C151" s="37"/>
      <c r="D151" s="37"/>
      <c r="E151" s="26"/>
      <c r="F151" s="37">
        <v>0</v>
      </c>
      <c r="G151" s="26">
        <f t="shared" si="269"/>
        <v>0</v>
      </c>
      <c r="H151" s="37"/>
      <c r="I151" s="37"/>
      <c r="J151" s="26"/>
      <c r="K151" s="37"/>
      <c r="L151" s="26"/>
      <c r="M151" s="37"/>
      <c r="N151" s="37"/>
      <c r="O151" s="26"/>
      <c r="P151" s="37"/>
      <c r="Q151" s="26"/>
    </row>
    <row r="152" spans="1:17" s="55" customFormat="1" ht="135" hidden="1" x14ac:dyDescent="0.25">
      <c r="A152" s="54"/>
      <c r="B152" s="39" t="s">
        <v>295</v>
      </c>
      <c r="C152" s="37">
        <v>224000</v>
      </c>
      <c r="D152" s="37"/>
      <c r="E152" s="26">
        <f t="shared" si="165"/>
        <v>224000</v>
      </c>
      <c r="F152" s="37">
        <v>0</v>
      </c>
      <c r="G152" s="26">
        <f t="shared" si="269"/>
        <v>224000</v>
      </c>
      <c r="H152" s="37">
        <v>224000</v>
      </c>
      <c r="I152" s="37"/>
      <c r="J152" s="26">
        <f t="shared" si="270"/>
        <v>224000</v>
      </c>
      <c r="K152" s="37"/>
      <c r="L152" s="26">
        <f t="shared" ref="L152" si="274">J152+K152</f>
        <v>224000</v>
      </c>
      <c r="M152" s="37">
        <v>224000</v>
      </c>
      <c r="N152" s="37"/>
      <c r="O152" s="26">
        <f t="shared" si="272"/>
        <v>224000</v>
      </c>
      <c r="P152" s="37"/>
      <c r="Q152" s="26">
        <f t="shared" ref="Q152" si="275">O152+P152</f>
        <v>224000</v>
      </c>
    </row>
    <row r="153" spans="1:17" s="55" customFormat="1" ht="28.5" x14ac:dyDescent="0.25">
      <c r="A153" s="54" t="s">
        <v>296</v>
      </c>
      <c r="B153" s="62" t="s">
        <v>297</v>
      </c>
      <c r="C153" s="36">
        <f>C154+C164+C166+C168+C170+C172+C174</f>
        <v>114791505.63</v>
      </c>
      <c r="D153" s="36">
        <f t="shared" ref="D153:Q153" si="276">D154+D164+D166+D168+D170+D172+D174</f>
        <v>8294040.8799999999</v>
      </c>
      <c r="E153" s="36">
        <f t="shared" si="276"/>
        <v>123085546.51000001</v>
      </c>
      <c r="F153" s="36">
        <f t="shared" si="276"/>
        <v>2034401</v>
      </c>
      <c r="G153" s="36">
        <f t="shared" si="276"/>
        <v>125119947.51000001</v>
      </c>
      <c r="H153" s="36">
        <f t="shared" si="276"/>
        <v>113991350.34999999</v>
      </c>
      <c r="I153" s="36">
        <f t="shared" si="276"/>
        <v>0</v>
      </c>
      <c r="J153" s="36">
        <f t="shared" si="276"/>
        <v>113991350.34999999</v>
      </c>
      <c r="K153" s="36">
        <f t="shared" si="276"/>
        <v>0</v>
      </c>
      <c r="L153" s="36">
        <f t="shared" si="276"/>
        <v>113991350.34999999</v>
      </c>
      <c r="M153" s="36">
        <f t="shared" si="276"/>
        <v>113892191.2</v>
      </c>
      <c r="N153" s="36">
        <f t="shared" si="276"/>
        <v>0</v>
      </c>
      <c r="O153" s="36">
        <f t="shared" si="276"/>
        <v>113892191.2</v>
      </c>
      <c r="P153" s="36">
        <f t="shared" si="276"/>
        <v>0</v>
      </c>
      <c r="Q153" s="36">
        <f t="shared" si="276"/>
        <v>113892191.2</v>
      </c>
    </row>
    <row r="154" spans="1:17" s="55" customFormat="1" ht="45" x14ac:dyDescent="0.25">
      <c r="A154" s="54" t="s">
        <v>298</v>
      </c>
      <c r="B154" s="28" t="s">
        <v>299</v>
      </c>
      <c r="C154" s="37">
        <f>C155</f>
        <v>104089804.03</v>
      </c>
      <c r="D154" s="37">
        <f t="shared" ref="D154:Q154" si="277">D155</f>
        <v>8293831</v>
      </c>
      <c r="E154" s="37">
        <f t="shared" si="277"/>
        <v>112383635.03</v>
      </c>
      <c r="F154" s="37">
        <f t="shared" si="277"/>
        <v>-12600</v>
      </c>
      <c r="G154" s="37">
        <f t="shared" si="277"/>
        <v>112371035.03</v>
      </c>
      <c r="H154" s="37">
        <f t="shared" si="277"/>
        <v>103541104.59999999</v>
      </c>
      <c r="I154" s="37">
        <f t="shared" si="277"/>
        <v>0</v>
      </c>
      <c r="J154" s="37">
        <f t="shared" si="277"/>
        <v>103541104.59999999</v>
      </c>
      <c r="K154" s="37">
        <f t="shared" si="277"/>
        <v>0</v>
      </c>
      <c r="L154" s="37">
        <f t="shared" si="277"/>
        <v>103541104.59999999</v>
      </c>
      <c r="M154" s="37">
        <f t="shared" si="277"/>
        <v>103445280.45</v>
      </c>
      <c r="N154" s="37">
        <f t="shared" si="277"/>
        <v>0</v>
      </c>
      <c r="O154" s="37">
        <f t="shared" si="277"/>
        <v>103445280.45</v>
      </c>
      <c r="P154" s="37">
        <f t="shared" si="277"/>
        <v>0</v>
      </c>
      <c r="Q154" s="37">
        <f t="shared" si="277"/>
        <v>103445280.45</v>
      </c>
    </row>
    <row r="155" spans="1:17" s="55" customFormat="1" ht="60" x14ac:dyDescent="0.25">
      <c r="A155" s="54" t="s">
        <v>300</v>
      </c>
      <c r="B155" s="28" t="s">
        <v>301</v>
      </c>
      <c r="C155" s="37">
        <f>SUM(C156:C163)</f>
        <v>104089804.03</v>
      </c>
      <c r="D155" s="37">
        <f t="shared" ref="D155:Q155" si="278">SUM(D156:D163)</f>
        <v>8293831</v>
      </c>
      <c r="E155" s="37">
        <f t="shared" si="278"/>
        <v>112383635.03</v>
      </c>
      <c r="F155" s="37">
        <f t="shared" si="278"/>
        <v>-12600</v>
      </c>
      <c r="G155" s="37">
        <f t="shared" si="278"/>
        <v>112371035.03</v>
      </c>
      <c r="H155" s="37">
        <f t="shared" si="278"/>
        <v>103541104.59999999</v>
      </c>
      <c r="I155" s="37">
        <f t="shared" si="278"/>
        <v>0</v>
      </c>
      <c r="J155" s="37">
        <f t="shared" si="278"/>
        <v>103541104.59999999</v>
      </c>
      <c r="K155" s="37">
        <f t="shared" si="278"/>
        <v>0</v>
      </c>
      <c r="L155" s="37">
        <f t="shared" si="278"/>
        <v>103541104.59999999</v>
      </c>
      <c r="M155" s="37">
        <f t="shared" si="278"/>
        <v>103445280.45</v>
      </c>
      <c r="N155" s="37">
        <f t="shared" si="278"/>
        <v>0</v>
      </c>
      <c r="O155" s="37">
        <f t="shared" si="278"/>
        <v>103445280.45</v>
      </c>
      <c r="P155" s="37">
        <f t="shared" si="278"/>
        <v>0</v>
      </c>
      <c r="Q155" s="37">
        <f t="shared" si="278"/>
        <v>103445280.45</v>
      </c>
    </row>
    <row r="156" spans="1:17" s="55" customFormat="1" ht="60" hidden="1" x14ac:dyDescent="0.25">
      <c r="A156" s="54"/>
      <c r="B156" s="28" t="s">
        <v>302</v>
      </c>
      <c r="C156" s="37">
        <v>833000</v>
      </c>
      <c r="D156" s="37"/>
      <c r="E156" s="26">
        <f t="shared" si="165"/>
        <v>833000</v>
      </c>
      <c r="F156" s="37"/>
      <c r="G156" s="26">
        <f t="shared" ref="G156:G163" si="279">E156+F156</f>
        <v>833000</v>
      </c>
      <c r="H156" s="37">
        <v>833000</v>
      </c>
      <c r="I156" s="37"/>
      <c r="J156" s="26">
        <f t="shared" ref="J156:J163" si="280">H156+I156</f>
        <v>833000</v>
      </c>
      <c r="K156" s="37"/>
      <c r="L156" s="26">
        <f t="shared" ref="L156:L163" si="281">J156+K156</f>
        <v>833000</v>
      </c>
      <c r="M156" s="37">
        <v>833000</v>
      </c>
      <c r="N156" s="37"/>
      <c r="O156" s="26">
        <f t="shared" ref="O156:O163" si="282">M156+N156</f>
        <v>833000</v>
      </c>
      <c r="P156" s="37"/>
      <c r="Q156" s="26">
        <f t="shared" ref="Q156:Q163" si="283">O156+P156</f>
        <v>833000</v>
      </c>
    </row>
    <row r="157" spans="1:17" s="55" customFormat="1" ht="45" hidden="1" x14ac:dyDescent="0.25">
      <c r="A157" s="54"/>
      <c r="B157" s="28" t="s">
        <v>303</v>
      </c>
      <c r="C157" s="37">
        <v>90919604</v>
      </c>
      <c r="D157" s="37">
        <v>8293831</v>
      </c>
      <c r="E157" s="26">
        <f t="shared" si="165"/>
        <v>99213435</v>
      </c>
      <c r="F157" s="37">
        <v>0</v>
      </c>
      <c r="G157" s="26">
        <f t="shared" si="279"/>
        <v>99213435</v>
      </c>
      <c r="H157" s="37">
        <v>90919604</v>
      </c>
      <c r="I157" s="37"/>
      <c r="J157" s="26">
        <f t="shared" si="280"/>
        <v>90919604</v>
      </c>
      <c r="K157" s="37"/>
      <c r="L157" s="26">
        <f t="shared" si="281"/>
        <v>90919604</v>
      </c>
      <c r="M157" s="37">
        <v>90919604</v>
      </c>
      <c r="N157" s="37"/>
      <c r="O157" s="26">
        <f t="shared" si="282"/>
        <v>90919604</v>
      </c>
      <c r="P157" s="37"/>
      <c r="Q157" s="26">
        <f t="shared" si="283"/>
        <v>90919604</v>
      </c>
    </row>
    <row r="158" spans="1:17" s="55" customFormat="1" ht="117" customHeight="1" x14ac:dyDescent="0.25">
      <c r="A158" s="54"/>
      <c r="B158" s="43" t="s">
        <v>304</v>
      </c>
      <c r="C158" s="37">
        <v>122400</v>
      </c>
      <c r="D158" s="37"/>
      <c r="E158" s="26">
        <f t="shared" si="165"/>
        <v>122400</v>
      </c>
      <c r="F158" s="37">
        <v>-12600</v>
      </c>
      <c r="G158" s="26">
        <f t="shared" si="279"/>
        <v>109800</v>
      </c>
      <c r="H158" s="37">
        <v>122400</v>
      </c>
      <c r="I158" s="37"/>
      <c r="J158" s="26">
        <f t="shared" si="280"/>
        <v>122400</v>
      </c>
      <c r="K158" s="37"/>
      <c r="L158" s="26">
        <f t="shared" si="281"/>
        <v>122400</v>
      </c>
      <c r="M158" s="37">
        <v>122400</v>
      </c>
      <c r="N158" s="37"/>
      <c r="O158" s="26">
        <f t="shared" si="282"/>
        <v>122400</v>
      </c>
      <c r="P158" s="37"/>
      <c r="Q158" s="26">
        <f t="shared" si="283"/>
        <v>122400</v>
      </c>
    </row>
    <row r="159" spans="1:17" s="55" customFormat="1" ht="180" hidden="1" x14ac:dyDescent="0.25">
      <c r="A159" s="54"/>
      <c r="B159" s="28" t="s">
        <v>305</v>
      </c>
      <c r="C159" s="37">
        <v>1194820</v>
      </c>
      <c r="D159" s="37"/>
      <c r="E159" s="26">
        <f t="shared" si="165"/>
        <v>1194820</v>
      </c>
      <c r="F159" s="37"/>
      <c r="G159" s="26">
        <f t="shared" si="279"/>
        <v>1194820</v>
      </c>
      <c r="H159" s="37">
        <v>1194820</v>
      </c>
      <c r="I159" s="37"/>
      <c r="J159" s="26">
        <f t="shared" si="280"/>
        <v>1194820</v>
      </c>
      <c r="K159" s="37"/>
      <c r="L159" s="26">
        <f t="shared" si="281"/>
        <v>1194820</v>
      </c>
      <c r="M159" s="37">
        <v>1194820</v>
      </c>
      <c r="N159" s="37"/>
      <c r="O159" s="26">
        <f t="shared" si="282"/>
        <v>1194820</v>
      </c>
      <c r="P159" s="37"/>
      <c r="Q159" s="26">
        <f t="shared" si="283"/>
        <v>1194820</v>
      </c>
    </row>
    <row r="160" spans="1:17" s="55" customFormat="1" ht="120" hidden="1" x14ac:dyDescent="0.25">
      <c r="A160" s="54"/>
      <c r="B160" s="28" t="s">
        <v>306</v>
      </c>
      <c r="C160" s="37">
        <v>238884</v>
      </c>
      <c r="D160" s="37"/>
      <c r="E160" s="26">
        <f t="shared" si="165"/>
        <v>238884</v>
      </c>
      <c r="F160" s="37"/>
      <c r="G160" s="26">
        <f t="shared" si="279"/>
        <v>238884</v>
      </c>
      <c r="H160" s="37">
        <v>238884</v>
      </c>
      <c r="I160" s="37"/>
      <c r="J160" s="26">
        <f t="shared" si="280"/>
        <v>238884</v>
      </c>
      <c r="K160" s="37"/>
      <c r="L160" s="26">
        <f t="shared" si="281"/>
        <v>238884</v>
      </c>
      <c r="M160" s="37">
        <v>238884</v>
      </c>
      <c r="N160" s="37"/>
      <c r="O160" s="26">
        <f t="shared" si="282"/>
        <v>238884</v>
      </c>
      <c r="P160" s="37"/>
      <c r="Q160" s="26">
        <f t="shared" si="283"/>
        <v>238884</v>
      </c>
    </row>
    <row r="161" spans="1:17" s="55" customFormat="1" ht="105" hidden="1" x14ac:dyDescent="0.25">
      <c r="A161" s="54"/>
      <c r="B161" s="28" t="s">
        <v>307</v>
      </c>
      <c r="C161" s="37">
        <v>164800</v>
      </c>
      <c r="D161" s="37"/>
      <c r="E161" s="26">
        <f t="shared" si="165"/>
        <v>164800</v>
      </c>
      <c r="F161" s="37"/>
      <c r="G161" s="26">
        <f t="shared" si="279"/>
        <v>164800</v>
      </c>
      <c r="H161" s="37">
        <v>150800</v>
      </c>
      <c r="I161" s="37"/>
      <c r="J161" s="26">
        <f t="shared" si="280"/>
        <v>150800</v>
      </c>
      <c r="K161" s="37"/>
      <c r="L161" s="26">
        <f t="shared" si="281"/>
        <v>150800</v>
      </c>
      <c r="M161" s="37">
        <v>179200</v>
      </c>
      <c r="N161" s="37"/>
      <c r="O161" s="26">
        <f t="shared" si="282"/>
        <v>179200</v>
      </c>
      <c r="P161" s="37"/>
      <c r="Q161" s="26">
        <f t="shared" si="283"/>
        <v>179200</v>
      </c>
    </row>
    <row r="162" spans="1:17" s="55" customFormat="1" ht="165" hidden="1" x14ac:dyDescent="0.25">
      <c r="A162" s="54"/>
      <c r="B162" s="28" t="s">
        <v>308</v>
      </c>
      <c r="C162" s="37">
        <v>10502700</v>
      </c>
      <c r="D162" s="37"/>
      <c r="E162" s="26">
        <f t="shared" si="165"/>
        <v>10502700</v>
      </c>
      <c r="F162" s="37"/>
      <c r="G162" s="26">
        <f t="shared" si="279"/>
        <v>10502700</v>
      </c>
      <c r="H162" s="37">
        <v>10011500</v>
      </c>
      <c r="I162" s="37"/>
      <c r="J162" s="26">
        <f t="shared" si="280"/>
        <v>10011500</v>
      </c>
      <c r="K162" s="37"/>
      <c r="L162" s="26">
        <f t="shared" si="281"/>
        <v>10011500</v>
      </c>
      <c r="M162" s="37">
        <v>9904800</v>
      </c>
      <c r="N162" s="37"/>
      <c r="O162" s="26">
        <f t="shared" si="282"/>
        <v>9904800</v>
      </c>
      <c r="P162" s="37"/>
      <c r="Q162" s="26">
        <f t="shared" si="283"/>
        <v>9904800</v>
      </c>
    </row>
    <row r="163" spans="1:17" s="55" customFormat="1" ht="210" hidden="1" x14ac:dyDescent="0.25">
      <c r="A163" s="54"/>
      <c r="B163" s="28" t="s">
        <v>309</v>
      </c>
      <c r="C163" s="37">
        <f>70096.6+43499.43</f>
        <v>113596.03</v>
      </c>
      <c r="D163" s="37"/>
      <c r="E163" s="26">
        <f t="shared" si="165"/>
        <v>113596.03</v>
      </c>
      <c r="F163" s="37"/>
      <c r="G163" s="26">
        <f t="shared" si="279"/>
        <v>113596.03</v>
      </c>
      <c r="H163" s="37">
        <v>70096.600000000006</v>
      </c>
      <c r="I163" s="37"/>
      <c r="J163" s="26">
        <f t="shared" si="280"/>
        <v>70096.600000000006</v>
      </c>
      <c r="K163" s="37"/>
      <c r="L163" s="26">
        <f t="shared" si="281"/>
        <v>70096.600000000006</v>
      </c>
      <c r="M163" s="37">
        <v>52572.45</v>
      </c>
      <c r="N163" s="37"/>
      <c r="O163" s="26">
        <f t="shared" si="282"/>
        <v>52572.45</v>
      </c>
      <c r="P163" s="37"/>
      <c r="Q163" s="26">
        <f t="shared" si="283"/>
        <v>52572.45</v>
      </c>
    </row>
    <row r="164" spans="1:17" s="55" customFormat="1" ht="93" customHeight="1" x14ac:dyDescent="0.25">
      <c r="A164" s="54" t="s">
        <v>310</v>
      </c>
      <c r="B164" s="38" t="s">
        <v>311</v>
      </c>
      <c r="C164" s="37">
        <f>C165</f>
        <v>922925</v>
      </c>
      <c r="D164" s="37">
        <f t="shared" ref="D164:G164" si="284">D165</f>
        <v>0</v>
      </c>
      <c r="E164" s="37">
        <f t="shared" si="284"/>
        <v>922925</v>
      </c>
      <c r="F164" s="37">
        <f t="shared" si="284"/>
        <v>-144511</v>
      </c>
      <c r="G164" s="37">
        <f t="shared" si="284"/>
        <v>778414</v>
      </c>
      <c r="H164" s="37">
        <f>H165</f>
        <v>922925</v>
      </c>
      <c r="I164" s="37">
        <f t="shared" ref="I164:L164" si="285">I165</f>
        <v>0</v>
      </c>
      <c r="J164" s="37">
        <f t="shared" si="285"/>
        <v>922925</v>
      </c>
      <c r="K164" s="37">
        <f t="shared" si="285"/>
        <v>0</v>
      </c>
      <c r="L164" s="37">
        <f t="shared" si="285"/>
        <v>922925</v>
      </c>
      <c r="M164" s="37">
        <f>M165</f>
        <v>922925</v>
      </c>
      <c r="N164" s="37">
        <f t="shared" ref="N164:Q164" si="286">N165</f>
        <v>0</v>
      </c>
      <c r="O164" s="37">
        <f t="shared" si="286"/>
        <v>922925</v>
      </c>
      <c r="P164" s="37">
        <f t="shared" si="286"/>
        <v>0</v>
      </c>
      <c r="Q164" s="37">
        <f t="shared" si="286"/>
        <v>922925</v>
      </c>
    </row>
    <row r="165" spans="1:17" s="55" customFormat="1" ht="120" x14ac:dyDescent="0.25">
      <c r="A165" s="54" t="s">
        <v>312</v>
      </c>
      <c r="B165" s="38" t="s">
        <v>313</v>
      </c>
      <c r="C165" s="37">
        <v>922925</v>
      </c>
      <c r="D165" s="37"/>
      <c r="E165" s="26">
        <f t="shared" si="165"/>
        <v>922925</v>
      </c>
      <c r="F165" s="37">
        <v>-144511</v>
      </c>
      <c r="G165" s="26">
        <f t="shared" ref="G165" si="287">E165+F165</f>
        <v>778414</v>
      </c>
      <c r="H165" s="37">
        <v>922925</v>
      </c>
      <c r="I165" s="37"/>
      <c r="J165" s="26">
        <f t="shared" ref="J165" si="288">H165+I165</f>
        <v>922925</v>
      </c>
      <c r="K165" s="37"/>
      <c r="L165" s="26">
        <f t="shared" ref="L165" si="289">J165+K165</f>
        <v>922925</v>
      </c>
      <c r="M165" s="37">
        <v>922925</v>
      </c>
      <c r="N165" s="37"/>
      <c r="O165" s="26">
        <f t="shared" ref="O165" si="290">M165+N165</f>
        <v>922925</v>
      </c>
      <c r="P165" s="37"/>
      <c r="Q165" s="26">
        <f t="shared" ref="Q165" si="291">O165+P165</f>
        <v>922925</v>
      </c>
    </row>
    <row r="166" spans="1:17" s="56" customFormat="1" ht="90" x14ac:dyDescent="0.25">
      <c r="A166" s="54" t="s">
        <v>314</v>
      </c>
      <c r="B166" s="38" t="s">
        <v>315</v>
      </c>
      <c r="C166" s="37">
        <f>C167</f>
        <v>8108496</v>
      </c>
      <c r="D166" s="37">
        <f t="shared" ref="D166:Q166" si="292">D167</f>
        <v>0</v>
      </c>
      <c r="E166" s="37">
        <f t="shared" si="292"/>
        <v>8108496</v>
      </c>
      <c r="F166" s="37">
        <f t="shared" si="292"/>
        <v>2191512</v>
      </c>
      <c r="G166" s="37">
        <f t="shared" si="292"/>
        <v>10300008</v>
      </c>
      <c r="H166" s="37">
        <f t="shared" si="292"/>
        <v>8108496</v>
      </c>
      <c r="I166" s="37">
        <f t="shared" si="292"/>
        <v>0</v>
      </c>
      <c r="J166" s="37">
        <f t="shared" si="292"/>
        <v>8108496</v>
      </c>
      <c r="K166" s="37">
        <f t="shared" si="292"/>
        <v>0</v>
      </c>
      <c r="L166" s="37">
        <f t="shared" si="292"/>
        <v>8108496</v>
      </c>
      <c r="M166" s="37">
        <f t="shared" si="292"/>
        <v>8108496</v>
      </c>
      <c r="N166" s="37">
        <f t="shared" si="292"/>
        <v>0</v>
      </c>
      <c r="O166" s="37">
        <f t="shared" si="292"/>
        <v>8108496</v>
      </c>
      <c r="P166" s="37">
        <f t="shared" si="292"/>
        <v>0</v>
      </c>
      <c r="Q166" s="37">
        <f t="shared" si="292"/>
        <v>8108496</v>
      </c>
    </row>
    <row r="167" spans="1:17" s="56" customFormat="1" ht="90" x14ac:dyDescent="0.25">
      <c r="A167" s="54" t="s">
        <v>316</v>
      </c>
      <c r="B167" s="38" t="s">
        <v>317</v>
      </c>
      <c r="C167" s="37">
        <v>8108496</v>
      </c>
      <c r="D167" s="37"/>
      <c r="E167" s="26">
        <f t="shared" si="165"/>
        <v>8108496</v>
      </c>
      <c r="F167" s="37">
        <v>2191512</v>
      </c>
      <c r="G167" s="26">
        <f t="shared" ref="G167" si="293">E167+F167</f>
        <v>10300008</v>
      </c>
      <c r="H167" s="37">
        <v>8108496</v>
      </c>
      <c r="I167" s="37"/>
      <c r="J167" s="26">
        <f t="shared" ref="J167" si="294">H167+I167</f>
        <v>8108496</v>
      </c>
      <c r="K167" s="37"/>
      <c r="L167" s="26">
        <f t="shared" ref="L167" si="295">J167+K167</f>
        <v>8108496</v>
      </c>
      <c r="M167" s="37">
        <v>8108496</v>
      </c>
      <c r="N167" s="37"/>
      <c r="O167" s="26">
        <f t="shared" ref="O167" si="296">M167+N167</f>
        <v>8108496</v>
      </c>
      <c r="P167" s="37"/>
      <c r="Q167" s="26">
        <f t="shared" ref="Q167" si="297">O167+P167</f>
        <v>8108496</v>
      </c>
    </row>
    <row r="168" spans="1:17" s="56" customFormat="1" ht="60" hidden="1" x14ac:dyDescent="0.25">
      <c r="A168" s="54" t="s">
        <v>318</v>
      </c>
      <c r="B168" s="28" t="s">
        <v>319</v>
      </c>
      <c r="C168" s="37">
        <f>C169</f>
        <v>1110447</v>
      </c>
      <c r="D168" s="37">
        <f t="shared" ref="D168:Q168" si="298">D169</f>
        <v>0</v>
      </c>
      <c r="E168" s="37">
        <f t="shared" si="298"/>
        <v>1110447</v>
      </c>
      <c r="F168" s="37">
        <f t="shared" si="298"/>
        <v>0</v>
      </c>
      <c r="G168" s="37">
        <f t="shared" si="298"/>
        <v>1110447</v>
      </c>
      <c r="H168" s="37">
        <f t="shared" si="298"/>
        <v>1121555</v>
      </c>
      <c r="I168" s="37">
        <f t="shared" si="298"/>
        <v>0</v>
      </c>
      <c r="J168" s="37">
        <f t="shared" si="298"/>
        <v>1121555</v>
      </c>
      <c r="K168" s="37">
        <f t="shared" si="298"/>
        <v>0</v>
      </c>
      <c r="L168" s="37">
        <f t="shared" si="298"/>
        <v>1121555</v>
      </c>
      <c r="M168" s="37">
        <f t="shared" si="298"/>
        <v>1164423</v>
      </c>
      <c r="N168" s="37">
        <f t="shared" si="298"/>
        <v>0</v>
      </c>
      <c r="O168" s="37">
        <f t="shared" si="298"/>
        <v>1164423</v>
      </c>
      <c r="P168" s="37">
        <f t="shared" si="298"/>
        <v>0</v>
      </c>
      <c r="Q168" s="37">
        <f t="shared" si="298"/>
        <v>1164423</v>
      </c>
    </row>
    <row r="169" spans="1:17" s="56" customFormat="1" ht="60" hidden="1" x14ac:dyDescent="0.25">
      <c r="A169" s="54" t="s">
        <v>320</v>
      </c>
      <c r="B169" s="28" t="s">
        <v>321</v>
      </c>
      <c r="C169" s="37">
        <v>1110447</v>
      </c>
      <c r="D169" s="37"/>
      <c r="E169" s="26">
        <f t="shared" si="165"/>
        <v>1110447</v>
      </c>
      <c r="F169" s="37">
        <v>0</v>
      </c>
      <c r="G169" s="26">
        <f t="shared" ref="G169" si="299">E169+F169</f>
        <v>1110447</v>
      </c>
      <c r="H169" s="37">
        <v>1121555</v>
      </c>
      <c r="I169" s="37"/>
      <c r="J169" s="26">
        <f t="shared" ref="J169" si="300">H169+I169</f>
        <v>1121555</v>
      </c>
      <c r="K169" s="37"/>
      <c r="L169" s="26">
        <f t="shared" ref="L169" si="301">J169+K169</f>
        <v>1121555</v>
      </c>
      <c r="M169" s="37">
        <v>1164423</v>
      </c>
      <c r="N169" s="37"/>
      <c r="O169" s="26">
        <f t="shared" ref="O169" si="302">M169+N169</f>
        <v>1164423</v>
      </c>
      <c r="P169" s="37"/>
      <c r="Q169" s="26">
        <f t="shared" ref="Q169" si="303">O169+P169</f>
        <v>1164423</v>
      </c>
    </row>
    <row r="170" spans="1:17" s="56" customFormat="1" ht="75" hidden="1" x14ac:dyDescent="0.25">
      <c r="A170" s="54" t="s">
        <v>322</v>
      </c>
      <c r="B170" s="38" t="s">
        <v>323</v>
      </c>
      <c r="C170" s="37">
        <f>C171</f>
        <v>7421</v>
      </c>
      <c r="D170" s="37">
        <f t="shared" ref="D170:Q170" si="304">D171</f>
        <v>0</v>
      </c>
      <c r="E170" s="37">
        <f t="shared" si="304"/>
        <v>7421</v>
      </c>
      <c r="F170" s="37">
        <f t="shared" si="304"/>
        <v>0</v>
      </c>
      <c r="G170" s="37">
        <f t="shared" si="304"/>
        <v>7421</v>
      </c>
      <c r="H170" s="37">
        <f t="shared" si="304"/>
        <v>49200</v>
      </c>
      <c r="I170" s="37">
        <f t="shared" si="304"/>
        <v>0</v>
      </c>
      <c r="J170" s="37">
        <f t="shared" si="304"/>
        <v>49200</v>
      </c>
      <c r="K170" s="37">
        <f t="shared" si="304"/>
        <v>0</v>
      </c>
      <c r="L170" s="37">
        <f t="shared" si="304"/>
        <v>49200</v>
      </c>
      <c r="M170" s="37">
        <f t="shared" si="304"/>
        <v>2997</v>
      </c>
      <c r="N170" s="37">
        <f t="shared" si="304"/>
        <v>0</v>
      </c>
      <c r="O170" s="37">
        <f t="shared" si="304"/>
        <v>2997</v>
      </c>
      <c r="P170" s="37">
        <f t="shared" si="304"/>
        <v>0</v>
      </c>
      <c r="Q170" s="37">
        <f t="shared" si="304"/>
        <v>2997</v>
      </c>
    </row>
    <row r="171" spans="1:17" s="56" customFormat="1" ht="105" hidden="1" x14ac:dyDescent="0.25">
      <c r="A171" s="54" t="s">
        <v>324</v>
      </c>
      <c r="B171" s="38" t="s">
        <v>325</v>
      </c>
      <c r="C171" s="37">
        <v>7421</v>
      </c>
      <c r="D171" s="37"/>
      <c r="E171" s="26">
        <f t="shared" si="165"/>
        <v>7421</v>
      </c>
      <c r="F171" s="37"/>
      <c r="G171" s="26">
        <f t="shared" ref="G171" si="305">E171+F171</f>
        <v>7421</v>
      </c>
      <c r="H171" s="37">
        <v>49200</v>
      </c>
      <c r="I171" s="37"/>
      <c r="J171" s="26">
        <f t="shared" ref="J171" si="306">H171+I171</f>
        <v>49200</v>
      </c>
      <c r="K171" s="37"/>
      <c r="L171" s="26">
        <f t="shared" ref="L171" si="307">J171+K171</f>
        <v>49200</v>
      </c>
      <c r="M171" s="37">
        <v>2997</v>
      </c>
      <c r="N171" s="37"/>
      <c r="O171" s="26">
        <f t="shared" ref="O171" si="308">M171+N171</f>
        <v>2997</v>
      </c>
      <c r="P171" s="37"/>
      <c r="Q171" s="26">
        <f t="shared" ref="Q171" si="309">O171+P171</f>
        <v>2997</v>
      </c>
    </row>
    <row r="172" spans="1:17" s="55" customFormat="1" ht="60" hidden="1" x14ac:dyDescent="0.25">
      <c r="A172" s="54" t="s">
        <v>326</v>
      </c>
      <c r="B172" s="28" t="s">
        <v>327</v>
      </c>
      <c r="C172" s="37">
        <f>C173</f>
        <v>238528.6</v>
      </c>
      <c r="D172" s="37">
        <f t="shared" ref="D172:Q172" si="310">D173</f>
        <v>209.88</v>
      </c>
      <c r="E172" s="37">
        <f t="shared" si="310"/>
        <v>238738.48</v>
      </c>
      <c r="F172" s="37">
        <f t="shared" si="310"/>
        <v>0</v>
      </c>
      <c r="G172" s="37">
        <f t="shared" si="310"/>
        <v>238738.48</v>
      </c>
      <c r="H172" s="37">
        <f t="shared" si="310"/>
        <v>248069.75</v>
      </c>
      <c r="I172" s="37">
        <f t="shared" si="310"/>
        <v>0</v>
      </c>
      <c r="J172" s="37">
        <f t="shared" si="310"/>
        <v>248069.75</v>
      </c>
      <c r="K172" s="37">
        <f t="shared" si="310"/>
        <v>0</v>
      </c>
      <c r="L172" s="37">
        <f t="shared" si="310"/>
        <v>248069.75</v>
      </c>
      <c r="M172" s="37">
        <f t="shared" si="310"/>
        <v>248069.75</v>
      </c>
      <c r="N172" s="37">
        <f t="shared" si="310"/>
        <v>0</v>
      </c>
      <c r="O172" s="37">
        <f t="shared" si="310"/>
        <v>248069.75</v>
      </c>
      <c r="P172" s="37">
        <f t="shared" si="310"/>
        <v>0</v>
      </c>
      <c r="Q172" s="37">
        <f t="shared" si="310"/>
        <v>248069.75</v>
      </c>
    </row>
    <row r="173" spans="1:17" s="56" customFormat="1" ht="75" hidden="1" x14ac:dyDescent="0.25">
      <c r="A173" s="54" t="s">
        <v>328</v>
      </c>
      <c r="B173" s="28" t="s">
        <v>329</v>
      </c>
      <c r="C173" s="37">
        <v>238528.6</v>
      </c>
      <c r="D173" s="37">
        <v>209.88</v>
      </c>
      <c r="E173" s="26">
        <f t="shared" si="165"/>
        <v>238738.48</v>
      </c>
      <c r="F173" s="37">
        <v>0</v>
      </c>
      <c r="G173" s="26">
        <f t="shared" ref="G173" si="311">E173+F173</f>
        <v>238738.48</v>
      </c>
      <c r="H173" s="37">
        <v>248069.75</v>
      </c>
      <c r="I173" s="37"/>
      <c r="J173" s="26">
        <f t="shared" ref="J173" si="312">H173+I173</f>
        <v>248069.75</v>
      </c>
      <c r="K173" s="37"/>
      <c r="L173" s="26">
        <f t="shared" ref="L173" si="313">J173+K173</f>
        <v>248069.75</v>
      </c>
      <c r="M173" s="37">
        <v>248069.75</v>
      </c>
      <c r="N173" s="37"/>
      <c r="O173" s="26">
        <f t="shared" ref="O173" si="314">M173+N173</f>
        <v>248069.75</v>
      </c>
      <c r="P173" s="37"/>
      <c r="Q173" s="26">
        <f t="shared" ref="Q173" si="315">O173+P173</f>
        <v>248069.75</v>
      </c>
    </row>
    <row r="174" spans="1:17" s="56" customFormat="1" ht="45" hidden="1" x14ac:dyDescent="0.25">
      <c r="A174" s="54" t="s">
        <v>330</v>
      </c>
      <c r="B174" s="41" t="s">
        <v>331</v>
      </c>
      <c r="C174" s="37">
        <f>C175</f>
        <v>313884</v>
      </c>
      <c r="D174" s="37">
        <f t="shared" ref="D174:G174" si="316">D175</f>
        <v>0</v>
      </c>
      <c r="E174" s="37">
        <f t="shared" si="316"/>
        <v>313884</v>
      </c>
      <c r="F174" s="37">
        <f t="shared" si="316"/>
        <v>0</v>
      </c>
      <c r="G174" s="37">
        <f t="shared" si="316"/>
        <v>313884</v>
      </c>
      <c r="H174" s="37"/>
      <c r="I174" s="37">
        <f t="shared" ref="I174:L174" si="317">I175</f>
        <v>0</v>
      </c>
      <c r="J174" s="37">
        <f t="shared" si="317"/>
        <v>0</v>
      </c>
      <c r="K174" s="37">
        <f t="shared" si="317"/>
        <v>0</v>
      </c>
      <c r="L174" s="37">
        <f t="shared" si="317"/>
        <v>0</v>
      </c>
      <c r="M174" s="34"/>
      <c r="N174" s="37">
        <f t="shared" ref="N174:Q174" si="318">N175</f>
        <v>0</v>
      </c>
      <c r="O174" s="37">
        <f t="shared" si="318"/>
        <v>0</v>
      </c>
      <c r="P174" s="37">
        <f t="shared" si="318"/>
        <v>0</v>
      </c>
      <c r="Q174" s="37">
        <f t="shared" si="318"/>
        <v>0</v>
      </c>
    </row>
    <row r="175" spans="1:17" s="56" customFormat="1" ht="45" hidden="1" x14ac:dyDescent="0.25">
      <c r="A175" s="40" t="s">
        <v>332</v>
      </c>
      <c r="B175" s="41" t="s">
        <v>333</v>
      </c>
      <c r="C175" s="37">
        <v>313884</v>
      </c>
      <c r="D175" s="37"/>
      <c r="E175" s="26">
        <f t="shared" ref="E175:E192" si="319">C175+D175</f>
        <v>313884</v>
      </c>
      <c r="F175" s="37"/>
      <c r="G175" s="26">
        <f t="shared" ref="G175" si="320">E175+F175</f>
        <v>313884</v>
      </c>
      <c r="H175" s="37"/>
      <c r="I175" s="37"/>
      <c r="J175" s="26">
        <f t="shared" ref="J175" si="321">H175+I175</f>
        <v>0</v>
      </c>
      <c r="K175" s="37"/>
      <c r="L175" s="26">
        <f t="shared" ref="L175" si="322">J175+K175</f>
        <v>0</v>
      </c>
      <c r="M175" s="34"/>
      <c r="N175" s="37"/>
      <c r="O175" s="26">
        <f t="shared" ref="O175" si="323">M175+N175</f>
        <v>0</v>
      </c>
      <c r="P175" s="37"/>
      <c r="Q175" s="26">
        <f t="shared" ref="Q175" si="324">O175+P175</f>
        <v>0</v>
      </c>
    </row>
    <row r="176" spans="1:17" s="56" customFormat="1" x14ac:dyDescent="0.25">
      <c r="A176" s="54" t="s">
        <v>334</v>
      </c>
      <c r="B176" s="33" t="s">
        <v>335</v>
      </c>
      <c r="C176" s="36">
        <f>C177+C181+C183</f>
        <v>14447287</v>
      </c>
      <c r="D176" s="36">
        <f t="shared" ref="D176:Q176" si="325">D177+D181+D183</f>
        <v>0</v>
      </c>
      <c r="E176" s="36">
        <f t="shared" si="325"/>
        <v>14447287</v>
      </c>
      <c r="F176" s="36">
        <f>F177+F181+F183+F179</f>
        <v>-473246.66000000003</v>
      </c>
      <c r="G176" s="36">
        <f t="shared" si="325"/>
        <v>13974040.34</v>
      </c>
      <c r="H176" s="36">
        <f t="shared" si="325"/>
        <v>14453953</v>
      </c>
      <c r="I176" s="36">
        <f t="shared" si="325"/>
        <v>0</v>
      </c>
      <c r="J176" s="36">
        <f t="shared" si="325"/>
        <v>14453953</v>
      </c>
      <c r="K176" s="36">
        <f t="shared" si="325"/>
        <v>0</v>
      </c>
      <c r="L176" s="36">
        <f t="shared" si="325"/>
        <v>14453953</v>
      </c>
      <c r="M176" s="36">
        <f t="shared" si="325"/>
        <v>14479673</v>
      </c>
      <c r="N176" s="36">
        <f t="shared" si="325"/>
        <v>0</v>
      </c>
      <c r="O176" s="36">
        <f t="shared" si="325"/>
        <v>14479673</v>
      </c>
      <c r="P176" s="36">
        <f t="shared" si="325"/>
        <v>0</v>
      </c>
      <c r="Q176" s="36">
        <f t="shared" si="325"/>
        <v>14479673</v>
      </c>
    </row>
    <row r="177" spans="1:17" s="56" customFormat="1" ht="81.75" customHeight="1" x14ac:dyDescent="0.25">
      <c r="A177" s="54" t="s">
        <v>336</v>
      </c>
      <c r="B177" s="38" t="s">
        <v>337</v>
      </c>
      <c r="C177" s="37">
        <f t="shared" ref="C177:Q177" si="326">C178</f>
        <v>5890900</v>
      </c>
      <c r="D177" s="37">
        <f t="shared" si="326"/>
        <v>0</v>
      </c>
      <c r="E177" s="37">
        <f t="shared" si="326"/>
        <v>5890900</v>
      </c>
      <c r="F177" s="37">
        <f t="shared" si="326"/>
        <v>-73246.66</v>
      </c>
      <c r="G177" s="37">
        <f t="shared" si="326"/>
        <v>5817653.3399999999</v>
      </c>
      <c r="H177" s="37">
        <f t="shared" si="326"/>
        <v>5890900</v>
      </c>
      <c r="I177" s="37">
        <f t="shared" si="326"/>
        <v>0</v>
      </c>
      <c r="J177" s="37">
        <f t="shared" si="326"/>
        <v>5890900</v>
      </c>
      <c r="K177" s="37">
        <f t="shared" si="326"/>
        <v>0</v>
      </c>
      <c r="L177" s="37">
        <f t="shared" si="326"/>
        <v>5890900</v>
      </c>
      <c r="M177" s="37">
        <f t="shared" si="326"/>
        <v>5890900</v>
      </c>
      <c r="N177" s="37">
        <f t="shared" si="326"/>
        <v>0</v>
      </c>
      <c r="O177" s="37">
        <f t="shared" si="326"/>
        <v>5890900</v>
      </c>
      <c r="P177" s="37">
        <f t="shared" si="326"/>
        <v>0</v>
      </c>
      <c r="Q177" s="37">
        <f t="shared" si="326"/>
        <v>5890900</v>
      </c>
    </row>
    <row r="178" spans="1:17" s="56" customFormat="1" ht="85.5" customHeight="1" x14ac:dyDescent="0.25">
      <c r="A178" s="54" t="s">
        <v>338</v>
      </c>
      <c r="B178" s="38" t="s">
        <v>339</v>
      </c>
      <c r="C178" s="37">
        <v>5890900</v>
      </c>
      <c r="D178" s="37"/>
      <c r="E178" s="26">
        <f t="shared" si="319"/>
        <v>5890900</v>
      </c>
      <c r="F178" s="37">
        <v>-73246.66</v>
      </c>
      <c r="G178" s="26">
        <f t="shared" ref="G178" si="327">E178+F178</f>
        <v>5817653.3399999999</v>
      </c>
      <c r="H178" s="37">
        <v>5890900</v>
      </c>
      <c r="I178" s="37"/>
      <c r="J178" s="26">
        <f t="shared" ref="J178" si="328">H178+I178</f>
        <v>5890900</v>
      </c>
      <c r="K178" s="37"/>
      <c r="L178" s="26">
        <f t="shared" ref="L178" si="329">J178+K178</f>
        <v>5890900</v>
      </c>
      <c r="M178" s="37">
        <v>5890900</v>
      </c>
      <c r="N178" s="37"/>
      <c r="O178" s="26">
        <f t="shared" ref="O178" si="330">M178+N178</f>
        <v>5890900</v>
      </c>
      <c r="P178" s="37"/>
      <c r="Q178" s="26">
        <f t="shared" ref="Q178" si="331">O178+P178</f>
        <v>5890900</v>
      </c>
    </row>
    <row r="179" spans="1:17" s="56" customFormat="1" ht="120" hidden="1" x14ac:dyDescent="0.25">
      <c r="A179" s="63" t="s">
        <v>340</v>
      </c>
      <c r="B179" s="64" t="s">
        <v>341</v>
      </c>
      <c r="C179" s="37"/>
      <c r="D179" s="37"/>
      <c r="E179" s="26"/>
      <c r="F179" s="37">
        <f>F180</f>
        <v>0</v>
      </c>
      <c r="G179" s="26"/>
      <c r="H179" s="37"/>
      <c r="I179" s="37"/>
      <c r="J179" s="26"/>
      <c r="K179" s="37"/>
      <c r="L179" s="26"/>
      <c r="M179" s="37"/>
      <c r="N179" s="37"/>
      <c r="O179" s="26"/>
      <c r="P179" s="37"/>
      <c r="Q179" s="26"/>
    </row>
    <row r="180" spans="1:17" s="56" customFormat="1" ht="120" hidden="1" x14ac:dyDescent="0.25">
      <c r="A180" s="63" t="s">
        <v>342</v>
      </c>
      <c r="B180" s="65" t="s">
        <v>343</v>
      </c>
      <c r="C180" s="37"/>
      <c r="D180" s="37"/>
      <c r="E180" s="26"/>
      <c r="F180" s="37">
        <v>0</v>
      </c>
      <c r="G180" s="26"/>
      <c r="H180" s="37"/>
      <c r="I180" s="37"/>
      <c r="J180" s="26"/>
      <c r="K180" s="37"/>
      <c r="L180" s="26"/>
      <c r="M180" s="37"/>
      <c r="N180" s="37"/>
      <c r="O180" s="26"/>
      <c r="P180" s="37"/>
      <c r="Q180" s="26"/>
    </row>
    <row r="181" spans="1:17" s="56" customFormat="1" ht="90" x14ac:dyDescent="0.25">
      <c r="A181" s="54" t="s">
        <v>344</v>
      </c>
      <c r="B181" s="38" t="s">
        <v>345</v>
      </c>
      <c r="C181" s="37">
        <f>C182</f>
        <v>7890120</v>
      </c>
      <c r="D181" s="37">
        <f t="shared" ref="D181:Q181" si="332">D182</f>
        <v>0</v>
      </c>
      <c r="E181" s="37">
        <f t="shared" si="332"/>
        <v>7890120</v>
      </c>
      <c r="F181" s="37">
        <f t="shared" si="332"/>
        <v>-400000</v>
      </c>
      <c r="G181" s="37">
        <f t="shared" si="332"/>
        <v>7490120</v>
      </c>
      <c r="H181" s="37">
        <f t="shared" si="332"/>
        <v>7890120</v>
      </c>
      <c r="I181" s="37">
        <f t="shared" si="332"/>
        <v>0</v>
      </c>
      <c r="J181" s="37">
        <f t="shared" si="332"/>
        <v>7890120</v>
      </c>
      <c r="K181" s="37">
        <f t="shared" si="332"/>
        <v>0</v>
      </c>
      <c r="L181" s="37">
        <f t="shared" si="332"/>
        <v>7890120</v>
      </c>
      <c r="M181" s="37">
        <f t="shared" si="332"/>
        <v>7890120</v>
      </c>
      <c r="N181" s="37">
        <f t="shared" si="332"/>
        <v>0</v>
      </c>
      <c r="O181" s="37">
        <f t="shared" si="332"/>
        <v>7890120</v>
      </c>
      <c r="P181" s="37">
        <f t="shared" si="332"/>
        <v>0</v>
      </c>
      <c r="Q181" s="37">
        <f t="shared" si="332"/>
        <v>7890120</v>
      </c>
    </row>
    <row r="182" spans="1:17" s="56" customFormat="1" ht="90" x14ac:dyDescent="0.25">
      <c r="A182" s="54" t="s">
        <v>346</v>
      </c>
      <c r="B182" s="38" t="s">
        <v>347</v>
      </c>
      <c r="C182" s="37">
        <v>7890120</v>
      </c>
      <c r="D182" s="37"/>
      <c r="E182" s="26">
        <f t="shared" si="319"/>
        <v>7890120</v>
      </c>
      <c r="F182" s="37">
        <v>-400000</v>
      </c>
      <c r="G182" s="26">
        <f t="shared" ref="G182" si="333">E182+F182</f>
        <v>7490120</v>
      </c>
      <c r="H182" s="37">
        <v>7890120</v>
      </c>
      <c r="I182" s="37"/>
      <c r="J182" s="26">
        <f t="shared" ref="J182" si="334">H182+I182</f>
        <v>7890120</v>
      </c>
      <c r="K182" s="37"/>
      <c r="L182" s="26">
        <f t="shared" ref="L182" si="335">J182+K182</f>
        <v>7890120</v>
      </c>
      <c r="M182" s="37">
        <v>7890120</v>
      </c>
      <c r="N182" s="37"/>
      <c r="O182" s="26">
        <f t="shared" ref="O182" si="336">M182+N182</f>
        <v>7890120</v>
      </c>
      <c r="P182" s="37"/>
      <c r="Q182" s="26">
        <f t="shared" ref="Q182" si="337">O182+P182</f>
        <v>7890120</v>
      </c>
    </row>
    <row r="183" spans="1:17" s="56" customFormat="1" ht="30" hidden="1" x14ac:dyDescent="0.25">
      <c r="A183" s="54" t="s">
        <v>348</v>
      </c>
      <c r="B183" s="28" t="s">
        <v>349</v>
      </c>
      <c r="C183" s="37">
        <f>C184</f>
        <v>666267</v>
      </c>
      <c r="D183" s="37">
        <f t="shared" ref="D183:Q183" si="338">D184</f>
        <v>0</v>
      </c>
      <c r="E183" s="37">
        <f t="shared" si="338"/>
        <v>666267</v>
      </c>
      <c r="F183" s="37">
        <f t="shared" si="338"/>
        <v>0</v>
      </c>
      <c r="G183" s="37">
        <f t="shared" si="338"/>
        <v>666267</v>
      </c>
      <c r="H183" s="37">
        <f t="shared" si="338"/>
        <v>672933</v>
      </c>
      <c r="I183" s="37">
        <f t="shared" si="338"/>
        <v>0</v>
      </c>
      <c r="J183" s="37">
        <f t="shared" si="338"/>
        <v>672933</v>
      </c>
      <c r="K183" s="37">
        <f t="shared" si="338"/>
        <v>0</v>
      </c>
      <c r="L183" s="37">
        <f t="shared" si="338"/>
        <v>672933</v>
      </c>
      <c r="M183" s="37">
        <f t="shared" si="338"/>
        <v>698653</v>
      </c>
      <c r="N183" s="37">
        <f t="shared" si="338"/>
        <v>0</v>
      </c>
      <c r="O183" s="37">
        <f t="shared" si="338"/>
        <v>698653</v>
      </c>
      <c r="P183" s="37">
        <f t="shared" si="338"/>
        <v>0</v>
      </c>
      <c r="Q183" s="37">
        <f t="shared" si="338"/>
        <v>698653</v>
      </c>
    </row>
    <row r="184" spans="1:17" s="56" customFormat="1" ht="45" hidden="1" x14ac:dyDescent="0.25">
      <c r="A184" s="54" t="s">
        <v>350</v>
      </c>
      <c r="B184" s="28" t="s">
        <v>351</v>
      </c>
      <c r="C184" s="37">
        <f>C185+C186</f>
        <v>666267</v>
      </c>
      <c r="D184" s="37">
        <f t="shared" ref="D184:Q184" si="339">D185+D186</f>
        <v>0</v>
      </c>
      <c r="E184" s="37">
        <f t="shared" si="339"/>
        <v>666267</v>
      </c>
      <c r="F184" s="37">
        <f t="shared" si="339"/>
        <v>0</v>
      </c>
      <c r="G184" s="37">
        <f t="shared" si="339"/>
        <v>666267</v>
      </c>
      <c r="H184" s="37">
        <f t="shared" si="339"/>
        <v>672933</v>
      </c>
      <c r="I184" s="37">
        <f t="shared" si="339"/>
        <v>0</v>
      </c>
      <c r="J184" s="37">
        <f t="shared" si="339"/>
        <v>672933</v>
      </c>
      <c r="K184" s="37"/>
      <c r="L184" s="37">
        <f t="shared" si="339"/>
        <v>672933</v>
      </c>
      <c r="M184" s="37">
        <f t="shared" si="339"/>
        <v>698653</v>
      </c>
      <c r="N184" s="37">
        <f t="shared" si="339"/>
        <v>0</v>
      </c>
      <c r="O184" s="37">
        <f t="shared" si="339"/>
        <v>698653</v>
      </c>
      <c r="P184" s="37"/>
      <c r="Q184" s="37">
        <f t="shared" si="339"/>
        <v>698653</v>
      </c>
    </row>
    <row r="185" spans="1:17" s="70" customFormat="1" hidden="1" x14ac:dyDescent="0.25">
      <c r="A185" s="66"/>
      <c r="B185" s="67" t="s">
        <v>352</v>
      </c>
      <c r="C185" s="68">
        <v>666267</v>
      </c>
      <c r="D185" s="68"/>
      <c r="E185" s="69">
        <f t="shared" si="319"/>
        <v>666267</v>
      </c>
      <c r="F185" s="68">
        <v>0</v>
      </c>
      <c r="G185" s="69">
        <f t="shared" ref="G185:G192" si="340">E185+F185</f>
        <v>666267</v>
      </c>
      <c r="H185" s="68">
        <v>672933</v>
      </c>
      <c r="I185" s="68"/>
      <c r="J185" s="69">
        <f t="shared" ref="J185:J187" si="341">H185+I185</f>
        <v>672933</v>
      </c>
      <c r="K185" s="68">
        <v>0</v>
      </c>
      <c r="L185" s="26">
        <f t="shared" ref="L185:L186" si="342">J185+K185</f>
        <v>672933</v>
      </c>
      <c r="M185" s="68">
        <v>698653</v>
      </c>
      <c r="N185" s="68"/>
      <c r="O185" s="26">
        <f t="shared" ref="O185:O186" si="343">M185+N185</f>
        <v>698653</v>
      </c>
      <c r="P185" s="68">
        <v>0</v>
      </c>
      <c r="Q185" s="26">
        <f t="shared" ref="Q185:Q186" si="344">O185+P185</f>
        <v>698653</v>
      </c>
    </row>
    <row r="186" spans="1:17" s="70" customFormat="1" hidden="1" x14ac:dyDescent="0.25">
      <c r="A186" s="66"/>
      <c r="B186" s="67" t="s">
        <v>353</v>
      </c>
      <c r="C186" s="68"/>
      <c r="D186" s="68"/>
      <c r="E186" s="69">
        <f t="shared" si="319"/>
        <v>0</v>
      </c>
      <c r="F186" s="68">
        <v>0</v>
      </c>
      <c r="G186" s="69">
        <f t="shared" si="340"/>
        <v>0</v>
      </c>
      <c r="H186" s="68"/>
      <c r="I186" s="68"/>
      <c r="J186" s="69">
        <f t="shared" si="341"/>
        <v>0</v>
      </c>
      <c r="K186" s="68"/>
      <c r="L186" s="26">
        <f t="shared" si="342"/>
        <v>0</v>
      </c>
      <c r="M186" s="68"/>
      <c r="N186" s="68"/>
      <c r="O186" s="26">
        <f t="shared" si="343"/>
        <v>0</v>
      </c>
      <c r="P186" s="68"/>
      <c r="Q186" s="26">
        <f t="shared" si="344"/>
        <v>0</v>
      </c>
    </row>
    <row r="187" spans="1:17" s="55" customFormat="1" hidden="1" x14ac:dyDescent="0.25">
      <c r="A187" s="54" t="s">
        <v>354</v>
      </c>
      <c r="B187" s="33" t="s">
        <v>355</v>
      </c>
      <c r="C187" s="36">
        <f t="shared" ref="C187:M187" si="345">C189</f>
        <v>0</v>
      </c>
      <c r="D187" s="36"/>
      <c r="E187" s="26">
        <f t="shared" si="319"/>
        <v>0</v>
      </c>
      <c r="F187" s="36"/>
      <c r="G187" s="26">
        <f t="shared" si="340"/>
        <v>0</v>
      </c>
      <c r="H187" s="36">
        <f t="shared" si="345"/>
        <v>0</v>
      </c>
      <c r="I187" s="36"/>
      <c r="J187" s="26">
        <f t="shared" si="341"/>
        <v>0</v>
      </c>
      <c r="K187" s="36"/>
      <c r="L187" s="36"/>
      <c r="M187" s="36">
        <f t="shared" si="345"/>
        <v>0</v>
      </c>
      <c r="N187" s="36"/>
      <c r="O187" s="36"/>
      <c r="P187" s="36"/>
      <c r="Q187" s="36"/>
    </row>
    <row r="188" spans="1:17" s="55" customFormat="1" ht="30" hidden="1" x14ac:dyDescent="0.25">
      <c r="A188" s="54" t="s">
        <v>356</v>
      </c>
      <c r="B188" s="28" t="s">
        <v>357</v>
      </c>
      <c r="C188" s="36">
        <f>C189</f>
        <v>0</v>
      </c>
      <c r="D188" s="36"/>
      <c r="E188" s="26">
        <f t="shared" si="319"/>
        <v>0</v>
      </c>
      <c r="F188" s="36"/>
      <c r="G188" s="26">
        <f t="shared" si="340"/>
        <v>0</v>
      </c>
      <c r="H188" s="36">
        <f t="shared" ref="H188:M188" si="346">H189</f>
        <v>0</v>
      </c>
      <c r="I188" s="36"/>
      <c r="J188" s="36"/>
      <c r="K188" s="36"/>
      <c r="L188" s="36"/>
      <c r="M188" s="36">
        <f t="shared" si="346"/>
        <v>0</v>
      </c>
      <c r="N188" s="36"/>
      <c r="O188" s="36"/>
      <c r="P188" s="36"/>
      <c r="Q188" s="36"/>
    </row>
    <row r="189" spans="1:17" s="56" customFormat="1" ht="30" hidden="1" x14ac:dyDescent="0.25">
      <c r="A189" s="54" t="s">
        <v>358</v>
      </c>
      <c r="B189" s="28" t="s">
        <v>357</v>
      </c>
      <c r="C189" s="37">
        <v>0</v>
      </c>
      <c r="D189" s="37"/>
      <c r="E189" s="26">
        <f t="shared" si="319"/>
        <v>0</v>
      </c>
      <c r="F189" s="37"/>
      <c r="G189" s="26">
        <f t="shared" si="340"/>
        <v>0</v>
      </c>
      <c r="H189" s="37">
        <v>0</v>
      </c>
      <c r="I189" s="37"/>
      <c r="J189" s="37"/>
      <c r="K189" s="37"/>
      <c r="L189" s="37"/>
      <c r="M189" s="37">
        <v>0</v>
      </c>
      <c r="N189" s="37"/>
      <c r="O189" s="37"/>
      <c r="P189" s="37"/>
      <c r="Q189" s="37"/>
    </row>
    <row r="190" spans="1:17" s="56" customFormat="1" ht="56.25" customHeight="1" x14ac:dyDescent="0.25">
      <c r="A190" s="40" t="s">
        <v>359</v>
      </c>
      <c r="B190" s="71" t="s">
        <v>360</v>
      </c>
      <c r="C190" s="37"/>
      <c r="D190" s="37">
        <f>D191</f>
        <v>-1000</v>
      </c>
      <c r="E190" s="26">
        <f t="shared" si="319"/>
        <v>-1000</v>
      </c>
      <c r="F190" s="37">
        <f>F191</f>
        <v>-355136.4</v>
      </c>
      <c r="G190" s="26">
        <f t="shared" si="340"/>
        <v>-356136.4</v>
      </c>
      <c r="H190" s="37"/>
      <c r="I190" s="37"/>
      <c r="J190" s="37"/>
      <c r="K190" s="37"/>
      <c r="L190" s="37"/>
      <c r="M190" s="37"/>
      <c r="N190" s="37"/>
      <c r="O190" s="37"/>
      <c r="P190" s="37"/>
      <c r="Q190" s="37"/>
    </row>
    <row r="191" spans="1:17" s="56" customFormat="1" ht="62.25" customHeight="1" x14ac:dyDescent="0.25">
      <c r="A191" s="40" t="s">
        <v>361</v>
      </c>
      <c r="B191" s="72" t="s">
        <v>362</v>
      </c>
      <c r="C191" s="37"/>
      <c r="D191" s="37">
        <f>D192</f>
        <v>-1000</v>
      </c>
      <c r="E191" s="26">
        <f t="shared" si="319"/>
        <v>-1000</v>
      </c>
      <c r="F191" s="37">
        <f>F192</f>
        <v>-355136.4</v>
      </c>
      <c r="G191" s="26">
        <f t="shared" si="340"/>
        <v>-356136.4</v>
      </c>
      <c r="H191" s="37"/>
      <c r="I191" s="37"/>
      <c r="J191" s="37"/>
      <c r="K191" s="37"/>
      <c r="L191" s="37"/>
      <c r="M191" s="37"/>
      <c r="N191" s="37"/>
      <c r="O191" s="37"/>
      <c r="P191" s="37"/>
      <c r="Q191" s="37"/>
    </row>
    <row r="192" spans="1:17" s="56" customFormat="1" ht="75" x14ac:dyDescent="0.25">
      <c r="A192" s="73" t="s">
        <v>363</v>
      </c>
      <c r="B192" s="74" t="s">
        <v>364</v>
      </c>
      <c r="C192" s="37"/>
      <c r="D192" s="37">
        <v>-1000</v>
      </c>
      <c r="E192" s="26">
        <f t="shared" si="319"/>
        <v>-1000</v>
      </c>
      <c r="F192" s="37">
        <v>-355136.4</v>
      </c>
      <c r="G192" s="26">
        <f t="shared" si="340"/>
        <v>-356136.4</v>
      </c>
      <c r="H192" s="37"/>
      <c r="I192" s="37"/>
      <c r="J192" s="37"/>
      <c r="K192" s="37"/>
      <c r="L192" s="37"/>
      <c r="M192" s="37"/>
      <c r="N192" s="37"/>
      <c r="O192" s="37"/>
      <c r="P192" s="37"/>
      <c r="Q192" s="37"/>
    </row>
    <row r="193" spans="1:17" s="56" customFormat="1" x14ac:dyDescent="0.25">
      <c r="A193" s="75"/>
      <c r="B193" s="33" t="s">
        <v>365</v>
      </c>
      <c r="C193" s="36">
        <f t="shared" ref="C193:Q193" si="347">C9+C115</f>
        <v>298692613.02999997</v>
      </c>
      <c r="D193" s="36">
        <f t="shared" si="347"/>
        <v>23928063.379999999</v>
      </c>
      <c r="E193" s="36">
        <f t="shared" si="347"/>
        <v>322620676.41000003</v>
      </c>
      <c r="F193" s="36">
        <f t="shared" si="347"/>
        <v>5552312.25</v>
      </c>
      <c r="G193" s="36">
        <f t="shared" si="347"/>
        <v>326196184.65999997</v>
      </c>
      <c r="H193" s="36">
        <f t="shared" si="347"/>
        <v>276746211.35000002</v>
      </c>
      <c r="I193" s="36">
        <f t="shared" si="347"/>
        <v>0</v>
      </c>
      <c r="J193" s="36">
        <f t="shared" si="347"/>
        <v>276746211.35000002</v>
      </c>
      <c r="K193" s="36">
        <f t="shared" si="347"/>
        <v>0</v>
      </c>
      <c r="L193" s="36">
        <f t="shared" si="347"/>
        <v>276746211.35000002</v>
      </c>
      <c r="M193" s="36">
        <f t="shared" si="347"/>
        <v>258495999.19999999</v>
      </c>
      <c r="N193" s="36">
        <f t="shared" si="347"/>
        <v>0</v>
      </c>
      <c r="O193" s="36">
        <f t="shared" si="347"/>
        <v>258495999.19999999</v>
      </c>
      <c r="P193" s="36">
        <f t="shared" si="347"/>
        <v>0</v>
      </c>
      <c r="Q193" s="36">
        <f t="shared" si="347"/>
        <v>258495999.19999999</v>
      </c>
    </row>
    <row r="194" spans="1:17" hidden="1" x14ac:dyDescent="0.25">
      <c r="D194" s="76">
        <f>D195+D196+D206-D193</f>
        <v>0</v>
      </c>
      <c r="F194" s="76">
        <f>F195+F196+F206-F193</f>
        <v>0</v>
      </c>
    </row>
    <row r="195" spans="1:17" s="78" customFormat="1" ht="14.25" hidden="1" x14ac:dyDescent="0.25">
      <c r="A195" s="77"/>
      <c r="B195" s="78" t="s">
        <v>366</v>
      </c>
      <c r="C195" s="79">
        <f t="shared" ref="C195:Q195" si="348">C9</f>
        <v>60387100</v>
      </c>
      <c r="D195" s="79">
        <f t="shared" si="348"/>
        <v>0</v>
      </c>
      <c r="E195" s="79">
        <f t="shared" si="348"/>
        <v>60387100</v>
      </c>
      <c r="F195" s="79">
        <f t="shared" si="348"/>
        <v>3582800</v>
      </c>
      <c r="G195" s="79">
        <f t="shared" si="348"/>
        <v>61993096</v>
      </c>
      <c r="H195" s="79">
        <f t="shared" si="348"/>
        <v>60533500</v>
      </c>
      <c r="I195" s="79">
        <f t="shared" si="348"/>
        <v>0</v>
      </c>
      <c r="J195" s="79">
        <f t="shared" si="348"/>
        <v>60533500</v>
      </c>
      <c r="K195" s="79">
        <f t="shared" si="348"/>
        <v>0</v>
      </c>
      <c r="L195" s="79">
        <f t="shared" si="348"/>
        <v>60533500</v>
      </c>
      <c r="M195" s="79">
        <f t="shared" si="348"/>
        <v>63677800</v>
      </c>
      <c r="N195" s="79">
        <f t="shared" si="348"/>
        <v>0</v>
      </c>
      <c r="O195" s="79">
        <f t="shared" si="348"/>
        <v>63677800</v>
      </c>
      <c r="P195" s="79">
        <f t="shared" si="348"/>
        <v>0</v>
      </c>
      <c r="Q195" s="79">
        <f t="shared" si="348"/>
        <v>63677800</v>
      </c>
    </row>
    <row r="196" spans="1:17" hidden="1" x14ac:dyDescent="0.25">
      <c r="B196" s="78" t="s">
        <v>367</v>
      </c>
      <c r="C196" s="79">
        <f>C197+C203</f>
        <v>238305513.03</v>
      </c>
      <c r="D196" s="79">
        <f t="shared" ref="D196:Q196" si="349">D197+D203</f>
        <v>23929063.379999999</v>
      </c>
      <c r="E196" s="79">
        <f t="shared" si="349"/>
        <v>262234576.41000003</v>
      </c>
      <c r="F196" s="79">
        <f t="shared" si="349"/>
        <v>2324648.65</v>
      </c>
      <c r="G196" s="79">
        <f t="shared" si="349"/>
        <v>264559225.06</v>
      </c>
      <c r="H196" s="79">
        <f t="shared" si="349"/>
        <v>216212711.34999999</v>
      </c>
      <c r="I196" s="79">
        <f t="shared" si="349"/>
        <v>0</v>
      </c>
      <c r="J196" s="79">
        <f t="shared" si="349"/>
        <v>216212711.34999999</v>
      </c>
      <c r="K196" s="79">
        <f t="shared" si="349"/>
        <v>0</v>
      </c>
      <c r="L196" s="79">
        <f t="shared" si="349"/>
        <v>216212711.34999999</v>
      </c>
      <c r="M196" s="79">
        <f t="shared" si="349"/>
        <v>194818199.19999999</v>
      </c>
      <c r="N196" s="79">
        <f t="shared" si="349"/>
        <v>0</v>
      </c>
      <c r="O196" s="79">
        <f t="shared" si="349"/>
        <v>194818199.19999999</v>
      </c>
      <c r="P196" s="79">
        <f t="shared" si="349"/>
        <v>0</v>
      </c>
      <c r="Q196" s="79">
        <f t="shared" si="349"/>
        <v>194818199.19999999</v>
      </c>
    </row>
    <row r="197" spans="1:17" s="78" customFormat="1" ht="14.25" hidden="1" x14ac:dyDescent="0.25">
      <c r="A197" s="77"/>
      <c r="B197" s="78" t="s">
        <v>368</v>
      </c>
      <c r="C197" s="79">
        <f>C198+C199+C200+C201+C202</f>
        <v>231748346.03</v>
      </c>
      <c r="D197" s="79">
        <f t="shared" ref="D197:Q197" si="350">D198+D199+D200+D201+D202</f>
        <v>23929063.379999999</v>
      </c>
      <c r="E197" s="79">
        <f t="shared" si="350"/>
        <v>255677409.41000003</v>
      </c>
      <c r="F197" s="79">
        <f t="shared" si="350"/>
        <v>2397895.31</v>
      </c>
      <c r="G197" s="79">
        <f t="shared" si="350"/>
        <v>258075304.72</v>
      </c>
      <c r="H197" s="79">
        <f t="shared" si="350"/>
        <v>209648878.34999999</v>
      </c>
      <c r="I197" s="79">
        <f t="shared" si="350"/>
        <v>0</v>
      </c>
      <c r="J197" s="79">
        <f t="shared" si="350"/>
        <v>209648878.34999999</v>
      </c>
      <c r="K197" s="79">
        <f t="shared" si="350"/>
        <v>0</v>
      </c>
      <c r="L197" s="79">
        <f t="shared" si="350"/>
        <v>209648878.34999999</v>
      </c>
      <c r="M197" s="79">
        <f t="shared" si="350"/>
        <v>188228646.19999999</v>
      </c>
      <c r="N197" s="79">
        <f t="shared" si="350"/>
        <v>0</v>
      </c>
      <c r="O197" s="79">
        <f t="shared" si="350"/>
        <v>188228646.19999999</v>
      </c>
      <c r="P197" s="79">
        <f t="shared" si="350"/>
        <v>0</v>
      </c>
      <c r="Q197" s="79">
        <f t="shared" si="350"/>
        <v>188228646.19999999</v>
      </c>
    </row>
    <row r="198" spans="1:17" hidden="1" x14ac:dyDescent="0.25">
      <c r="B198" s="16" t="s">
        <v>369</v>
      </c>
      <c r="C198" s="76">
        <f>C118+C120</f>
        <v>66002700</v>
      </c>
      <c r="D198" s="76">
        <f t="shared" ref="D198:Q198" si="351">D118+D120</f>
        <v>10000000</v>
      </c>
      <c r="E198" s="76">
        <f t="shared" si="351"/>
        <v>76002700</v>
      </c>
      <c r="F198" s="76">
        <f t="shared" si="351"/>
        <v>0</v>
      </c>
      <c r="G198" s="76">
        <f t="shared" si="351"/>
        <v>76002700</v>
      </c>
      <c r="H198" s="76">
        <f t="shared" si="351"/>
        <v>64749000</v>
      </c>
      <c r="I198" s="76">
        <f t="shared" si="351"/>
        <v>0</v>
      </c>
      <c r="J198" s="76">
        <f t="shared" si="351"/>
        <v>64749000</v>
      </c>
      <c r="K198" s="76">
        <f t="shared" si="351"/>
        <v>0</v>
      </c>
      <c r="L198" s="76">
        <f t="shared" si="351"/>
        <v>64749000</v>
      </c>
      <c r="M198" s="76">
        <f t="shared" si="351"/>
        <v>41694000</v>
      </c>
      <c r="N198" s="76">
        <f t="shared" si="351"/>
        <v>0</v>
      </c>
      <c r="O198" s="76">
        <f t="shared" si="351"/>
        <v>41694000</v>
      </c>
      <c r="P198" s="76">
        <f t="shared" si="351"/>
        <v>0</v>
      </c>
      <c r="Q198" s="76">
        <f t="shared" si="351"/>
        <v>41694000</v>
      </c>
    </row>
    <row r="199" spans="1:17" hidden="1" x14ac:dyDescent="0.25">
      <c r="B199" s="16" t="s">
        <v>370</v>
      </c>
      <c r="C199" s="76">
        <f>C122</f>
        <v>0</v>
      </c>
      <c r="D199" s="76">
        <f t="shared" ref="D199:Q199" si="352">D122</f>
        <v>0</v>
      </c>
      <c r="E199" s="76">
        <f t="shared" si="352"/>
        <v>0</v>
      </c>
      <c r="F199" s="76">
        <f t="shared" si="352"/>
        <v>780000</v>
      </c>
      <c r="G199" s="76">
        <f t="shared" si="352"/>
        <v>780000</v>
      </c>
      <c r="H199" s="76">
        <f t="shared" si="352"/>
        <v>0</v>
      </c>
      <c r="I199" s="76">
        <f t="shared" si="352"/>
        <v>0</v>
      </c>
      <c r="J199" s="76">
        <f t="shared" si="352"/>
        <v>0</v>
      </c>
      <c r="K199" s="76">
        <f t="shared" si="352"/>
        <v>0</v>
      </c>
      <c r="L199" s="76">
        <f t="shared" si="352"/>
        <v>0</v>
      </c>
      <c r="M199" s="76">
        <f t="shared" si="352"/>
        <v>0</v>
      </c>
      <c r="N199" s="76">
        <f t="shared" si="352"/>
        <v>0</v>
      </c>
      <c r="O199" s="76">
        <f t="shared" si="352"/>
        <v>0</v>
      </c>
      <c r="P199" s="76">
        <f t="shared" si="352"/>
        <v>0</v>
      </c>
      <c r="Q199" s="76">
        <f t="shared" si="352"/>
        <v>0</v>
      </c>
    </row>
    <row r="200" spans="1:17" hidden="1" x14ac:dyDescent="0.25">
      <c r="B200" s="16" t="s">
        <v>371</v>
      </c>
      <c r="C200" s="76">
        <f t="shared" ref="C200:Q200" si="353">C124</f>
        <v>43064020.399999999</v>
      </c>
      <c r="D200" s="76">
        <f t="shared" si="353"/>
        <v>5635022.5</v>
      </c>
      <c r="E200" s="76">
        <f t="shared" si="353"/>
        <v>48699042.899999999</v>
      </c>
      <c r="F200" s="76">
        <f t="shared" si="353"/>
        <v>-16505.689999999999</v>
      </c>
      <c r="G200" s="76">
        <f t="shared" si="353"/>
        <v>48682537.209999993</v>
      </c>
      <c r="H200" s="76">
        <f t="shared" si="353"/>
        <v>23018408</v>
      </c>
      <c r="I200" s="76">
        <f t="shared" si="353"/>
        <v>0</v>
      </c>
      <c r="J200" s="76">
        <f t="shared" si="353"/>
        <v>23018408</v>
      </c>
      <c r="K200" s="76">
        <f t="shared" si="353"/>
        <v>0</v>
      </c>
      <c r="L200" s="76">
        <f t="shared" si="353"/>
        <v>23018408</v>
      </c>
      <c r="M200" s="76">
        <f t="shared" si="353"/>
        <v>24752335</v>
      </c>
      <c r="N200" s="76">
        <f t="shared" si="353"/>
        <v>0</v>
      </c>
      <c r="O200" s="76">
        <f t="shared" si="353"/>
        <v>24752335</v>
      </c>
      <c r="P200" s="76">
        <f t="shared" si="353"/>
        <v>0</v>
      </c>
      <c r="Q200" s="76">
        <f t="shared" si="353"/>
        <v>24752335</v>
      </c>
    </row>
    <row r="201" spans="1:17" hidden="1" x14ac:dyDescent="0.25">
      <c r="B201" s="16" t="s">
        <v>372</v>
      </c>
      <c r="C201" s="76">
        <f>C153</f>
        <v>114791505.63</v>
      </c>
      <c r="D201" s="76">
        <f t="shared" ref="D201:Q201" si="354">D153</f>
        <v>8294040.8799999999</v>
      </c>
      <c r="E201" s="76">
        <f t="shared" si="354"/>
        <v>123085546.51000001</v>
      </c>
      <c r="F201" s="76">
        <f t="shared" si="354"/>
        <v>2034401</v>
      </c>
      <c r="G201" s="76">
        <f t="shared" si="354"/>
        <v>125119947.51000001</v>
      </c>
      <c r="H201" s="76">
        <f t="shared" si="354"/>
        <v>113991350.34999999</v>
      </c>
      <c r="I201" s="76">
        <f t="shared" si="354"/>
        <v>0</v>
      </c>
      <c r="J201" s="76">
        <f t="shared" si="354"/>
        <v>113991350.34999999</v>
      </c>
      <c r="K201" s="76">
        <f t="shared" si="354"/>
        <v>0</v>
      </c>
      <c r="L201" s="76">
        <f t="shared" si="354"/>
        <v>113991350.34999999</v>
      </c>
      <c r="M201" s="76">
        <f t="shared" si="354"/>
        <v>113892191.2</v>
      </c>
      <c r="N201" s="76">
        <f t="shared" si="354"/>
        <v>0</v>
      </c>
      <c r="O201" s="76">
        <f t="shared" si="354"/>
        <v>113892191.2</v>
      </c>
      <c r="P201" s="76">
        <f t="shared" si="354"/>
        <v>0</v>
      </c>
      <c r="Q201" s="76">
        <f t="shared" si="354"/>
        <v>113892191.2</v>
      </c>
    </row>
    <row r="202" spans="1:17" hidden="1" x14ac:dyDescent="0.25">
      <c r="B202" s="16" t="s">
        <v>373</v>
      </c>
      <c r="C202" s="76">
        <f>C181+C186</f>
        <v>7890120</v>
      </c>
      <c r="D202" s="76">
        <f t="shared" ref="D202:Q202" si="355">D181+D186</f>
        <v>0</v>
      </c>
      <c r="E202" s="76">
        <f t="shared" si="355"/>
        <v>7890120</v>
      </c>
      <c r="F202" s="76">
        <f t="shared" si="355"/>
        <v>-400000</v>
      </c>
      <c r="G202" s="76">
        <f t="shared" si="355"/>
        <v>7490120</v>
      </c>
      <c r="H202" s="76">
        <f t="shared" si="355"/>
        <v>7890120</v>
      </c>
      <c r="I202" s="76">
        <f t="shared" si="355"/>
        <v>0</v>
      </c>
      <c r="J202" s="76">
        <f t="shared" si="355"/>
        <v>7890120</v>
      </c>
      <c r="K202" s="76">
        <f t="shared" si="355"/>
        <v>0</v>
      </c>
      <c r="L202" s="76">
        <f t="shared" si="355"/>
        <v>7890120</v>
      </c>
      <c r="M202" s="76">
        <f t="shared" si="355"/>
        <v>7890120</v>
      </c>
      <c r="N202" s="76">
        <f t="shared" si="355"/>
        <v>0</v>
      </c>
      <c r="O202" s="76">
        <f t="shared" si="355"/>
        <v>7890120</v>
      </c>
      <c r="P202" s="76">
        <f t="shared" si="355"/>
        <v>0</v>
      </c>
      <c r="Q202" s="76">
        <f t="shared" si="355"/>
        <v>7890120</v>
      </c>
    </row>
    <row r="203" spans="1:17" s="78" customFormat="1" ht="14.25" hidden="1" x14ac:dyDescent="0.25">
      <c r="A203" s="77"/>
      <c r="B203" s="78" t="s">
        <v>374</v>
      </c>
      <c r="C203" s="79">
        <f>C204+C205</f>
        <v>6557167</v>
      </c>
      <c r="D203" s="79">
        <f t="shared" ref="D203:Q203" si="356">D204+D205</f>
        <v>0</v>
      </c>
      <c r="E203" s="79">
        <f t="shared" si="356"/>
        <v>6557167</v>
      </c>
      <c r="F203" s="79">
        <f t="shared" si="356"/>
        <v>-73246.66</v>
      </c>
      <c r="G203" s="79">
        <f t="shared" si="356"/>
        <v>6483920.3399999999</v>
      </c>
      <c r="H203" s="79">
        <f t="shared" si="356"/>
        <v>6563833</v>
      </c>
      <c r="I203" s="79">
        <f t="shared" si="356"/>
        <v>0</v>
      </c>
      <c r="J203" s="79">
        <f t="shared" si="356"/>
        <v>6563833</v>
      </c>
      <c r="K203" s="79">
        <f t="shared" si="356"/>
        <v>0</v>
      </c>
      <c r="L203" s="79">
        <f t="shared" si="356"/>
        <v>6563833</v>
      </c>
      <c r="M203" s="79">
        <f t="shared" si="356"/>
        <v>6589553</v>
      </c>
      <c r="N203" s="79">
        <f t="shared" si="356"/>
        <v>0</v>
      </c>
      <c r="O203" s="79">
        <f t="shared" si="356"/>
        <v>6589553</v>
      </c>
      <c r="P203" s="79">
        <f t="shared" si="356"/>
        <v>0</v>
      </c>
      <c r="Q203" s="79">
        <f t="shared" si="356"/>
        <v>6589553</v>
      </c>
    </row>
    <row r="204" spans="1:17" hidden="1" x14ac:dyDescent="0.25">
      <c r="B204" s="16" t="s">
        <v>375</v>
      </c>
      <c r="C204" s="76">
        <f>C178</f>
        <v>5890900</v>
      </c>
      <c r="D204" s="76">
        <f t="shared" ref="D204:Q204" si="357">D178</f>
        <v>0</v>
      </c>
      <c r="E204" s="76">
        <f t="shared" si="357"/>
        <v>5890900</v>
      </c>
      <c r="F204" s="76">
        <f t="shared" si="357"/>
        <v>-73246.66</v>
      </c>
      <c r="G204" s="76">
        <f t="shared" si="357"/>
        <v>5817653.3399999999</v>
      </c>
      <c r="H204" s="76">
        <f t="shared" si="357"/>
        <v>5890900</v>
      </c>
      <c r="I204" s="76">
        <f t="shared" si="357"/>
        <v>0</v>
      </c>
      <c r="J204" s="76">
        <f t="shared" si="357"/>
        <v>5890900</v>
      </c>
      <c r="K204" s="76">
        <f t="shared" si="357"/>
        <v>0</v>
      </c>
      <c r="L204" s="76">
        <f t="shared" si="357"/>
        <v>5890900</v>
      </c>
      <c r="M204" s="76">
        <f t="shared" si="357"/>
        <v>5890900</v>
      </c>
      <c r="N204" s="76">
        <f t="shared" si="357"/>
        <v>0</v>
      </c>
      <c r="O204" s="76">
        <f t="shared" si="357"/>
        <v>5890900</v>
      </c>
      <c r="P204" s="76">
        <f t="shared" si="357"/>
        <v>0</v>
      </c>
      <c r="Q204" s="76">
        <f t="shared" si="357"/>
        <v>5890900</v>
      </c>
    </row>
    <row r="205" spans="1:17" hidden="1" x14ac:dyDescent="0.25">
      <c r="B205" s="16" t="s">
        <v>352</v>
      </c>
      <c r="C205" s="76">
        <f>C185</f>
        <v>666267</v>
      </c>
      <c r="D205" s="76">
        <f t="shared" ref="D205:Q205" si="358">D185</f>
        <v>0</v>
      </c>
      <c r="E205" s="76">
        <f t="shared" si="358"/>
        <v>666267</v>
      </c>
      <c r="F205" s="76">
        <f t="shared" si="358"/>
        <v>0</v>
      </c>
      <c r="G205" s="76">
        <f t="shared" si="358"/>
        <v>666267</v>
      </c>
      <c r="H205" s="76">
        <f t="shared" si="358"/>
        <v>672933</v>
      </c>
      <c r="I205" s="76">
        <f t="shared" si="358"/>
        <v>0</v>
      </c>
      <c r="J205" s="76">
        <f t="shared" si="358"/>
        <v>672933</v>
      </c>
      <c r="K205" s="76">
        <f t="shared" si="358"/>
        <v>0</v>
      </c>
      <c r="L205" s="76">
        <f t="shared" si="358"/>
        <v>672933</v>
      </c>
      <c r="M205" s="76">
        <f t="shared" si="358"/>
        <v>698653</v>
      </c>
      <c r="N205" s="76">
        <f t="shared" si="358"/>
        <v>0</v>
      </c>
      <c r="O205" s="76">
        <f t="shared" si="358"/>
        <v>698653</v>
      </c>
      <c r="P205" s="76">
        <f t="shared" si="358"/>
        <v>0</v>
      </c>
      <c r="Q205" s="76">
        <f t="shared" si="358"/>
        <v>698653</v>
      </c>
    </row>
    <row r="206" spans="1:17" s="78" customFormat="1" ht="14.25" hidden="1" x14ac:dyDescent="0.25">
      <c r="A206" s="77"/>
      <c r="B206" s="78" t="s">
        <v>376</v>
      </c>
      <c r="C206" s="79">
        <f>C192</f>
        <v>0</v>
      </c>
      <c r="D206" s="79">
        <f t="shared" ref="D206:Q206" si="359">D192</f>
        <v>-1000</v>
      </c>
      <c r="E206" s="79">
        <f t="shared" si="359"/>
        <v>-1000</v>
      </c>
      <c r="F206" s="79">
        <f t="shared" si="359"/>
        <v>-355136.4</v>
      </c>
      <c r="G206" s="79">
        <f t="shared" si="359"/>
        <v>-356136.4</v>
      </c>
      <c r="H206" s="79">
        <f t="shared" si="359"/>
        <v>0</v>
      </c>
      <c r="I206" s="79">
        <f t="shared" si="359"/>
        <v>0</v>
      </c>
      <c r="J206" s="79">
        <f t="shared" si="359"/>
        <v>0</v>
      </c>
      <c r="K206" s="79">
        <f t="shared" si="359"/>
        <v>0</v>
      </c>
      <c r="L206" s="79">
        <f t="shared" si="359"/>
        <v>0</v>
      </c>
      <c r="M206" s="79">
        <f t="shared" si="359"/>
        <v>0</v>
      </c>
      <c r="N206" s="79">
        <f t="shared" si="359"/>
        <v>0</v>
      </c>
      <c r="O206" s="79">
        <f t="shared" si="359"/>
        <v>0</v>
      </c>
      <c r="P206" s="79">
        <f t="shared" si="359"/>
        <v>0</v>
      </c>
      <c r="Q206" s="79">
        <f t="shared" si="359"/>
        <v>0</v>
      </c>
    </row>
    <row r="207" spans="1:17" hidden="1" x14ac:dyDescent="0.25"/>
    <row r="208" spans="1:17" hidden="1" x14ac:dyDescent="0.25">
      <c r="C208" s="76">
        <f>C195+C198</f>
        <v>126389800</v>
      </c>
      <c r="D208" s="76">
        <f t="shared" ref="D208:Q208" si="360">D195+D198</f>
        <v>10000000</v>
      </c>
      <c r="E208" s="76">
        <f t="shared" si="360"/>
        <v>136389800</v>
      </c>
      <c r="F208" s="76">
        <f t="shared" si="360"/>
        <v>3582800</v>
      </c>
      <c r="G208" s="76">
        <f t="shared" si="360"/>
        <v>137995796</v>
      </c>
      <c r="H208" s="76">
        <f t="shared" si="360"/>
        <v>125282500</v>
      </c>
      <c r="I208" s="76">
        <f t="shared" si="360"/>
        <v>0</v>
      </c>
      <c r="J208" s="76">
        <f t="shared" si="360"/>
        <v>125282500</v>
      </c>
      <c r="K208" s="76">
        <f t="shared" si="360"/>
        <v>0</v>
      </c>
      <c r="L208" s="76">
        <f t="shared" si="360"/>
        <v>125282500</v>
      </c>
      <c r="M208" s="76">
        <f t="shared" si="360"/>
        <v>105371800</v>
      </c>
      <c r="N208" s="76">
        <f t="shared" si="360"/>
        <v>0</v>
      </c>
      <c r="O208" s="76">
        <f t="shared" si="360"/>
        <v>105371800</v>
      </c>
      <c r="P208" s="76">
        <f t="shared" si="360"/>
        <v>0</v>
      </c>
      <c r="Q208" s="76">
        <f t="shared" si="360"/>
        <v>105371800</v>
      </c>
    </row>
    <row r="210" spans="6:6" x14ac:dyDescent="0.25">
      <c r="F210" s="76"/>
    </row>
  </sheetData>
  <mergeCells count="4">
    <mergeCell ref="F1:P1"/>
    <mergeCell ref="F2:P2"/>
    <mergeCell ref="C4:P4"/>
    <mergeCell ref="A5:P5"/>
  </mergeCells>
  <pageMargins left="0.59055118110236227" right="0.47244094488188981" top="0.47244094488188981" bottom="0.5118110236220472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 </vt:lpstr>
      <vt:lpstr>'1.Дох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2023-12-26T09:36:59Z</dcterms:created>
  <dcterms:modified xsi:type="dcterms:W3CDTF">2023-12-26T09:52:44Z</dcterms:modified>
</cp:coreProperties>
</file>