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bookViews>
    <workbookView xWindow="-15" yWindow="3060" windowWidth="2520" windowHeight="1875" tabRatio="690"/>
  </bookViews>
  <sheets>
    <sheet name="data" sheetId="27" r:id="rId1"/>
  </sheets>
  <definedNames>
    <definedName name="_xlnm._FilterDatabase" localSheetId="0" hidden="1">data!$A$6:$K$6</definedName>
    <definedName name="_xlnm.Print_Titles" localSheetId="0">data!$5:$5</definedName>
    <definedName name="_xlnm.Print_Area" localSheetId="0">data!$A$1:$K$27</definedName>
  </definedNames>
  <calcPr calcId="145621" calcOnSave="0"/>
</workbook>
</file>

<file path=xl/calcChain.xml><?xml version="1.0" encoding="utf-8"?>
<calcChain xmlns="http://schemas.openxmlformats.org/spreadsheetml/2006/main">
  <c r="G22" i="27" l="1"/>
  <c r="K18" i="27" l="1"/>
  <c r="I18" i="27"/>
  <c r="G18" i="27"/>
  <c r="C7" i="27" l="1"/>
  <c r="K26" i="27" l="1"/>
  <c r="I26" i="27"/>
  <c r="G26" i="27"/>
  <c r="E26" i="27"/>
  <c r="K25" i="27" l="1"/>
  <c r="I25" i="27"/>
  <c r="G25" i="27"/>
  <c r="E25" i="27"/>
  <c r="G17" i="27" l="1"/>
  <c r="I11" i="27"/>
  <c r="J20" i="27" l="1"/>
  <c r="J19" i="27" s="1"/>
  <c r="H20" i="27"/>
  <c r="H19" i="27" s="1"/>
  <c r="K19" i="27" l="1"/>
  <c r="F20" i="27"/>
  <c r="D20" i="27"/>
  <c r="D19" i="27" s="1"/>
  <c r="D27" i="27" s="1"/>
  <c r="F19" i="27" l="1"/>
  <c r="I19" i="27" s="1"/>
  <c r="C20" i="27"/>
  <c r="C19" i="27" s="1"/>
  <c r="C27" i="27" s="1"/>
  <c r="J7" i="27"/>
  <c r="J27" i="27" s="1"/>
  <c r="H7" i="27"/>
  <c r="H27" i="27" s="1"/>
  <c r="F7" i="27"/>
  <c r="D7" i="27"/>
  <c r="G19" i="27" l="1"/>
  <c r="F27" i="27"/>
  <c r="K7" i="27"/>
  <c r="I7" i="27"/>
  <c r="E7" i="27"/>
  <c r="G7" i="27"/>
  <c r="K24" i="27"/>
  <c r="K23" i="27"/>
  <c r="K22" i="27"/>
  <c r="K21" i="27"/>
  <c r="K20" i="27"/>
  <c r="K17" i="27"/>
  <c r="K16" i="27"/>
  <c r="K15" i="27"/>
  <c r="K14" i="27"/>
  <c r="K13" i="27"/>
  <c r="K12" i="27"/>
  <c r="K11" i="27"/>
  <c r="K10" i="27"/>
  <c r="K9" i="27"/>
  <c r="K8" i="27"/>
  <c r="I24" i="27"/>
  <c r="I23" i="27"/>
  <c r="I22" i="27"/>
  <c r="I21" i="27"/>
  <c r="I20" i="27"/>
  <c r="I17" i="27"/>
  <c r="I16" i="27"/>
  <c r="I15" i="27"/>
  <c r="I14" i="27"/>
  <c r="I13" i="27"/>
  <c r="I12" i="27"/>
  <c r="I10" i="27"/>
  <c r="I9" i="27"/>
  <c r="I8" i="27"/>
  <c r="G24" i="27"/>
  <c r="G23" i="27"/>
  <c r="G21" i="27"/>
  <c r="G20" i="27"/>
  <c r="G16" i="27"/>
  <c r="G15" i="27"/>
  <c r="G14" i="27"/>
  <c r="G13" i="27"/>
  <c r="G12" i="27"/>
  <c r="G11" i="27"/>
  <c r="G10" i="27"/>
  <c r="G9" i="27"/>
  <c r="G8" i="27"/>
  <c r="E24" i="27"/>
  <c r="E23" i="27"/>
  <c r="E22" i="27"/>
  <c r="E21" i="27"/>
  <c r="E20" i="27"/>
  <c r="E17" i="27"/>
  <c r="E16" i="27"/>
  <c r="E15" i="27"/>
  <c r="E14" i="27"/>
  <c r="E13" i="27"/>
  <c r="E12" i="27"/>
  <c r="E11" i="27"/>
  <c r="E10" i="27"/>
  <c r="E9" i="27"/>
  <c r="E8" i="27"/>
  <c r="E19" i="27" l="1"/>
  <c r="G27" i="27"/>
  <c r="E27" i="27"/>
  <c r="I27" i="27" l="1"/>
  <c r="K27" i="27"/>
</calcChain>
</file>

<file path=xl/sharedStrings.xml><?xml version="1.0" encoding="utf-8"?>
<sst xmlns="http://schemas.openxmlformats.org/spreadsheetml/2006/main" count="55" uniqueCount="55">
  <si>
    <t>ДОХОДЫ ОТ ОКАЗАНИЯ ПЛАТНЫХ УСЛУГ И КОМПЕНСАЦИИ ЗАТРАТ ГОСУДАРСТВА</t>
  </si>
  <si>
    <t>1 00 00000 00 0000 000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</si>
  <si>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</si>
  <si>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</si>
  <si>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</si>
  <si>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Наименование </t>
  </si>
  <si>
    <t xml:space="preserve">Код бюджетной классификации </t>
  </si>
  <si>
    <t>ГОСУДАРСТВЕННАЯ ПОШЛИНА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</si>
  <si>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</si>
  <si>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</si>
  <si>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</si>
  <si>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</si>
  <si>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1 01 00000 00 0000 000</t>
  </si>
  <si>
    <t>1 03 00000 00 0000 000</t>
  </si>
  <si>
    <t>1 05 00000 00 0000 000</t>
  </si>
  <si>
    <t>1 08 00000 00 0000 000</t>
  </si>
  <si>
    <t>1 11 00000 00 0000 000</t>
  </si>
  <si>
    <t>1 12 00000 00 0000 000</t>
  </si>
  <si>
    <t>1 13 00000 00 0000 000</t>
  </si>
  <si>
    <t>1 14 00000 00 0000 000</t>
  </si>
  <si>
    <t>1 16 00000 00 0000 000</t>
  </si>
  <si>
    <t xml:space="preserve">НАЛОГОВЫЕ И НЕНАЛОГОВЫЕ ДОХОДЫ                                 </t>
  </si>
  <si>
    <t>1 09 00000 00 0000 000</t>
  </si>
  <si>
    <t>ЗАДОЛЖЕННОСТЬ И ПЕРЕРАСЧЕТЫ ПО ОТМЕНЕННЫМ НАЛОГАМ, СБОРАМ И ИНЫМ ОБЯЗАТЕЛЬНЫМ ПЛАТЕЖАМ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</si>
  <si>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</si>
  <si>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</si>
  <si>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</si>
  <si>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</si>
  <si>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</si>
  <si>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бюджетной системы Российской Федерации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</si>
  <si>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</si>
  <si>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</si>
  <si>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</si>
  <si>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</si>
  <si>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ИТОГО:</t>
  </si>
  <si>
    <t xml:space="preserve"> рублей</t>
  </si>
  <si>
    <t>Прочие безвозмездные поступления</t>
  </si>
  <si>
    <t>2 07 00000 00 0000 000</t>
  </si>
  <si>
    <t>2 00 00000 00 0000 000</t>
  </si>
  <si>
    <t xml:space="preserve">БЕЗВОЗМЕЗДНЫЕ ПОСТУПЛЕНИЯ </t>
  </si>
  <si>
    <t>219 00000 00 0000 000</t>
  </si>
  <si>
    <t>Возврат остатков субсидий, субвенций и инных межбюджетных трансфертов, имеющих целевое назначение, прошлых лет</t>
  </si>
  <si>
    <t>Темп 2023/2022</t>
  </si>
  <si>
    <t>ПРОЧИЕ НЕНАЛОГОВЫЕ ДОХОДЫ</t>
  </si>
  <si>
    <t>117 00000 00 0000 000</t>
  </si>
  <si>
    <t>2024 год</t>
  </si>
  <si>
    <t>Темп 2024/2023</t>
  </si>
  <si>
    <t>2025 год</t>
  </si>
  <si>
    <t>Темп 2025/2024</t>
  </si>
  <si>
    <t>%</t>
  </si>
  <si>
    <t>Сведения о доходах районного бюджета на 2024 год и на плановый период 2025 и 2026 годов в сравнении с ожидаемым исполнением за 2023 год и отчетом за 2022 год</t>
  </si>
  <si>
    <t>2022 год факт</t>
  </si>
  <si>
    <t>2023 год оценка</t>
  </si>
  <si>
    <t>2026 год</t>
  </si>
  <si>
    <t>Темп 2026/2025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</si>
</sst>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4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5" fillId="0" borderId="3">
      <alignment horizontal="left" wrapText="1" indent="2"/>
    </xf>
    <xf numFmtId="4" fontId="5" fillId="0" borderId="2">
      <alignment horizontal="right"/>
    </xf>
    <xf numFmtId="9" fontId="1" fillId="0" borderId="0" applyFont="0" applyFill="0" applyBorder="0" applyAlignment="0" applyProtection="0"/>
    <xf numFmtId="4" fontId="7" fillId="0" borderId="7">
      <alignment horizontal="right" shrinkToFit="1"/>
    </xf>
  </cellStyleXfs>
  <cellXfs count="32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quotePrefix="1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165" fontId="8" fillId="0" borderId="1" xfId="3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165" fontId="6" fillId="0" borderId="1" xfId="3" applyNumberFormat="1" applyFont="1" applyFill="1" applyBorder="1" applyAlignment="1">
      <alignment horizontal="center" vertical="center"/>
    </xf>
    <xf numFmtId="165" fontId="6" fillId="0" borderId="1" xfId="3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65" fontId="8" fillId="0" borderId="1" xfId="3" applyNumberFormat="1" applyFont="1" applyFill="1" applyBorder="1" applyAlignment="1">
      <alignment horizontal="center" vertical="center" wrapText="1"/>
    </xf>
    <xf numFmtId="4" fontId="6" fillId="0" borderId="1" xfId="0" quotePrefix="1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6" fillId="2" borderId="1" xfId="0" quotePrefix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5">
    <cellStyle name="xl34" xfId="1"/>
    <cellStyle name="xl45" xfId="4"/>
    <cellStyle name="xl58" xfId="2"/>
    <cellStyle name="Обычный" xfId="0" builtinId="0"/>
    <cellStyle name="Процентный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30"/>
  <sheetViews>
    <sheetView tabSelected="1" view="pageBreakPreview" topLeftCell="B1" zoomScale="85" zoomScaleNormal="85" zoomScaleSheetLayoutView="85" workbookViewId="0">
      <pane ySplit="5" topLeftCell="A6" activePane="bottomLeft" state="frozen"/>
      <selection pane="bottomLeft" activeCell="D26" sqref="D26"/>
    </sheetView>
  </sheetViews>
  <sheetFormatPr defaultRowHeight="15.75" x14ac:dyDescent="0.2"/>
  <cols>
    <col min="1" max="1" width="25" style="1" customWidth="1"/>
    <col min="2" max="2" width="54.85546875" style="1" customWidth="1"/>
    <col min="3" max="4" width="20.7109375" style="4" customWidth="1"/>
    <col min="5" max="5" width="14.42578125" style="1" customWidth="1"/>
    <col min="6" max="6" width="20.7109375" style="4" customWidth="1"/>
    <col min="7" max="7" width="12.28515625" style="4" customWidth="1"/>
    <col min="8" max="8" width="17.7109375" style="4" customWidth="1"/>
    <col min="9" max="9" width="11.5703125" style="4" customWidth="1"/>
    <col min="10" max="10" width="17.5703125" style="4" customWidth="1"/>
    <col min="11" max="11" width="11.7109375" style="1" customWidth="1"/>
    <col min="12" max="13" width="14.42578125" style="1" customWidth="1"/>
    <col min="14" max="14" width="14" style="1" customWidth="1"/>
    <col min="15" max="16384" width="9.140625" style="1"/>
  </cols>
  <sheetData>
    <row r="1" spans="1:11" ht="15.75" customHeight="1" x14ac:dyDescent="0.2">
      <c r="A1" s="28" t="s">
        <v>50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4.2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9.75" customHeight="1" x14ac:dyDescent="0.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24" customHeight="1" x14ac:dyDescent="0.2">
      <c r="B4" s="2"/>
      <c r="C4" s="12"/>
      <c r="D4" s="12"/>
      <c r="E4" s="2"/>
      <c r="F4" s="7"/>
      <c r="G4" s="7"/>
      <c r="H4" s="7"/>
      <c r="I4" s="7"/>
      <c r="J4" s="29" t="s">
        <v>35</v>
      </c>
      <c r="K4" s="29"/>
    </row>
    <row r="5" spans="1:11" ht="39.75" customHeight="1" x14ac:dyDescent="0.2">
      <c r="A5" s="8" t="s">
        <v>6</v>
      </c>
      <c r="B5" s="8" t="s">
        <v>5</v>
      </c>
      <c r="C5" s="5" t="s">
        <v>51</v>
      </c>
      <c r="D5" s="5" t="s">
        <v>52</v>
      </c>
      <c r="E5" s="8" t="s">
        <v>42</v>
      </c>
      <c r="F5" s="5" t="s">
        <v>45</v>
      </c>
      <c r="G5" s="8" t="s">
        <v>46</v>
      </c>
      <c r="H5" s="5" t="s">
        <v>47</v>
      </c>
      <c r="I5" s="8" t="s">
        <v>48</v>
      </c>
      <c r="J5" s="5" t="s">
        <v>53</v>
      </c>
      <c r="K5" s="8" t="s">
        <v>54</v>
      </c>
    </row>
    <row r="6" spans="1:11" ht="21.75" customHeight="1" x14ac:dyDescent="0.2">
      <c r="A6" s="8">
        <v>1</v>
      </c>
      <c r="B6" s="8">
        <v>2</v>
      </c>
      <c r="C6" s="5">
        <v>3</v>
      </c>
      <c r="D6" s="5">
        <v>4</v>
      </c>
      <c r="E6" s="8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</row>
    <row r="7" spans="1:11" s="2" customFormat="1" ht="42" customHeight="1" x14ac:dyDescent="0.2">
      <c r="A7" s="13" t="s">
        <v>1</v>
      </c>
      <c r="B7" s="13" t="s">
        <v>21</v>
      </c>
      <c r="C7" s="16">
        <f>C8+C9+C10+C11+C13+C14+C15+C16+C17+C12+C18</f>
        <v>84583770.540000007</v>
      </c>
      <c r="D7" s="24">
        <f>D8+D9+D10+D11+D13+D14+D15+D16+D17+D12</f>
        <v>95818000</v>
      </c>
      <c r="E7" s="17">
        <f>IFERROR(D7/C7,"-")</f>
        <v>1.1328177898464256</v>
      </c>
      <c r="F7" s="16">
        <f>F8+F9+F10+F11+F13+F14+F15+F16+F17</f>
        <v>96637400</v>
      </c>
      <c r="G7" s="17">
        <f>IFERROR(F7/D7,"-")</f>
        <v>1.0085516291302261</v>
      </c>
      <c r="H7" s="16">
        <f>H8+H9+H10 +H11+H13+H14+H15+H16 +H17</f>
        <v>103411800</v>
      </c>
      <c r="I7" s="17">
        <f>IFERROR(H7/F7,"-")</f>
        <v>1.0701012237498111</v>
      </c>
      <c r="J7" s="16">
        <f>J8+J9+J10+J11+J13+J14+J15+J16+J17</f>
        <v>104279300</v>
      </c>
      <c r="K7" s="17">
        <f>IFERROR(J7/H7,"-")</f>
        <v>1.0083887912211178</v>
      </c>
    </row>
    <row r="8" spans="1:11" ht="27" customHeight="1" x14ac:dyDescent="0.2">
      <c r="A8" s="9" t="s">
        <v>12</v>
      </c>
      <c r="B8" s="6" t="s">
        <v>8</v>
      </c>
      <c r="C8" s="18">
        <v>66727745.520000003</v>
      </c>
      <c r="D8" s="25">
        <v>78706300</v>
      </c>
      <c r="E8" s="19">
        <f t="shared" ref="E8:E27" si="0">IFERROR(D8/C8,"-")</f>
        <v>1.1795138496985444</v>
      </c>
      <c r="F8" s="18">
        <v>79277300</v>
      </c>
      <c r="G8" s="20">
        <f t="shared" ref="G8:G27" si="1">IFERROR(F8/D8,"-")</f>
        <v>1.0072548194998368</v>
      </c>
      <c r="H8" s="18">
        <v>85544800</v>
      </c>
      <c r="I8" s="20">
        <f t="shared" ref="I8:I27" si="2">IFERROR(H8/F8,"-")</f>
        <v>1.0790579396624254</v>
      </c>
      <c r="J8" s="18">
        <v>86043400</v>
      </c>
      <c r="K8" s="20">
        <f t="shared" ref="K8:K27" si="3">IFERROR(J8/H8,"-")</f>
        <v>1.0058285249366414</v>
      </c>
    </row>
    <row r="9" spans="1:11" ht="51" customHeight="1" x14ac:dyDescent="0.2">
      <c r="A9" s="9" t="s">
        <v>13</v>
      </c>
      <c r="B9" s="6" t="s">
        <v>9</v>
      </c>
      <c r="C9" s="18">
        <v>8981738.4000000004</v>
      </c>
      <c r="D9" s="25">
        <v>8500000</v>
      </c>
      <c r="E9" s="19">
        <f t="shared" si="0"/>
        <v>0.94636468147413422</v>
      </c>
      <c r="F9" s="18">
        <v>8917000</v>
      </c>
      <c r="G9" s="20">
        <f t="shared" si="1"/>
        <v>1.0490588235294118</v>
      </c>
      <c r="H9" s="18">
        <v>9101900</v>
      </c>
      <c r="I9" s="20">
        <f t="shared" si="2"/>
        <v>1.0207356734327688</v>
      </c>
      <c r="J9" s="18">
        <v>9154200</v>
      </c>
      <c r="K9" s="20">
        <f t="shared" si="3"/>
        <v>1.0057460530218965</v>
      </c>
    </row>
    <row r="10" spans="1:11" s="3" customFormat="1" ht="30" customHeight="1" x14ac:dyDescent="0.2">
      <c r="A10" s="9" t="s">
        <v>14</v>
      </c>
      <c r="B10" s="6" t="s">
        <v>10</v>
      </c>
      <c r="C10" s="18">
        <v>3265545.7</v>
      </c>
      <c r="D10" s="25">
        <v>3205300</v>
      </c>
      <c r="E10" s="19">
        <f t="shared" si="0"/>
        <v>0.98155110798173784</v>
      </c>
      <c r="F10" s="18">
        <v>3541000</v>
      </c>
      <c r="G10" s="20">
        <f t="shared" si="1"/>
        <v>1.104732786322653</v>
      </c>
      <c r="H10" s="18">
        <v>3766000</v>
      </c>
      <c r="I10" s="20">
        <f t="shared" si="2"/>
        <v>1.0635413724936458</v>
      </c>
      <c r="J10" s="18">
        <v>4015000</v>
      </c>
      <c r="K10" s="20">
        <f t="shared" si="3"/>
        <v>1.0661178969729155</v>
      </c>
    </row>
    <row r="11" spans="1:11" ht="24" customHeight="1" x14ac:dyDescent="0.2">
      <c r="A11" s="9" t="s">
        <v>15</v>
      </c>
      <c r="B11" s="6" t="s">
        <v>7</v>
      </c>
      <c r="C11" s="18">
        <v>1868928.47</v>
      </c>
      <c r="D11" s="25">
        <v>1950000</v>
      </c>
      <c r="E11" s="19">
        <f t="shared" si="0"/>
        <v>1.043378615769067</v>
      </c>
      <c r="F11" s="18">
        <v>2001000</v>
      </c>
      <c r="G11" s="20">
        <f t="shared" si="1"/>
        <v>1.0261538461538462</v>
      </c>
      <c r="H11" s="18">
        <v>2053000</v>
      </c>
      <c r="I11" s="20">
        <f t="shared" si="2"/>
        <v>1.0259870064967516</v>
      </c>
      <c r="J11" s="18">
        <v>2106000</v>
      </c>
      <c r="K11" s="20">
        <f t="shared" si="3"/>
        <v>1.0258158792011691</v>
      </c>
    </row>
    <row r="12" spans="1:11" ht="43.5" hidden="1" customHeight="1" x14ac:dyDescent="0.2">
      <c r="A12" s="9" t="s">
        <v>22</v>
      </c>
      <c r="B12" s="6" t="s">
        <v>23</v>
      </c>
      <c r="C12" s="18">
        <v>0</v>
      </c>
      <c r="D12" s="25">
        <v>0</v>
      </c>
      <c r="E12" s="19" t="str">
        <f t="shared" si="0"/>
        <v>-</v>
      </c>
      <c r="F12" s="18"/>
      <c r="G12" s="20" t="str">
        <f t="shared" si="1"/>
        <v>-</v>
      </c>
      <c r="H12" s="18"/>
      <c r="I12" s="20" t="str">
        <f t="shared" si="2"/>
        <v>-</v>
      </c>
      <c r="J12" s="18"/>
      <c r="K12" s="20" t="str">
        <f t="shared" si="3"/>
        <v>-</v>
      </c>
    </row>
    <row r="13" spans="1:11" ht="64.5" customHeight="1" x14ac:dyDescent="0.2">
      <c r="A13" s="9" t="s">
        <v>16</v>
      </c>
      <c r="B13" s="6" t="s">
        <v>11</v>
      </c>
      <c r="C13" s="18">
        <v>1119376.54</v>
      </c>
      <c r="D13" s="25">
        <v>1651500</v>
      </c>
      <c r="E13" s="19">
        <f t="shared" si="0"/>
        <v>1.4753748546489995</v>
      </c>
      <c r="F13" s="18">
        <v>1766300</v>
      </c>
      <c r="G13" s="20">
        <f t="shared" si="1"/>
        <v>1.0695125643354526</v>
      </c>
      <c r="H13" s="18">
        <v>1803500</v>
      </c>
      <c r="I13" s="20">
        <f t="shared" si="2"/>
        <v>1.0210609749193229</v>
      </c>
      <c r="J13" s="18">
        <v>1807900</v>
      </c>
      <c r="K13" s="20">
        <f t="shared" si="3"/>
        <v>1.0024397005822012</v>
      </c>
    </row>
    <row r="14" spans="1:11" ht="35.25" customHeight="1" x14ac:dyDescent="0.2">
      <c r="A14" s="9" t="s">
        <v>17</v>
      </c>
      <c r="B14" s="6" t="s">
        <v>2</v>
      </c>
      <c r="C14" s="18">
        <v>21397.64</v>
      </c>
      <c r="D14" s="25">
        <v>58500</v>
      </c>
      <c r="E14" s="19">
        <f t="shared" si="0"/>
        <v>2.7339463604397496</v>
      </c>
      <c r="F14" s="18">
        <v>37000</v>
      </c>
      <c r="G14" s="20">
        <f t="shared" si="1"/>
        <v>0.63247863247863245</v>
      </c>
      <c r="H14" s="18">
        <v>37000</v>
      </c>
      <c r="I14" s="20">
        <f t="shared" si="2"/>
        <v>1</v>
      </c>
      <c r="J14" s="18">
        <v>37000</v>
      </c>
      <c r="K14" s="20">
        <f t="shared" si="3"/>
        <v>1</v>
      </c>
    </row>
    <row r="15" spans="1:11" s="3" customFormat="1" ht="48" customHeight="1" x14ac:dyDescent="0.2">
      <c r="A15" s="9" t="s">
        <v>18</v>
      </c>
      <c r="B15" s="6" t="s">
        <v>0</v>
      </c>
      <c r="C15" s="18">
        <v>261945.75</v>
      </c>
      <c r="D15" s="25">
        <v>281600</v>
      </c>
      <c r="E15" s="19">
        <f t="shared" si="0"/>
        <v>1.0750317575299466</v>
      </c>
      <c r="F15" s="18">
        <v>287800</v>
      </c>
      <c r="G15" s="20">
        <f t="shared" si="1"/>
        <v>1.0220170454545454</v>
      </c>
      <c r="H15" s="18">
        <v>295600</v>
      </c>
      <c r="I15" s="20">
        <f t="shared" si="2"/>
        <v>1.0271021542738012</v>
      </c>
      <c r="J15" s="18">
        <v>304800</v>
      </c>
      <c r="K15" s="20">
        <f t="shared" si="3"/>
        <v>1.0311231393775373</v>
      </c>
    </row>
    <row r="16" spans="1:11" s="3" customFormat="1" ht="39.75" customHeight="1" x14ac:dyDescent="0.2">
      <c r="A16" s="9" t="s">
        <v>19</v>
      </c>
      <c r="B16" s="6" t="s">
        <v>3</v>
      </c>
      <c r="C16" s="18">
        <v>1286490.45</v>
      </c>
      <c r="D16" s="25">
        <v>734800</v>
      </c>
      <c r="E16" s="19">
        <f t="shared" si="0"/>
        <v>0.57116630753069331</v>
      </c>
      <c r="F16" s="18">
        <v>100000</v>
      </c>
      <c r="G16" s="20">
        <f t="shared" si="1"/>
        <v>0.13609145345672291</v>
      </c>
      <c r="H16" s="18">
        <v>100000</v>
      </c>
      <c r="I16" s="20">
        <f t="shared" si="2"/>
        <v>1</v>
      </c>
      <c r="J16" s="18">
        <v>100000</v>
      </c>
      <c r="K16" s="20">
        <f t="shared" si="3"/>
        <v>1</v>
      </c>
    </row>
    <row r="17" spans="1:11" ht="29.25" customHeight="1" x14ac:dyDescent="0.2">
      <c r="A17" s="9" t="s">
        <v>20</v>
      </c>
      <c r="B17" s="6" t="s">
        <v>4</v>
      </c>
      <c r="C17" s="18">
        <v>1050602.07</v>
      </c>
      <c r="D17" s="25">
        <v>730000</v>
      </c>
      <c r="E17" s="19">
        <f t="shared" si="0"/>
        <v>0.69483967416892678</v>
      </c>
      <c r="F17" s="18">
        <v>710000</v>
      </c>
      <c r="G17" s="20">
        <f t="shared" si="1"/>
        <v>0.9726027397260274</v>
      </c>
      <c r="H17" s="18">
        <v>710000</v>
      </c>
      <c r="I17" s="20">
        <f t="shared" si="2"/>
        <v>1</v>
      </c>
      <c r="J17" s="18">
        <v>711000</v>
      </c>
      <c r="K17" s="20">
        <f t="shared" si="3"/>
        <v>1.0014084507042254</v>
      </c>
    </row>
    <row r="18" spans="1:11" ht="27" customHeight="1" x14ac:dyDescent="0.2">
      <c r="A18" s="9" t="s">
        <v>44</v>
      </c>
      <c r="B18" s="11" t="s">
        <v>43</v>
      </c>
      <c r="C18" s="18">
        <v>0</v>
      </c>
      <c r="D18" s="25">
        <v>0</v>
      </c>
      <c r="E18" s="19" t="s">
        <v>49</v>
      </c>
      <c r="F18" s="18">
        <v>0</v>
      </c>
      <c r="G18" s="20" t="str">
        <f t="shared" si="1"/>
        <v>-</v>
      </c>
      <c r="H18" s="18">
        <v>0</v>
      </c>
      <c r="I18" s="20" t="str">
        <f t="shared" si="2"/>
        <v>-</v>
      </c>
      <c r="J18" s="18">
        <v>0</v>
      </c>
      <c r="K18" s="20" t="str">
        <f t="shared" si="3"/>
        <v>-</v>
      </c>
    </row>
    <row r="19" spans="1:11" ht="25.5" customHeight="1" x14ac:dyDescent="0.2">
      <c r="A19" s="14" t="s">
        <v>38</v>
      </c>
      <c r="B19" s="15" t="s">
        <v>39</v>
      </c>
      <c r="C19" s="21">
        <f>C20+C25+C26</f>
        <v>296972435.11999995</v>
      </c>
      <c r="D19" s="26">
        <f>D20+D25</f>
        <v>263076395.63000003</v>
      </c>
      <c r="E19" s="22">
        <f t="shared" si="0"/>
        <v>0.88586132757976921</v>
      </c>
      <c r="F19" s="21">
        <f>F20+F25</f>
        <v>261896013.90000001</v>
      </c>
      <c r="G19" s="22">
        <f t="shared" si="1"/>
        <v>0.99551315986683897</v>
      </c>
      <c r="H19" s="21">
        <f>H20+H25</f>
        <v>228986038.79999998</v>
      </c>
      <c r="I19" s="22">
        <f t="shared" si="2"/>
        <v>0.87433953419174193</v>
      </c>
      <c r="J19" s="21">
        <f>J20+J25</f>
        <v>231681270.97</v>
      </c>
      <c r="K19" s="22">
        <f t="shared" si="3"/>
        <v>1.0117702903815637</v>
      </c>
    </row>
    <row r="20" spans="1:11" ht="51" customHeight="1" x14ac:dyDescent="0.2">
      <c r="A20" s="9" t="s">
        <v>24</v>
      </c>
      <c r="B20" s="6" t="s">
        <v>25</v>
      </c>
      <c r="C20" s="23">
        <f>C21+C22+C23+C24</f>
        <v>296972435.11999995</v>
      </c>
      <c r="D20" s="27">
        <f>D21+D22+D23+D24</f>
        <v>263076395.63000003</v>
      </c>
      <c r="E20" s="20">
        <f t="shared" si="0"/>
        <v>0.88586132757976921</v>
      </c>
      <c r="F20" s="18">
        <f>F21+F22+F23+F24</f>
        <v>261896013.90000001</v>
      </c>
      <c r="G20" s="20">
        <f t="shared" si="1"/>
        <v>0.99551315986683897</v>
      </c>
      <c r="H20" s="18">
        <f>H21+H22+H23+H24</f>
        <v>228986038.79999998</v>
      </c>
      <c r="I20" s="20">
        <f t="shared" si="2"/>
        <v>0.87433953419174193</v>
      </c>
      <c r="J20" s="18">
        <f>J21+J22+J23+J24</f>
        <v>231681270.97</v>
      </c>
      <c r="K20" s="20">
        <f t="shared" si="3"/>
        <v>1.0117702903815637</v>
      </c>
    </row>
    <row r="21" spans="1:11" ht="48" customHeight="1" x14ac:dyDescent="0.2">
      <c r="A21" s="9" t="s">
        <v>26</v>
      </c>
      <c r="B21" s="6" t="s">
        <v>27</v>
      </c>
      <c r="C21" s="23">
        <v>71816170.459999993</v>
      </c>
      <c r="D21" s="27">
        <v>73307640</v>
      </c>
      <c r="E21" s="20">
        <f t="shared" si="0"/>
        <v>1.0207678790228827</v>
      </c>
      <c r="F21" s="18">
        <v>74782900</v>
      </c>
      <c r="G21" s="20">
        <f t="shared" si="1"/>
        <v>1.0201242326175006</v>
      </c>
      <c r="H21" s="18">
        <v>42301000</v>
      </c>
      <c r="I21" s="20">
        <f t="shared" si="2"/>
        <v>0.56565070356993374</v>
      </c>
      <c r="J21" s="18">
        <v>43264000</v>
      </c>
      <c r="K21" s="20">
        <f t="shared" si="3"/>
        <v>1.022765419257228</v>
      </c>
    </row>
    <row r="22" spans="1:11" ht="50.25" customHeight="1" x14ac:dyDescent="0.2">
      <c r="A22" s="9" t="s">
        <v>28</v>
      </c>
      <c r="B22" s="6" t="s">
        <v>29</v>
      </c>
      <c r="C22" s="23">
        <v>71283958.129999995</v>
      </c>
      <c r="D22" s="27">
        <v>29559464.09</v>
      </c>
      <c r="E22" s="20">
        <f t="shared" si="0"/>
        <v>0.41467203653440005</v>
      </c>
      <c r="F22" s="18">
        <v>18067396.460000001</v>
      </c>
      <c r="G22" s="20">
        <f t="shared" si="1"/>
        <v>0.61122205751058323</v>
      </c>
      <c r="H22" s="18">
        <v>14750581.359999999</v>
      </c>
      <c r="I22" s="20">
        <f t="shared" si="2"/>
        <v>0.81641986396085309</v>
      </c>
      <c r="J22" s="18">
        <v>13643518.08</v>
      </c>
      <c r="K22" s="20">
        <f t="shared" si="3"/>
        <v>0.92494782049729329</v>
      </c>
    </row>
    <row r="23" spans="1:11" ht="45" customHeight="1" x14ac:dyDescent="0.2">
      <c r="A23" s="9" t="s">
        <v>30</v>
      </c>
      <c r="B23" s="6" t="s">
        <v>31</v>
      </c>
      <c r="C23" s="23">
        <v>138941971.34999999</v>
      </c>
      <c r="D23" s="27">
        <v>144571363.55000001</v>
      </c>
      <c r="E23" s="20">
        <f t="shared" si="0"/>
        <v>1.0405161388261821</v>
      </c>
      <c r="F23" s="18">
        <v>154685451.09999999</v>
      </c>
      <c r="G23" s="20">
        <f t="shared" si="1"/>
        <v>1.0699591350710476</v>
      </c>
      <c r="H23" s="18">
        <v>157652311.09999999</v>
      </c>
      <c r="I23" s="20">
        <f t="shared" si="2"/>
        <v>1.019179955056549</v>
      </c>
      <c r="J23" s="18">
        <v>160270720.09999999</v>
      </c>
      <c r="K23" s="20">
        <f t="shared" si="3"/>
        <v>1.0166087574722524</v>
      </c>
    </row>
    <row r="24" spans="1:11" ht="24.75" customHeight="1" x14ac:dyDescent="0.2">
      <c r="A24" s="9" t="s">
        <v>32</v>
      </c>
      <c r="B24" s="6" t="s">
        <v>33</v>
      </c>
      <c r="C24" s="23">
        <v>14930335.18</v>
      </c>
      <c r="D24" s="27">
        <v>15637927.99</v>
      </c>
      <c r="E24" s="20">
        <f t="shared" si="0"/>
        <v>1.0473929621451405</v>
      </c>
      <c r="F24" s="18">
        <v>14360266.34</v>
      </c>
      <c r="G24" s="20">
        <f t="shared" si="1"/>
        <v>0.91829725454567712</v>
      </c>
      <c r="H24" s="18">
        <v>14282146.34</v>
      </c>
      <c r="I24" s="20">
        <f t="shared" si="2"/>
        <v>0.99455998947718682</v>
      </c>
      <c r="J24" s="18">
        <v>14503032.789999999</v>
      </c>
      <c r="K24" s="20">
        <f t="shared" si="3"/>
        <v>1.0154659142079621</v>
      </c>
    </row>
    <row r="25" spans="1:11" ht="24.75" hidden="1" customHeight="1" x14ac:dyDescent="0.2">
      <c r="A25" s="9" t="s">
        <v>37</v>
      </c>
      <c r="B25" s="6" t="s">
        <v>36</v>
      </c>
      <c r="C25" s="23">
        <v>0</v>
      </c>
      <c r="D25" s="27">
        <v>0</v>
      </c>
      <c r="E25" s="20" t="str">
        <f t="shared" si="0"/>
        <v>-</v>
      </c>
      <c r="F25" s="18">
        <v>0</v>
      </c>
      <c r="G25" s="20" t="str">
        <f t="shared" si="1"/>
        <v>-</v>
      </c>
      <c r="H25" s="18">
        <v>0</v>
      </c>
      <c r="I25" s="20" t="str">
        <f t="shared" si="2"/>
        <v>-</v>
      </c>
      <c r="J25" s="18">
        <v>0</v>
      </c>
      <c r="K25" s="20" t="str">
        <f t="shared" si="3"/>
        <v>-</v>
      </c>
    </row>
    <row r="26" spans="1:11" ht="57.75" customHeight="1" x14ac:dyDescent="0.2">
      <c r="A26" s="9" t="s">
        <v>40</v>
      </c>
      <c r="B26" s="6" t="s">
        <v>41</v>
      </c>
      <c r="C26" s="23">
        <v>0</v>
      </c>
      <c r="D26" s="27">
        <v>-355136.4</v>
      </c>
      <c r="E26" s="20" t="str">
        <f t="shared" si="0"/>
        <v>-</v>
      </c>
      <c r="F26" s="18">
        <v>0</v>
      </c>
      <c r="G26" s="20">
        <f t="shared" si="1"/>
        <v>0</v>
      </c>
      <c r="H26" s="18">
        <v>0</v>
      </c>
      <c r="I26" s="20" t="str">
        <f t="shared" si="2"/>
        <v>-</v>
      </c>
      <c r="J26" s="18">
        <v>0</v>
      </c>
      <c r="K26" s="20" t="str">
        <f t="shared" si="3"/>
        <v>-</v>
      </c>
    </row>
    <row r="27" spans="1:11" ht="23.25" customHeight="1" x14ac:dyDescent="0.2">
      <c r="A27" s="30" t="s">
        <v>34</v>
      </c>
      <c r="B27" s="31"/>
      <c r="C27" s="21">
        <f>C19+C7</f>
        <v>381556205.65999997</v>
      </c>
      <c r="D27" s="26">
        <f>D19+D7+D26</f>
        <v>358539259.23000002</v>
      </c>
      <c r="E27" s="22">
        <f t="shared" si="0"/>
        <v>0.93967613135740724</v>
      </c>
      <c r="F27" s="21">
        <f>F19+F7</f>
        <v>358533413.89999998</v>
      </c>
      <c r="G27" s="22">
        <f t="shared" si="1"/>
        <v>0.99998369682022381</v>
      </c>
      <c r="H27" s="21">
        <f>H19+H7</f>
        <v>332397838.79999995</v>
      </c>
      <c r="I27" s="22">
        <f t="shared" si="2"/>
        <v>0.92710421375874996</v>
      </c>
      <c r="J27" s="21">
        <f>J19+J7</f>
        <v>335960570.97000003</v>
      </c>
      <c r="K27" s="22">
        <f t="shared" si="3"/>
        <v>1.0107182771791237</v>
      </c>
    </row>
    <row r="30" spans="1:11" ht="18.75" x14ac:dyDescent="0.2">
      <c r="E30" s="10"/>
    </row>
  </sheetData>
  <autoFilter ref="A6:K6"/>
  <mergeCells count="3">
    <mergeCell ref="A1:K3"/>
    <mergeCell ref="J4:K4"/>
    <mergeCell ref="A27:B27"/>
  </mergeCells>
  <pageMargins left="7.874015748031496E-2" right="0" top="0.23622047244094491" bottom="0" header="0.27559055118110237" footer="0.15748031496062992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data</vt:lpstr>
      <vt:lpstr>data!Заголовки_для_печати</vt:lpstr>
      <vt:lpstr>data!Область_печати</vt:lpstr>
    </vt:vector>
  </TitlesOfParts>
  <Company>Облфинуправление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Бабась Алексей Алексеевич</dc:creator>
  <cp:lastModifiedBy>SWETLANA-Z</cp:lastModifiedBy>
  <cp:lastPrinted>2023-11-13T07:14:42Z</cp:lastPrinted>
  <dcterms:created xsi:type="dcterms:W3CDTF">2000-09-29T06:30:00Z</dcterms:created>
  <dcterms:modified xsi:type="dcterms:W3CDTF">2023-11-13T07:15:00Z</dcterms:modified>
</cp:coreProperties>
</file>