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Оценка 2022" sheetId="6" r:id="rId1"/>
    <sheet name="851" sheetId="7" state="hidden" r:id="rId2"/>
    <sheet name="852" sheetId="8" state="hidden" r:id="rId3"/>
    <sheet name="853" sheetId="9" state="hidden" r:id="rId4"/>
    <sheet name="854" sheetId="10" state="hidden" r:id="rId5"/>
    <sheet name="857" sheetId="11" state="hidden" r:id="rId6"/>
  </sheets>
  <definedNames>
    <definedName name="_xlnm.Print_Titles" localSheetId="2">'852'!$3:$3</definedName>
    <definedName name="_xlnm.Print_Titles" localSheetId="0">'Оценка 2022'!$3:$3</definedName>
  </definedNames>
  <calcPr calcId="145621"/>
</workbook>
</file>

<file path=xl/calcChain.xml><?xml version="1.0" encoding="utf-8"?>
<calcChain xmlns="http://schemas.openxmlformats.org/spreadsheetml/2006/main">
  <c r="D55" i="6" l="1"/>
  <c r="J36" i="7"/>
  <c r="J31" i="8"/>
  <c r="J100" i="8"/>
  <c r="J55" i="8"/>
  <c r="J34" i="7" l="1"/>
  <c r="J194" i="7"/>
  <c r="D29" i="6"/>
  <c r="J12" i="11"/>
  <c r="J9" i="11"/>
  <c r="J68" i="8"/>
  <c r="J34" i="8"/>
  <c r="J12" i="8"/>
  <c r="J9" i="8"/>
  <c r="J118" i="7"/>
  <c r="J124" i="7"/>
  <c r="J83" i="7"/>
  <c r="D61" i="6" l="1"/>
  <c r="D60" i="6"/>
  <c r="D52" i="6"/>
  <c r="J132" i="7"/>
  <c r="D67" i="6" l="1"/>
  <c r="D66" i="6"/>
  <c r="C59" i="6"/>
  <c r="D26" i="6"/>
  <c r="J14" i="11"/>
  <c r="J13" i="11"/>
  <c r="J11" i="11"/>
  <c r="J10" i="11" s="1"/>
  <c r="J8" i="11"/>
  <c r="J7" i="11"/>
  <c r="J10" i="10"/>
  <c r="J8" i="10"/>
  <c r="J7" i="10"/>
  <c r="J6" i="10" s="1"/>
  <c r="J5" i="10" s="1"/>
  <c r="J4" i="10" s="1"/>
  <c r="J33" i="9"/>
  <c r="J32" i="9"/>
  <c r="J31" i="9" s="1"/>
  <c r="J29" i="9"/>
  <c r="J28" i="9"/>
  <c r="J27" i="9"/>
  <c r="J24" i="9"/>
  <c r="J23" i="9"/>
  <c r="J22" i="9"/>
  <c r="J20" i="9"/>
  <c r="J19" i="9" s="1"/>
  <c r="J18" i="9" s="1"/>
  <c r="D31" i="6" s="1"/>
  <c r="J16" i="9"/>
  <c r="J15" i="9" s="1"/>
  <c r="J13" i="9"/>
  <c r="J12" i="9"/>
  <c r="J10" i="9"/>
  <c r="J7" i="9" s="1"/>
  <c r="J8" i="9"/>
  <c r="J123" i="8"/>
  <c r="J122" i="8" s="1"/>
  <c r="J121" i="8" s="1"/>
  <c r="J118" i="8"/>
  <c r="J117" i="8" s="1"/>
  <c r="J115" i="8"/>
  <c r="J114" i="8" s="1"/>
  <c r="J112" i="8"/>
  <c r="J111" i="8" s="1"/>
  <c r="J107" i="8"/>
  <c r="J106" i="8" s="1"/>
  <c r="J104" i="8"/>
  <c r="J103" i="8" s="1"/>
  <c r="J101" i="8"/>
  <c r="J99" i="8"/>
  <c r="J97" i="8"/>
  <c r="J94" i="8"/>
  <c r="J93" i="8" s="1"/>
  <c r="J91" i="8"/>
  <c r="J89" i="8"/>
  <c r="J85" i="8"/>
  <c r="J83" i="8"/>
  <c r="J79" i="8"/>
  <c r="J78" i="8" s="1"/>
  <c r="J76" i="8"/>
  <c r="J75" i="8" s="1"/>
  <c r="J73" i="8"/>
  <c r="J72" i="8" s="1"/>
  <c r="J70" i="8"/>
  <c r="J69" i="8" s="1"/>
  <c r="J67" i="8"/>
  <c r="J66" i="8" s="1"/>
  <c r="J65" i="8" s="1"/>
  <c r="D51" i="6" s="1"/>
  <c r="J63" i="8"/>
  <c r="J62" i="8" s="1"/>
  <c r="J60" i="8"/>
  <c r="J59" i="8" s="1"/>
  <c r="J57" i="8"/>
  <c r="J56" i="8" s="1"/>
  <c r="J54" i="8"/>
  <c r="J53" i="8" s="1"/>
  <c r="J51" i="8"/>
  <c r="J50" i="8" s="1"/>
  <c r="J48" i="8"/>
  <c r="J47" i="8" s="1"/>
  <c r="J45" i="8"/>
  <c r="J44" i="8" s="1"/>
  <c r="J42" i="8"/>
  <c r="J41" i="8" s="1"/>
  <c r="J39" i="8"/>
  <c r="J38" i="8" s="1"/>
  <c r="J36" i="8"/>
  <c r="J35" i="8" s="1"/>
  <c r="J33" i="8"/>
  <c r="J32" i="8" s="1"/>
  <c r="J30" i="8"/>
  <c r="J29" i="8" s="1"/>
  <c r="J22" i="8" s="1"/>
  <c r="D50" i="6" s="1"/>
  <c r="J27" i="8"/>
  <c r="J26" i="8" s="1"/>
  <c r="J24" i="8"/>
  <c r="J23" i="8" s="1"/>
  <c r="J20" i="8"/>
  <c r="J19" i="8" s="1"/>
  <c r="J17" i="8"/>
  <c r="J16" i="8" s="1"/>
  <c r="J14" i="8"/>
  <c r="J13" i="8" s="1"/>
  <c r="J11" i="8"/>
  <c r="J10" i="8" s="1"/>
  <c r="J8" i="8"/>
  <c r="J7" i="8" s="1"/>
  <c r="J224" i="7"/>
  <c r="J222" i="7"/>
  <c r="J219" i="7"/>
  <c r="J218" i="7" s="1"/>
  <c r="J216" i="7"/>
  <c r="J213" i="7" s="1"/>
  <c r="J214" i="7"/>
  <c r="J211" i="7"/>
  <c r="J209" i="7"/>
  <c r="J204" i="7"/>
  <c r="J203" i="7" s="1"/>
  <c r="J202" i="7" s="1"/>
  <c r="J200" i="7"/>
  <c r="J199" i="7" s="1"/>
  <c r="J197" i="7"/>
  <c r="J196" i="7" s="1"/>
  <c r="J193" i="7"/>
  <c r="J192" i="7" s="1"/>
  <c r="J191" i="7" s="1"/>
  <c r="J188" i="7"/>
  <c r="J187" i="7" s="1"/>
  <c r="J186" i="7" s="1"/>
  <c r="D56" i="6" s="1"/>
  <c r="J184" i="7"/>
  <c r="J183" i="7" s="1"/>
  <c r="J181" i="7"/>
  <c r="J180" i="7" s="1"/>
  <c r="J178" i="7"/>
  <c r="J176" i="7"/>
  <c r="J173" i="7"/>
  <c r="J172" i="7" s="1"/>
  <c r="J170" i="7"/>
  <c r="J168" i="7"/>
  <c r="J167" i="7" s="1"/>
  <c r="J165" i="7"/>
  <c r="J164" i="7" s="1"/>
  <c r="J162" i="7"/>
  <c r="J161" i="7" s="1"/>
  <c r="J159" i="7"/>
  <c r="J158" i="7" s="1"/>
  <c r="J156" i="7"/>
  <c r="J155" i="7" s="1"/>
  <c r="J151" i="7"/>
  <c r="J150" i="7" s="1"/>
  <c r="J148" i="7"/>
  <c r="J147" i="7" s="1"/>
  <c r="J145" i="7"/>
  <c r="J144" i="7" s="1"/>
  <c r="J142" i="7"/>
  <c r="J141" i="7" s="1"/>
  <c r="J139" i="7"/>
  <c r="J138" i="7" s="1"/>
  <c r="J134" i="7"/>
  <c r="J133" i="7" s="1"/>
  <c r="D47" i="6" s="1"/>
  <c r="J130" i="7"/>
  <c r="J129" i="7" s="1"/>
  <c r="J127" i="7"/>
  <c r="J126" i="7" s="1"/>
  <c r="J123" i="7"/>
  <c r="J122" i="7" s="1"/>
  <c r="J120" i="7"/>
  <c r="J119" i="7" s="1"/>
  <c r="J117" i="7"/>
  <c r="J116" i="7" s="1"/>
  <c r="J112" i="7"/>
  <c r="J111" i="7" s="1"/>
  <c r="J110" i="7" s="1"/>
  <c r="D42" i="6" s="1"/>
  <c r="J108" i="7"/>
  <c r="J107" i="7" s="1"/>
  <c r="J106" i="7" s="1"/>
  <c r="D41" i="6" s="1"/>
  <c r="J104" i="7"/>
  <c r="J103" i="7" s="1"/>
  <c r="J102" i="7"/>
  <c r="J101" i="7" s="1"/>
  <c r="J100" i="7" s="1"/>
  <c r="J98" i="7"/>
  <c r="J97" i="7" s="1"/>
  <c r="J94" i="7"/>
  <c r="J93" i="7" s="1"/>
  <c r="J92" i="7" s="1"/>
  <c r="D39" i="6" s="1"/>
  <c r="J89" i="7"/>
  <c r="J88" i="7" s="1"/>
  <c r="J86" i="7"/>
  <c r="J84" i="7"/>
  <c r="J82" i="7"/>
  <c r="J78" i="7"/>
  <c r="J77" i="7" s="1"/>
  <c r="J76" i="7" s="1"/>
  <c r="J73" i="7"/>
  <c r="J71" i="7"/>
  <c r="J69" i="7"/>
  <c r="J64" i="7"/>
  <c r="J63" i="7" s="1"/>
  <c r="J61" i="7"/>
  <c r="J60" i="7" s="1"/>
  <c r="J58" i="7"/>
  <c r="J57" i="7" s="1"/>
  <c r="J54" i="7"/>
  <c r="J53" i="7" s="1"/>
  <c r="J52" i="7" s="1"/>
  <c r="D28" i="6" s="1"/>
  <c r="J50" i="7"/>
  <c r="J49" i="7" s="1"/>
  <c r="J47" i="7"/>
  <c r="J46" i="7" s="1"/>
  <c r="J44" i="7"/>
  <c r="J43" i="7" s="1"/>
  <c r="J41" i="7"/>
  <c r="J40" i="7" s="1"/>
  <c r="J38" i="7"/>
  <c r="J37" i="7" s="1"/>
  <c r="J35" i="7"/>
  <c r="J33" i="7"/>
  <c r="J31" i="7"/>
  <c r="J28" i="7"/>
  <c r="J27" i="7" s="1"/>
  <c r="J25" i="7"/>
  <c r="J23" i="7"/>
  <c r="J20" i="7"/>
  <c r="J18" i="7"/>
  <c r="J15" i="7"/>
  <c r="J13" i="7"/>
  <c r="J10" i="7"/>
  <c r="J8" i="7"/>
  <c r="J6" i="8" l="1"/>
  <c r="D49" i="6" s="1"/>
  <c r="J137" i="7"/>
  <c r="J22" i="7"/>
  <c r="J125" i="7"/>
  <c r="D45" i="6" s="1"/>
  <c r="J221" i="7"/>
  <c r="J175" i="7"/>
  <c r="J154" i="7" s="1"/>
  <c r="J88" i="8"/>
  <c r="J30" i="7"/>
  <c r="J81" i="7"/>
  <c r="J80" i="7" s="1"/>
  <c r="J195" i="7"/>
  <c r="J208" i="7"/>
  <c r="J56" i="7"/>
  <c r="D32" i="6" s="1"/>
  <c r="J12" i="7"/>
  <c r="J68" i="7"/>
  <c r="J67" i="7" s="1"/>
  <c r="J96" i="7"/>
  <c r="D40" i="6" s="1"/>
  <c r="J7" i="7"/>
  <c r="J17" i="7"/>
  <c r="D36" i="6"/>
  <c r="J91" i="7"/>
  <c r="J115" i="7"/>
  <c r="D58" i="6"/>
  <c r="J6" i="11"/>
  <c r="J6" i="9"/>
  <c r="J5" i="9" s="1"/>
  <c r="J4" i="9" s="1"/>
  <c r="J26" i="9"/>
  <c r="J82" i="8"/>
  <c r="J81" i="8" s="1"/>
  <c r="J96" i="8"/>
  <c r="J110" i="8"/>
  <c r="J109" i="8" s="1"/>
  <c r="J5" i="11" l="1"/>
  <c r="J4" i="11" s="1"/>
  <c r="D44" i="6"/>
  <c r="J114" i="7"/>
  <c r="J190" i="7"/>
  <c r="J207" i="7"/>
  <c r="J206" i="7" s="1"/>
  <c r="J87" i="8"/>
  <c r="D37" i="6"/>
  <c r="D35" i="6" s="1"/>
  <c r="J75" i="7"/>
  <c r="J6" i="7"/>
  <c r="J5" i="7" s="1"/>
  <c r="J153" i="7"/>
  <c r="J136" i="7"/>
  <c r="J66" i="7"/>
  <c r="D34" i="6"/>
  <c r="D33" i="6" s="1"/>
  <c r="J5" i="8" l="1"/>
  <c r="J4" i="8" s="1"/>
  <c r="D53" i="6"/>
  <c r="D64" i="6"/>
  <c r="J4" i="7"/>
  <c r="D27" i="6"/>
  <c r="D25" i="6" s="1"/>
  <c r="D65" i="6" l="1"/>
  <c r="D62" i="6"/>
  <c r="D57" i="6"/>
  <c r="D54" i="6"/>
  <c r="D48" i="6"/>
  <c r="D43" i="6"/>
  <c r="D38" i="6"/>
  <c r="D68" i="6" l="1"/>
  <c r="D17" i="6"/>
  <c r="C67" i="6" l="1"/>
  <c r="C66" i="6"/>
  <c r="C65" i="6" s="1"/>
  <c r="C64" i="6"/>
  <c r="C62" i="6" s="1"/>
  <c r="C61" i="6"/>
  <c r="C60" i="6"/>
  <c r="C58" i="6"/>
  <c r="C57" i="6"/>
  <c r="C56" i="6"/>
  <c r="C55" i="6"/>
  <c r="C53" i="6"/>
  <c r="C52" i="6"/>
  <c r="C51" i="6"/>
  <c r="C50" i="6"/>
  <c r="C49" i="6"/>
  <c r="C45" i="6"/>
  <c r="C44" i="6"/>
  <c r="C42" i="6"/>
  <c r="C41" i="6"/>
  <c r="C40" i="6"/>
  <c r="C39" i="6"/>
  <c r="C36" i="6"/>
  <c r="C35" i="6" s="1"/>
  <c r="C34" i="6"/>
  <c r="C33" i="6" s="1"/>
  <c r="C32" i="6"/>
  <c r="C29" i="6"/>
  <c r="C28" i="6"/>
  <c r="C27" i="6"/>
  <c r="C26" i="6"/>
  <c r="D4" i="6"/>
  <c r="C43" i="6" l="1"/>
  <c r="C38" i="6"/>
  <c r="D24" i="6"/>
  <c r="D69" i="6" s="1"/>
  <c r="C48" i="6"/>
  <c r="C54" i="6"/>
  <c r="C25" i="6"/>
  <c r="C68" i="6" s="1"/>
  <c r="C69" i="6" s="1"/>
</calcChain>
</file>

<file path=xl/sharedStrings.xml><?xml version="1.0" encoding="utf-8"?>
<sst xmlns="http://schemas.openxmlformats.org/spreadsheetml/2006/main" count="1991" uniqueCount="403">
  <si>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</si>
  <si>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</si>
  <si>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Резервные фонды</t>
  </si>
  <si>
    <t>Другие общегосударственные вопросы</t>
  </si>
  <si>
    <t>Мобилизационная и вневойсковая подготовка</t>
  </si>
  <si>
    <t>Сельское хозяйство и рыболовство</t>
  </si>
  <si>
    <t>Транспорт</t>
  </si>
  <si>
    <t>Дорожное хозяйство (дорожные фонды)</t>
  </si>
  <si>
    <t>Иные межбюджетные трансферты</t>
  </si>
  <si>
    <t>Другие вопросы в области национальной экономики</t>
  </si>
  <si>
    <t>Жилищное хозяйство</t>
  </si>
  <si>
    <t>Коммунальное хозяйство</t>
  </si>
  <si>
    <t>Дошкольное образование</t>
  </si>
  <si>
    <t>Общее образование</t>
  </si>
  <si>
    <t>Дополнительное образование детей</t>
  </si>
  <si>
    <t>Культура</t>
  </si>
  <si>
    <t xml:space="preserve">Другие вопросы в области культуры, кинематографии </t>
  </si>
  <si>
    <t>Пенсионное обеспечение</t>
  </si>
  <si>
    <t>Социальное обеспечение населения</t>
  </si>
  <si>
    <t>Охрана семьи и детства</t>
  </si>
  <si>
    <t>Другие вопросы в области социальной политики</t>
  </si>
  <si>
    <t>Массовый спорт</t>
  </si>
  <si>
    <t>Другие вопросы в области образования</t>
  </si>
  <si>
    <t>Обеспечение деятельности финансовых, налоговых и таможенных органов и органов финансового (финансово-бюджетного) надзора</t>
  </si>
  <si>
    <t>Дотации на выравнивание бюджетной обеспеченности субъектов Российской Федерации и муниципальных образований</t>
  </si>
  <si>
    <t>Иные дотации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</si>
  <si>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</si>
  <si>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в рублях</t>
  </si>
  <si>
    <t xml:space="preserve">Код бюджетной классификации </t>
  </si>
  <si>
    <t xml:space="preserve">Наименование </t>
  </si>
  <si>
    <t>1 00 00000 00 0000 000</t>
  </si>
  <si>
    <t>НАЛОГОВЫЕ И НЕНАЛОГОВЫЕ ДОХОДЫ</t>
  </si>
  <si>
    <t>1 03 00000 00 0000 000</t>
  </si>
  <si>
    <t>НАЛОГИ НА СОВОКУПНЫЙ ДОХОД</t>
  </si>
  <si>
    <t>1 06 00000 00 0000 000</t>
  </si>
  <si>
    <t>1 08 00000 00 0000 000</t>
  </si>
  <si>
    <t>1 09 00000 00 0000 000</t>
  </si>
  <si>
    <t>ЗАДОЛЖЕННОСТЬ И ПЕРЕРАСЧЕТЫ ПО ОТМЕНЕННЫМ НАЛОГАМ, СБОРАМ И ИНЫМ ОБЯЗАТЕЛЬНЫМ ПЛАТЕЖАМ</t>
  </si>
  <si>
    <t>1 12 00000 00 0000 000</t>
  </si>
  <si>
    <t>1 13 00000 00 0000 000</t>
  </si>
  <si>
    <t>ДОХОДЫ ОТ ОКАЗАНИЯ ПЛАТНЫХ УСЛУГ (РАБОТ) И КОМПЕНСАЦИИ ЗАТРАТ ГОСУДАРСТВА</t>
  </si>
  <si>
    <t>1 14 00000 00 0000 000</t>
  </si>
  <si>
    <t>1 16 00000 00 0000 000</t>
  </si>
  <si>
    <t>2 00 00000 00 0000 000</t>
  </si>
  <si>
    <t>БЕЗВОЗМЕЗДНЫЕ ПОСТУПЛЕНИЯ</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</si>
  <si>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</si>
  <si>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</si>
  <si>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ИТОГО ДОХОДОВ</t>
  </si>
  <si>
    <t>0100</t>
  </si>
  <si>
    <t>ОБЩЕГОСУДАРСТВЕННЫЕ ВОПРОСЫ</t>
  </si>
  <si>
    <t>0200</t>
  </si>
  <si>
    <t>НАЦИОНАЛЬНАЯ ОБОРОНА</t>
  </si>
  <si>
    <t>0300</t>
  </si>
  <si>
    <t>НАЦИОНАЛЬНАЯ БЕЗОПАСНОСТЬ И ПРАВООХРАНИТЕЛЬНАЯ ДЕЯТЕЛЬНОСТЬ</t>
  </si>
  <si>
    <t>0400</t>
  </si>
  <si>
    <t>НАЦИОНАЛЬНАЯ ЭКОНОМИКА</t>
  </si>
  <si>
    <t>0500</t>
  </si>
  <si>
    <t>ЖИЛИЩНО-КОММУНАЛЬНОЕ ХОЗЯЙСТВО</t>
  </si>
  <si>
    <t>0700</t>
  </si>
  <si>
    <t>ОБРАЗОВАНИЕ</t>
  </si>
  <si>
    <t>0800</t>
  </si>
  <si>
    <t>КУЛЬТУРА, КИНЕМАТОГРАФИЯ</t>
  </si>
  <si>
    <t>1000</t>
  </si>
  <si>
    <t>СОЦИАЛЬНАЯ ПОЛИТИКА</t>
  </si>
  <si>
    <t>1100</t>
  </si>
  <si>
    <t>ФИЗИЧЕСКАЯ КУЛЬТУРА И СПОРТ</t>
  </si>
  <si>
    <t>1400</t>
  </si>
  <si>
    <t>ИТОГО РАСХОДОВ</t>
  </si>
  <si>
    <t xml:space="preserve"> 1 01 00000 00 0000 000</t>
  </si>
  <si>
    <t>НАЛОГИ НА ПРИБЫЛЬ ДОХОДЫ</t>
  </si>
  <si>
    <t>НАЛОГИ НА ТОВАРЫ (РАБОТЫ, УСЛУГИ), РЕАЛИЗУЕМЫЕ НА ТЕРРИТОРИИ РОССИЙСКОЙ ФЕДЕРАЦИИ</t>
  </si>
  <si>
    <t xml:space="preserve"> 1 05 00000 00 0000 000</t>
  </si>
  <si>
    <t>НАЛОГИ НА ИМУЩЕСТВО</t>
  </si>
  <si>
    <t>ГОСУДАРСТВЕННАЯ ПОШЛИНА,  СБОРЫ</t>
  </si>
  <si>
    <t xml:space="preserve"> 1 11 00000 00 0000 000</t>
  </si>
  <si>
    <t>ДОХОДЫ ОТ ИСПОЛЬЗОВАНИЯ  ИМУЩЕСТВА  НАХОДЯЩЕГОСЯ В ГОСУДАРСТВЕННОЙ И  МУНИЦИПАЛЬНОЙ СОБСТВЕННОСТИ</t>
  </si>
  <si>
    <t xml:space="preserve">ПЛАТЕЖИ ПРИ ПОЛЬЗОВАНИИ ПРИРОДНЫМИ РЕСУРСАМИ </t>
  </si>
  <si>
    <t>ДОХОДЫ ОТ ПРОДАЖИ  МАТЕРИАЛЬНЫХ И НЕМАТЕРИАЛЬНЫХ  АКТИВОВ</t>
  </si>
  <si>
    <t>ШТРАФЫ. САНКЦИИ. ВОЗМЕЩЕНИЕ УЩЕРБА</t>
  </si>
  <si>
    <t>Субсидии бюджетам субъектов Российской Федерации и муниципальных образований (межбюджетные субсидии)</t>
  </si>
  <si>
    <t>0103</t>
  </si>
  <si>
    <t>0104</t>
  </si>
  <si>
    <t>0105</t>
  </si>
  <si>
    <t>0106</t>
  </si>
  <si>
    <t>0107</t>
  </si>
  <si>
    <t>Обеспечение проведения выборов и референдумов</t>
  </si>
  <si>
    <t>0111</t>
  </si>
  <si>
    <t>0113</t>
  </si>
  <si>
    <t>0203</t>
  </si>
  <si>
    <t>0309</t>
  </si>
  <si>
    <t>0405</t>
  </si>
  <si>
    <t>0409</t>
  </si>
  <si>
    <t>0412</t>
  </si>
  <si>
    <t>0501</t>
  </si>
  <si>
    <t>0502</t>
  </si>
  <si>
    <t>0701</t>
  </si>
  <si>
    <t>0702</t>
  </si>
  <si>
    <t>0707</t>
  </si>
  <si>
    <t>Молодежная политика и оздоровление детей</t>
  </si>
  <si>
    <t>0709</t>
  </si>
  <si>
    <t>0801</t>
  </si>
  <si>
    <t>0804</t>
  </si>
  <si>
    <t>1001</t>
  </si>
  <si>
    <t>1003</t>
  </si>
  <si>
    <t>1004</t>
  </si>
  <si>
    <t>1006</t>
  </si>
  <si>
    <t>1102</t>
  </si>
  <si>
    <t xml:space="preserve">МЕЖБЮДЖЕТНЫЕ ТРАНСФЕРТЫ ОБЩЕГО ХАРАКТЕРА БЮДЖЕТАМ СУБЪЕКТОВ РОССИЙСКОЙ ФЕДЕРАЦИИ И МУНИЦИПАЛЬНЫХ ОБРАЗОВАНИЙ </t>
  </si>
  <si>
    <t>1401</t>
  </si>
  <si>
    <t>1402</t>
  </si>
  <si>
    <t>ДЕФИЦИТ БЮДЖЕТА (-)</t>
  </si>
  <si>
    <t>Бюджет муниципального района</t>
  </si>
  <si>
    <t>0408</t>
  </si>
  <si>
    <t>0703</t>
  </si>
  <si>
    <t>2 02 07000 00 0000 000</t>
  </si>
  <si>
    <t>Прочие безвозмездные поступления</t>
  </si>
  <si>
    <t>2 19 00000 00 0000 000</t>
  </si>
  <si>
    <t xml:space="preserve">ВОЗВРАТ ОСТАТКОВ СУБСИДИЙ, СУБВЕНЦИЙ И ИНЫХ МЕЖБЮДЖЕТНЫХ ТРАНСФЕРТОВ, ИМЕЮЩИХ ЦЕЛЕВОЕ НАЗНАЧЕНИЕ, ПРОШЛЫХ ЛЕТ </t>
  </si>
  <si>
    <t>рублей</t>
  </si>
  <si>
    <t>Наименование</t>
  </si>
  <si>
    <t>Гл</t>
  </si>
  <si>
    <t>Рз</t>
  </si>
  <si>
    <t>Пр</t>
  </si>
  <si>
    <t>ЦСР</t>
  </si>
  <si>
    <t>ВР</t>
  </si>
  <si>
    <t>Администрация Клетнянского района</t>
  </si>
  <si>
    <t/>
  </si>
  <si>
    <t>Общегосударственные вопросы</t>
  </si>
  <si>
    <t>01</t>
  </si>
  <si>
    <t>04</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</si>
  <si>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</si>
  <si>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</si>
  <si>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</si>
  <si>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</si>
  <si>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Расходы на выплаты персоналу государственных (муниципальных) органов</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</si>
  <si>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</si>
  <si>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</si>
  <si>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</si>
  <si>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</si>
  <si>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</si>
  <si>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</si>
  <si>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</si>
  <si>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</si>
  <si>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</si>
  <si>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</si>
  <si>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Членские взносы некоммерческим организациям</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</si>
  <si>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</si>
  <si>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</si>
  <si>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</si>
  <si>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</si>
  <si>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</si>
  <si>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</si>
  <si>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</si>
  <si>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</si>
  <si>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</si>
  <si>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Повышение энергетической эффективности и обеспечения энергосбережения</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</si>
  <si>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</si>
  <si>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</si>
  <si>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Субсидии бюджетным учреждениям</t>
  </si>
  <si>
    <t>Национальная оборона</t>
  </si>
  <si>
    <t>02</t>
  </si>
  <si>
    <t>03</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</si>
  <si>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</si>
  <si>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</si>
  <si>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09</t>
  </si>
  <si>
    <t>Единые дежурно-диспетчерские службы</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</si>
  <si>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</si>
  <si>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</si>
  <si>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</si>
  <si>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Национальная экономика</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</si>
  <si>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</si>
  <si>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08</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</si>
  <si>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</si>
  <si>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</si>
  <si>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</si>
  <si>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</si>
  <si>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</si>
  <si>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540</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</si>
  <si>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</si>
  <si>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</si>
  <si>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</si>
  <si>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</si>
  <si>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</si>
  <si>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 xml:space="preserve">Бюджетные инвестиции в объекты капитального строительства муниципальной собственности </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</si>
  <si>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</si>
  <si>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</si>
  <si>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</si>
  <si>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</si>
  <si>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</si>
  <si>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Благоустройство</t>
  </si>
  <si>
    <t>Другие вопросы в области жилищно-коммунального хозяйства</t>
  </si>
  <si>
    <t>Строительство и реконструкция (модернизация) объектов питьевого водоснабжения</t>
  </si>
  <si>
    <t>Образование</t>
  </si>
  <si>
    <t>07</t>
  </si>
  <si>
    <t>Организации дополнительного образования</t>
  </si>
  <si>
    <t>600</t>
  </si>
  <si>
    <t>610</t>
  </si>
  <si>
    <t>Мероприятия по развитию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</si>
  <si>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</si>
  <si>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Культура, кинематография</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</si>
  <si>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</si>
  <si>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Библиотеки</t>
  </si>
  <si>
    <t>Дворцы и дома культуры, клубы, выставочные залы</t>
  </si>
  <si>
    <t>Мероприятия по развитию культуры</t>
  </si>
  <si>
    <t>Мероприятия по охране, сохранению и популяризации культурного наследия</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</si>
  <si>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</si>
  <si>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 xml:space="preserve">Поддержка отрасли культуры </t>
  </si>
  <si>
    <t xml:space="preserve">Субсидии бюджетным учреждениям </t>
  </si>
  <si>
    <t>Противодействие злоупотреблению наркотиками и их незаконному обороту</t>
  </si>
  <si>
    <t>Социальная политика</t>
  </si>
  <si>
    <t>10</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</si>
  <si>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</si>
  <si>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</si>
  <si>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</si>
  <si>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</si>
  <si>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</si>
  <si>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 xml:space="preserve">Резервный фонд местной администрации </t>
  </si>
  <si>
    <t>70 0 00 83030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</si>
  <si>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</si>
  <si>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Реализация мероприятий по обеспечению жильем молодых семей</t>
  </si>
  <si>
    <t>06</t>
  </si>
  <si>
    <t>Физическая культура и спорт</t>
  </si>
  <si>
    <t>11</t>
  </si>
  <si>
    <t>Мероприятия по развитию физической культуры и спорта</t>
  </si>
  <si>
    <t>Оказание поддержки спортивным сборным командам</t>
  </si>
  <si>
    <t>Реализация мероприятий по поэтапному внедрению Всероссийского физкультурно-спортивного комплекса "Готов к труду и обороне" (ГТО)</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</si>
  <si>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</si>
  <si>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851</t>
  </si>
  <si>
    <t>Управление образования администрации Клетнянского района</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</si>
  <si>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</si>
  <si>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Дошкольные образовательные организации</t>
  </si>
  <si>
    <t>Мероприятия по комплексной безопасности муниципальных учреждений</t>
  </si>
  <si>
    <t>Замена оконных блоков муниципальных образовательных организаций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</si>
  <si>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</si>
  <si>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</si>
  <si>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</si>
  <si>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</si>
  <si>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</si>
  <si>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"Точка роста" помещений муниципальных общеобразовательных организаций</t>
  </si>
  <si>
    <t>Мероприятия по проведению оздоровительной кампании детей</t>
  </si>
  <si>
    <t>Молодежная политика</t>
  </si>
  <si>
    <t>Мероприятия по работе с семьей, детьми и молодежью</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</si>
  <si>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</si>
  <si>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</si>
  <si>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Публичные нормативные социальные выплаты гражданам</t>
  </si>
  <si>
    <t>310</t>
  </si>
  <si>
    <t>Финансовое управление администрации Клетнянского района</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</si>
  <si>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</si>
  <si>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Резервный фонд местной администрации</t>
  </si>
  <si>
    <t>Резервные средства</t>
  </si>
  <si>
    <t>870</t>
  </si>
  <si>
    <t>Условно утвержденные расходы</t>
  </si>
  <si>
    <t>70 0 00 80080</t>
  </si>
  <si>
    <t>Межбюджетные трансферты общего характера бюджетам бюджетной системы Российской Федерации</t>
  </si>
  <si>
    <t>14</t>
  </si>
  <si>
    <t>Выравнивание бюджетной обеспеченности поселений</t>
  </si>
  <si>
    <t>Дотации</t>
  </si>
  <si>
    <t>510</t>
  </si>
  <si>
    <t>Поддержка мер по обеспечению сбалансированности бюджетов поселений</t>
  </si>
  <si>
    <t>Клетнянский районный Совет народных депутатов</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</si>
  <si>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</si>
  <si>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</si>
  <si>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</si>
  <si>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</si>
  <si>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</si>
  <si>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</si>
  <si>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Оценка 2020</t>
  </si>
  <si>
    <t>Исп.Е.Н.Белоусова</t>
  </si>
  <si>
    <t>тел.91704</t>
  </si>
  <si>
    <t>Заместитель главы администрации-начальник финансового управления администрации Клетнянского района</t>
  </si>
  <si>
    <t>В.Н.Кортелева</t>
  </si>
  <si>
    <t>Исп.И.В.Курашина</t>
  </si>
  <si>
    <t>тел.91831</t>
  </si>
  <si>
    <t>Главный бухгалтер</t>
  </si>
  <si>
    <t>Плющева Е.А.</t>
  </si>
  <si>
    <t xml:space="preserve">Главный бухгалтер  управления образования </t>
  </si>
  <si>
    <t>Н.В.Иратова</t>
  </si>
  <si>
    <t>0503</t>
  </si>
  <si>
    <t>0505</t>
  </si>
  <si>
    <t>1101</t>
  </si>
  <si>
    <t xml:space="preserve">Физическая культура  </t>
  </si>
  <si>
    <t>2 02 01000 00 0000 150</t>
  </si>
  <si>
    <t>2 02 02000 00 0000 150</t>
  </si>
  <si>
    <t>2 02 03000 00 0000 150</t>
  </si>
  <si>
    <t>2 02 04000 00 0000 150</t>
  </si>
  <si>
    <t xml:space="preserve">Оценка ожидаемого исполнения  бюджета Клетнянского муниципального района Брянской области за 2022 год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</si>
  <si>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</si>
  <si>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51 4 01 12021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</si>
  <si>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</si>
  <si>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51 4 01 12022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</si>
  <si>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</si>
  <si>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51 4 01 12023</t>
  </si>
  <si>
    <t>51 4 01 17900</t>
  </si>
  <si>
    <t>51 4 01 80020</t>
  </si>
  <si>
    <t>51 4 01 80040</t>
  </si>
  <si>
    <t>Информационное освещение деятельности органов местного самоуправления</t>
  </si>
  <si>
    <t>51 4 01 80070</t>
  </si>
  <si>
    <t>Опубликование нормативных правовых актов муниципальных образований и иной официальной информации</t>
  </si>
  <si>
    <t>51 4 01 80100</t>
  </si>
  <si>
    <t>51 4 01 81410</t>
  </si>
  <si>
    <t>51 4 01 84220</t>
  </si>
  <si>
    <t>Достижение показателей деятельности органов исполнительной власти субъектов Российской Федерации</t>
  </si>
  <si>
    <t>70 0 00 55490</t>
  </si>
  <si>
    <t>51 4 04 51200</t>
  </si>
  <si>
    <t>51 4 01 83260</t>
  </si>
  <si>
    <t>51 4 02 80900</t>
  </si>
  <si>
    <t>51 4 03 80710</t>
  </si>
  <si>
    <t>51 4 04 51180</t>
  </si>
  <si>
    <t>Гражданская оборона</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</si>
  <si>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</si>
  <si>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22</t>
  </si>
  <si>
    <t>51 4 22 81210</t>
  </si>
  <si>
    <t>Закупка товаров, работ и услуг в целях формирования государственного материального резерва</t>
  </si>
  <si>
    <t>230</t>
  </si>
  <si>
    <t>Защита населения и территории от чрезвычайных ситуаций природного и техногенного характера, пожарная безопасность</t>
  </si>
  <si>
    <t>51 4 05 80700</t>
  </si>
  <si>
    <t>51 4 05 81200</t>
  </si>
  <si>
    <t>51 4 06 12510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</si>
  <si>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</si>
  <si>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</si>
  <si>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51 4 07 81630</t>
  </si>
  <si>
    <t>51 4 07 83360</t>
  </si>
  <si>
    <t>51 4 08 83740</t>
  </si>
  <si>
    <t>Мероприятия по землеустройству и землепользованию</t>
  </si>
  <si>
    <t>51 4 02 80910</t>
  </si>
  <si>
    <t>51 4 02 81830</t>
  </si>
  <si>
    <t>Мероприятия в сфере жилищного хозяйства</t>
  </si>
  <si>
    <t>51 4 09 81750</t>
  </si>
  <si>
    <t>51 4 09 83760</t>
  </si>
  <si>
    <t>51 4 09 81680</t>
  </si>
  <si>
    <t>51 4 09 81740</t>
  </si>
  <si>
    <t>51 1 F5 52430</t>
  </si>
  <si>
    <t>Государственная поддержка отрасли культуры</t>
  </si>
  <si>
    <t>51 1 А1 55190</t>
  </si>
  <si>
    <t>51 4 11 80320</t>
  </si>
  <si>
    <t>51 4 11 82330</t>
  </si>
  <si>
    <t>51 4 11 82430</t>
  </si>
  <si>
    <t>51 4 12 14723</t>
  </si>
  <si>
    <t>51 1 А2 55190</t>
  </si>
  <si>
    <t>51 4 13 14210</t>
  </si>
  <si>
    <t>51 4 14 80450</t>
  </si>
  <si>
    <t>51 4 14 80480</t>
  </si>
  <si>
    <t>51 4 14 82400</t>
  </si>
  <si>
    <t>51 4 14 82430</t>
  </si>
  <si>
    <t>51 4 14 84260</t>
  </si>
  <si>
    <t>51 4 14 L5190</t>
  </si>
  <si>
    <t>51 4 15 82410</t>
  </si>
  <si>
    <t>51 4 16 81150</t>
  </si>
  <si>
    <t>51 4 17 82450</t>
  </si>
  <si>
    <t>51 4 18 R0820</t>
  </si>
  <si>
    <t>51 4 19 L4970</t>
  </si>
  <si>
    <t>51 4 20 82300</t>
  </si>
  <si>
    <t>51 4 20 82310</t>
  </si>
  <si>
    <t>51 4 20 82320</t>
  </si>
  <si>
    <t>51 4 20 84290</t>
  </si>
  <si>
    <t>52 4 02 14722</t>
  </si>
  <si>
    <t>52 4 02 80300</t>
  </si>
  <si>
    <t>52 4 02 82330</t>
  </si>
  <si>
    <t>52 4 02 82430</t>
  </si>
  <si>
    <t>52 4 03 14723</t>
  </si>
  <si>
    <t>52 4 05 S4860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</si>
  <si>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</si>
  <si>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852</t>
  </si>
  <si>
    <t>52 1 Е2 50970</t>
  </si>
  <si>
    <t>Реализация мероприятий по модернизации школьных систем образования</t>
  </si>
  <si>
    <t>52 2 ZВ L7500</t>
  </si>
  <si>
    <t>52 4 02 14721</t>
  </si>
  <si>
    <t>52 4 02 80310</t>
  </si>
  <si>
    <t>52 4 02 L3040</t>
  </si>
  <si>
    <t>52 4 02 S4900</t>
  </si>
  <si>
    <t>52 4 02 S4910</t>
  </si>
  <si>
    <t>52 4 04 53030</t>
  </si>
  <si>
    <t>Модернизация школьных столовых муниципальных общеобразовательных организаций Брянской области</t>
  </si>
  <si>
    <t>52 4 05 S4770</t>
  </si>
  <si>
    <t>52 4 06 S4790</t>
  </si>
  <si>
    <t>52 4 02 80320</t>
  </si>
  <si>
    <t>Развитие материально-технической базы муниципальных образовательных организаций в сфере физической культуры и спорта</t>
  </si>
  <si>
    <t>52 4 02 S7670</t>
  </si>
  <si>
    <t>52 4 07 82360</t>
  </si>
  <si>
    <t>Организация и осуществление деятельности по опеке и попечительству (содержание органов по опеке и попечительству)</t>
  </si>
  <si>
    <t>52 4 01 80040</t>
  </si>
  <si>
    <t>52 4 01 80720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</si>
  <si>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</si>
  <si>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52 4 02 14780</t>
  </si>
  <si>
    <t>52 4 08 16710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</si>
  <si>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</si>
  <si>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52 4 08 16723</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</si>
  <si>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</si>
  <si>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52 4 08 16722</t>
  </si>
  <si>
    <t>53 4 01 80040</t>
  </si>
  <si>
    <t>53 4 01 84400</t>
  </si>
  <si>
    <t>53 4 02 15840</t>
  </si>
  <si>
    <t>53 4 02 83020</t>
  </si>
  <si>
    <t>Оценка исполнения расходов бюджета в 2022 году по ГРБС "Администрация Клетнянского района"</t>
  </si>
  <si>
    <t>Оценка 2022</t>
  </si>
  <si>
    <t>Оценка исполнения расходов бюджета в 2022 году по ГРБС "Управление образования администрации Клетнянского района"</t>
  </si>
  <si>
    <t>Оценка исполнения расходов бюджета в 2022 году по ГРБС "Финансовое управление администрации Клетнянского района"</t>
  </si>
  <si>
    <t>Оценка исполнения расходов бюджета в 2022 году по ГРБС "Клетнянский районный Совет народных депутатов"</t>
  </si>
  <si>
    <t>0310</t>
  </si>
  <si>
    <t>52 4 01 16721</t>
  </si>
  <si>
    <t>1 17 00000 00 0000 000</t>
  </si>
  <si>
    <t>ПРОЧИЕ НЕНАЛОГОВЫЕ ДОХОДЫ</t>
  </si>
  <si>
    <t>Оценка исполнения расходов бюджета в 2022 году по ГРБС "Контрольно-счетная палата Клетнянского муниципального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</si>
</sst>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2"/>
      <name val="Times New Roman"/>
      <family val="1"/>
      <charset val="204"/>
    </font>
    <font>
      <sz val="12"/>
      <name val="Times New Roman"/>
      <family val="1"/>
      <charset val="204"/>
    </font>
    <font>
      <i/>
      <sz val="13"/>
      <name val="Times New Roman"/>
      <family val="1"/>
      <charset val="204"/>
    </font>
    <font>
      <b/>
      <i/>
      <sz val="12"/>
      <name val="Times New Roman"/>
      <family val="1"/>
      <charset val="204"/>
    </font>
    <font>
      <i/>
      <sz val="12"/>
      <name val="Times New Roman"/>
      <family val="1"/>
      <charset val="204"/>
    </font>
    <font>
      <sz val="11"/>
      <name val="Times New Roman"/>
      <family val="1"/>
      <charset val="204"/>
    </font>
    <font>
      <b/>
      <sz val="11"/>
      <name val="Times New Roman"/>
      <family val="1"/>
      <charset val="204"/>
    </font>
    <font>
      <sz val="10"/>
      <name val="Times New Roman"/>
      <family val="1"/>
      <charset val="204"/>
    </font>
    <font>
      <sz val="8"/>
      <color theme="1"/>
      <name val="Calibri"/>
      <family val="2"/>
      <scheme val="minor"/>
    </font>
    <font>
      <sz val="8"/>
      <name val="Times New Roman"/>
      <family val="1"/>
      <charset val="204"/>
    </font>
    <font>
      <i/>
      <sz val="8"/>
      <name val="Times New Roman"/>
      <family val="1"/>
      <charset val="204"/>
    </font>
    <font>
      <b/>
      <sz val="8"/>
      <name val="Times New Roman"/>
      <family val="1"/>
      <charset val="204"/>
    </font>
    <font>
      <b/>
      <i/>
      <sz val="8"/>
      <name val="Times New Roman"/>
      <family val="1"/>
      <charset val="204"/>
    </font>
    <font>
      <i/>
      <sz val="10"/>
      <name val="Segoe UI"/>
      <family val="2"/>
      <charset val="204"/>
    </font>
    <font>
      <sz val="9"/>
      <name val="Times New Roman"/>
      <family val="1"/>
      <charset val="204"/>
    </font>
    <font>
      <i/>
      <sz val="11"/>
      <name val="Times New Roman"/>
      <family val="1"/>
      <charset val="204"/>
    </font>
    <font>
      <b/>
      <u/>
      <sz val="11"/>
      <name val="Times New Roman"/>
      <family val="1"/>
      <charset val="204"/>
    </font>
    <font>
      <u/>
      <sz val="11"/>
      <name val="Times New Roman"/>
      <family val="1"/>
      <charset val="204"/>
    </font>
    <font>
      <b/>
      <i/>
      <sz val="11"/>
      <name val="Times New Roman"/>
      <family val="1"/>
      <charset val="204"/>
    </font>
    <font>
      <sz val="11"/>
      <color theme="1"/>
      <name val="Times New Roman"/>
      <family val="1"/>
      <charset val="204"/>
    </font>
    <font>
      <sz val="11"/>
      <color rgb="FF000000"/>
      <name val="Times New Roman"/>
      <family val="1"/>
      <charset val="204"/>
    </font>
  </fonts>
  <fills count="5">
    <fill>
      <patternFill patternType="none"/>
    </fill>
    <fill>
      <patternFill patternType="gray125"/>
    </fill>
    <fill>
      <patternFill patternType="solid">
        <fgColor theme="8" tint="0.79998168889431442"/>
        <bgColor indexed="64"/>
      </patternFill>
    </fill>
    <fill>
      <patternFill patternType="solid">
        <fgColor rgb="FFDDDDDD"/>
        <bgColor indexed="64"/>
      </patternFill>
    </fill>
    <fill>
      <patternFill patternType="solid">
        <fgColor indexed="6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153">
    <xf numFmtId="0" fontId="0" fillId="0" borderId="0" xfId="0"/>
    <xf numFmtId="0" fontId="6" fillId="0" borderId="1" xfId="0" applyFont="1" applyFill="1" applyBorder="1" applyAlignment="1">
      <alignment horizontal="center" vertical="top" wrapText="1"/>
    </xf>
    <xf numFmtId="0" fontId="6" fillId="0" borderId="1" xfId="0" applyFont="1" applyFill="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6" fillId="0" borderId="1" xfId="0" applyNumberFormat="1" applyFont="1" applyBorder="1" applyAlignment="1">
      <alignment vertical="top" wrapText="1"/>
    </xf>
    <xf numFmtId="0" fontId="6" fillId="0" borderId="1" xfId="0" applyFont="1" applyFill="1" applyBorder="1" applyAlignment="1">
      <alignment horizontal="center" vertical="top"/>
    </xf>
    <xf numFmtId="0" fontId="6" fillId="0" borderId="1" xfId="0" applyFont="1" applyFill="1" applyBorder="1" applyAlignment="1">
      <alignment horizontal="left" vertical="top" wrapText="1"/>
    </xf>
    <xf numFmtId="0" fontId="6" fillId="0" borderId="1" xfId="0" applyFont="1" applyFill="1" applyBorder="1" applyAlignment="1">
      <alignment horizontal="left" vertical="top"/>
    </xf>
    <xf numFmtId="4" fontId="6" fillId="0" borderId="1" xfId="0" applyNumberFormat="1" applyFont="1" applyFill="1" applyBorder="1" applyAlignment="1">
      <alignment vertical="top" wrapText="1"/>
    </xf>
    <xf numFmtId="4" fontId="7" fillId="0" borderId="1" xfId="0" applyNumberFormat="1" applyFont="1" applyFill="1" applyBorder="1" applyAlignment="1">
      <alignment vertical="top"/>
    </xf>
    <xf numFmtId="4" fontId="6" fillId="0" borderId="1" xfId="0" applyNumberFormat="1" applyFont="1" applyFill="1" applyBorder="1" applyAlignment="1">
      <alignment vertical="top"/>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3" fillId="0" borderId="0" xfId="0" applyFont="1" applyFill="1" applyBorder="1" applyAlignment="1">
      <alignment horizontal="right" vertical="top" wrapText="1"/>
    </xf>
    <xf numFmtId="0" fontId="5" fillId="0" borderId="0" xfId="0" applyFont="1" applyFill="1" applyBorder="1" applyAlignment="1">
      <alignment vertical="top" wrapText="1"/>
    </xf>
    <xf numFmtId="0" fontId="4" fillId="0" borderId="0" xfId="0" applyFont="1" applyFill="1" applyBorder="1" applyAlignment="1">
      <alignment vertical="top" wrapText="1"/>
    </xf>
    <xf numFmtId="49" fontId="7" fillId="0" borderId="1"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4" fontId="2" fillId="0" borderId="0" xfId="0" applyNumberFormat="1" applyFont="1" applyFill="1" applyBorder="1" applyAlignment="1">
      <alignment vertical="top" wrapText="1"/>
    </xf>
    <xf numFmtId="0" fontId="2" fillId="2" borderId="1" xfId="0" applyFont="1" applyFill="1" applyBorder="1" applyAlignment="1">
      <alignment horizontal="center" vertical="top" wrapText="1"/>
    </xf>
    <xf numFmtId="4" fontId="7" fillId="3" borderId="1" xfId="0" applyNumberFormat="1" applyFont="1" applyFill="1" applyBorder="1" applyAlignment="1">
      <alignment vertical="top"/>
    </xf>
    <xf numFmtId="0" fontId="7" fillId="3" borderId="1" xfId="0" applyFont="1" applyFill="1" applyBorder="1" applyAlignment="1">
      <alignment vertical="top" wrapText="1"/>
    </xf>
    <xf numFmtId="4" fontId="7" fillId="3" borderId="1" xfId="0" applyNumberFormat="1" applyFont="1" applyFill="1" applyBorder="1" applyAlignment="1">
      <alignment vertical="top" wrapText="1"/>
    </xf>
    <xf numFmtId="4" fontId="7" fillId="0" borderId="1" xfId="0" applyNumberFormat="1" applyFont="1" applyFill="1" applyBorder="1" applyAlignment="1">
      <alignment horizontal="right" vertical="top"/>
    </xf>
    <xf numFmtId="0" fontId="1" fillId="0" borderId="0" xfId="0" applyFont="1" applyFill="1" applyBorder="1" applyAlignment="1">
      <alignment horizontal="right" vertical="top" wrapText="1"/>
    </xf>
    <xf numFmtId="0" fontId="2" fillId="2" borderId="1" xfId="0" applyFont="1" applyFill="1" applyBorder="1" applyAlignment="1">
      <alignment horizontal="right" vertical="top" wrapText="1"/>
    </xf>
    <xf numFmtId="0" fontId="6" fillId="0" borderId="1" xfId="0" applyFont="1" applyFill="1" applyBorder="1" applyAlignment="1">
      <alignment horizontal="right" vertical="top" wrapText="1"/>
    </xf>
    <xf numFmtId="0" fontId="6" fillId="0" borderId="1" xfId="0" applyFont="1" applyBorder="1" applyAlignment="1">
      <alignment horizontal="right" vertical="top" wrapText="1"/>
    </xf>
    <xf numFmtId="0" fontId="6" fillId="0" borderId="1" xfId="0" applyNumberFormat="1" applyFont="1" applyBorder="1" applyAlignment="1">
      <alignment horizontal="right" vertical="top" wrapText="1"/>
    </xf>
    <xf numFmtId="0" fontId="7" fillId="3" borderId="1" xfId="0" applyFont="1" applyFill="1" applyBorder="1" applyAlignment="1">
      <alignment horizontal="right" vertical="top" wrapText="1"/>
    </xf>
    <xf numFmtId="4" fontId="6" fillId="0" borderId="1" xfId="0" applyNumberFormat="1" applyFont="1" applyFill="1" applyBorder="1" applyAlignment="1">
      <alignment horizontal="right" vertical="top" wrapText="1"/>
    </xf>
    <xf numFmtId="0" fontId="6" fillId="0" borderId="1" xfId="0" applyFont="1" applyFill="1" applyBorder="1" applyAlignment="1">
      <alignment horizontal="right" vertical="top"/>
    </xf>
    <xf numFmtId="4" fontId="7" fillId="3" borderId="1" xfId="0" applyNumberFormat="1" applyFont="1" applyFill="1" applyBorder="1" applyAlignment="1">
      <alignment horizontal="right" vertical="top"/>
    </xf>
    <xf numFmtId="0" fontId="2" fillId="0" borderId="0" xfId="0" applyFont="1" applyFill="1" applyBorder="1" applyAlignment="1">
      <alignment horizontal="right" vertical="top" wrapText="1"/>
    </xf>
    <xf numFmtId="4" fontId="6" fillId="0" borderId="1" xfId="0" applyNumberFormat="1" applyFont="1" applyFill="1" applyBorder="1" applyAlignment="1">
      <alignment horizontal="right" vertical="top"/>
    </xf>
    <xf numFmtId="0" fontId="7" fillId="3" borderId="1" xfId="0" applyFont="1" applyFill="1" applyBorder="1" applyAlignment="1">
      <alignment horizontal="left" vertical="top" wrapText="1"/>
    </xf>
    <xf numFmtId="0" fontId="9" fillId="0" borderId="0" xfId="0" applyFont="1" applyFill="1" applyAlignment="1">
      <alignment vertical="top" wrapText="1"/>
    </xf>
    <xf numFmtId="0" fontId="10" fillId="0" borderId="0" xfId="0" applyFont="1" applyFill="1" applyBorder="1" applyAlignment="1">
      <alignment vertical="top" wrapText="1"/>
    </xf>
    <xf numFmtId="0" fontId="11"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 fontId="10" fillId="0" borderId="0" xfId="0" applyNumberFormat="1" applyFont="1" applyFill="1" applyBorder="1" applyAlignment="1">
      <alignment vertical="top" wrapText="1"/>
    </xf>
    <xf numFmtId="0" fontId="12" fillId="0" borderId="0" xfId="0" applyFont="1" applyFill="1" applyBorder="1" applyAlignment="1">
      <alignment vertical="top" wrapText="1"/>
    </xf>
    <xf numFmtId="0" fontId="11" fillId="0" borderId="0" xfId="0" applyFont="1" applyFill="1" applyBorder="1" applyAlignment="1">
      <alignment vertical="top" wrapText="1"/>
    </xf>
    <xf numFmtId="0" fontId="13" fillId="0" borderId="0" xfId="0" applyFont="1" applyFill="1" applyBorder="1" applyAlignment="1">
      <alignment vertical="top" wrapText="1"/>
    </xf>
    <xf numFmtId="4" fontId="12" fillId="0" borderId="0" xfId="0" applyNumberFormat="1" applyFont="1" applyFill="1" applyBorder="1" applyAlignment="1">
      <alignment vertical="top"/>
    </xf>
    <xf numFmtId="4" fontId="10" fillId="0" borderId="0" xfId="0" applyNumberFormat="1" applyFont="1" applyFill="1" applyBorder="1" applyAlignment="1">
      <alignment vertical="top"/>
    </xf>
    <xf numFmtId="4" fontId="12" fillId="0" borderId="0" xfId="0" applyNumberFormat="1" applyFont="1" applyFill="1" applyBorder="1" applyAlignment="1">
      <alignment vertical="top" wrapText="1"/>
    </xf>
    <xf numFmtId="0" fontId="6" fillId="0" borderId="1" xfId="0" applyFont="1" applyFill="1" applyBorder="1" applyAlignment="1">
      <alignment vertical="top"/>
    </xf>
    <xf numFmtId="0" fontId="14" fillId="0" borderId="0" xfId="0" applyFont="1" applyFill="1" applyBorder="1" applyAlignment="1">
      <alignment vertical="center" wrapText="1"/>
    </xf>
    <xf numFmtId="0" fontId="8" fillId="0" borderId="1" xfId="0" applyFont="1" applyFill="1" applyBorder="1" applyAlignment="1">
      <alignment horizontal="left" vertical="top" wrapText="1"/>
    </xf>
    <xf numFmtId="4" fontId="8" fillId="0" borderId="1" xfId="0" applyNumberFormat="1" applyFont="1" applyFill="1" applyBorder="1" applyAlignment="1">
      <alignment horizontal="center" vertical="top"/>
    </xf>
    <xf numFmtId="0" fontId="6" fillId="0" borderId="0" xfId="0" applyFont="1" applyFill="1" applyAlignment="1">
      <alignment vertical="top"/>
    </xf>
    <xf numFmtId="0" fontId="6" fillId="0" borderId="0" xfId="0" applyFont="1" applyFill="1" applyAlignment="1">
      <alignment vertical="top" wrapText="1"/>
    </xf>
    <xf numFmtId="49" fontId="6" fillId="0" borderId="2" xfId="0" applyNumberFormat="1" applyFont="1" applyFill="1" applyBorder="1" applyAlignment="1">
      <alignment vertical="top" wrapText="1"/>
    </xf>
    <xf numFmtId="49" fontId="6" fillId="0" borderId="2" xfId="0" applyNumberFormat="1" applyFont="1" applyFill="1" applyBorder="1" applyAlignment="1">
      <alignment vertical="top"/>
    </xf>
    <xf numFmtId="49" fontId="6" fillId="0" borderId="2" xfId="0" applyNumberFormat="1" applyFont="1" applyFill="1" applyBorder="1" applyAlignment="1">
      <alignment horizontal="center" vertical="top"/>
    </xf>
    <xf numFmtId="3" fontId="6" fillId="0" borderId="0" xfId="0" applyNumberFormat="1" applyFont="1" applyFill="1" applyAlignment="1">
      <alignment horizontal="center" vertical="top"/>
    </xf>
    <xf numFmtId="49" fontId="6" fillId="0" borderId="0" xfId="0" applyNumberFormat="1" applyFont="1" applyFill="1" applyBorder="1" applyAlignment="1">
      <alignment horizontal="center" vertical="top"/>
    </xf>
    <xf numFmtId="4" fontId="16" fillId="0" borderId="0" xfId="0" applyNumberFormat="1" applyFont="1" applyFill="1" applyAlignment="1">
      <alignment horizontal="center" vertical="top"/>
    </xf>
    <xf numFmtId="49" fontId="6" fillId="0" borderId="0" xfId="0" applyNumberFormat="1" applyFont="1" applyFill="1" applyAlignment="1">
      <alignment vertical="top"/>
    </xf>
    <xf numFmtId="0" fontId="15" fillId="0" borderId="3" xfId="0" applyFont="1" applyFill="1" applyBorder="1" applyAlignment="1">
      <alignment horizontal="center" vertical="top" wrapText="1"/>
    </xf>
    <xf numFmtId="0" fontId="15" fillId="0" borderId="1" xfId="0" applyFont="1" applyFill="1" applyBorder="1" applyAlignment="1">
      <alignment horizontal="center" vertical="top" wrapText="1"/>
    </xf>
    <xf numFmtId="49" fontId="15" fillId="0" borderId="1" xfId="0" applyNumberFormat="1" applyFont="1" applyFill="1" applyBorder="1" applyAlignment="1">
      <alignment horizontal="center" vertical="top"/>
    </xf>
    <xf numFmtId="49" fontId="15" fillId="0" borderId="1" xfId="0" applyNumberFormat="1" applyFont="1" applyFill="1" applyBorder="1" applyAlignment="1">
      <alignment horizontal="center" vertical="top" wrapText="1"/>
    </xf>
    <xf numFmtId="0" fontId="7" fillId="0" borderId="4" xfId="0" applyFont="1" applyFill="1" applyBorder="1" applyAlignment="1">
      <alignment horizontal="left" vertical="top" wrapText="1"/>
    </xf>
    <xf numFmtId="0" fontId="17" fillId="0" borderId="1" xfId="0" applyFont="1" applyFill="1" applyBorder="1" applyAlignment="1">
      <alignment horizontal="center" vertical="top"/>
    </xf>
    <xf numFmtId="49" fontId="6" fillId="0" borderId="1" xfId="0" applyNumberFormat="1" applyFont="1" applyFill="1" applyBorder="1" applyAlignment="1">
      <alignment horizontal="center" vertical="top"/>
    </xf>
    <xf numFmtId="0" fontId="7" fillId="0" borderId="4" xfId="0" applyFont="1" applyFill="1" applyBorder="1" applyAlignment="1">
      <alignment vertical="top" wrapText="1"/>
    </xf>
    <xf numFmtId="4" fontId="17" fillId="0" borderId="1" xfId="0" applyNumberFormat="1" applyFont="1" applyFill="1" applyBorder="1" applyAlignment="1">
      <alignment horizontal="right" vertical="top" wrapText="1"/>
    </xf>
    <xf numFmtId="0" fontId="17" fillId="0" borderId="1" xfId="0" applyFont="1" applyFill="1" applyBorder="1" applyAlignment="1">
      <alignment horizontal="left" vertical="top" wrapText="1"/>
    </xf>
    <xf numFmtId="49" fontId="17" fillId="0" borderId="1" xfId="0" applyNumberFormat="1" applyFont="1" applyFill="1" applyBorder="1" applyAlignment="1">
      <alignment horizontal="center" vertical="top"/>
    </xf>
    <xf numFmtId="4" fontId="17" fillId="0" borderId="1" xfId="0" applyNumberFormat="1" applyFont="1" applyFill="1" applyBorder="1" applyAlignment="1">
      <alignment vertical="top"/>
    </xf>
    <xf numFmtId="0" fontId="17" fillId="0" borderId="0" xfId="0" applyFont="1" applyFill="1" applyAlignment="1">
      <alignment vertical="top"/>
    </xf>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center" vertical="top"/>
    </xf>
    <xf numFmtId="0" fontId="7" fillId="0" borderId="0" xfId="0" applyFont="1" applyFill="1" applyAlignment="1">
      <alignment vertical="top"/>
    </xf>
    <xf numFmtId="0" fontId="6" fillId="0" borderId="4" xfId="0" applyFont="1" applyFill="1" applyBorder="1" applyAlignment="1">
      <alignment horizontal="left" vertical="top" wrapText="1"/>
    </xf>
    <xf numFmtId="0" fontId="6" fillId="0" borderId="3" xfId="0" applyFont="1" applyFill="1" applyBorder="1" applyAlignment="1">
      <alignment vertical="top" wrapText="1"/>
    </xf>
    <xf numFmtId="0" fontId="6" fillId="0" borderId="5" xfId="0" applyFont="1" applyFill="1" applyBorder="1" applyAlignment="1">
      <alignment vertical="top" wrapText="1"/>
    </xf>
    <xf numFmtId="0" fontId="6" fillId="0" borderId="5" xfId="0" applyFont="1" applyFill="1" applyBorder="1" applyAlignment="1">
      <alignment horizontal="left" vertical="top" wrapText="1"/>
    </xf>
    <xf numFmtId="0" fontId="7" fillId="0" borderId="1" xfId="0" applyFont="1" applyFill="1" applyBorder="1" applyAlignment="1">
      <alignment vertical="top" wrapText="1"/>
    </xf>
    <xf numFmtId="0" fontId="7" fillId="0" borderId="0" xfId="0" applyFont="1" applyFill="1" applyBorder="1" applyAlignment="1">
      <alignment vertical="top"/>
    </xf>
    <xf numFmtId="0" fontId="17" fillId="0" borderId="1" xfId="0" applyFont="1" applyFill="1" applyBorder="1" applyAlignment="1">
      <alignment vertical="top"/>
    </xf>
    <xf numFmtId="49" fontId="17" fillId="0" borderId="1" xfId="0" applyNumberFormat="1" applyFont="1" applyFill="1" applyBorder="1" applyAlignment="1">
      <alignment horizontal="center" vertical="top" wrapText="1"/>
    </xf>
    <xf numFmtId="0" fontId="7" fillId="0" borderId="1" xfId="0" applyFont="1" applyFill="1" applyBorder="1" applyAlignment="1">
      <alignment vertical="top"/>
    </xf>
    <xf numFmtId="0" fontId="6" fillId="0" borderId="4" xfId="0" applyFont="1" applyFill="1" applyBorder="1" applyAlignment="1">
      <alignment vertical="top" wrapText="1"/>
    </xf>
    <xf numFmtId="0" fontId="17" fillId="0" borderId="4" xfId="0" applyFont="1" applyFill="1" applyBorder="1" applyAlignment="1">
      <alignmen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49" fontId="6" fillId="0" borderId="7" xfId="0" applyNumberFormat="1" applyFont="1" applyFill="1" applyBorder="1" applyAlignment="1">
      <alignment horizontal="center" vertical="top"/>
    </xf>
    <xf numFmtId="49" fontId="6" fillId="0" borderId="7" xfId="0" applyNumberFormat="1" applyFont="1" applyFill="1" applyBorder="1" applyAlignment="1">
      <alignment horizontal="center" vertical="top" wrapText="1"/>
    </xf>
    <xf numFmtId="0" fontId="7" fillId="0" borderId="5" xfId="0" applyFont="1" applyFill="1" applyBorder="1" applyAlignment="1">
      <alignment vertical="top" wrapText="1"/>
    </xf>
    <xf numFmtId="0" fontId="17" fillId="0" borderId="5" xfId="0" applyFont="1" applyFill="1" applyBorder="1" applyAlignment="1">
      <alignment vertical="top" wrapText="1"/>
    </xf>
    <xf numFmtId="0" fontId="19" fillId="0" borderId="0" xfId="0" applyFont="1" applyFill="1" applyAlignment="1">
      <alignment vertical="top"/>
    </xf>
    <xf numFmtId="0" fontId="17" fillId="0" borderId="1" xfId="0" applyFont="1" applyFill="1" applyBorder="1" applyAlignment="1">
      <alignment horizontal="center" vertical="top" wrapText="1"/>
    </xf>
    <xf numFmtId="0" fontId="17" fillId="0" borderId="4" xfId="0" applyFont="1" applyFill="1" applyBorder="1" applyAlignment="1">
      <alignment horizontal="left" vertical="top" wrapText="1"/>
    </xf>
    <xf numFmtId="49" fontId="6" fillId="0" borderId="5" xfId="0" applyNumberFormat="1" applyFont="1" applyFill="1" applyBorder="1" applyAlignment="1">
      <alignment horizontal="center" vertical="top"/>
    </xf>
    <xf numFmtId="0" fontId="6" fillId="0" borderId="0" xfId="0" applyFont="1" applyFill="1" applyAlignment="1">
      <alignment horizontal="center" vertical="top"/>
    </xf>
    <xf numFmtId="49" fontId="17" fillId="0" borderId="5" xfId="0" applyNumberFormat="1" applyFont="1" applyFill="1" applyBorder="1" applyAlignment="1">
      <alignment horizontal="center" vertical="top" wrapText="1"/>
    </xf>
    <xf numFmtId="4" fontId="17" fillId="0" borderId="1" xfId="0" applyNumberFormat="1" applyFont="1" applyFill="1" applyBorder="1" applyAlignment="1">
      <alignment vertical="top" wrapText="1"/>
    </xf>
    <xf numFmtId="4" fontId="7" fillId="0" borderId="1" xfId="0" applyNumberFormat="1" applyFont="1" applyFill="1" applyBorder="1" applyAlignment="1">
      <alignment horizontal="right" vertical="top" wrapText="1"/>
    </xf>
    <xf numFmtId="0" fontId="7" fillId="0" borderId="1" xfId="0" applyFont="1" applyFill="1" applyBorder="1" applyAlignment="1">
      <alignment horizontal="left" vertical="top"/>
    </xf>
    <xf numFmtId="0" fontId="6" fillId="0" borderId="0" xfId="0" applyFont="1" applyFill="1" applyBorder="1" applyAlignment="1">
      <alignment horizontal="left" vertical="top" wrapText="1"/>
    </xf>
    <xf numFmtId="0" fontId="20" fillId="0" borderId="0" xfId="0" applyFont="1"/>
    <xf numFmtId="0" fontId="20" fillId="0" borderId="0" xfId="0" applyFont="1" applyAlignment="1">
      <alignment horizontal="left"/>
    </xf>
    <xf numFmtId="0" fontId="2" fillId="4" borderId="1" xfId="0" applyFont="1" applyFill="1" applyBorder="1" applyAlignment="1">
      <alignment horizontal="left" vertical="top" wrapText="1"/>
    </xf>
    <xf numFmtId="0" fontId="6" fillId="4" borderId="1" xfId="0" applyFont="1" applyFill="1" applyBorder="1" applyAlignment="1">
      <alignment horizontal="left" vertical="center" wrapText="1"/>
    </xf>
    <xf numFmtId="0" fontId="6" fillId="0" borderId="1" xfId="0" applyNumberFormat="1" applyFont="1" applyFill="1" applyBorder="1" applyAlignment="1">
      <alignment horizontal="left" vertical="top" wrapText="1"/>
    </xf>
    <xf numFmtId="2"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vertical="top"/>
    </xf>
    <xf numFmtId="3" fontId="2" fillId="4" borderId="1" xfId="0" applyNumberFormat="1" applyFont="1" applyFill="1" applyBorder="1" applyAlignment="1">
      <alignment horizontal="right" vertical="top"/>
    </xf>
    <xf numFmtId="3" fontId="2" fillId="0" borderId="1" xfId="0" applyNumberFormat="1" applyFont="1" applyFill="1" applyBorder="1" applyAlignment="1">
      <alignment vertical="top"/>
    </xf>
    <xf numFmtId="3" fontId="2" fillId="0" borderId="1" xfId="0" applyNumberFormat="1" applyFont="1" applyFill="1" applyBorder="1" applyAlignment="1">
      <alignment horizontal="right" vertical="top" wrapText="1"/>
    </xf>
    <xf numFmtId="3" fontId="6" fillId="0" borderId="1" xfId="0" applyNumberFormat="1" applyFont="1" applyFill="1" applyBorder="1" applyAlignment="1">
      <alignment horizontal="right" vertical="top"/>
    </xf>
    <xf numFmtId="3" fontId="6" fillId="0" borderId="1" xfId="0" applyNumberFormat="1" applyFont="1" applyFill="1" applyBorder="1" applyAlignment="1">
      <alignment horizontal="right" vertical="top" wrapText="1"/>
    </xf>
    <xf numFmtId="3" fontId="7" fillId="3" borderId="1" xfId="0" applyNumberFormat="1" applyFont="1" applyFill="1" applyBorder="1" applyAlignment="1">
      <alignment vertical="top"/>
    </xf>
    <xf numFmtId="3" fontId="2" fillId="0" borderId="1" xfId="0" applyNumberFormat="1" applyFont="1" applyFill="1" applyBorder="1" applyAlignment="1">
      <alignment horizontal="right" vertical="top"/>
    </xf>
    <xf numFmtId="49" fontId="7" fillId="0" borderId="4" xfId="0" applyNumberFormat="1" applyFont="1" applyFill="1" applyBorder="1" applyAlignment="1">
      <alignment vertical="top" wrapText="1"/>
    </xf>
    <xf numFmtId="49" fontId="6" fillId="0" borderId="4" xfId="0" applyNumberFormat="1" applyFont="1" applyFill="1" applyBorder="1" applyAlignment="1">
      <alignment horizontal="center" vertical="top" wrapText="1"/>
    </xf>
    <xf numFmtId="0" fontId="21" fillId="0" borderId="4" xfId="0" applyFont="1" applyFill="1" applyBorder="1" applyAlignment="1">
      <alignment horizontal="left" vertical="top" wrapText="1"/>
    </xf>
    <xf numFmtId="0" fontId="21" fillId="0" borderId="4" xfId="0" applyFont="1" applyFill="1" applyBorder="1" applyAlignment="1">
      <alignment horizontal="center" vertical="top" wrapText="1"/>
    </xf>
    <xf numFmtId="4" fontId="6" fillId="0" borderId="4" xfId="0" applyNumberFormat="1" applyFont="1" applyFill="1" applyBorder="1" applyAlignment="1">
      <alignment horizontal="right" vertical="top" wrapText="1"/>
    </xf>
    <xf numFmtId="49" fontId="18" fillId="0" borderId="1" xfId="0" applyNumberFormat="1" applyFont="1" applyFill="1" applyBorder="1" applyAlignment="1">
      <alignment horizontal="center" vertical="top" wrapText="1"/>
    </xf>
    <xf numFmtId="0" fontId="7" fillId="0" borderId="6" xfId="0" applyFont="1" applyFill="1" applyBorder="1" applyAlignment="1">
      <alignment vertical="top" wrapText="1"/>
    </xf>
    <xf numFmtId="0" fontId="7" fillId="0" borderId="7" xfId="0" applyFont="1" applyFill="1" applyBorder="1" applyAlignment="1">
      <alignment horizontal="left" vertical="top" wrapText="1"/>
    </xf>
    <xf numFmtId="0" fontId="7" fillId="0" borderId="7" xfId="0" applyFont="1" applyFill="1" applyBorder="1" applyAlignment="1">
      <alignment vertical="top"/>
    </xf>
    <xf numFmtId="49" fontId="7" fillId="0" borderId="7" xfId="0" applyNumberFormat="1" applyFont="1" applyFill="1" applyBorder="1" applyAlignment="1">
      <alignment horizontal="center" vertical="top" wrapText="1"/>
    </xf>
    <xf numFmtId="49" fontId="6" fillId="0" borderId="6" xfId="0" applyNumberFormat="1" applyFont="1" applyFill="1" applyBorder="1" applyAlignment="1">
      <alignment horizontal="center" vertical="top" wrapText="1"/>
    </xf>
    <xf numFmtId="49" fontId="7" fillId="0" borderId="7" xfId="0" applyNumberFormat="1" applyFont="1" applyFill="1" applyBorder="1" applyAlignment="1">
      <alignment horizontal="center" vertical="top"/>
    </xf>
    <xf numFmtId="4" fontId="7" fillId="0" borderId="7" xfId="0" applyNumberFormat="1" applyFont="1" applyFill="1" applyBorder="1" applyAlignment="1">
      <alignment vertical="top"/>
    </xf>
    <xf numFmtId="0" fontId="6" fillId="0" borderId="9" xfId="0" applyFont="1" applyFill="1" applyBorder="1" applyAlignment="1">
      <alignment horizontal="left" vertical="top" wrapText="1"/>
    </xf>
    <xf numFmtId="49" fontId="6" fillId="0" borderId="10" xfId="0" applyNumberFormat="1" applyFont="1" applyFill="1" applyBorder="1" applyAlignment="1">
      <alignment horizontal="center" vertical="top" wrapText="1"/>
    </xf>
    <xf numFmtId="49" fontId="6" fillId="0" borderId="9"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xf>
    <xf numFmtId="49" fontId="7" fillId="0" borderId="4" xfId="0" applyNumberFormat="1" applyFont="1" applyFill="1" applyBorder="1" applyAlignment="1">
      <alignment horizontal="center" vertical="top"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15" fillId="0" borderId="0" xfId="0" applyFont="1" applyFill="1" applyAlignment="1">
      <alignment vertical="top"/>
    </xf>
    <xf numFmtId="49" fontId="6" fillId="0" borderId="8" xfId="0" applyNumberFormat="1" applyFont="1" applyFill="1" applyBorder="1" applyAlignment="1">
      <alignment horizontal="center" vertical="top" wrapText="1"/>
    </xf>
    <xf numFmtId="4" fontId="6" fillId="0" borderId="6" xfId="0" applyNumberFormat="1" applyFont="1" applyFill="1" applyBorder="1" applyAlignment="1">
      <alignment horizontal="right" vertical="top" wrapText="1"/>
    </xf>
    <xf numFmtId="0" fontId="7" fillId="0" borderId="10" xfId="0" applyFont="1" applyFill="1" applyBorder="1" applyAlignment="1">
      <alignment horizontal="left" vertical="top" wrapText="1"/>
    </xf>
    <xf numFmtId="0" fontId="6" fillId="0" borderId="1" xfId="0" applyFont="1" applyFill="1" applyBorder="1" applyAlignment="1">
      <alignment horizontal="center" vertical="center" wrapText="1"/>
    </xf>
    <xf numFmtId="49" fontId="6" fillId="0" borderId="0" xfId="0" applyNumberFormat="1" applyFont="1" applyFill="1" applyAlignment="1">
      <alignment horizontal="center" vertical="top"/>
    </xf>
    <xf numFmtId="4" fontId="7" fillId="0" borderId="0" xfId="0" applyNumberFormat="1" applyFont="1" applyFill="1" applyAlignment="1">
      <alignment vertical="top"/>
    </xf>
    <xf numFmtId="0" fontId="0" fillId="0" borderId="0" xfId="0" applyFont="1"/>
    <xf numFmtId="3" fontId="2" fillId="0" borderId="0" xfId="0" applyNumberFormat="1" applyFont="1" applyFill="1" applyBorder="1" applyAlignment="1">
      <alignment vertical="top" wrapText="1"/>
    </xf>
    <xf numFmtId="0" fontId="1" fillId="0" borderId="0" xfId="0" applyFont="1" applyFill="1" applyBorder="1" applyAlignment="1">
      <alignment horizontal="center" vertical="top" wrapText="1"/>
    </xf>
    <xf numFmtId="0" fontId="0" fillId="0" borderId="0" xfId="0" applyAlignment="1">
      <alignment vertical="top" wrapText="1"/>
    </xf>
    <xf numFmtId="0" fontId="7" fillId="3" borderId="1" xfId="0" applyFont="1" applyFill="1" applyBorder="1" applyAlignment="1">
      <alignment horizontal="left" vertical="top" wrapText="1"/>
    </xf>
    <xf numFmtId="0" fontId="7" fillId="0" borderId="0" xfId="0" applyFont="1" applyFill="1" applyAlignment="1">
      <alignment horizontal="center" vertical="top" wrapText="1"/>
    </xf>
    <xf numFmtId="0" fontId="6" fillId="0" borderId="0"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abSelected="1" topLeftCell="A38" workbookViewId="0">
      <selection activeCell="E14" sqref="E14"/>
    </sheetView>
  </sheetViews>
  <sheetFormatPr defaultRowHeight="15.75" x14ac:dyDescent="0.25"/>
  <cols>
    <col min="1" max="1" width="21.7109375" style="12" customWidth="1"/>
    <col min="2" max="2" width="61.5703125" style="12" customWidth="1"/>
    <col min="3" max="3" width="19.28515625" style="34" hidden="1" customWidth="1"/>
    <col min="4" max="4" width="15.5703125" style="12" customWidth="1"/>
    <col min="5" max="5" width="8.7109375" style="38" customWidth="1"/>
    <col min="6" max="6" width="11.42578125" style="38" customWidth="1"/>
    <col min="7" max="7" width="12.140625" style="38" customWidth="1"/>
    <col min="8" max="8" width="17.5703125" style="12" customWidth="1"/>
    <col min="9" max="9" width="17" style="12" customWidth="1"/>
    <col min="10" max="16384" width="9.140625" style="12"/>
  </cols>
  <sheetData>
    <row r="1" spans="1:7" ht="39" customHeight="1" x14ac:dyDescent="0.25">
      <c r="A1" s="148" t="s">
        <v>285</v>
      </c>
      <c r="B1" s="149"/>
      <c r="C1" s="149"/>
      <c r="D1" s="149"/>
      <c r="E1" s="37"/>
    </row>
    <row r="2" spans="1:7" ht="15.75" customHeight="1" x14ac:dyDescent="0.25">
      <c r="B2" s="13"/>
      <c r="C2" s="25"/>
      <c r="D2" s="14" t="s">
        <v>27</v>
      </c>
      <c r="E2" s="39"/>
    </row>
    <row r="3" spans="1:7" ht="50.25" customHeight="1" x14ac:dyDescent="0.25">
      <c r="A3" s="20" t="s">
        <v>28</v>
      </c>
      <c r="B3" s="20" t="s">
        <v>29</v>
      </c>
      <c r="C3" s="26"/>
      <c r="D3" s="20" t="s">
        <v>111</v>
      </c>
      <c r="E3" s="40"/>
    </row>
    <row r="4" spans="1:7" ht="21.75" customHeight="1" x14ac:dyDescent="0.25">
      <c r="A4" s="1" t="s">
        <v>30</v>
      </c>
      <c r="B4" s="2" t="s">
        <v>31</v>
      </c>
      <c r="C4" s="27"/>
      <c r="D4" s="9">
        <f>SUM(D5:D15)</f>
        <v>81417800</v>
      </c>
      <c r="E4" s="41"/>
    </row>
    <row r="5" spans="1:7" s="13" customFormat="1" ht="21.75" customHeight="1" x14ac:dyDescent="0.25">
      <c r="A5" s="3" t="s">
        <v>68</v>
      </c>
      <c r="B5" s="4" t="s">
        <v>69</v>
      </c>
      <c r="C5" s="28"/>
      <c r="D5" s="9">
        <v>64488300</v>
      </c>
      <c r="E5" s="41"/>
      <c r="F5" s="42"/>
      <c r="G5" s="42"/>
    </row>
    <row r="6" spans="1:7" ht="33.75" customHeight="1" x14ac:dyDescent="0.25">
      <c r="A6" s="3" t="s">
        <v>32</v>
      </c>
      <c r="B6" s="5" t="s">
        <v>70</v>
      </c>
      <c r="C6" s="29"/>
      <c r="D6" s="9">
        <v>8700000</v>
      </c>
      <c r="E6" s="41"/>
    </row>
    <row r="7" spans="1:7" s="15" customFormat="1" ht="21.75" customHeight="1" x14ac:dyDescent="0.25">
      <c r="A7" s="3" t="s">
        <v>71</v>
      </c>
      <c r="B7" s="4" t="s">
        <v>33</v>
      </c>
      <c r="C7" s="28"/>
      <c r="D7" s="9">
        <v>2943400</v>
      </c>
      <c r="E7" s="41"/>
      <c r="F7" s="43"/>
      <c r="G7" s="43"/>
    </row>
    <row r="8" spans="1:7" s="16" customFormat="1" ht="21.75" hidden="1" customHeight="1" x14ac:dyDescent="0.25">
      <c r="A8" s="1" t="s">
        <v>34</v>
      </c>
      <c r="B8" s="2" t="s">
        <v>72</v>
      </c>
      <c r="C8" s="27"/>
      <c r="D8" s="9"/>
      <c r="E8" s="41"/>
      <c r="F8" s="44"/>
      <c r="G8" s="44"/>
    </row>
    <row r="9" spans="1:7" s="15" customFormat="1" ht="21.75" customHeight="1" x14ac:dyDescent="0.25">
      <c r="A9" s="3" t="s">
        <v>35</v>
      </c>
      <c r="B9" s="4" t="s">
        <v>73</v>
      </c>
      <c r="C9" s="28"/>
      <c r="D9" s="9">
        <v>1570000</v>
      </c>
      <c r="E9" s="41"/>
      <c r="F9" s="43"/>
      <c r="G9" s="43"/>
    </row>
    <row r="10" spans="1:7" ht="35.25" hidden="1" customHeight="1" x14ac:dyDescent="0.25">
      <c r="A10" s="3" t="s">
        <v>36</v>
      </c>
      <c r="B10" s="5" t="s">
        <v>37</v>
      </c>
      <c r="C10" s="29"/>
      <c r="D10" s="9"/>
      <c r="E10" s="41"/>
    </row>
    <row r="11" spans="1:7" ht="45.75" customHeight="1" x14ac:dyDescent="0.25">
      <c r="A11" s="3" t="s">
        <v>74</v>
      </c>
      <c r="B11" s="4" t="s">
        <v>75</v>
      </c>
      <c r="C11" s="28"/>
      <c r="D11" s="9">
        <v>1324600</v>
      </c>
      <c r="E11" s="41"/>
    </row>
    <row r="12" spans="1:7" ht="18.75" customHeight="1" x14ac:dyDescent="0.25">
      <c r="A12" s="3" t="s">
        <v>38</v>
      </c>
      <c r="B12" s="4" t="s">
        <v>76</v>
      </c>
      <c r="C12" s="28"/>
      <c r="D12" s="9">
        <v>22000</v>
      </c>
      <c r="E12" s="41"/>
    </row>
    <row r="13" spans="1:7" ht="32.25" customHeight="1" x14ac:dyDescent="0.25">
      <c r="A13" s="6" t="s">
        <v>39</v>
      </c>
      <c r="B13" s="2" t="s">
        <v>40</v>
      </c>
      <c r="C13" s="27"/>
      <c r="D13" s="9">
        <v>258800</v>
      </c>
      <c r="E13" s="41"/>
    </row>
    <row r="14" spans="1:7" ht="30" customHeight="1" x14ac:dyDescent="0.25">
      <c r="A14" s="3" t="s">
        <v>41</v>
      </c>
      <c r="B14" s="4" t="s">
        <v>77</v>
      </c>
      <c r="C14" s="28"/>
      <c r="D14" s="9">
        <v>1047700</v>
      </c>
      <c r="E14" s="41"/>
    </row>
    <row r="15" spans="1:7" ht="18" customHeight="1" x14ac:dyDescent="0.25">
      <c r="A15" s="3" t="s">
        <v>42</v>
      </c>
      <c r="B15" s="4" t="s">
        <v>78</v>
      </c>
      <c r="C15" s="28"/>
      <c r="D15" s="9">
        <v>1063000</v>
      </c>
      <c r="E15" s="41"/>
    </row>
    <row r="16" spans="1:7" ht="18" hidden="1" customHeight="1" x14ac:dyDescent="0.25">
      <c r="A16" s="3" t="s">
        <v>400</v>
      </c>
      <c r="B16" s="4" t="s">
        <v>401</v>
      </c>
      <c r="C16" s="28"/>
      <c r="D16" s="9"/>
      <c r="E16" s="41"/>
    </row>
    <row r="17" spans="1:9" ht="18" customHeight="1" x14ac:dyDescent="0.25">
      <c r="A17" s="1" t="s">
        <v>43</v>
      </c>
      <c r="B17" s="2" t="s">
        <v>44</v>
      </c>
      <c r="C17" s="27"/>
      <c r="D17" s="9">
        <f>SUM(D18:D23)</f>
        <v>302105235.45999998</v>
      </c>
      <c r="E17" s="41"/>
    </row>
    <row r="18" spans="1:9" ht="31.5" customHeight="1" x14ac:dyDescent="0.25">
      <c r="A18" s="1" t="s">
        <v>281</v>
      </c>
      <c r="B18" s="2" t="s">
        <v>45</v>
      </c>
      <c r="C18" s="27"/>
      <c r="D18" s="9">
        <v>71816170.459999993</v>
      </c>
      <c r="E18" s="41"/>
    </row>
    <row r="19" spans="1:9" ht="33" customHeight="1" x14ac:dyDescent="0.25">
      <c r="A19" s="1" t="s">
        <v>282</v>
      </c>
      <c r="B19" s="2" t="s">
        <v>79</v>
      </c>
      <c r="C19" s="27"/>
      <c r="D19" s="9">
        <v>79718517</v>
      </c>
      <c r="E19" s="41"/>
    </row>
    <row r="20" spans="1:9" ht="32.25" customHeight="1" x14ac:dyDescent="0.25">
      <c r="A20" s="1" t="s">
        <v>283</v>
      </c>
      <c r="B20" s="2" t="s">
        <v>46</v>
      </c>
      <c r="C20" s="27"/>
      <c r="D20" s="9">
        <v>134312519</v>
      </c>
      <c r="E20" s="41"/>
    </row>
    <row r="21" spans="1:9" ht="19.5" customHeight="1" x14ac:dyDescent="0.25">
      <c r="A21" s="1" t="s">
        <v>284</v>
      </c>
      <c r="B21" s="2" t="s">
        <v>8</v>
      </c>
      <c r="C21" s="27"/>
      <c r="D21" s="9">
        <v>16258029</v>
      </c>
      <c r="E21" s="41"/>
    </row>
    <row r="22" spans="1:9" ht="19.5" hidden="1" customHeight="1" x14ac:dyDescent="0.25">
      <c r="A22" s="1" t="s">
        <v>114</v>
      </c>
      <c r="B22" s="2" t="s">
        <v>115</v>
      </c>
      <c r="C22" s="27"/>
      <c r="D22" s="9"/>
      <c r="E22" s="41"/>
    </row>
    <row r="23" spans="1:9" s="49" customFormat="1" ht="39.75" customHeight="1" x14ac:dyDescent="0.25">
      <c r="A23" s="1" t="s">
        <v>116</v>
      </c>
      <c r="B23" s="50" t="s">
        <v>117</v>
      </c>
      <c r="C23" s="51">
        <v>-23737.59</v>
      </c>
      <c r="D23" s="109"/>
    </row>
    <row r="24" spans="1:9" s="13" customFormat="1" ht="22.5" customHeight="1" x14ac:dyDescent="0.25">
      <c r="A24" s="36" t="s">
        <v>47</v>
      </c>
      <c r="B24" s="22"/>
      <c r="C24" s="30"/>
      <c r="D24" s="23">
        <f>D4+D17</f>
        <v>383523035.45999998</v>
      </c>
      <c r="E24" s="45"/>
      <c r="F24" s="38"/>
      <c r="G24" s="42"/>
    </row>
    <row r="25" spans="1:9" ht="21" customHeight="1" x14ac:dyDescent="0.25">
      <c r="A25" s="18" t="s">
        <v>48</v>
      </c>
      <c r="B25" s="108" t="s">
        <v>49</v>
      </c>
      <c r="C25" s="35" t="e">
        <f>SUM(C26:C32)</f>
        <v>#REF!</v>
      </c>
      <c r="D25" s="110">
        <f>D26+D27+D28+D29+D31+D32</f>
        <v>38312333.890000001</v>
      </c>
      <c r="E25" s="45"/>
      <c r="F25" s="42"/>
      <c r="G25" s="42"/>
      <c r="H25" s="13"/>
      <c r="I25" s="13"/>
    </row>
    <row r="26" spans="1:9" ht="33" customHeight="1" x14ac:dyDescent="0.25">
      <c r="A26" s="18" t="s">
        <v>80</v>
      </c>
      <c r="B26" s="7" t="s">
        <v>26</v>
      </c>
      <c r="C26" s="31" t="e">
        <f>#REF!</f>
        <v>#REF!</v>
      </c>
      <c r="D26" s="117">
        <f>'854'!J6</f>
        <v>387800</v>
      </c>
      <c r="E26" s="46"/>
      <c r="F26" s="42"/>
      <c r="G26" s="42"/>
      <c r="H26" s="13"/>
      <c r="I26" s="13"/>
    </row>
    <row r="27" spans="1:9" ht="33" customHeight="1" x14ac:dyDescent="0.25">
      <c r="A27" s="18" t="s">
        <v>81</v>
      </c>
      <c r="B27" s="7" t="s">
        <v>0</v>
      </c>
      <c r="C27" s="31" t="e">
        <f>#REF!</f>
        <v>#REF!</v>
      </c>
      <c r="D27" s="117">
        <f>'851'!J6</f>
        <v>26226938.359999999</v>
      </c>
      <c r="E27" s="46"/>
      <c r="F27" s="42"/>
      <c r="G27" s="42"/>
      <c r="H27" s="13"/>
      <c r="I27" s="13"/>
    </row>
    <row r="28" spans="1:9" x14ac:dyDescent="0.25">
      <c r="A28" s="18" t="s">
        <v>82</v>
      </c>
      <c r="B28" s="7" t="s">
        <v>1</v>
      </c>
      <c r="C28" s="31" t="e">
        <f>#REF!</f>
        <v>#REF!</v>
      </c>
      <c r="D28" s="117">
        <f>'851'!J52</f>
        <v>51585</v>
      </c>
      <c r="E28" s="46"/>
      <c r="F28" s="42"/>
      <c r="G28" s="42"/>
      <c r="H28" s="13"/>
      <c r="I28" s="13"/>
    </row>
    <row r="29" spans="1:9" ht="33.75" customHeight="1" x14ac:dyDescent="0.25">
      <c r="A29" s="18" t="s">
        <v>83</v>
      </c>
      <c r="B29" s="7" t="s">
        <v>23</v>
      </c>
      <c r="C29" s="31" t="e">
        <f>#REF!+#REF!</f>
        <v>#REF!</v>
      </c>
      <c r="D29" s="117">
        <f>'853'!J6+'857'!J6</f>
        <v>7086939.5300000003</v>
      </c>
      <c r="E29" s="46"/>
      <c r="F29" s="42"/>
      <c r="G29" s="42"/>
      <c r="H29" s="13"/>
      <c r="I29" s="13"/>
    </row>
    <row r="30" spans="1:9" ht="17.25" hidden="1" customHeight="1" x14ac:dyDescent="0.25">
      <c r="A30" s="18" t="s">
        <v>84</v>
      </c>
      <c r="B30" s="8" t="s">
        <v>85</v>
      </c>
      <c r="C30" s="32"/>
      <c r="D30" s="117"/>
      <c r="E30" s="46"/>
      <c r="F30" s="42"/>
      <c r="G30" s="42"/>
      <c r="H30" s="13"/>
      <c r="I30" s="13"/>
    </row>
    <row r="31" spans="1:9" ht="17.25" customHeight="1" x14ac:dyDescent="0.25">
      <c r="A31" s="18" t="s">
        <v>86</v>
      </c>
      <c r="B31" s="7" t="s">
        <v>2</v>
      </c>
      <c r="C31" s="27"/>
      <c r="D31" s="117">
        <f>'853'!J18</f>
        <v>800000</v>
      </c>
      <c r="E31" s="46"/>
      <c r="F31" s="42"/>
      <c r="G31" s="42"/>
      <c r="H31" s="13"/>
      <c r="I31" s="13"/>
    </row>
    <row r="32" spans="1:9" ht="17.25" customHeight="1" x14ac:dyDescent="0.25">
      <c r="A32" s="18" t="s">
        <v>87</v>
      </c>
      <c r="B32" s="7" t="s">
        <v>3</v>
      </c>
      <c r="C32" s="31" t="e">
        <f>#REF!+#REF!</f>
        <v>#REF!</v>
      </c>
      <c r="D32" s="117">
        <f>'851'!J56</f>
        <v>3759071</v>
      </c>
      <c r="E32" s="46"/>
      <c r="F32" s="42"/>
      <c r="G32" s="42"/>
      <c r="H32" s="13"/>
      <c r="I32" s="13"/>
    </row>
    <row r="33" spans="1:9" ht="17.25" customHeight="1" x14ac:dyDescent="0.25">
      <c r="A33" s="18" t="s">
        <v>50</v>
      </c>
      <c r="B33" s="108" t="s">
        <v>51</v>
      </c>
      <c r="C33" s="35" t="e">
        <f>C34</f>
        <v>#REF!</v>
      </c>
      <c r="D33" s="117">
        <f>D34</f>
        <v>2012315.2000000002</v>
      </c>
      <c r="E33" s="45"/>
      <c r="F33" s="42"/>
      <c r="G33" s="42"/>
      <c r="H33" s="13"/>
      <c r="I33" s="13"/>
    </row>
    <row r="34" spans="1:9" ht="17.25" customHeight="1" x14ac:dyDescent="0.25">
      <c r="A34" s="18" t="s">
        <v>88</v>
      </c>
      <c r="B34" s="2" t="s">
        <v>4</v>
      </c>
      <c r="C34" s="31" t="e">
        <f>#REF!</f>
        <v>#REF!</v>
      </c>
      <c r="D34" s="117">
        <f>'851'!J67</f>
        <v>2012315.2000000002</v>
      </c>
      <c r="E34" s="46"/>
      <c r="F34" s="42"/>
      <c r="G34" s="42"/>
      <c r="H34" s="13"/>
      <c r="I34" s="13"/>
    </row>
    <row r="35" spans="1:9" ht="33.75" customHeight="1" x14ac:dyDescent="0.25">
      <c r="A35" s="18" t="s">
        <v>52</v>
      </c>
      <c r="B35" s="108" t="s">
        <v>53</v>
      </c>
      <c r="C35" s="35" t="e">
        <f>C36</f>
        <v>#REF!</v>
      </c>
      <c r="D35" s="112">
        <f>D36+D37</f>
        <v>4663490.2799999993</v>
      </c>
      <c r="E35" s="45"/>
      <c r="F35" s="42"/>
      <c r="G35" s="42"/>
      <c r="H35" s="13"/>
      <c r="I35" s="13"/>
    </row>
    <row r="36" spans="1:9" ht="18.75" customHeight="1" x14ac:dyDescent="0.25">
      <c r="A36" s="18" t="s">
        <v>89</v>
      </c>
      <c r="B36" s="86" t="s">
        <v>308</v>
      </c>
      <c r="C36" s="31" t="e">
        <f>#REF!</f>
        <v>#REF!</v>
      </c>
      <c r="D36" s="113">
        <f>'851'!J76</f>
        <v>1038144</v>
      </c>
      <c r="E36" s="46"/>
      <c r="F36" s="42"/>
      <c r="G36" s="42"/>
      <c r="H36" s="13"/>
      <c r="I36" s="13"/>
    </row>
    <row r="37" spans="1:9" ht="34.5" customHeight="1" x14ac:dyDescent="0.25">
      <c r="A37" s="18" t="s">
        <v>398</v>
      </c>
      <c r="B37" s="86" t="s">
        <v>314</v>
      </c>
      <c r="C37" s="31"/>
      <c r="D37" s="113">
        <f>'851'!J80</f>
        <v>3625346.28</v>
      </c>
      <c r="E37" s="46"/>
      <c r="F37" s="42"/>
      <c r="G37" s="42"/>
      <c r="H37" s="13"/>
      <c r="I37" s="13"/>
    </row>
    <row r="38" spans="1:9" ht="19.5" customHeight="1" x14ac:dyDescent="0.25">
      <c r="A38" s="18" t="s">
        <v>54</v>
      </c>
      <c r="B38" s="108" t="s">
        <v>55</v>
      </c>
      <c r="C38" s="35" t="e">
        <f>SUM(C39:C42)</f>
        <v>#REF!</v>
      </c>
      <c r="D38" s="112">
        <f>SUM(D39:D42)</f>
        <v>13028100.32</v>
      </c>
      <c r="E38" s="45"/>
      <c r="F38" s="42"/>
      <c r="G38" s="42"/>
      <c r="H38" s="13"/>
      <c r="I38" s="13"/>
    </row>
    <row r="39" spans="1:9" ht="19.5" customHeight="1" x14ac:dyDescent="0.25">
      <c r="A39" s="18" t="s">
        <v>90</v>
      </c>
      <c r="B39" s="7" t="s">
        <v>5</v>
      </c>
      <c r="C39" s="31" t="e">
        <f>#REF!</f>
        <v>#REF!</v>
      </c>
      <c r="D39" s="111">
        <f>'851'!J92</f>
        <v>242711.89</v>
      </c>
      <c r="E39" s="46"/>
      <c r="F39" s="42"/>
      <c r="G39" s="42"/>
      <c r="H39" s="13"/>
      <c r="I39" s="13"/>
    </row>
    <row r="40" spans="1:9" ht="19.5" customHeight="1" x14ac:dyDescent="0.25">
      <c r="A40" s="18" t="s">
        <v>112</v>
      </c>
      <c r="B40" s="7" t="s">
        <v>6</v>
      </c>
      <c r="C40" s="31" t="e">
        <f>#REF!</f>
        <v>#REF!</v>
      </c>
      <c r="D40" s="111">
        <f>'851'!J96</f>
        <v>3555000</v>
      </c>
      <c r="E40" s="46"/>
      <c r="F40" s="42"/>
      <c r="G40" s="42"/>
      <c r="H40" s="13"/>
      <c r="I40" s="13"/>
    </row>
    <row r="41" spans="1:9" ht="19.5" customHeight="1" x14ac:dyDescent="0.25">
      <c r="A41" s="18" t="s">
        <v>91</v>
      </c>
      <c r="B41" s="7" t="s">
        <v>7</v>
      </c>
      <c r="C41" s="31" t="e">
        <f>#REF!</f>
        <v>#REF!</v>
      </c>
      <c r="D41" s="111">
        <f>'851'!J106</f>
        <v>8915388.4299999997</v>
      </c>
      <c r="E41" s="46"/>
      <c r="F41" s="42"/>
      <c r="G41" s="42"/>
      <c r="H41" s="13"/>
      <c r="I41" s="13"/>
    </row>
    <row r="42" spans="1:9" ht="19.5" customHeight="1" x14ac:dyDescent="0.25">
      <c r="A42" s="18" t="s">
        <v>92</v>
      </c>
      <c r="B42" s="7" t="s">
        <v>9</v>
      </c>
      <c r="C42" s="31" t="e">
        <f>#REF!</f>
        <v>#REF!</v>
      </c>
      <c r="D42" s="111">
        <f>'851'!J110</f>
        <v>315000</v>
      </c>
      <c r="E42" s="46"/>
      <c r="F42" s="42"/>
      <c r="G42" s="42"/>
      <c r="H42" s="13"/>
      <c r="I42" s="13"/>
    </row>
    <row r="43" spans="1:9" ht="19.5" customHeight="1" x14ac:dyDescent="0.25">
      <c r="A43" s="18" t="s">
        <v>56</v>
      </c>
      <c r="B43" s="108" t="s">
        <v>57</v>
      </c>
      <c r="C43" s="35" t="e">
        <f>C44+C45</f>
        <v>#REF!</v>
      </c>
      <c r="D43" s="111">
        <f>SUM(D44:D47)</f>
        <v>16180115.960000001</v>
      </c>
      <c r="E43" s="45"/>
      <c r="F43" s="42"/>
      <c r="G43" s="42"/>
      <c r="H43" s="13"/>
      <c r="I43" s="13"/>
    </row>
    <row r="44" spans="1:9" ht="19.5" customHeight="1" x14ac:dyDescent="0.25">
      <c r="A44" s="18" t="s">
        <v>93</v>
      </c>
      <c r="B44" s="8" t="s">
        <v>10</v>
      </c>
      <c r="C44" s="35" t="e">
        <f>#REF!</f>
        <v>#REF!</v>
      </c>
      <c r="D44" s="111">
        <f>'851'!J115</f>
        <v>340015</v>
      </c>
      <c r="E44" s="46"/>
      <c r="F44" s="42"/>
      <c r="G44" s="42"/>
      <c r="H44" s="13"/>
      <c r="I44" s="13"/>
    </row>
    <row r="45" spans="1:9" ht="19.5" customHeight="1" x14ac:dyDescent="0.25">
      <c r="A45" s="18" t="s">
        <v>94</v>
      </c>
      <c r="B45" s="8" t="s">
        <v>11</v>
      </c>
      <c r="C45" s="35" t="e">
        <f>#REF!</f>
        <v>#REF!</v>
      </c>
      <c r="D45" s="111">
        <f>'851'!J125</f>
        <v>2009056</v>
      </c>
      <c r="E45" s="46"/>
      <c r="F45" s="42"/>
      <c r="G45" s="42"/>
      <c r="H45" s="13"/>
      <c r="I45" s="13"/>
    </row>
    <row r="46" spans="1:9" ht="19.5" customHeight="1" x14ac:dyDescent="0.25">
      <c r="A46" s="18" t="s">
        <v>277</v>
      </c>
      <c r="B46" s="107" t="s">
        <v>189</v>
      </c>
      <c r="C46" s="35"/>
      <c r="D46" s="111">
        <v>0</v>
      </c>
      <c r="E46" s="46"/>
      <c r="F46" s="42"/>
      <c r="G46" s="42"/>
      <c r="H46" s="13"/>
      <c r="I46" s="13"/>
    </row>
    <row r="47" spans="1:9" ht="19.5" customHeight="1" x14ac:dyDescent="0.25">
      <c r="A47" s="18" t="s">
        <v>278</v>
      </c>
      <c r="B47" s="107" t="s">
        <v>190</v>
      </c>
      <c r="C47" s="35"/>
      <c r="D47" s="111">
        <f>'851'!J132</f>
        <v>13831044.960000001</v>
      </c>
      <c r="E47" s="46"/>
      <c r="F47" s="42"/>
      <c r="G47" s="42"/>
      <c r="H47" s="13"/>
      <c r="I47" s="13"/>
    </row>
    <row r="48" spans="1:9" ht="19.5" customHeight="1" x14ac:dyDescent="0.25">
      <c r="A48" s="18" t="s">
        <v>58</v>
      </c>
      <c r="B48" s="108" t="s">
        <v>59</v>
      </c>
      <c r="C48" s="35" t="e">
        <f>SUM(C49:C53)</f>
        <v>#REF!</v>
      </c>
      <c r="D48" s="112">
        <f>SUM(D49:D53)</f>
        <v>262642168.19999999</v>
      </c>
      <c r="E48" s="45"/>
      <c r="F48" s="42"/>
      <c r="G48" s="42"/>
      <c r="H48" s="13"/>
      <c r="I48" s="13"/>
    </row>
    <row r="49" spans="1:9" ht="19.5" customHeight="1" x14ac:dyDescent="0.25">
      <c r="A49" s="18" t="s">
        <v>95</v>
      </c>
      <c r="B49" s="7" t="s">
        <v>12</v>
      </c>
      <c r="C49" s="31" t="e">
        <f>#REF!</f>
        <v>#REF!</v>
      </c>
      <c r="D49" s="111">
        <f>'852'!J6</f>
        <v>41395360</v>
      </c>
      <c r="E49" s="46"/>
      <c r="F49" s="42"/>
      <c r="G49" s="42"/>
      <c r="H49" s="13"/>
      <c r="I49" s="13"/>
    </row>
    <row r="50" spans="1:9" ht="19.5" customHeight="1" x14ac:dyDescent="0.25">
      <c r="A50" s="18" t="s">
        <v>96</v>
      </c>
      <c r="B50" s="7" t="s">
        <v>13</v>
      </c>
      <c r="C50" s="31" t="e">
        <f>#REF!</f>
        <v>#REF!</v>
      </c>
      <c r="D50" s="111">
        <f>'852'!J22</f>
        <v>179299802.93000001</v>
      </c>
      <c r="E50" s="46"/>
      <c r="F50" s="42"/>
      <c r="G50" s="42"/>
      <c r="H50" s="13"/>
      <c r="I50" s="13"/>
    </row>
    <row r="51" spans="1:9" ht="19.5" customHeight="1" x14ac:dyDescent="0.25">
      <c r="A51" s="18" t="s">
        <v>113</v>
      </c>
      <c r="B51" s="2" t="s">
        <v>14</v>
      </c>
      <c r="C51" s="31" t="e">
        <f>#REF!</f>
        <v>#REF!</v>
      </c>
      <c r="D51" s="111">
        <f>'852'!J65+'851'!J137</f>
        <v>20170330.16</v>
      </c>
      <c r="E51" s="41"/>
      <c r="F51" s="42"/>
      <c r="G51" s="42"/>
      <c r="H51" s="13"/>
      <c r="I51" s="13"/>
    </row>
    <row r="52" spans="1:9" ht="19.5" customHeight="1" x14ac:dyDescent="0.25">
      <c r="A52" s="18" t="s">
        <v>97</v>
      </c>
      <c r="B52" s="7" t="s">
        <v>98</v>
      </c>
      <c r="C52" s="31" t="e">
        <f>#REF!</f>
        <v>#REF!</v>
      </c>
      <c r="D52" s="111">
        <f>'852'!J81</f>
        <v>123400</v>
      </c>
      <c r="E52" s="46"/>
      <c r="F52" s="42"/>
      <c r="G52" s="42"/>
      <c r="H52" s="13"/>
      <c r="I52" s="13"/>
    </row>
    <row r="53" spans="1:9" ht="19.5" customHeight="1" x14ac:dyDescent="0.25">
      <c r="A53" s="18" t="s">
        <v>99</v>
      </c>
      <c r="B53" s="7" t="s">
        <v>22</v>
      </c>
      <c r="C53" s="31" t="e">
        <f>#REF!</f>
        <v>#REF!</v>
      </c>
      <c r="D53" s="111">
        <f>'852'!J87</f>
        <v>21653275.109999999</v>
      </c>
      <c r="E53" s="46"/>
      <c r="F53" s="42"/>
      <c r="G53" s="42"/>
      <c r="H53" s="13"/>
      <c r="I53" s="13"/>
    </row>
    <row r="54" spans="1:9" ht="19.5" customHeight="1" x14ac:dyDescent="0.25">
      <c r="A54" s="18" t="s">
        <v>60</v>
      </c>
      <c r="B54" s="108" t="s">
        <v>61</v>
      </c>
      <c r="C54" s="35" t="e">
        <f>C55+C56</f>
        <v>#REF!</v>
      </c>
      <c r="D54" s="112">
        <f>D55+D56</f>
        <v>25904356</v>
      </c>
      <c r="E54" s="45"/>
      <c r="F54" s="42"/>
      <c r="G54" s="42"/>
      <c r="H54" s="13"/>
      <c r="I54" s="13"/>
    </row>
    <row r="55" spans="1:9" ht="19.5" customHeight="1" x14ac:dyDescent="0.25">
      <c r="A55" s="18" t="s">
        <v>100</v>
      </c>
      <c r="B55" s="7" t="s">
        <v>15</v>
      </c>
      <c r="C55" s="31" t="e">
        <f>#REF!</f>
        <v>#REF!</v>
      </c>
      <c r="D55" s="111">
        <f>'851'!J154+2</f>
        <v>25899356</v>
      </c>
      <c r="E55" s="46"/>
      <c r="F55" s="42"/>
      <c r="G55" s="42"/>
      <c r="H55" s="13"/>
      <c r="I55" s="13"/>
    </row>
    <row r="56" spans="1:9" ht="19.5" customHeight="1" x14ac:dyDescent="0.25">
      <c r="A56" s="18" t="s">
        <v>101</v>
      </c>
      <c r="B56" s="7" t="s">
        <v>16</v>
      </c>
      <c r="C56" s="31" t="e">
        <f>#REF!</f>
        <v>#REF!</v>
      </c>
      <c r="D56" s="111">
        <f>'851'!J186</f>
        <v>5000</v>
      </c>
      <c r="E56" s="46"/>
      <c r="F56" s="42"/>
      <c r="G56" s="42"/>
      <c r="H56" s="13"/>
      <c r="I56" s="13"/>
    </row>
    <row r="57" spans="1:9" ht="19.5" customHeight="1" x14ac:dyDescent="0.25">
      <c r="A57" s="18" t="s">
        <v>62</v>
      </c>
      <c r="B57" s="108" t="s">
        <v>63</v>
      </c>
      <c r="C57" s="35" t="e">
        <f>SUM(C58:C61)</f>
        <v>#REF!</v>
      </c>
      <c r="D57" s="112">
        <f>SUM(D58:D61)</f>
        <v>22653419.789999999</v>
      </c>
      <c r="E57" s="45"/>
      <c r="F57" s="47"/>
      <c r="G57" s="42"/>
      <c r="H57" s="13"/>
      <c r="I57" s="13"/>
    </row>
    <row r="58" spans="1:9" ht="19.5" customHeight="1" x14ac:dyDescent="0.25">
      <c r="A58" s="18" t="s">
        <v>102</v>
      </c>
      <c r="B58" s="7" t="s">
        <v>17</v>
      </c>
      <c r="C58" s="31" t="e">
        <f>#REF!</f>
        <v>#REF!</v>
      </c>
      <c r="D58" s="111">
        <f>'851'!J191</f>
        <v>3017552</v>
      </c>
      <c r="E58" s="46"/>
      <c r="F58" s="42"/>
      <c r="G58" s="42"/>
      <c r="H58" s="13"/>
      <c r="I58" s="13"/>
    </row>
    <row r="59" spans="1:9" ht="19.5" customHeight="1" x14ac:dyDescent="0.25">
      <c r="A59" s="18" t="s">
        <v>103</v>
      </c>
      <c r="B59" s="7" t="s">
        <v>18</v>
      </c>
      <c r="C59" s="31" t="e">
        <f>#REF!+#REF!</f>
        <v>#REF!</v>
      </c>
      <c r="D59" s="111"/>
      <c r="E59" s="46"/>
      <c r="F59" s="42"/>
      <c r="G59" s="42"/>
      <c r="H59" s="13"/>
      <c r="I59" s="13"/>
    </row>
    <row r="60" spans="1:9" ht="19.5" customHeight="1" x14ac:dyDescent="0.25">
      <c r="A60" s="18" t="s">
        <v>104</v>
      </c>
      <c r="B60" s="7" t="s">
        <v>19</v>
      </c>
      <c r="C60" s="31" t="e">
        <f>#REF!+#REF!</f>
        <v>#REF!</v>
      </c>
      <c r="D60" s="111">
        <f>'851'!J195+'852'!J110</f>
        <v>19092867.789999999</v>
      </c>
      <c r="E60" s="46"/>
      <c r="F60" s="42"/>
      <c r="G60" s="42"/>
      <c r="H60" s="13"/>
      <c r="I60" s="13"/>
    </row>
    <row r="61" spans="1:9" ht="19.5" customHeight="1" x14ac:dyDescent="0.25">
      <c r="A61" s="18" t="s">
        <v>105</v>
      </c>
      <c r="B61" s="7" t="s">
        <v>20</v>
      </c>
      <c r="C61" s="31" t="e">
        <f>#REF!+#REF!</f>
        <v>#REF!</v>
      </c>
      <c r="D61" s="111">
        <f>'851'!J202+'852'!J121</f>
        <v>543000</v>
      </c>
      <c r="E61" s="46"/>
      <c r="F61" s="42"/>
      <c r="G61" s="42"/>
      <c r="H61" s="13"/>
      <c r="I61" s="13"/>
    </row>
    <row r="62" spans="1:9" ht="19.5" customHeight="1" x14ac:dyDescent="0.25">
      <c r="A62" s="18" t="s">
        <v>64</v>
      </c>
      <c r="B62" s="108" t="s">
        <v>65</v>
      </c>
      <c r="C62" s="35" t="e">
        <f>C64</f>
        <v>#REF!</v>
      </c>
      <c r="D62" s="110">
        <f>D64+D63</f>
        <v>788500</v>
      </c>
      <c r="E62" s="45"/>
      <c r="F62" s="42"/>
      <c r="G62" s="42"/>
      <c r="H62" s="13"/>
      <c r="I62" s="13"/>
    </row>
    <row r="63" spans="1:9" ht="19.5" customHeight="1" x14ac:dyDescent="0.25">
      <c r="A63" s="18" t="s">
        <v>279</v>
      </c>
      <c r="B63" s="106" t="s">
        <v>280</v>
      </c>
      <c r="C63" s="35"/>
      <c r="D63" s="110">
        <v>0</v>
      </c>
      <c r="E63" s="46"/>
      <c r="F63" s="42"/>
      <c r="G63" s="42"/>
      <c r="H63" s="13"/>
      <c r="I63" s="13"/>
    </row>
    <row r="64" spans="1:9" ht="19.5" customHeight="1" x14ac:dyDescent="0.25">
      <c r="A64" s="18" t="s">
        <v>106</v>
      </c>
      <c r="B64" s="48" t="s">
        <v>21</v>
      </c>
      <c r="C64" s="35" t="e">
        <f>#REF!</f>
        <v>#REF!</v>
      </c>
      <c r="D64" s="114">
        <f>'851'!J207</f>
        <v>788500</v>
      </c>
      <c r="E64" s="46"/>
      <c r="F64" s="42"/>
      <c r="G64" s="42"/>
      <c r="H64" s="13"/>
      <c r="I64" s="13"/>
    </row>
    <row r="65" spans="1:9" ht="48" customHeight="1" x14ac:dyDescent="0.25">
      <c r="A65" s="18" t="s">
        <v>66</v>
      </c>
      <c r="B65" s="108" t="s">
        <v>107</v>
      </c>
      <c r="C65" s="35" t="e">
        <f>C66+C67</f>
        <v>#REF!</v>
      </c>
      <c r="D65" s="110">
        <f>D66+D67</f>
        <v>2718000</v>
      </c>
      <c r="E65" s="45"/>
      <c r="F65" s="42"/>
      <c r="G65" s="42"/>
      <c r="H65" s="13"/>
      <c r="I65" s="13"/>
    </row>
    <row r="66" spans="1:9" ht="32.25" customHeight="1" x14ac:dyDescent="0.25">
      <c r="A66" s="18" t="s">
        <v>108</v>
      </c>
      <c r="B66" s="7" t="s">
        <v>24</v>
      </c>
      <c r="C66" s="31" t="e">
        <f>#REF!</f>
        <v>#REF!</v>
      </c>
      <c r="D66" s="115">
        <f>'853'!J27</f>
        <v>859000</v>
      </c>
      <c r="E66" s="46"/>
      <c r="F66" s="42"/>
      <c r="G66" s="42"/>
      <c r="H66" s="13"/>
      <c r="I66" s="13"/>
    </row>
    <row r="67" spans="1:9" ht="19.5" customHeight="1" x14ac:dyDescent="0.25">
      <c r="A67" s="18" t="s">
        <v>109</v>
      </c>
      <c r="B67" s="8" t="s">
        <v>25</v>
      </c>
      <c r="C67" s="31" t="e">
        <f>#REF!</f>
        <v>#REF!</v>
      </c>
      <c r="D67" s="115">
        <f>'853'!J31</f>
        <v>1859000</v>
      </c>
      <c r="E67" s="46"/>
      <c r="F67" s="42"/>
      <c r="G67" s="42"/>
      <c r="H67" s="13"/>
      <c r="I67" s="13"/>
    </row>
    <row r="68" spans="1:9" s="13" customFormat="1" ht="15.75" customHeight="1" x14ac:dyDescent="0.25">
      <c r="A68" s="150" t="s">
        <v>67</v>
      </c>
      <c r="B68" s="150"/>
      <c r="C68" s="33" t="e">
        <f>C25+C33+C35+C38+C43+C48+C54+C57+C62+C65</f>
        <v>#REF!</v>
      </c>
      <c r="D68" s="116">
        <f>D25+D33+D35+D38+D43+D48+D54+D57+D62+D65</f>
        <v>388902799.64000005</v>
      </c>
      <c r="E68" s="47"/>
      <c r="F68" s="42"/>
      <c r="G68" s="42"/>
    </row>
    <row r="69" spans="1:9" s="13" customFormat="1" x14ac:dyDescent="0.25">
      <c r="A69" s="150" t="s">
        <v>110</v>
      </c>
      <c r="B69" s="150"/>
      <c r="C69" s="33" t="e">
        <f>C24-C68</f>
        <v>#REF!</v>
      </c>
      <c r="D69" s="21">
        <f>D24-D68</f>
        <v>-5379764.1800000668</v>
      </c>
      <c r="E69" s="45"/>
      <c r="F69" s="42"/>
      <c r="G69" s="42"/>
    </row>
    <row r="71" spans="1:9" x14ac:dyDescent="0.25">
      <c r="C71" s="12"/>
      <c r="D71" s="147"/>
      <c r="E71" s="41"/>
      <c r="F71" s="12"/>
      <c r="G71" s="12"/>
    </row>
    <row r="72" spans="1:9" x14ac:dyDescent="0.25">
      <c r="C72" s="12"/>
      <c r="D72" s="19"/>
      <c r="F72" s="12"/>
      <c r="G72" s="12"/>
    </row>
    <row r="73" spans="1:9" x14ac:dyDescent="0.25">
      <c r="C73" s="12"/>
      <c r="D73" s="19"/>
      <c r="F73" s="12"/>
      <c r="G73" s="12"/>
    </row>
  </sheetData>
  <mergeCells count="3">
    <mergeCell ref="A1:D1"/>
    <mergeCell ref="A68:B68"/>
    <mergeCell ref="A69:B69"/>
  </mergeCells>
  <pageMargins left="0.70866141732283472" right="0.51181102362204722" top="0.15748031496062992" bottom="0.15748031496062992"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2"/>
  <sheetViews>
    <sheetView topLeftCell="A64" workbookViewId="0">
      <selection activeCell="A10" sqref="A10"/>
    </sheetView>
  </sheetViews>
  <sheetFormatPr defaultRowHeight="15" x14ac:dyDescent="0.25"/>
  <cols>
    <col min="1" max="1" width="60.5703125" style="53" customWidth="1"/>
    <col min="2" max="4" width="4" style="52" hidden="1" customWidth="1"/>
    <col min="5" max="5" width="4.42578125" style="98" customWidth="1"/>
    <col min="6" max="7" width="3.7109375" style="98" customWidth="1"/>
    <col min="8" max="8" width="13.85546875" style="53" customWidth="1"/>
    <col min="9" max="9" width="4.5703125" style="98" customWidth="1"/>
    <col min="10" max="10" width="16" style="52" customWidth="1"/>
    <col min="11" max="11" width="9.140625" style="52"/>
    <col min="12" max="12" width="13.5703125" style="52" customWidth="1"/>
    <col min="13" max="124" width="9.140625" style="52"/>
    <col min="125" max="125" width="1.42578125" style="52" customWidth="1"/>
    <col min="126" max="126" width="59.5703125" style="52" customWidth="1"/>
    <col min="127" max="127" width="9.140625" style="52" customWidth="1"/>
    <col min="128" max="129" width="3.85546875" style="52" customWidth="1"/>
    <col min="130" max="130" width="10.5703125" style="52" customWidth="1"/>
    <col min="131" max="131" width="3.85546875" style="52" customWidth="1"/>
    <col min="132" max="134" width="14.42578125" style="52" customWidth="1"/>
    <col min="135" max="135" width="4.140625" style="52" customWidth="1"/>
    <col min="136" max="136" width="15" style="52" customWidth="1"/>
    <col min="137" max="138" width="9.140625" style="52" customWidth="1"/>
    <col min="139" max="139" width="11.5703125" style="52" customWidth="1"/>
    <col min="140" max="140" width="18.140625" style="52" customWidth="1"/>
    <col min="141" max="141" width="13.140625" style="52" customWidth="1"/>
    <col min="142" max="142" width="12.28515625" style="52" customWidth="1"/>
    <col min="143" max="380" width="9.140625" style="52"/>
    <col min="381" max="381" width="1.42578125" style="52" customWidth="1"/>
    <col min="382" max="382" width="59.5703125" style="52" customWidth="1"/>
    <col min="383" max="383" width="9.140625" style="52" customWidth="1"/>
    <col min="384" max="385" width="3.85546875" style="52" customWidth="1"/>
    <col min="386" max="386" width="10.5703125" style="52" customWidth="1"/>
    <col min="387" max="387" width="3.85546875" style="52" customWidth="1"/>
    <col min="388" max="390" width="14.42578125" style="52" customWidth="1"/>
    <col min="391" max="391" width="4.140625" style="52" customWidth="1"/>
    <col min="392" max="392" width="15" style="52" customWidth="1"/>
    <col min="393" max="394" width="9.140625" style="52" customWidth="1"/>
    <col min="395" max="395" width="11.5703125" style="52" customWidth="1"/>
    <col min="396" max="396" width="18.140625" style="52" customWidth="1"/>
    <col min="397" max="397" width="13.140625" style="52" customWidth="1"/>
    <col min="398" max="398" width="12.28515625" style="52" customWidth="1"/>
    <col min="399" max="636" width="9.140625" style="52"/>
    <col min="637" max="637" width="1.42578125" style="52" customWidth="1"/>
    <col min="638" max="638" width="59.5703125" style="52" customWidth="1"/>
    <col min="639" max="639" width="9.140625" style="52" customWidth="1"/>
    <col min="640" max="641" width="3.85546875" style="52" customWidth="1"/>
    <col min="642" max="642" width="10.5703125" style="52" customWidth="1"/>
    <col min="643" max="643" width="3.85546875" style="52" customWidth="1"/>
    <col min="644" max="646" width="14.42578125" style="52" customWidth="1"/>
    <col min="647" max="647" width="4.140625" style="52" customWidth="1"/>
    <col min="648" max="648" width="15" style="52" customWidth="1"/>
    <col min="649" max="650" width="9.140625" style="52" customWidth="1"/>
    <col min="651" max="651" width="11.5703125" style="52" customWidth="1"/>
    <col min="652" max="652" width="18.140625" style="52" customWidth="1"/>
    <col min="653" max="653" width="13.140625" style="52" customWidth="1"/>
    <col min="654" max="654" width="12.28515625" style="52" customWidth="1"/>
    <col min="655" max="892" width="9.140625" style="52"/>
    <col min="893" max="893" width="1.42578125" style="52" customWidth="1"/>
    <col min="894" max="894" width="59.5703125" style="52" customWidth="1"/>
    <col min="895" max="895" width="9.140625" style="52" customWidth="1"/>
    <col min="896" max="897" width="3.85546875" style="52" customWidth="1"/>
    <col min="898" max="898" width="10.5703125" style="52" customWidth="1"/>
    <col min="899" max="899" width="3.85546875" style="52" customWidth="1"/>
    <col min="900" max="902" width="14.42578125" style="52" customWidth="1"/>
    <col min="903" max="903" width="4.140625" style="52" customWidth="1"/>
    <col min="904" max="904" width="15" style="52" customWidth="1"/>
    <col min="905" max="906" width="9.140625" style="52" customWidth="1"/>
    <col min="907" max="907" width="11.5703125" style="52" customWidth="1"/>
    <col min="908" max="908" width="18.140625" style="52" customWidth="1"/>
    <col min="909" max="909" width="13.140625" style="52" customWidth="1"/>
    <col min="910" max="910" width="12.28515625" style="52" customWidth="1"/>
    <col min="911" max="1148" width="9.140625" style="52"/>
    <col min="1149" max="1149" width="1.42578125" style="52" customWidth="1"/>
    <col min="1150" max="1150" width="59.5703125" style="52" customWidth="1"/>
    <col min="1151" max="1151" width="9.140625" style="52" customWidth="1"/>
    <col min="1152" max="1153" width="3.85546875" style="52" customWidth="1"/>
    <col min="1154" max="1154" width="10.5703125" style="52" customWidth="1"/>
    <col min="1155" max="1155" width="3.85546875" style="52" customWidth="1"/>
    <col min="1156" max="1158" width="14.42578125" style="52" customWidth="1"/>
    <col min="1159" max="1159" width="4.140625" style="52" customWidth="1"/>
    <col min="1160" max="1160" width="15" style="52" customWidth="1"/>
    <col min="1161" max="1162" width="9.140625" style="52" customWidth="1"/>
    <col min="1163" max="1163" width="11.5703125" style="52" customWidth="1"/>
    <col min="1164" max="1164" width="18.140625" style="52" customWidth="1"/>
    <col min="1165" max="1165" width="13.140625" style="52" customWidth="1"/>
    <col min="1166" max="1166" width="12.28515625" style="52" customWidth="1"/>
    <col min="1167" max="1404" width="9.140625" style="52"/>
    <col min="1405" max="1405" width="1.42578125" style="52" customWidth="1"/>
    <col min="1406" max="1406" width="59.5703125" style="52" customWidth="1"/>
    <col min="1407" max="1407" width="9.140625" style="52" customWidth="1"/>
    <col min="1408" max="1409" width="3.85546875" style="52" customWidth="1"/>
    <col min="1410" max="1410" width="10.5703125" style="52" customWidth="1"/>
    <col min="1411" max="1411" width="3.85546875" style="52" customWidth="1"/>
    <col min="1412" max="1414" width="14.42578125" style="52" customWidth="1"/>
    <col min="1415" max="1415" width="4.140625" style="52" customWidth="1"/>
    <col min="1416" max="1416" width="15" style="52" customWidth="1"/>
    <col min="1417" max="1418" width="9.140625" style="52" customWidth="1"/>
    <col min="1419" max="1419" width="11.5703125" style="52" customWidth="1"/>
    <col min="1420" max="1420" width="18.140625" style="52" customWidth="1"/>
    <col min="1421" max="1421" width="13.140625" style="52" customWidth="1"/>
    <col min="1422" max="1422" width="12.28515625" style="52" customWidth="1"/>
    <col min="1423" max="1660" width="9.140625" style="52"/>
    <col min="1661" max="1661" width="1.42578125" style="52" customWidth="1"/>
    <col min="1662" max="1662" width="59.5703125" style="52" customWidth="1"/>
    <col min="1663" max="1663" width="9.140625" style="52" customWidth="1"/>
    <col min="1664" max="1665" width="3.85546875" style="52" customWidth="1"/>
    <col min="1666" max="1666" width="10.5703125" style="52" customWidth="1"/>
    <col min="1667" max="1667" width="3.85546875" style="52" customWidth="1"/>
    <col min="1668" max="1670" width="14.42578125" style="52" customWidth="1"/>
    <col min="1671" max="1671" width="4.140625" style="52" customWidth="1"/>
    <col min="1672" max="1672" width="15" style="52" customWidth="1"/>
    <col min="1673" max="1674" width="9.140625" style="52" customWidth="1"/>
    <col min="1675" max="1675" width="11.5703125" style="52" customWidth="1"/>
    <col min="1676" max="1676" width="18.140625" style="52" customWidth="1"/>
    <col min="1677" max="1677" width="13.140625" style="52" customWidth="1"/>
    <col min="1678" max="1678" width="12.28515625" style="52" customWidth="1"/>
    <col min="1679" max="1916" width="9.140625" style="52"/>
    <col min="1917" max="1917" width="1.42578125" style="52" customWidth="1"/>
    <col min="1918" max="1918" width="59.5703125" style="52" customWidth="1"/>
    <col min="1919" max="1919" width="9.140625" style="52" customWidth="1"/>
    <col min="1920" max="1921" width="3.85546875" style="52" customWidth="1"/>
    <col min="1922" max="1922" width="10.5703125" style="52" customWidth="1"/>
    <col min="1923" max="1923" width="3.85546875" style="52" customWidth="1"/>
    <col min="1924" max="1926" width="14.42578125" style="52" customWidth="1"/>
    <col min="1927" max="1927" width="4.140625" style="52" customWidth="1"/>
    <col min="1928" max="1928" width="15" style="52" customWidth="1"/>
    <col min="1929" max="1930" width="9.140625" style="52" customWidth="1"/>
    <col min="1931" max="1931" width="11.5703125" style="52" customWidth="1"/>
    <col min="1932" max="1932" width="18.140625" style="52" customWidth="1"/>
    <col min="1933" max="1933" width="13.140625" style="52" customWidth="1"/>
    <col min="1934" max="1934" width="12.28515625" style="52" customWidth="1"/>
    <col min="1935" max="2172" width="9.140625" style="52"/>
    <col min="2173" max="2173" width="1.42578125" style="52" customWidth="1"/>
    <col min="2174" max="2174" width="59.5703125" style="52" customWidth="1"/>
    <col min="2175" max="2175" width="9.140625" style="52" customWidth="1"/>
    <col min="2176" max="2177" width="3.85546875" style="52" customWidth="1"/>
    <col min="2178" max="2178" width="10.5703125" style="52" customWidth="1"/>
    <col min="2179" max="2179" width="3.85546875" style="52" customWidth="1"/>
    <col min="2180" max="2182" width="14.42578125" style="52" customWidth="1"/>
    <col min="2183" max="2183" width="4.140625" style="52" customWidth="1"/>
    <col min="2184" max="2184" width="15" style="52" customWidth="1"/>
    <col min="2185" max="2186" width="9.140625" style="52" customWidth="1"/>
    <col min="2187" max="2187" width="11.5703125" style="52" customWidth="1"/>
    <col min="2188" max="2188" width="18.140625" style="52" customWidth="1"/>
    <col min="2189" max="2189" width="13.140625" style="52" customWidth="1"/>
    <col min="2190" max="2190" width="12.28515625" style="52" customWidth="1"/>
    <col min="2191" max="2428" width="9.140625" style="52"/>
    <col min="2429" max="2429" width="1.42578125" style="52" customWidth="1"/>
    <col min="2430" max="2430" width="59.5703125" style="52" customWidth="1"/>
    <col min="2431" max="2431" width="9.140625" style="52" customWidth="1"/>
    <col min="2432" max="2433" width="3.85546875" style="52" customWidth="1"/>
    <col min="2434" max="2434" width="10.5703125" style="52" customWidth="1"/>
    <col min="2435" max="2435" width="3.85546875" style="52" customWidth="1"/>
    <col min="2436" max="2438" width="14.42578125" style="52" customWidth="1"/>
    <col min="2439" max="2439" width="4.140625" style="52" customWidth="1"/>
    <col min="2440" max="2440" width="15" style="52" customWidth="1"/>
    <col min="2441" max="2442" width="9.140625" style="52" customWidth="1"/>
    <col min="2443" max="2443" width="11.5703125" style="52" customWidth="1"/>
    <col min="2444" max="2444" width="18.140625" style="52" customWidth="1"/>
    <col min="2445" max="2445" width="13.140625" style="52" customWidth="1"/>
    <col min="2446" max="2446" width="12.28515625" style="52" customWidth="1"/>
    <col min="2447" max="2684" width="9.140625" style="52"/>
    <col min="2685" max="2685" width="1.42578125" style="52" customWidth="1"/>
    <col min="2686" max="2686" width="59.5703125" style="52" customWidth="1"/>
    <col min="2687" max="2687" width="9.140625" style="52" customWidth="1"/>
    <col min="2688" max="2689" width="3.85546875" style="52" customWidth="1"/>
    <col min="2690" max="2690" width="10.5703125" style="52" customWidth="1"/>
    <col min="2691" max="2691" width="3.85546875" style="52" customWidth="1"/>
    <col min="2692" max="2694" width="14.42578125" style="52" customWidth="1"/>
    <col min="2695" max="2695" width="4.140625" style="52" customWidth="1"/>
    <col min="2696" max="2696" width="15" style="52" customWidth="1"/>
    <col min="2697" max="2698" width="9.140625" style="52" customWidth="1"/>
    <col min="2699" max="2699" width="11.5703125" style="52" customWidth="1"/>
    <col min="2700" max="2700" width="18.140625" style="52" customWidth="1"/>
    <col min="2701" max="2701" width="13.140625" style="52" customWidth="1"/>
    <col min="2702" max="2702" width="12.28515625" style="52" customWidth="1"/>
    <col min="2703" max="2940" width="9.140625" style="52"/>
    <col min="2941" max="2941" width="1.42578125" style="52" customWidth="1"/>
    <col min="2942" max="2942" width="59.5703125" style="52" customWidth="1"/>
    <col min="2943" max="2943" width="9.140625" style="52" customWidth="1"/>
    <col min="2944" max="2945" width="3.85546875" style="52" customWidth="1"/>
    <col min="2946" max="2946" width="10.5703125" style="52" customWidth="1"/>
    <col min="2947" max="2947" width="3.85546875" style="52" customWidth="1"/>
    <col min="2948" max="2950" width="14.42578125" style="52" customWidth="1"/>
    <col min="2951" max="2951" width="4.140625" style="52" customWidth="1"/>
    <col min="2952" max="2952" width="15" style="52" customWidth="1"/>
    <col min="2953" max="2954" width="9.140625" style="52" customWidth="1"/>
    <col min="2955" max="2955" width="11.5703125" style="52" customWidth="1"/>
    <col min="2956" max="2956" width="18.140625" style="52" customWidth="1"/>
    <col min="2957" max="2957" width="13.140625" style="52" customWidth="1"/>
    <col min="2958" max="2958" width="12.28515625" style="52" customWidth="1"/>
    <col min="2959" max="3196" width="9.140625" style="52"/>
    <col min="3197" max="3197" width="1.42578125" style="52" customWidth="1"/>
    <col min="3198" max="3198" width="59.5703125" style="52" customWidth="1"/>
    <col min="3199" max="3199" width="9.140625" style="52" customWidth="1"/>
    <col min="3200" max="3201" width="3.85546875" style="52" customWidth="1"/>
    <col min="3202" max="3202" width="10.5703125" style="52" customWidth="1"/>
    <col min="3203" max="3203" width="3.85546875" style="52" customWidth="1"/>
    <col min="3204" max="3206" width="14.42578125" style="52" customWidth="1"/>
    <col min="3207" max="3207" width="4.140625" style="52" customWidth="1"/>
    <col min="3208" max="3208" width="15" style="52" customWidth="1"/>
    <col min="3209" max="3210" width="9.140625" style="52" customWidth="1"/>
    <col min="3211" max="3211" width="11.5703125" style="52" customWidth="1"/>
    <col min="3212" max="3212" width="18.140625" style="52" customWidth="1"/>
    <col min="3213" max="3213" width="13.140625" style="52" customWidth="1"/>
    <col min="3214" max="3214" width="12.28515625" style="52" customWidth="1"/>
    <col min="3215" max="3452" width="9.140625" style="52"/>
    <col min="3453" max="3453" width="1.42578125" style="52" customWidth="1"/>
    <col min="3454" max="3454" width="59.5703125" style="52" customWidth="1"/>
    <col min="3455" max="3455" width="9.140625" style="52" customWidth="1"/>
    <col min="3456" max="3457" width="3.85546875" style="52" customWidth="1"/>
    <col min="3458" max="3458" width="10.5703125" style="52" customWidth="1"/>
    <col min="3459" max="3459" width="3.85546875" style="52" customWidth="1"/>
    <col min="3460" max="3462" width="14.42578125" style="52" customWidth="1"/>
    <col min="3463" max="3463" width="4.140625" style="52" customWidth="1"/>
    <col min="3464" max="3464" width="15" style="52" customWidth="1"/>
    <col min="3465" max="3466" width="9.140625" style="52" customWidth="1"/>
    <col min="3467" max="3467" width="11.5703125" style="52" customWidth="1"/>
    <col min="3468" max="3468" width="18.140625" style="52" customWidth="1"/>
    <col min="3469" max="3469" width="13.140625" style="52" customWidth="1"/>
    <col min="3470" max="3470" width="12.28515625" style="52" customWidth="1"/>
    <col min="3471" max="3708" width="9.140625" style="52"/>
    <col min="3709" max="3709" width="1.42578125" style="52" customWidth="1"/>
    <col min="3710" max="3710" width="59.5703125" style="52" customWidth="1"/>
    <col min="3711" max="3711" width="9.140625" style="52" customWidth="1"/>
    <col min="3712" max="3713" width="3.85546875" style="52" customWidth="1"/>
    <col min="3714" max="3714" width="10.5703125" style="52" customWidth="1"/>
    <col min="3715" max="3715" width="3.85546875" style="52" customWidth="1"/>
    <col min="3716" max="3718" width="14.42578125" style="52" customWidth="1"/>
    <col min="3719" max="3719" width="4.140625" style="52" customWidth="1"/>
    <col min="3720" max="3720" width="15" style="52" customWidth="1"/>
    <col min="3721" max="3722" width="9.140625" style="52" customWidth="1"/>
    <col min="3723" max="3723" width="11.5703125" style="52" customWidth="1"/>
    <col min="3724" max="3724" width="18.140625" style="52" customWidth="1"/>
    <col min="3725" max="3725" width="13.140625" style="52" customWidth="1"/>
    <col min="3726" max="3726" width="12.28515625" style="52" customWidth="1"/>
    <col min="3727" max="3964" width="9.140625" style="52"/>
    <col min="3965" max="3965" width="1.42578125" style="52" customWidth="1"/>
    <col min="3966" max="3966" width="59.5703125" style="52" customWidth="1"/>
    <col min="3967" max="3967" width="9.140625" style="52" customWidth="1"/>
    <col min="3968" max="3969" width="3.85546875" style="52" customWidth="1"/>
    <col min="3970" max="3970" width="10.5703125" style="52" customWidth="1"/>
    <col min="3971" max="3971" width="3.85546875" style="52" customWidth="1"/>
    <col min="3972" max="3974" width="14.42578125" style="52" customWidth="1"/>
    <col min="3975" max="3975" width="4.140625" style="52" customWidth="1"/>
    <col min="3976" max="3976" width="15" style="52" customWidth="1"/>
    <col min="3977" max="3978" width="9.140625" style="52" customWidth="1"/>
    <col min="3979" max="3979" width="11.5703125" style="52" customWidth="1"/>
    <col min="3980" max="3980" width="18.140625" style="52" customWidth="1"/>
    <col min="3981" max="3981" width="13.140625" style="52" customWidth="1"/>
    <col min="3982" max="3982" width="12.28515625" style="52" customWidth="1"/>
    <col min="3983" max="4220" width="9.140625" style="52"/>
    <col min="4221" max="4221" width="1.42578125" style="52" customWidth="1"/>
    <col min="4222" max="4222" width="59.5703125" style="52" customWidth="1"/>
    <col min="4223" max="4223" width="9.140625" style="52" customWidth="1"/>
    <col min="4224" max="4225" width="3.85546875" style="52" customWidth="1"/>
    <col min="4226" max="4226" width="10.5703125" style="52" customWidth="1"/>
    <col min="4227" max="4227" width="3.85546875" style="52" customWidth="1"/>
    <col min="4228" max="4230" width="14.42578125" style="52" customWidth="1"/>
    <col min="4231" max="4231" width="4.140625" style="52" customWidth="1"/>
    <col min="4232" max="4232" width="15" style="52" customWidth="1"/>
    <col min="4233" max="4234" width="9.140625" style="52" customWidth="1"/>
    <col min="4235" max="4235" width="11.5703125" style="52" customWidth="1"/>
    <col min="4236" max="4236" width="18.140625" style="52" customWidth="1"/>
    <col min="4237" max="4237" width="13.140625" style="52" customWidth="1"/>
    <col min="4238" max="4238" width="12.28515625" style="52" customWidth="1"/>
    <col min="4239" max="4476" width="9.140625" style="52"/>
    <col min="4477" max="4477" width="1.42578125" style="52" customWidth="1"/>
    <col min="4478" max="4478" width="59.5703125" style="52" customWidth="1"/>
    <col min="4479" max="4479" width="9.140625" style="52" customWidth="1"/>
    <col min="4480" max="4481" width="3.85546875" style="52" customWidth="1"/>
    <col min="4482" max="4482" width="10.5703125" style="52" customWidth="1"/>
    <col min="4483" max="4483" width="3.85546875" style="52" customWidth="1"/>
    <col min="4484" max="4486" width="14.42578125" style="52" customWidth="1"/>
    <col min="4487" max="4487" width="4.140625" style="52" customWidth="1"/>
    <col min="4488" max="4488" width="15" style="52" customWidth="1"/>
    <col min="4489" max="4490" width="9.140625" style="52" customWidth="1"/>
    <col min="4491" max="4491" width="11.5703125" style="52" customWidth="1"/>
    <col min="4492" max="4492" width="18.140625" style="52" customWidth="1"/>
    <col min="4493" max="4493" width="13.140625" style="52" customWidth="1"/>
    <col min="4494" max="4494" width="12.28515625" style="52" customWidth="1"/>
    <col min="4495" max="4732" width="9.140625" style="52"/>
    <col min="4733" max="4733" width="1.42578125" style="52" customWidth="1"/>
    <col min="4734" max="4734" width="59.5703125" style="52" customWidth="1"/>
    <col min="4735" max="4735" width="9.140625" style="52" customWidth="1"/>
    <col min="4736" max="4737" width="3.85546875" style="52" customWidth="1"/>
    <col min="4738" max="4738" width="10.5703125" style="52" customWidth="1"/>
    <col min="4739" max="4739" width="3.85546875" style="52" customWidth="1"/>
    <col min="4740" max="4742" width="14.42578125" style="52" customWidth="1"/>
    <col min="4743" max="4743" width="4.140625" style="52" customWidth="1"/>
    <col min="4744" max="4744" width="15" style="52" customWidth="1"/>
    <col min="4745" max="4746" width="9.140625" style="52" customWidth="1"/>
    <col min="4747" max="4747" width="11.5703125" style="52" customWidth="1"/>
    <col min="4748" max="4748" width="18.140625" style="52" customWidth="1"/>
    <col min="4749" max="4749" width="13.140625" style="52" customWidth="1"/>
    <col min="4750" max="4750" width="12.28515625" style="52" customWidth="1"/>
    <col min="4751" max="4988" width="9.140625" style="52"/>
    <col min="4989" max="4989" width="1.42578125" style="52" customWidth="1"/>
    <col min="4990" max="4990" width="59.5703125" style="52" customWidth="1"/>
    <col min="4991" max="4991" width="9.140625" style="52" customWidth="1"/>
    <col min="4992" max="4993" width="3.85546875" style="52" customWidth="1"/>
    <col min="4994" max="4994" width="10.5703125" style="52" customWidth="1"/>
    <col min="4995" max="4995" width="3.85546875" style="52" customWidth="1"/>
    <col min="4996" max="4998" width="14.42578125" style="52" customWidth="1"/>
    <col min="4999" max="4999" width="4.140625" style="52" customWidth="1"/>
    <col min="5000" max="5000" width="15" style="52" customWidth="1"/>
    <col min="5001" max="5002" width="9.140625" style="52" customWidth="1"/>
    <col min="5003" max="5003" width="11.5703125" style="52" customWidth="1"/>
    <col min="5004" max="5004" width="18.140625" style="52" customWidth="1"/>
    <col min="5005" max="5005" width="13.140625" style="52" customWidth="1"/>
    <col min="5006" max="5006" width="12.28515625" style="52" customWidth="1"/>
    <col min="5007" max="5244" width="9.140625" style="52"/>
    <col min="5245" max="5245" width="1.42578125" style="52" customWidth="1"/>
    <col min="5246" max="5246" width="59.5703125" style="52" customWidth="1"/>
    <col min="5247" max="5247" width="9.140625" style="52" customWidth="1"/>
    <col min="5248" max="5249" width="3.85546875" style="52" customWidth="1"/>
    <col min="5250" max="5250" width="10.5703125" style="52" customWidth="1"/>
    <col min="5251" max="5251" width="3.85546875" style="52" customWidth="1"/>
    <col min="5252" max="5254" width="14.42578125" style="52" customWidth="1"/>
    <col min="5255" max="5255" width="4.140625" style="52" customWidth="1"/>
    <col min="5256" max="5256" width="15" style="52" customWidth="1"/>
    <col min="5257" max="5258" width="9.140625" style="52" customWidth="1"/>
    <col min="5259" max="5259" width="11.5703125" style="52" customWidth="1"/>
    <col min="5260" max="5260" width="18.140625" style="52" customWidth="1"/>
    <col min="5261" max="5261" width="13.140625" style="52" customWidth="1"/>
    <col min="5262" max="5262" width="12.28515625" style="52" customWidth="1"/>
    <col min="5263" max="5500" width="9.140625" style="52"/>
    <col min="5501" max="5501" width="1.42578125" style="52" customWidth="1"/>
    <col min="5502" max="5502" width="59.5703125" style="52" customWidth="1"/>
    <col min="5503" max="5503" width="9.140625" style="52" customWidth="1"/>
    <col min="5504" max="5505" width="3.85546875" style="52" customWidth="1"/>
    <col min="5506" max="5506" width="10.5703125" style="52" customWidth="1"/>
    <col min="5507" max="5507" width="3.85546875" style="52" customWidth="1"/>
    <col min="5508" max="5510" width="14.42578125" style="52" customWidth="1"/>
    <col min="5511" max="5511" width="4.140625" style="52" customWidth="1"/>
    <col min="5512" max="5512" width="15" style="52" customWidth="1"/>
    <col min="5513" max="5514" width="9.140625" style="52" customWidth="1"/>
    <col min="5515" max="5515" width="11.5703125" style="52" customWidth="1"/>
    <col min="5516" max="5516" width="18.140625" style="52" customWidth="1"/>
    <col min="5517" max="5517" width="13.140625" style="52" customWidth="1"/>
    <col min="5518" max="5518" width="12.28515625" style="52" customWidth="1"/>
    <col min="5519" max="5756" width="9.140625" style="52"/>
    <col min="5757" max="5757" width="1.42578125" style="52" customWidth="1"/>
    <col min="5758" max="5758" width="59.5703125" style="52" customWidth="1"/>
    <col min="5759" max="5759" width="9.140625" style="52" customWidth="1"/>
    <col min="5760" max="5761" width="3.85546875" style="52" customWidth="1"/>
    <col min="5762" max="5762" width="10.5703125" style="52" customWidth="1"/>
    <col min="5763" max="5763" width="3.85546875" style="52" customWidth="1"/>
    <col min="5764" max="5766" width="14.42578125" style="52" customWidth="1"/>
    <col min="5767" max="5767" width="4.140625" style="52" customWidth="1"/>
    <col min="5768" max="5768" width="15" style="52" customWidth="1"/>
    <col min="5769" max="5770" width="9.140625" style="52" customWidth="1"/>
    <col min="5771" max="5771" width="11.5703125" style="52" customWidth="1"/>
    <col min="5772" max="5772" width="18.140625" style="52" customWidth="1"/>
    <col min="5773" max="5773" width="13.140625" style="52" customWidth="1"/>
    <col min="5774" max="5774" width="12.28515625" style="52" customWidth="1"/>
    <col min="5775" max="6012" width="9.140625" style="52"/>
    <col min="6013" max="6013" width="1.42578125" style="52" customWidth="1"/>
    <col min="6014" max="6014" width="59.5703125" style="52" customWidth="1"/>
    <col min="6015" max="6015" width="9.140625" style="52" customWidth="1"/>
    <col min="6016" max="6017" width="3.85546875" style="52" customWidth="1"/>
    <col min="6018" max="6018" width="10.5703125" style="52" customWidth="1"/>
    <col min="6019" max="6019" width="3.85546875" style="52" customWidth="1"/>
    <col min="6020" max="6022" width="14.42578125" style="52" customWidth="1"/>
    <col min="6023" max="6023" width="4.140625" style="52" customWidth="1"/>
    <col min="6024" max="6024" width="15" style="52" customWidth="1"/>
    <col min="6025" max="6026" width="9.140625" style="52" customWidth="1"/>
    <col min="6027" max="6027" width="11.5703125" style="52" customWidth="1"/>
    <col min="6028" max="6028" width="18.140625" style="52" customWidth="1"/>
    <col min="6029" max="6029" width="13.140625" style="52" customWidth="1"/>
    <col min="6030" max="6030" width="12.28515625" style="52" customWidth="1"/>
    <col min="6031" max="6268" width="9.140625" style="52"/>
    <col min="6269" max="6269" width="1.42578125" style="52" customWidth="1"/>
    <col min="6270" max="6270" width="59.5703125" style="52" customWidth="1"/>
    <col min="6271" max="6271" width="9.140625" style="52" customWidth="1"/>
    <col min="6272" max="6273" width="3.85546875" style="52" customWidth="1"/>
    <col min="6274" max="6274" width="10.5703125" style="52" customWidth="1"/>
    <col min="6275" max="6275" width="3.85546875" style="52" customWidth="1"/>
    <col min="6276" max="6278" width="14.42578125" style="52" customWidth="1"/>
    <col min="6279" max="6279" width="4.140625" style="52" customWidth="1"/>
    <col min="6280" max="6280" width="15" style="52" customWidth="1"/>
    <col min="6281" max="6282" width="9.140625" style="52" customWidth="1"/>
    <col min="6283" max="6283" width="11.5703125" style="52" customWidth="1"/>
    <col min="6284" max="6284" width="18.140625" style="52" customWidth="1"/>
    <col min="6285" max="6285" width="13.140625" style="52" customWidth="1"/>
    <col min="6286" max="6286" width="12.28515625" style="52" customWidth="1"/>
    <col min="6287" max="6524" width="9.140625" style="52"/>
    <col min="6525" max="6525" width="1.42578125" style="52" customWidth="1"/>
    <col min="6526" max="6526" width="59.5703125" style="52" customWidth="1"/>
    <col min="6527" max="6527" width="9.140625" style="52" customWidth="1"/>
    <col min="6528" max="6529" width="3.85546875" style="52" customWidth="1"/>
    <col min="6530" max="6530" width="10.5703125" style="52" customWidth="1"/>
    <col min="6531" max="6531" width="3.85546875" style="52" customWidth="1"/>
    <col min="6532" max="6534" width="14.42578125" style="52" customWidth="1"/>
    <col min="6535" max="6535" width="4.140625" style="52" customWidth="1"/>
    <col min="6536" max="6536" width="15" style="52" customWidth="1"/>
    <col min="6537" max="6538" width="9.140625" style="52" customWidth="1"/>
    <col min="6539" max="6539" width="11.5703125" style="52" customWidth="1"/>
    <col min="6540" max="6540" width="18.140625" style="52" customWidth="1"/>
    <col min="6541" max="6541" width="13.140625" style="52" customWidth="1"/>
    <col min="6542" max="6542" width="12.28515625" style="52" customWidth="1"/>
    <col min="6543" max="6780" width="9.140625" style="52"/>
    <col min="6781" max="6781" width="1.42578125" style="52" customWidth="1"/>
    <col min="6782" max="6782" width="59.5703125" style="52" customWidth="1"/>
    <col min="6783" max="6783" width="9.140625" style="52" customWidth="1"/>
    <col min="6784" max="6785" width="3.85546875" style="52" customWidth="1"/>
    <col min="6786" max="6786" width="10.5703125" style="52" customWidth="1"/>
    <col min="6787" max="6787" width="3.85546875" style="52" customWidth="1"/>
    <col min="6788" max="6790" width="14.42578125" style="52" customWidth="1"/>
    <col min="6791" max="6791" width="4.140625" style="52" customWidth="1"/>
    <col min="6792" max="6792" width="15" style="52" customWidth="1"/>
    <col min="6793" max="6794" width="9.140625" style="52" customWidth="1"/>
    <col min="6795" max="6795" width="11.5703125" style="52" customWidth="1"/>
    <col min="6796" max="6796" width="18.140625" style="52" customWidth="1"/>
    <col min="6797" max="6797" width="13.140625" style="52" customWidth="1"/>
    <col min="6798" max="6798" width="12.28515625" style="52" customWidth="1"/>
    <col min="6799" max="7036" width="9.140625" style="52"/>
    <col min="7037" max="7037" width="1.42578125" style="52" customWidth="1"/>
    <col min="7038" max="7038" width="59.5703125" style="52" customWidth="1"/>
    <col min="7039" max="7039" width="9.140625" style="52" customWidth="1"/>
    <col min="7040" max="7041" width="3.85546875" style="52" customWidth="1"/>
    <col min="7042" max="7042" width="10.5703125" style="52" customWidth="1"/>
    <col min="7043" max="7043" width="3.85546875" style="52" customWidth="1"/>
    <col min="7044" max="7046" width="14.42578125" style="52" customWidth="1"/>
    <col min="7047" max="7047" width="4.140625" style="52" customWidth="1"/>
    <col min="7048" max="7048" width="15" style="52" customWidth="1"/>
    <col min="7049" max="7050" width="9.140625" style="52" customWidth="1"/>
    <col min="7051" max="7051" width="11.5703125" style="52" customWidth="1"/>
    <col min="7052" max="7052" width="18.140625" style="52" customWidth="1"/>
    <col min="7053" max="7053" width="13.140625" style="52" customWidth="1"/>
    <col min="7054" max="7054" width="12.28515625" style="52" customWidth="1"/>
    <col min="7055" max="7292" width="9.140625" style="52"/>
    <col min="7293" max="7293" width="1.42578125" style="52" customWidth="1"/>
    <col min="7294" max="7294" width="59.5703125" style="52" customWidth="1"/>
    <col min="7295" max="7295" width="9.140625" style="52" customWidth="1"/>
    <col min="7296" max="7297" width="3.85546875" style="52" customWidth="1"/>
    <col min="7298" max="7298" width="10.5703125" style="52" customWidth="1"/>
    <col min="7299" max="7299" width="3.85546875" style="52" customWidth="1"/>
    <col min="7300" max="7302" width="14.42578125" style="52" customWidth="1"/>
    <col min="7303" max="7303" width="4.140625" style="52" customWidth="1"/>
    <col min="7304" max="7304" width="15" style="52" customWidth="1"/>
    <col min="7305" max="7306" width="9.140625" style="52" customWidth="1"/>
    <col min="7307" max="7307" width="11.5703125" style="52" customWidth="1"/>
    <col min="7308" max="7308" width="18.140625" style="52" customWidth="1"/>
    <col min="7309" max="7309" width="13.140625" style="52" customWidth="1"/>
    <col min="7310" max="7310" width="12.28515625" style="52" customWidth="1"/>
    <col min="7311" max="7548" width="9.140625" style="52"/>
    <col min="7549" max="7549" width="1.42578125" style="52" customWidth="1"/>
    <col min="7550" max="7550" width="59.5703125" style="52" customWidth="1"/>
    <col min="7551" max="7551" width="9.140625" style="52" customWidth="1"/>
    <col min="7552" max="7553" width="3.85546875" style="52" customWidth="1"/>
    <col min="7554" max="7554" width="10.5703125" style="52" customWidth="1"/>
    <col min="7555" max="7555" width="3.85546875" style="52" customWidth="1"/>
    <col min="7556" max="7558" width="14.42578125" style="52" customWidth="1"/>
    <col min="7559" max="7559" width="4.140625" style="52" customWidth="1"/>
    <col min="7560" max="7560" width="15" style="52" customWidth="1"/>
    <col min="7561" max="7562" width="9.140625" style="52" customWidth="1"/>
    <col min="7563" max="7563" width="11.5703125" style="52" customWidth="1"/>
    <col min="7564" max="7564" width="18.140625" style="52" customWidth="1"/>
    <col min="7565" max="7565" width="13.140625" style="52" customWidth="1"/>
    <col min="7566" max="7566" width="12.28515625" style="52" customWidth="1"/>
    <col min="7567" max="7804" width="9.140625" style="52"/>
    <col min="7805" max="7805" width="1.42578125" style="52" customWidth="1"/>
    <col min="7806" max="7806" width="59.5703125" style="52" customWidth="1"/>
    <col min="7807" max="7807" width="9.140625" style="52" customWidth="1"/>
    <col min="7808" max="7809" width="3.85546875" style="52" customWidth="1"/>
    <col min="7810" max="7810" width="10.5703125" style="52" customWidth="1"/>
    <col min="7811" max="7811" width="3.85546875" style="52" customWidth="1"/>
    <col min="7812" max="7814" width="14.42578125" style="52" customWidth="1"/>
    <col min="7815" max="7815" width="4.140625" style="52" customWidth="1"/>
    <col min="7816" max="7816" width="15" style="52" customWidth="1"/>
    <col min="7817" max="7818" width="9.140625" style="52" customWidth="1"/>
    <col min="7819" max="7819" width="11.5703125" style="52" customWidth="1"/>
    <col min="7820" max="7820" width="18.140625" style="52" customWidth="1"/>
    <col min="7821" max="7821" width="13.140625" style="52" customWidth="1"/>
    <col min="7822" max="7822" width="12.28515625" style="52" customWidth="1"/>
    <col min="7823" max="8060" width="9.140625" style="52"/>
    <col min="8061" max="8061" width="1.42578125" style="52" customWidth="1"/>
    <col min="8062" max="8062" width="59.5703125" style="52" customWidth="1"/>
    <col min="8063" max="8063" width="9.140625" style="52" customWidth="1"/>
    <col min="8064" max="8065" width="3.85546875" style="52" customWidth="1"/>
    <col min="8066" max="8066" width="10.5703125" style="52" customWidth="1"/>
    <col min="8067" max="8067" width="3.85546875" style="52" customWidth="1"/>
    <col min="8068" max="8070" width="14.42578125" style="52" customWidth="1"/>
    <col min="8071" max="8071" width="4.140625" style="52" customWidth="1"/>
    <col min="8072" max="8072" width="15" style="52" customWidth="1"/>
    <col min="8073" max="8074" width="9.140625" style="52" customWidth="1"/>
    <col min="8075" max="8075" width="11.5703125" style="52" customWidth="1"/>
    <col min="8076" max="8076" width="18.140625" style="52" customWidth="1"/>
    <col min="8077" max="8077" width="13.140625" style="52" customWidth="1"/>
    <col min="8078" max="8078" width="12.28515625" style="52" customWidth="1"/>
    <col min="8079" max="8316" width="9.140625" style="52"/>
    <col min="8317" max="8317" width="1.42578125" style="52" customWidth="1"/>
    <col min="8318" max="8318" width="59.5703125" style="52" customWidth="1"/>
    <col min="8319" max="8319" width="9.140625" style="52" customWidth="1"/>
    <col min="8320" max="8321" width="3.85546875" style="52" customWidth="1"/>
    <col min="8322" max="8322" width="10.5703125" style="52" customWidth="1"/>
    <col min="8323" max="8323" width="3.85546875" style="52" customWidth="1"/>
    <col min="8324" max="8326" width="14.42578125" style="52" customWidth="1"/>
    <col min="8327" max="8327" width="4.140625" style="52" customWidth="1"/>
    <col min="8328" max="8328" width="15" style="52" customWidth="1"/>
    <col min="8329" max="8330" width="9.140625" style="52" customWidth="1"/>
    <col min="8331" max="8331" width="11.5703125" style="52" customWidth="1"/>
    <col min="8332" max="8332" width="18.140625" style="52" customWidth="1"/>
    <col min="8333" max="8333" width="13.140625" style="52" customWidth="1"/>
    <col min="8334" max="8334" width="12.28515625" style="52" customWidth="1"/>
    <col min="8335" max="8572" width="9.140625" style="52"/>
    <col min="8573" max="8573" width="1.42578125" style="52" customWidth="1"/>
    <col min="8574" max="8574" width="59.5703125" style="52" customWidth="1"/>
    <col min="8575" max="8575" width="9.140625" style="52" customWidth="1"/>
    <col min="8576" max="8577" width="3.85546875" style="52" customWidth="1"/>
    <col min="8578" max="8578" width="10.5703125" style="52" customWidth="1"/>
    <col min="8579" max="8579" width="3.85546875" style="52" customWidth="1"/>
    <col min="8580" max="8582" width="14.42578125" style="52" customWidth="1"/>
    <col min="8583" max="8583" width="4.140625" style="52" customWidth="1"/>
    <col min="8584" max="8584" width="15" style="52" customWidth="1"/>
    <col min="8585" max="8586" width="9.140625" style="52" customWidth="1"/>
    <col min="8587" max="8587" width="11.5703125" style="52" customWidth="1"/>
    <col min="8588" max="8588" width="18.140625" style="52" customWidth="1"/>
    <col min="8589" max="8589" width="13.140625" style="52" customWidth="1"/>
    <col min="8590" max="8590" width="12.28515625" style="52" customWidth="1"/>
    <col min="8591" max="8828" width="9.140625" style="52"/>
    <col min="8829" max="8829" width="1.42578125" style="52" customWidth="1"/>
    <col min="8830" max="8830" width="59.5703125" style="52" customWidth="1"/>
    <col min="8831" max="8831" width="9.140625" style="52" customWidth="1"/>
    <col min="8832" max="8833" width="3.85546875" style="52" customWidth="1"/>
    <col min="8834" max="8834" width="10.5703125" style="52" customWidth="1"/>
    <col min="8835" max="8835" width="3.85546875" style="52" customWidth="1"/>
    <col min="8836" max="8838" width="14.42578125" style="52" customWidth="1"/>
    <col min="8839" max="8839" width="4.140625" style="52" customWidth="1"/>
    <col min="8840" max="8840" width="15" style="52" customWidth="1"/>
    <col min="8841" max="8842" width="9.140625" style="52" customWidth="1"/>
    <col min="8843" max="8843" width="11.5703125" style="52" customWidth="1"/>
    <col min="8844" max="8844" width="18.140625" style="52" customWidth="1"/>
    <col min="8845" max="8845" width="13.140625" style="52" customWidth="1"/>
    <col min="8846" max="8846" width="12.28515625" style="52" customWidth="1"/>
    <col min="8847" max="9084" width="9.140625" style="52"/>
    <col min="9085" max="9085" width="1.42578125" style="52" customWidth="1"/>
    <col min="9086" max="9086" width="59.5703125" style="52" customWidth="1"/>
    <col min="9087" max="9087" width="9.140625" style="52" customWidth="1"/>
    <col min="9088" max="9089" width="3.85546875" style="52" customWidth="1"/>
    <col min="9090" max="9090" width="10.5703125" style="52" customWidth="1"/>
    <col min="9091" max="9091" width="3.85546875" style="52" customWidth="1"/>
    <col min="9092" max="9094" width="14.42578125" style="52" customWidth="1"/>
    <col min="9095" max="9095" width="4.140625" style="52" customWidth="1"/>
    <col min="9096" max="9096" width="15" style="52" customWidth="1"/>
    <col min="9097" max="9098" width="9.140625" style="52" customWidth="1"/>
    <col min="9099" max="9099" width="11.5703125" style="52" customWidth="1"/>
    <col min="9100" max="9100" width="18.140625" style="52" customWidth="1"/>
    <col min="9101" max="9101" width="13.140625" style="52" customWidth="1"/>
    <col min="9102" max="9102" width="12.28515625" style="52" customWidth="1"/>
    <col min="9103" max="9340" width="9.140625" style="52"/>
    <col min="9341" max="9341" width="1.42578125" style="52" customWidth="1"/>
    <col min="9342" max="9342" width="59.5703125" style="52" customWidth="1"/>
    <col min="9343" max="9343" width="9.140625" style="52" customWidth="1"/>
    <col min="9344" max="9345" width="3.85546875" style="52" customWidth="1"/>
    <col min="9346" max="9346" width="10.5703125" style="52" customWidth="1"/>
    <col min="9347" max="9347" width="3.85546875" style="52" customWidth="1"/>
    <col min="9348" max="9350" width="14.42578125" style="52" customWidth="1"/>
    <col min="9351" max="9351" width="4.140625" style="52" customWidth="1"/>
    <col min="9352" max="9352" width="15" style="52" customWidth="1"/>
    <col min="9353" max="9354" width="9.140625" style="52" customWidth="1"/>
    <col min="9355" max="9355" width="11.5703125" style="52" customWidth="1"/>
    <col min="9356" max="9356" width="18.140625" style="52" customWidth="1"/>
    <col min="9357" max="9357" width="13.140625" style="52" customWidth="1"/>
    <col min="9358" max="9358" width="12.28515625" style="52" customWidth="1"/>
    <col min="9359" max="9596" width="9.140625" style="52"/>
    <col min="9597" max="9597" width="1.42578125" style="52" customWidth="1"/>
    <col min="9598" max="9598" width="59.5703125" style="52" customWidth="1"/>
    <col min="9599" max="9599" width="9.140625" style="52" customWidth="1"/>
    <col min="9600" max="9601" width="3.85546875" style="52" customWidth="1"/>
    <col min="9602" max="9602" width="10.5703125" style="52" customWidth="1"/>
    <col min="9603" max="9603" width="3.85546875" style="52" customWidth="1"/>
    <col min="9604" max="9606" width="14.42578125" style="52" customWidth="1"/>
    <col min="9607" max="9607" width="4.140625" style="52" customWidth="1"/>
    <col min="9608" max="9608" width="15" style="52" customWidth="1"/>
    <col min="9609" max="9610" width="9.140625" style="52" customWidth="1"/>
    <col min="9611" max="9611" width="11.5703125" style="52" customWidth="1"/>
    <col min="9612" max="9612" width="18.140625" style="52" customWidth="1"/>
    <col min="9613" max="9613" width="13.140625" style="52" customWidth="1"/>
    <col min="9614" max="9614" width="12.28515625" style="52" customWidth="1"/>
    <col min="9615" max="9852" width="9.140625" style="52"/>
    <col min="9853" max="9853" width="1.42578125" style="52" customWidth="1"/>
    <col min="9854" max="9854" width="59.5703125" style="52" customWidth="1"/>
    <col min="9855" max="9855" width="9.140625" style="52" customWidth="1"/>
    <col min="9856" max="9857" width="3.85546875" style="52" customWidth="1"/>
    <col min="9858" max="9858" width="10.5703125" style="52" customWidth="1"/>
    <col min="9859" max="9859" width="3.85546875" style="52" customWidth="1"/>
    <col min="9860" max="9862" width="14.42578125" style="52" customWidth="1"/>
    <col min="9863" max="9863" width="4.140625" style="52" customWidth="1"/>
    <col min="9864" max="9864" width="15" style="52" customWidth="1"/>
    <col min="9865" max="9866" width="9.140625" style="52" customWidth="1"/>
    <col min="9867" max="9867" width="11.5703125" style="52" customWidth="1"/>
    <col min="9868" max="9868" width="18.140625" style="52" customWidth="1"/>
    <col min="9869" max="9869" width="13.140625" style="52" customWidth="1"/>
    <col min="9870" max="9870" width="12.28515625" style="52" customWidth="1"/>
    <col min="9871" max="10108" width="9.140625" style="52"/>
    <col min="10109" max="10109" width="1.42578125" style="52" customWidth="1"/>
    <col min="10110" max="10110" width="59.5703125" style="52" customWidth="1"/>
    <col min="10111" max="10111" width="9.140625" style="52" customWidth="1"/>
    <col min="10112" max="10113" width="3.85546875" style="52" customWidth="1"/>
    <col min="10114" max="10114" width="10.5703125" style="52" customWidth="1"/>
    <col min="10115" max="10115" width="3.85546875" style="52" customWidth="1"/>
    <col min="10116" max="10118" width="14.42578125" style="52" customWidth="1"/>
    <col min="10119" max="10119" width="4.140625" style="52" customWidth="1"/>
    <col min="10120" max="10120" width="15" style="52" customWidth="1"/>
    <col min="10121" max="10122" width="9.140625" style="52" customWidth="1"/>
    <col min="10123" max="10123" width="11.5703125" style="52" customWidth="1"/>
    <col min="10124" max="10124" width="18.140625" style="52" customWidth="1"/>
    <col min="10125" max="10125" width="13.140625" style="52" customWidth="1"/>
    <col min="10126" max="10126" width="12.28515625" style="52" customWidth="1"/>
    <col min="10127" max="10364" width="9.140625" style="52"/>
    <col min="10365" max="10365" width="1.42578125" style="52" customWidth="1"/>
    <col min="10366" max="10366" width="59.5703125" style="52" customWidth="1"/>
    <col min="10367" max="10367" width="9.140625" style="52" customWidth="1"/>
    <col min="10368" max="10369" width="3.85546875" style="52" customWidth="1"/>
    <col min="10370" max="10370" width="10.5703125" style="52" customWidth="1"/>
    <col min="10371" max="10371" width="3.85546875" style="52" customWidth="1"/>
    <col min="10372" max="10374" width="14.42578125" style="52" customWidth="1"/>
    <col min="10375" max="10375" width="4.140625" style="52" customWidth="1"/>
    <col min="10376" max="10376" width="15" style="52" customWidth="1"/>
    <col min="10377" max="10378" width="9.140625" style="52" customWidth="1"/>
    <col min="10379" max="10379" width="11.5703125" style="52" customWidth="1"/>
    <col min="10380" max="10380" width="18.140625" style="52" customWidth="1"/>
    <col min="10381" max="10381" width="13.140625" style="52" customWidth="1"/>
    <col min="10382" max="10382" width="12.28515625" style="52" customWidth="1"/>
    <col min="10383" max="10620" width="9.140625" style="52"/>
    <col min="10621" max="10621" width="1.42578125" style="52" customWidth="1"/>
    <col min="10622" max="10622" width="59.5703125" style="52" customWidth="1"/>
    <col min="10623" max="10623" width="9.140625" style="52" customWidth="1"/>
    <col min="10624" max="10625" width="3.85546875" style="52" customWidth="1"/>
    <col min="10626" max="10626" width="10.5703125" style="52" customWidth="1"/>
    <col min="10627" max="10627" width="3.85546875" style="52" customWidth="1"/>
    <col min="10628" max="10630" width="14.42578125" style="52" customWidth="1"/>
    <col min="10631" max="10631" width="4.140625" style="52" customWidth="1"/>
    <col min="10632" max="10632" width="15" style="52" customWidth="1"/>
    <col min="10633" max="10634" width="9.140625" style="52" customWidth="1"/>
    <col min="10635" max="10635" width="11.5703125" style="52" customWidth="1"/>
    <col min="10636" max="10636" width="18.140625" style="52" customWidth="1"/>
    <col min="10637" max="10637" width="13.140625" style="52" customWidth="1"/>
    <col min="10638" max="10638" width="12.28515625" style="52" customWidth="1"/>
    <col min="10639" max="10876" width="9.140625" style="52"/>
    <col min="10877" max="10877" width="1.42578125" style="52" customWidth="1"/>
    <col min="10878" max="10878" width="59.5703125" style="52" customWidth="1"/>
    <col min="10879" max="10879" width="9.140625" style="52" customWidth="1"/>
    <col min="10880" max="10881" width="3.85546875" style="52" customWidth="1"/>
    <col min="10882" max="10882" width="10.5703125" style="52" customWidth="1"/>
    <col min="10883" max="10883" width="3.85546875" style="52" customWidth="1"/>
    <col min="10884" max="10886" width="14.42578125" style="52" customWidth="1"/>
    <col min="10887" max="10887" width="4.140625" style="52" customWidth="1"/>
    <col min="10888" max="10888" width="15" style="52" customWidth="1"/>
    <col min="10889" max="10890" width="9.140625" style="52" customWidth="1"/>
    <col min="10891" max="10891" width="11.5703125" style="52" customWidth="1"/>
    <col min="10892" max="10892" width="18.140625" style="52" customWidth="1"/>
    <col min="10893" max="10893" width="13.140625" style="52" customWidth="1"/>
    <col min="10894" max="10894" width="12.28515625" style="52" customWidth="1"/>
    <col min="10895" max="11132" width="9.140625" style="52"/>
    <col min="11133" max="11133" width="1.42578125" style="52" customWidth="1"/>
    <col min="11134" max="11134" width="59.5703125" style="52" customWidth="1"/>
    <col min="11135" max="11135" width="9.140625" style="52" customWidth="1"/>
    <col min="11136" max="11137" width="3.85546875" style="52" customWidth="1"/>
    <col min="11138" max="11138" width="10.5703125" style="52" customWidth="1"/>
    <col min="11139" max="11139" width="3.85546875" style="52" customWidth="1"/>
    <col min="11140" max="11142" width="14.42578125" style="52" customWidth="1"/>
    <col min="11143" max="11143" width="4.140625" style="52" customWidth="1"/>
    <col min="11144" max="11144" width="15" style="52" customWidth="1"/>
    <col min="11145" max="11146" width="9.140625" style="52" customWidth="1"/>
    <col min="11147" max="11147" width="11.5703125" style="52" customWidth="1"/>
    <col min="11148" max="11148" width="18.140625" style="52" customWidth="1"/>
    <col min="11149" max="11149" width="13.140625" style="52" customWidth="1"/>
    <col min="11150" max="11150" width="12.28515625" style="52" customWidth="1"/>
    <col min="11151" max="11388" width="9.140625" style="52"/>
    <col min="11389" max="11389" width="1.42578125" style="52" customWidth="1"/>
    <col min="11390" max="11390" width="59.5703125" style="52" customWidth="1"/>
    <col min="11391" max="11391" width="9.140625" style="52" customWidth="1"/>
    <col min="11392" max="11393" width="3.85546875" style="52" customWidth="1"/>
    <col min="11394" max="11394" width="10.5703125" style="52" customWidth="1"/>
    <col min="11395" max="11395" width="3.85546875" style="52" customWidth="1"/>
    <col min="11396" max="11398" width="14.42578125" style="52" customWidth="1"/>
    <col min="11399" max="11399" width="4.140625" style="52" customWidth="1"/>
    <col min="11400" max="11400" width="15" style="52" customWidth="1"/>
    <col min="11401" max="11402" width="9.140625" style="52" customWidth="1"/>
    <col min="11403" max="11403" width="11.5703125" style="52" customWidth="1"/>
    <col min="11404" max="11404" width="18.140625" style="52" customWidth="1"/>
    <col min="11405" max="11405" width="13.140625" style="52" customWidth="1"/>
    <col min="11406" max="11406" width="12.28515625" style="52" customWidth="1"/>
    <col min="11407" max="11644" width="9.140625" style="52"/>
    <col min="11645" max="11645" width="1.42578125" style="52" customWidth="1"/>
    <col min="11646" max="11646" width="59.5703125" style="52" customWidth="1"/>
    <col min="11647" max="11647" width="9.140625" style="52" customWidth="1"/>
    <col min="11648" max="11649" width="3.85546875" style="52" customWidth="1"/>
    <col min="11650" max="11650" width="10.5703125" style="52" customWidth="1"/>
    <col min="11651" max="11651" width="3.85546875" style="52" customWidth="1"/>
    <col min="11652" max="11654" width="14.42578125" style="52" customWidth="1"/>
    <col min="11655" max="11655" width="4.140625" style="52" customWidth="1"/>
    <col min="11656" max="11656" width="15" style="52" customWidth="1"/>
    <col min="11657" max="11658" width="9.140625" style="52" customWidth="1"/>
    <col min="11659" max="11659" width="11.5703125" style="52" customWidth="1"/>
    <col min="11660" max="11660" width="18.140625" style="52" customWidth="1"/>
    <col min="11661" max="11661" width="13.140625" style="52" customWidth="1"/>
    <col min="11662" max="11662" width="12.28515625" style="52" customWidth="1"/>
    <col min="11663" max="11900" width="9.140625" style="52"/>
    <col min="11901" max="11901" width="1.42578125" style="52" customWidth="1"/>
    <col min="11902" max="11902" width="59.5703125" style="52" customWidth="1"/>
    <col min="11903" max="11903" width="9.140625" style="52" customWidth="1"/>
    <col min="11904" max="11905" width="3.85546875" style="52" customWidth="1"/>
    <col min="11906" max="11906" width="10.5703125" style="52" customWidth="1"/>
    <col min="11907" max="11907" width="3.85546875" style="52" customWidth="1"/>
    <col min="11908" max="11910" width="14.42578125" style="52" customWidth="1"/>
    <col min="11911" max="11911" width="4.140625" style="52" customWidth="1"/>
    <col min="11912" max="11912" width="15" style="52" customWidth="1"/>
    <col min="11913" max="11914" width="9.140625" style="52" customWidth="1"/>
    <col min="11915" max="11915" width="11.5703125" style="52" customWidth="1"/>
    <col min="11916" max="11916" width="18.140625" style="52" customWidth="1"/>
    <col min="11917" max="11917" width="13.140625" style="52" customWidth="1"/>
    <col min="11918" max="11918" width="12.28515625" style="52" customWidth="1"/>
    <col min="11919" max="12156" width="9.140625" style="52"/>
    <col min="12157" max="12157" width="1.42578125" style="52" customWidth="1"/>
    <col min="12158" max="12158" width="59.5703125" style="52" customWidth="1"/>
    <col min="12159" max="12159" width="9.140625" style="52" customWidth="1"/>
    <col min="12160" max="12161" width="3.85546875" style="52" customWidth="1"/>
    <col min="12162" max="12162" width="10.5703125" style="52" customWidth="1"/>
    <col min="12163" max="12163" width="3.85546875" style="52" customWidth="1"/>
    <col min="12164" max="12166" width="14.42578125" style="52" customWidth="1"/>
    <col min="12167" max="12167" width="4.140625" style="52" customWidth="1"/>
    <col min="12168" max="12168" width="15" style="52" customWidth="1"/>
    <col min="12169" max="12170" width="9.140625" style="52" customWidth="1"/>
    <col min="12171" max="12171" width="11.5703125" style="52" customWidth="1"/>
    <col min="12172" max="12172" width="18.140625" style="52" customWidth="1"/>
    <col min="12173" max="12173" width="13.140625" style="52" customWidth="1"/>
    <col min="12174" max="12174" width="12.28515625" style="52" customWidth="1"/>
    <col min="12175" max="12412" width="9.140625" style="52"/>
    <col min="12413" max="12413" width="1.42578125" style="52" customWidth="1"/>
    <col min="12414" max="12414" width="59.5703125" style="52" customWidth="1"/>
    <col min="12415" max="12415" width="9.140625" style="52" customWidth="1"/>
    <col min="12416" max="12417" width="3.85546875" style="52" customWidth="1"/>
    <col min="12418" max="12418" width="10.5703125" style="52" customWidth="1"/>
    <col min="12419" max="12419" width="3.85546875" style="52" customWidth="1"/>
    <col min="12420" max="12422" width="14.42578125" style="52" customWidth="1"/>
    <col min="12423" max="12423" width="4.140625" style="52" customWidth="1"/>
    <col min="12424" max="12424" width="15" style="52" customWidth="1"/>
    <col min="12425" max="12426" width="9.140625" style="52" customWidth="1"/>
    <col min="12427" max="12427" width="11.5703125" style="52" customWidth="1"/>
    <col min="12428" max="12428" width="18.140625" style="52" customWidth="1"/>
    <col min="12429" max="12429" width="13.140625" style="52" customWidth="1"/>
    <col min="12430" max="12430" width="12.28515625" style="52" customWidth="1"/>
    <col min="12431" max="12668" width="9.140625" style="52"/>
    <col min="12669" max="12669" width="1.42578125" style="52" customWidth="1"/>
    <col min="12670" max="12670" width="59.5703125" style="52" customWidth="1"/>
    <col min="12671" max="12671" width="9.140625" style="52" customWidth="1"/>
    <col min="12672" max="12673" width="3.85546875" style="52" customWidth="1"/>
    <col min="12674" max="12674" width="10.5703125" style="52" customWidth="1"/>
    <col min="12675" max="12675" width="3.85546875" style="52" customWidth="1"/>
    <col min="12676" max="12678" width="14.42578125" style="52" customWidth="1"/>
    <col min="12679" max="12679" width="4.140625" style="52" customWidth="1"/>
    <col min="12680" max="12680" width="15" style="52" customWidth="1"/>
    <col min="12681" max="12682" width="9.140625" style="52" customWidth="1"/>
    <col min="12683" max="12683" width="11.5703125" style="52" customWidth="1"/>
    <col min="12684" max="12684" width="18.140625" style="52" customWidth="1"/>
    <col min="12685" max="12685" width="13.140625" style="52" customWidth="1"/>
    <col min="12686" max="12686" width="12.28515625" style="52" customWidth="1"/>
    <col min="12687" max="12924" width="9.140625" style="52"/>
    <col min="12925" max="12925" width="1.42578125" style="52" customWidth="1"/>
    <col min="12926" max="12926" width="59.5703125" style="52" customWidth="1"/>
    <col min="12927" max="12927" width="9.140625" style="52" customWidth="1"/>
    <col min="12928" max="12929" width="3.85546875" style="52" customWidth="1"/>
    <col min="12930" max="12930" width="10.5703125" style="52" customWidth="1"/>
    <col min="12931" max="12931" width="3.85546875" style="52" customWidth="1"/>
    <col min="12932" max="12934" width="14.42578125" style="52" customWidth="1"/>
    <col min="12935" max="12935" width="4.140625" style="52" customWidth="1"/>
    <col min="12936" max="12936" width="15" style="52" customWidth="1"/>
    <col min="12937" max="12938" width="9.140625" style="52" customWidth="1"/>
    <col min="12939" max="12939" width="11.5703125" style="52" customWidth="1"/>
    <col min="12940" max="12940" width="18.140625" style="52" customWidth="1"/>
    <col min="12941" max="12941" width="13.140625" style="52" customWidth="1"/>
    <col min="12942" max="12942" width="12.28515625" style="52" customWidth="1"/>
    <col min="12943" max="13180" width="9.140625" style="52"/>
    <col min="13181" max="13181" width="1.42578125" style="52" customWidth="1"/>
    <col min="13182" max="13182" width="59.5703125" style="52" customWidth="1"/>
    <col min="13183" max="13183" width="9.140625" style="52" customWidth="1"/>
    <col min="13184" max="13185" width="3.85546875" style="52" customWidth="1"/>
    <col min="13186" max="13186" width="10.5703125" style="52" customWidth="1"/>
    <col min="13187" max="13187" width="3.85546875" style="52" customWidth="1"/>
    <col min="13188" max="13190" width="14.42578125" style="52" customWidth="1"/>
    <col min="13191" max="13191" width="4.140625" style="52" customWidth="1"/>
    <col min="13192" max="13192" width="15" style="52" customWidth="1"/>
    <col min="13193" max="13194" width="9.140625" style="52" customWidth="1"/>
    <col min="13195" max="13195" width="11.5703125" style="52" customWidth="1"/>
    <col min="13196" max="13196" width="18.140625" style="52" customWidth="1"/>
    <col min="13197" max="13197" width="13.140625" style="52" customWidth="1"/>
    <col min="13198" max="13198" width="12.28515625" style="52" customWidth="1"/>
    <col min="13199" max="13436" width="9.140625" style="52"/>
    <col min="13437" max="13437" width="1.42578125" style="52" customWidth="1"/>
    <col min="13438" max="13438" width="59.5703125" style="52" customWidth="1"/>
    <col min="13439" max="13439" width="9.140625" style="52" customWidth="1"/>
    <col min="13440" max="13441" width="3.85546875" style="52" customWidth="1"/>
    <col min="13442" max="13442" width="10.5703125" style="52" customWidth="1"/>
    <col min="13443" max="13443" width="3.85546875" style="52" customWidth="1"/>
    <col min="13444" max="13446" width="14.42578125" style="52" customWidth="1"/>
    <col min="13447" max="13447" width="4.140625" style="52" customWidth="1"/>
    <col min="13448" max="13448" width="15" style="52" customWidth="1"/>
    <col min="13449" max="13450" width="9.140625" style="52" customWidth="1"/>
    <col min="13451" max="13451" width="11.5703125" style="52" customWidth="1"/>
    <col min="13452" max="13452" width="18.140625" style="52" customWidth="1"/>
    <col min="13453" max="13453" width="13.140625" style="52" customWidth="1"/>
    <col min="13454" max="13454" width="12.28515625" style="52" customWidth="1"/>
    <col min="13455" max="13692" width="9.140625" style="52"/>
    <col min="13693" max="13693" width="1.42578125" style="52" customWidth="1"/>
    <col min="13694" max="13694" width="59.5703125" style="52" customWidth="1"/>
    <col min="13695" max="13695" width="9.140625" style="52" customWidth="1"/>
    <col min="13696" max="13697" width="3.85546875" style="52" customWidth="1"/>
    <col min="13698" max="13698" width="10.5703125" style="52" customWidth="1"/>
    <col min="13699" max="13699" width="3.85546875" style="52" customWidth="1"/>
    <col min="13700" max="13702" width="14.42578125" style="52" customWidth="1"/>
    <col min="13703" max="13703" width="4.140625" style="52" customWidth="1"/>
    <col min="13704" max="13704" width="15" style="52" customWidth="1"/>
    <col min="13705" max="13706" width="9.140625" style="52" customWidth="1"/>
    <col min="13707" max="13707" width="11.5703125" style="52" customWidth="1"/>
    <col min="13708" max="13708" width="18.140625" style="52" customWidth="1"/>
    <col min="13709" max="13709" width="13.140625" style="52" customWidth="1"/>
    <col min="13710" max="13710" width="12.28515625" style="52" customWidth="1"/>
    <col min="13711" max="13948" width="9.140625" style="52"/>
    <col min="13949" max="13949" width="1.42578125" style="52" customWidth="1"/>
    <col min="13950" max="13950" width="59.5703125" style="52" customWidth="1"/>
    <col min="13951" max="13951" width="9.140625" style="52" customWidth="1"/>
    <col min="13952" max="13953" width="3.85546875" style="52" customWidth="1"/>
    <col min="13954" max="13954" width="10.5703125" style="52" customWidth="1"/>
    <col min="13955" max="13955" width="3.85546875" style="52" customWidth="1"/>
    <col min="13956" max="13958" width="14.42578125" style="52" customWidth="1"/>
    <col min="13959" max="13959" width="4.140625" style="52" customWidth="1"/>
    <col min="13960" max="13960" width="15" style="52" customWidth="1"/>
    <col min="13961" max="13962" width="9.140625" style="52" customWidth="1"/>
    <col min="13963" max="13963" width="11.5703125" style="52" customWidth="1"/>
    <col min="13964" max="13964" width="18.140625" style="52" customWidth="1"/>
    <col min="13965" max="13965" width="13.140625" style="52" customWidth="1"/>
    <col min="13966" max="13966" width="12.28515625" style="52" customWidth="1"/>
    <col min="13967" max="14204" width="9.140625" style="52"/>
    <col min="14205" max="14205" width="1.42578125" style="52" customWidth="1"/>
    <col min="14206" max="14206" width="59.5703125" style="52" customWidth="1"/>
    <col min="14207" max="14207" width="9.140625" style="52" customWidth="1"/>
    <col min="14208" max="14209" width="3.85546875" style="52" customWidth="1"/>
    <col min="14210" max="14210" width="10.5703125" style="52" customWidth="1"/>
    <col min="14211" max="14211" width="3.85546875" style="52" customWidth="1"/>
    <col min="14212" max="14214" width="14.42578125" style="52" customWidth="1"/>
    <col min="14215" max="14215" width="4.140625" style="52" customWidth="1"/>
    <col min="14216" max="14216" width="15" style="52" customWidth="1"/>
    <col min="14217" max="14218" width="9.140625" style="52" customWidth="1"/>
    <col min="14219" max="14219" width="11.5703125" style="52" customWidth="1"/>
    <col min="14220" max="14220" width="18.140625" style="52" customWidth="1"/>
    <col min="14221" max="14221" width="13.140625" style="52" customWidth="1"/>
    <col min="14222" max="14222" width="12.28515625" style="52" customWidth="1"/>
    <col min="14223" max="14460" width="9.140625" style="52"/>
    <col min="14461" max="14461" width="1.42578125" style="52" customWidth="1"/>
    <col min="14462" max="14462" width="59.5703125" style="52" customWidth="1"/>
    <col min="14463" max="14463" width="9.140625" style="52" customWidth="1"/>
    <col min="14464" max="14465" width="3.85546875" style="52" customWidth="1"/>
    <col min="14466" max="14466" width="10.5703125" style="52" customWidth="1"/>
    <col min="14467" max="14467" width="3.85546875" style="52" customWidth="1"/>
    <col min="14468" max="14470" width="14.42578125" style="52" customWidth="1"/>
    <col min="14471" max="14471" width="4.140625" style="52" customWidth="1"/>
    <col min="14472" max="14472" width="15" style="52" customWidth="1"/>
    <col min="14473" max="14474" width="9.140625" style="52" customWidth="1"/>
    <col min="14475" max="14475" width="11.5703125" style="52" customWidth="1"/>
    <col min="14476" max="14476" width="18.140625" style="52" customWidth="1"/>
    <col min="14477" max="14477" width="13.140625" style="52" customWidth="1"/>
    <col min="14478" max="14478" width="12.28515625" style="52" customWidth="1"/>
    <col min="14479" max="14716" width="9.140625" style="52"/>
    <col min="14717" max="14717" width="1.42578125" style="52" customWidth="1"/>
    <col min="14718" max="14718" width="59.5703125" style="52" customWidth="1"/>
    <col min="14719" max="14719" width="9.140625" style="52" customWidth="1"/>
    <col min="14720" max="14721" width="3.85546875" style="52" customWidth="1"/>
    <col min="14722" max="14722" width="10.5703125" style="52" customWidth="1"/>
    <col min="14723" max="14723" width="3.85546875" style="52" customWidth="1"/>
    <col min="14724" max="14726" width="14.42578125" style="52" customWidth="1"/>
    <col min="14727" max="14727" width="4.140625" style="52" customWidth="1"/>
    <col min="14728" max="14728" width="15" style="52" customWidth="1"/>
    <col min="14729" max="14730" width="9.140625" style="52" customWidth="1"/>
    <col min="14731" max="14731" width="11.5703125" style="52" customWidth="1"/>
    <col min="14732" max="14732" width="18.140625" style="52" customWidth="1"/>
    <col min="14733" max="14733" width="13.140625" style="52" customWidth="1"/>
    <col min="14734" max="14734" width="12.28515625" style="52" customWidth="1"/>
    <col min="14735" max="14972" width="9.140625" style="52"/>
    <col min="14973" max="14973" width="1.42578125" style="52" customWidth="1"/>
    <col min="14974" max="14974" width="59.5703125" style="52" customWidth="1"/>
    <col min="14975" max="14975" width="9.140625" style="52" customWidth="1"/>
    <col min="14976" max="14977" width="3.85546875" style="52" customWidth="1"/>
    <col min="14978" max="14978" width="10.5703125" style="52" customWidth="1"/>
    <col min="14979" max="14979" width="3.85546875" style="52" customWidth="1"/>
    <col min="14980" max="14982" width="14.42578125" style="52" customWidth="1"/>
    <col min="14983" max="14983" width="4.140625" style="52" customWidth="1"/>
    <col min="14984" max="14984" width="15" style="52" customWidth="1"/>
    <col min="14985" max="14986" width="9.140625" style="52" customWidth="1"/>
    <col min="14987" max="14987" width="11.5703125" style="52" customWidth="1"/>
    <col min="14988" max="14988" width="18.140625" style="52" customWidth="1"/>
    <col min="14989" max="14989" width="13.140625" style="52" customWidth="1"/>
    <col min="14990" max="14990" width="12.28515625" style="52" customWidth="1"/>
    <col min="14991" max="15228" width="9.140625" style="52"/>
    <col min="15229" max="15229" width="1.42578125" style="52" customWidth="1"/>
    <col min="15230" max="15230" width="59.5703125" style="52" customWidth="1"/>
    <col min="15231" max="15231" width="9.140625" style="52" customWidth="1"/>
    <col min="15232" max="15233" width="3.85546875" style="52" customWidth="1"/>
    <col min="15234" max="15234" width="10.5703125" style="52" customWidth="1"/>
    <col min="15235" max="15235" width="3.85546875" style="52" customWidth="1"/>
    <col min="15236" max="15238" width="14.42578125" style="52" customWidth="1"/>
    <col min="15239" max="15239" width="4.140625" style="52" customWidth="1"/>
    <col min="15240" max="15240" width="15" style="52" customWidth="1"/>
    <col min="15241" max="15242" width="9.140625" style="52" customWidth="1"/>
    <col min="15243" max="15243" width="11.5703125" style="52" customWidth="1"/>
    <col min="15244" max="15244" width="18.140625" style="52" customWidth="1"/>
    <col min="15245" max="15245" width="13.140625" style="52" customWidth="1"/>
    <col min="15246" max="15246" width="12.28515625" style="52" customWidth="1"/>
    <col min="15247" max="15484" width="9.140625" style="52"/>
    <col min="15485" max="15485" width="1.42578125" style="52" customWidth="1"/>
    <col min="15486" max="15486" width="59.5703125" style="52" customWidth="1"/>
    <col min="15487" max="15487" width="9.140625" style="52" customWidth="1"/>
    <col min="15488" max="15489" width="3.85546875" style="52" customWidth="1"/>
    <col min="15490" max="15490" width="10.5703125" style="52" customWidth="1"/>
    <col min="15491" max="15491" width="3.85546875" style="52" customWidth="1"/>
    <col min="15492" max="15494" width="14.42578125" style="52" customWidth="1"/>
    <col min="15495" max="15495" width="4.140625" style="52" customWidth="1"/>
    <col min="15496" max="15496" width="15" style="52" customWidth="1"/>
    <col min="15497" max="15498" width="9.140625" style="52" customWidth="1"/>
    <col min="15499" max="15499" width="11.5703125" style="52" customWidth="1"/>
    <col min="15500" max="15500" width="18.140625" style="52" customWidth="1"/>
    <col min="15501" max="15501" width="13.140625" style="52" customWidth="1"/>
    <col min="15502" max="15502" width="12.28515625" style="52" customWidth="1"/>
    <col min="15503" max="15740" width="9.140625" style="52"/>
    <col min="15741" max="15741" width="1.42578125" style="52" customWidth="1"/>
    <col min="15742" max="15742" width="59.5703125" style="52" customWidth="1"/>
    <col min="15743" max="15743" width="9.140625" style="52" customWidth="1"/>
    <col min="15744" max="15745" width="3.85546875" style="52" customWidth="1"/>
    <col min="15746" max="15746" width="10.5703125" style="52" customWidth="1"/>
    <col min="15747" max="15747" width="3.85546875" style="52" customWidth="1"/>
    <col min="15748" max="15750" width="14.42578125" style="52" customWidth="1"/>
    <col min="15751" max="15751" width="4.140625" style="52" customWidth="1"/>
    <col min="15752" max="15752" width="15" style="52" customWidth="1"/>
    <col min="15753" max="15754" width="9.140625" style="52" customWidth="1"/>
    <col min="15755" max="15755" width="11.5703125" style="52" customWidth="1"/>
    <col min="15756" max="15756" width="18.140625" style="52" customWidth="1"/>
    <col min="15757" max="15757" width="13.140625" style="52" customWidth="1"/>
    <col min="15758" max="15758" width="12.28515625" style="52" customWidth="1"/>
    <col min="15759" max="15996" width="9.140625" style="52"/>
    <col min="15997" max="15997" width="1.42578125" style="52" customWidth="1"/>
    <col min="15998" max="15998" width="59.5703125" style="52" customWidth="1"/>
    <col min="15999" max="15999" width="9.140625" style="52" customWidth="1"/>
    <col min="16000" max="16001" width="3.85546875" style="52" customWidth="1"/>
    <col min="16002" max="16002" width="10.5703125" style="52" customWidth="1"/>
    <col min="16003" max="16003" width="3.85546875" style="52" customWidth="1"/>
    <col min="16004" max="16006" width="14.42578125" style="52" customWidth="1"/>
    <col min="16007" max="16007" width="4.140625" style="52" customWidth="1"/>
    <col min="16008" max="16008" width="15" style="52" customWidth="1"/>
    <col min="16009" max="16010" width="9.140625" style="52" customWidth="1"/>
    <col min="16011" max="16011" width="11.5703125" style="52" customWidth="1"/>
    <col min="16012" max="16012" width="18.140625" style="52" customWidth="1"/>
    <col min="16013" max="16013" width="13.140625" style="52" customWidth="1"/>
    <col min="16014" max="16014" width="12.28515625" style="52" customWidth="1"/>
    <col min="16015" max="16384" width="9.140625" style="52"/>
  </cols>
  <sheetData>
    <row r="1" spans="1:12" ht="32.25" customHeight="1" x14ac:dyDescent="0.25">
      <c r="A1" s="151" t="s">
        <v>393</v>
      </c>
      <c r="B1" s="151"/>
      <c r="C1" s="151"/>
      <c r="D1" s="151"/>
      <c r="E1" s="151"/>
      <c r="F1" s="151"/>
      <c r="G1" s="151"/>
      <c r="H1" s="151"/>
      <c r="I1" s="151"/>
      <c r="J1" s="151"/>
    </row>
    <row r="2" spans="1:12" s="60" customFormat="1" ht="19.5" customHeight="1" x14ac:dyDescent="0.25">
      <c r="A2" s="54"/>
      <c r="B2" s="55"/>
      <c r="C2" s="55"/>
      <c r="D2" s="55"/>
      <c r="E2" s="56"/>
      <c r="F2" s="56"/>
      <c r="G2" s="56"/>
      <c r="H2" s="54"/>
      <c r="I2" s="56"/>
      <c r="J2" s="57" t="s">
        <v>118</v>
      </c>
    </row>
    <row r="3" spans="1:12" ht="20.25" customHeight="1" x14ac:dyDescent="0.25">
      <c r="A3" s="61" t="s">
        <v>119</v>
      </c>
      <c r="B3" s="62"/>
      <c r="C3" s="62"/>
      <c r="D3" s="62"/>
      <c r="E3" s="62" t="s">
        <v>120</v>
      </c>
      <c r="F3" s="63" t="s">
        <v>121</v>
      </c>
      <c r="G3" s="63" t="s">
        <v>122</v>
      </c>
      <c r="H3" s="64" t="s">
        <v>123</v>
      </c>
      <c r="I3" s="63" t="s">
        <v>124</v>
      </c>
      <c r="J3" s="62" t="s">
        <v>394</v>
      </c>
    </row>
    <row r="4" spans="1:12" x14ac:dyDescent="0.25">
      <c r="A4" s="65" t="s">
        <v>125</v>
      </c>
      <c r="B4" s="66"/>
      <c r="C4" s="66"/>
      <c r="D4" s="66"/>
      <c r="E4" s="71">
        <v>851</v>
      </c>
      <c r="F4" s="67"/>
      <c r="G4" s="67"/>
      <c r="H4" s="118" t="s">
        <v>126</v>
      </c>
      <c r="I4" s="67"/>
      <c r="J4" s="69">
        <f>J5+J66+J75+J91+J114+J136+J153+J190+J206</f>
        <v>122233476.91</v>
      </c>
    </row>
    <row r="5" spans="1:12" s="73" customFormat="1" x14ac:dyDescent="0.25">
      <c r="A5" s="68" t="s">
        <v>127</v>
      </c>
      <c r="B5" s="70"/>
      <c r="C5" s="70"/>
      <c r="D5" s="70"/>
      <c r="E5" s="18">
        <v>851</v>
      </c>
      <c r="F5" s="71" t="s">
        <v>128</v>
      </c>
      <c r="G5" s="71"/>
      <c r="H5" s="119" t="s">
        <v>126</v>
      </c>
      <c r="I5" s="71"/>
      <c r="J5" s="72">
        <f t="shared" ref="J5" si="0">J6+J52+J56</f>
        <v>30037594.359999999</v>
      </c>
    </row>
    <row r="6" spans="1:12" s="76" customFormat="1" ht="57" x14ac:dyDescent="0.25">
      <c r="A6" s="68" t="s">
        <v>0</v>
      </c>
      <c r="B6" s="74"/>
      <c r="C6" s="74"/>
      <c r="D6" s="74"/>
      <c r="E6" s="18">
        <v>851</v>
      </c>
      <c r="F6" s="75" t="s">
        <v>128</v>
      </c>
      <c r="G6" s="75" t="s">
        <v>129</v>
      </c>
      <c r="H6" s="119" t="s">
        <v>126</v>
      </c>
      <c r="I6" s="75"/>
      <c r="J6" s="10">
        <f t="shared" ref="J6" si="1">J7+J12+J17+J22+J27+J30+J46+J37+J40+J43+J49</f>
        <v>26226938.359999999</v>
      </c>
      <c r="L6" s="145"/>
    </row>
    <row r="7" spans="1:12" ht="150" x14ac:dyDescent="0.25">
      <c r="A7" s="77" t="s">
        <v>286</v>
      </c>
      <c r="B7" s="1"/>
      <c r="C7" s="1"/>
      <c r="D7" s="1"/>
      <c r="E7" s="18">
        <v>851</v>
      </c>
      <c r="F7" s="67" t="s">
        <v>128</v>
      </c>
      <c r="G7" s="67" t="s">
        <v>129</v>
      </c>
      <c r="H7" s="119" t="s">
        <v>287</v>
      </c>
      <c r="I7" s="67"/>
      <c r="J7" s="11">
        <f t="shared" ref="J7" si="2">J8+J10</f>
        <v>783270</v>
      </c>
    </row>
    <row r="8" spans="1:12" ht="60" x14ac:dyDescent="0.25">
      <c r="A8" s="77" t="s">
        <v>131</v>
      </c>
      <c r="B8" s="1"/>
      <c r="C8" s="1"/>
      <c r="D8" s="1"/>
      <c r="E8" s="18">
        <v>851</v>
      </c>
      <c r="F8" s="67" t="s">
        <v>128</v>
      </c>
      <c r="G8" s="67" t="s">
        <v>129</v>
      </c>
      <c r="H8" s="119" t="s">
        <v>287</v>
      </c>
      <c r="I8" s="67" t="s">
        <v>133</v>
      </c>
      <c r="J8" s="11">
        <f t="shared" ref="J8" si="3">J9</f>
        <v>506129</v>
      </c>
    </row>
    <row r="9" spans="1:12" ht="30" x14ac:dyDescent="0.25">
      <c r="A9" s="77" t="s">
        <v>134</v>
      </c>
      <c r="B9" s="1"/>
      <c r="C9" s="1"/>
      <c r="D9" s="1"/>
      <c r="E9" s="18">
        <v>851</v>
      </c>
      <c r="F9" s="67" t="s">
        <v>128</v>
      </c>
      <c r="G9" s="67" t="s">
        <v>129</v>
      </c>
      <c r="H9" s="119" t="s">
        <v>287</v>
      </c>
      <c r="I9" s="67" t="s">
        <v>135</v>
      </c>
      <c r="J9" s="11">
        <v>506129</v>
      </c>
    </row>
    <row r="10" spans="1:12" ht="30" x14ac:dyDescent="0.25">
      <c r="A10" s="77" t="s">
        <v>137</v>
      </c>
      <c r="B10" s="1"/>
      <c r="C10" s="1"/>
      <c r="D10" s="1"/>
      <c r="E10" s="18">
        <v>851</v>
      </c>
      <c r="F10" s="67" t="s">
        <v>128</v>
      </c>
      <c r="G10" s="67" t="s">
        <v>129</v>
      </c>
      <c r="H10" s="119" t="s">
        <v>287</v>
      </c>
      <c r="I10" s="67" t="s">
        <v>138</v>
      </c>
      <c r="J10" s="11">
        <f t="shared" ref="J10" si="4">J11</f>
        <v>277141</v>
      </c>
    </row>
    <row r="11" spans="1:12" ht="30" x14ac:dyDescent="0.25">
      <c r="A11" s="77" t="s">
        <v>139</v>
      </c>
      <c r="B11" s="1"/>
      <c r="C11" s="1"/>
      <c r="D11" s="1"/>
      <c r="E11" s="18">
        <v>851</v>
      </c>
      <c r="F11" s="67" t="s">
        <v>128</v>
      </c>
      <c r="G11" s="67" t="s">
        <v>129</v>
      </c>
      <c r="H11" s="119" t="s">
        <v>287</v>
      </c>
      <c r="I11" s="67" t="s">
        <v>140</v>
      </c>
      <c r="J11" s="11">
        <v>277141</v>
      </c>
    </row>
    <row r="12" spans="1:12" ht="135" x14ac:dyDescent="0.25">
      <c r="A12" s="77" t="s">
        <v>288</v>
      </c>
      <c r="B12" s="1"/>
      <c r="C12" s="1"/>
      <c r="D12" s="1"/>
      <c r="E12" s="18">
        <v>851</v>
      </c>
      <c r="F12" s="67" t="s">
        <v>128</v>
      </c>
      <c r="G12" s="67" t="s">
        <v>129</v>
      </c>
      <c r="H12" s="119" t="s">
        <v>289</v>
      </c>
      <c r="I12" s="67"/>
      <c r="J12" s="11">
        <f t="shared" ref="J12" si="5">J13+J15</f>
        <v>522380</v>
      </c>
    </row>
    <row r="13" spans="1:12" ht="60" x14ac:dyDescent="0.25">
      <c r="A13" s="77" t="s">
        <v>131</v>
      </c>
      <c r="B13" s="1"/>
      <c r="C13" s="1"/>
      <c r="D13" s="1"/>
      <c r="E13" s="18">
        <v>851</v>
      </c>
      <c r="F13" s="67" t="s">
        <v>128</v>
      </c>
      <c r="G13" s="67" t="s">
        <v>129</v>
      </c>
      <c r="H13" s="119" t="s">
        <v>289</v>
      </c>
      <c r="I13" s="67" t="s">
        <v>133</v>
      </c>
      <c r="J13" s="11">
        <f t="shared" ref="J13" si="6">J14</f>
        <v>310530</v>
      </c>
    </row>
    <row r="14" spans="1:12" ht="30" x14ac:dyDescent="0.25">
      <c r="A14" s="77" t="s">
        <v>134</v>
      </c>
      <c r="B14" s="1"/>
      <c r="C14" s="1"/>
      <c r="D14" s="1"/>
      <c r="E14" s="18">
        <v>851</v>
      </c>
      <c r="F14" s="67" t="s">
        <v>128</v>
      </c>
      <c r="G14" s="67" t="s">
        <v>129</v>
      </c>
      <c r="H14" s="119" t="s">
        <v>289</v>
      </c>
      <c r="I14" s="67" t="s">
        <v>135</v>
      </c>
      <c r="J14" s="11">
        <v>310530</v>
      </c>
    </row>
    <row r="15" spans="1:12" ht="30" x14ac:dyDescent="0.25">
      <c r="A15" s="77" t="s">
        <v>137</v>
      </c>
      <c r="B15" s="1"/>
      <c r="C15" s="1"/>
      <c r="D15" s="1"/>
      <c r="E15" s="18">
        <v>851</v>
      </c>
      <c r="F15" s="67" t="s">
        <v>128</v>
      </c>
      <c r="G15" s="67" t="s">
        <v>129</v>
      </c>
      <c r="H15" s="119" t="s">
        <v>289</v>
      </c>
      <c r="I15" s="67" t="s">
        <v>138</v>
      </c>
      <c r="J15" s="11">
        <f t="shared" ref="J15" si="7">J16</f>
        <v>211850</v>
      </c>
    </row>
    <row r="16" spans="1:12" ht="30" x14ac:dyDescent="0.25">
      <c r="A16" s="77" t="s">
        <v>139</v>
      </c>
      <c r="B16" s="1"/>
      <c r="C16" s="1"/>
      <c r="D16" s="1"/>
      <c r="E16" s="18">
        <v>851</v>
      </c>
      <c r="F16" s="67" t="s">
        <v>128</v>
      </c>
      <c r="G16" s="67" t="s">
        <v>129</v>
      </c>
      <c r="H16" s="119" t="s">
        <v>289</v>
      </c>
      <c r="I16" s="67" t="s">
        <v>140</v>
      </c>
      <c r="J16" s="11">
        <v>211850</v>
      </c>
    </row>
    <row r="17" spans="1:10" ht="165" x14ac:dyDescent="0.25">
      <c r="A17" s="77" t="s">
        <v>290</v>
      </c>
      <c r="B17" s="1"/>
      <c r="C17" s="1"/>
      <c r="D17" s="1"/>
      <c r="E17" s="18">
        <v>851</v>
      </c>
      <c r="F17" s="67" t="s">
        <v>128</v>
      </c>
      <c r="G17" s="67" t="s">
        <v>129</v>
      </c>
      <c r="H17" s="119" t="s">
        <v>291</v>
      </c>
      <c r="I17" s="67"/>
      <c r="J17" s="11">
        <f t="shared" ref="J17" si="8">J18+J20</f>
        <v>400</v>
      </c>
    </row>
    <row r="18" spans="1:10" ht="30" x14ac:dyDescent="0.25">
      <c r="A18" s="77" t="s">
        <v>137</v>
      </c>
      <c r="B18" s="1"/>
      <c r="C18" s="1"/>
      <c r="D18" s="1"/>
      <c r="E18" s="18">
        <v>851</v>
      </c>
      <c r="F18" s="67" t="s">
        <v>128</v>
      </c>
      <c r="G18" s="67" t="s">
        <v>129</v>
      </c>
      <c r="H18" s="119" t="s">
        <v>291</v>
      </c>
      <c r="I18" s="67" t="s">
        <v>138</v>
      </c>
      <c r="J18" s="11">
        <f t="shared" ref="J18" si="9">J19</f>
        <v>200</v>
      </c>
    </row>
    <row r="19" spans="1:10" ht="30" x14ac:dyDescent="0.25">
      <c r="A19" s="77" t="s">
        <v>139</v>
      </c>
      <c r="B19" s="1"/>
      <c r="C19" s="1"/>
      <c r="D19" s="1"/>
      <c r="E19" s="18">
        <v>851</v>
      </c>
      <c r="F19" s="67" t="s">
        <v>128</v>
      </c>
      <c r="G19" s="67" t="s">
        <v>129</v>
      </c>
      <c r="H19" s="119" t="s">
        <v>291</v>
      </c>
      <c r="I19" s="67" t="s">
        <v>140</v>
      </c>
      <c r="J19" s="11">
        <v>200</v>
      </c>
    </row>
    <row r="20" spans="1:10" x14ac:dyDescent="0.25">
      <c r="A20" s="77" t="s">
        <v>150</v>
      </c>
      <c r="B20" s="2"/>
      <c r="C20" s="2"/>
      <c r="D20" s="2"/>
      <c r="E20" s="18">
        <v>851</v>
      </c>
      <c r="F20" s="67" t="s">
        <v>128</v>
      </c>
      <c r="G20" s="67" t="s">
        <v>129</v>
      </c>
      <c r="H20" s="119" t="s">
        <v>291</v>
      </c>
      <c r="I20" s="67" t="s">
        <v>151</v>
      </c>
      <c r="J20" s="11">
        <f t="shared" ref="J20" si="10">J21</f>
        <v>200</v>
      </c>
    </row>
    <row r="21" spans="1:10" x14ac:dyDescent="0.25">
      <c r="A21" s="77" t="s">
        <v>152</v>
      </c>
      <c r="B21" s="2"/>
      <c r="C21" s="2"/>
      <c r="D21" s="2"/>
      <c r="E21" s="18">
        <v>851</v>
      </c>
      <c r="F21" s="67" t="s">
        <v>128</v>
      </c>
      <c r="G21" s="67" t="s">
        <v>129</v>
      </c>
      <c r="H21" s="119" t="s">
        <v>291</v>
      </c>
      <c r="I21" s="67" t="s">
        <v>153</v>
      </c>
      <c r="J21" s="11">
        <v>200</v>
      </c>
    </row>
    <row r="22" spans="1:10" ht="45" x14ac:dyDescent="0.25">
      <c r="A22" s="77" t="s">
        <v>179</v>
      </c>
      <c r="B22" s="7"/>
      <c r="C22" s="7"/>
      <c r="D22" s="7"/>
      <c r="E22" s="18">
        <v>851</v>
      </c>
      <c r="F22" s="67" t="s">
        <v>128</v>
      </c>
      <c r="G22" s="67" t="s">
        <v>129</v>
      </c>
      <c r="H22" s="119" t="s">
        <v>292</v>
      </c>
      <c r="I22" s="18"/>
      <c r="J22" s="11">
        <f t="shared" ref="J22" si="11">J23+J25</f>
        <v>261090</v>
      </c>
    </row>
    <row r="23" spans="1:10" ht="60" x14ac:dyDescent="0.25">
      <c r="A23" s="77" t="s">
        <v>131</v>
      </c>
      <c r="B23" s="7"/>
      <c r="C23" s="7"/>
      <c r="D23" s="7"/>
      <c r="E23" s="18">
        <v>851</v>
      </c>
      <c r="F23" s="67" t="s">
        <v>128</v>
      </c>
      <c r="G23" s="67" t="s">
        <v>129</v>
      </c>
      <c r="H23" s="119" t="s">
        <v>292</v>
      </c>
      <c r="I23" s="67" t="s">
        <v>133</v>
      </c>
      <c r="J23" s="11">
        <f t="shared" ref="J23" si="12">J24</f>
        <v>165750</v>
      </c>
    </row>
    <row r="24" spans="1:10" ht="30" x14ac:dyDescent="0.25">
      <c r="A24" s="77" t="s">
        <v>134</v>
      </c>
      <c r="B24" s="2"/>
      <c r="C24" s="2"/>
      <c r="D24" s="2"/>
      <c r="E24" s="18">
        <v>851</v>
      </c>
      <c r="F24" s="67" t="s">
        <v>128</v>
      </c>
      <c r="G24" s="67" t="s">
        <v>129</v>
      </c>
      <c r="H24" s="119" t="s">
        <v>292</v>
      </c>
      <c r="I24" s="67" t="s">
        <v>135</v>
      </c>
      <c r="J24" s="11">
        <v>165750</v>
      </c>
    </row>
    <row r="25" spans="1:10" ht="30" x14ac:dyDescent="0.25">
      <c r="A25" s="77" t="s">
        <v>137</v>
      </c>
      <c r="B25" s="2"/>
      <c r="C25" s="2"/>
      <c r="D25" s="2"/>
      <c r="E25" s="18">
        <v>851</v>
      </c>
      <c r="F25" s="67" t="s">
        <v>128</v>
      </c>
      <c r="G25" s="67" t="s">
        <v>129</v>
      </c>
      <c r="H25" s="119" t="s">
        <v>292</v>
      </c>
      <c r="I25" s="67" t="s">
        <v>138</v>
      </c>
      <c r="J25" s="11">
        <f t="shared" ref="J25" si="13">J26</f>
        <v>95340</v>
      </c>
    </row>
    <row r="26" spans="1:10" ht="30" x14ac:dyDescent="0.25">
      <c r="A26" s="77" t="s">
        <v>139</v>
      </c>
      <c r="B26" s="7"/>
      <c r="C26" s="7"/>
      <c r="D26" s="7"/>
      <c r="E26" s="18">
        <v>851</v>
      </c>
      <c r="F26" s="67" t="s">
        <v>128</v>
      </c>
      <c r="G26" s="67" t="s">
        <v>129</v>
      </c>
      <c r="H26" s="119" t="s">
        <v>292</v>
      </c>
      <c r="I26" s="67" t="s">
        <v>140</v>
      </c>
      <c r="J26" s="11">
        <v>95340</v>
      </c>
    </row>
    <row r="27" spans="1:10" ht="45" x14ac:dyDescent="0.25">
      <c r="A27" s="77" t="s">
        <v>130</v>
      </c>
      <c r="B27" s="7"/>
      <c r="C27" s="7"/>
      <c r="D27" s="7"/>
      <c r="E27" s="18">
        <v>851</v>
      </c>
      <c r="F27" s="67" t="s">
        <v>128</v>
      </c>
      <c r="G27" s="67" t="s">
        <v>129</v>
      </c>
      <c r="H27" s="119" t="s">
        <v>293</v>
      </c>
      <c r="I27" s="67"/>
      <c r="J27" s="11">
        <f t="shared" ref="J27:J28" si="14">J28</f>
        <v>1570200</v>
      </c>
    </row>
    <row r="28" spans="1:10" ht="60" x14ac:dyDescent="0.25">
      <c r="A28" s="77" t="s">
        <v>131</v>
      </c>
      <c r="B28" s="7"/>
      <c r="C28" s="7"/>
      <c r="D28" s="7"/>
      <c r="E28" s="18">
        <v>851</v>
      </c>
      <c r="F28" s="67" t="s">
        <v>132</v>
      </c>
      <c r="G28" s="67" t="s">
        <v>129</v>
      </c>
      <c r="H28" s="119" t="s">
        <v>293</v>
      </c>
      <c r="I28" s="67" t="s">
        <v>133</v>
      </c>
      <c r="J28" s="11">
        <f t="shared" si="14"/>
        <v>1570200</v>
      </c>
    </row>
    <row r="29" spans="1:10" ht="30" x14ac:dyDescent="0.25">
      <c r="A29" s="77" t="s">
        <v>134</v>
      </c>
      <c r="B29" s="2"/>
      <c r="C29" s="2"/>
      <c r="D29" s="2"/>
      <c r="E29" s="18">
        <v>851</v>
      </c>
      <c r="F29" s="67" t="s">
        <v>128</v>
      </c>
      <c r="G29" s="67" t="s">
        <v>129</v>
      </c>
      <c r="H29" s="119" t="s">
        <v>293</v>
      </c>
      <c r="I29" s="67" t="s">
        <v>135</v>
      </c>
      <c r="J29" s="11">
        <v>1570200</v>
      </c>
    </row>
    <row r="30" spans="1:10" ht="30" x14ac:dyDescent="0.25">
      <c r="A30" s="77" t="s">
        <v>136</v>
      </c>
      <c r="B30" s="78"/>
      <c r="C30" s="1"/>
      <c r="D30" s="1"/>
      <c r="E30" s="18">
        <v>851</v>
      </c>
      <c r="F30" s="67" t="s">
        <v>132</v>
      </c>
      <c r="G30" s="67" t="s">
        <v>129</v>
      </c>
      <c r="H30" s="119" t="s">
        <v>294</v>
      </c>
      <c r="I30" s="67"/>
      <c r="J30" s="11">
        <f t="shared" ref="J30" si="15">J31+J33+J35</f>
        <v>22477575</v>
      </c>
    </row>
    <row r="31" spans="1:10" ht="60" x14ac:dyDescent="0.25">
      <c r="A31" s="77" t="s">
        <v>131</v>
      </c>
      <c r="B31" s="1"/>
      <c r="C31" s="1"/>
      <c r="D31" s="1"/>
      <c r="E31" s="18">
        <v>851</v>
      </c>
      <c r="F31" s="67" t="s">
        <v>128</v>
      </c>
      <c r="G31" s="67" t="s">
        <v>129</v>
      </c>
      <c r="H31" s="119" t="s">
        <v>294</v>
      </c>
      <c r="I31" s="67" t="s">
        <v>133</v>
      </c>
      <c r="J31" s="11">
        <f t="shared" ref="J31" si="16">J32</f>
        <v>17654900</v>
      </c>
    </row>
    <row r="32" spans="1:10" ht="30" x14ac:dyDescent="0.25">
      <c r="A32" s="77" t="s">
        <v>134</v>
      </c>
      <c r="B32" s="1"/>
      <c r="C32" s="1"/>
      <c r="D32" s="1"/>
      <c r="E32" s="18">
        <v>851</v>
      </c>
      <c r="F32" s="67" t="s">
        <v>128</v>
      </c>
      <c r="G32" s="67" t="s">
        <v>129</v>
      </c>
      <c r="H32" s="119" t="s">
        <v>294</v>
      </c>
      <c r="I32" s="67" t="s">
        <v>135</v>
      </c>
      <c r="J32" s="11">
        <v>17654900</v>
      </c>
    </row>
    <row r="33" spans="1:10" ht="30" x14ac:dyDescent="0.25">
      <c r="A33" s="77" t="s">
        <v>137</v>
      </c>
      <c r="B33" s="1"/>
      <c r="C33" s="1"/>
      <c r="D33" s="1"/>
      <c r="E33" s="18">
        <v>851</v>
      </c>
      <c r="F33" s="67" t="s">
        <v>128</v>
      </c>
      <c r="G33" s="67" t="s">
        <v>129</v>
      </c>
      <c r="H33" s="119" t="s">
        <v>294</v>
      </c>
      <c r="I33" s="67" t="s">
        <v>138</v>
      </c>
      <c r="J33" s="11">
        <f t="shared" ref="J33" si="17">J34</f>
        <v>4733675</v>
      </c>
    </row>
    <row r="34" spans="1:10" ht="30" x14ac:dyDescent="0.25">
      <c r="A34" s="77" t="s">
        <v>139</v>
      </c>
      <c r="B34" s="1"/>
      <c r="C34" s="1"/>
      <c r="D34" s="1"/>
      <c r="E34" s="18">
        <v>851</v>
      </c>
      <c r="F34" s="67" t="s">
        <v>128</v>
      </c>
      <c r="G34" s="67" t="s">
        <v>129</v>
      </c>
      <c r="H34" s="119" t="s">
        <v>294</v>
      </c>
      <c r="I34" s="67" t="s">
        <v>140</v>
      </c>
      <c r="J34" s="11">
        <f>4733675</f>
        <v>4733675</v>
      </c>
    </row>
    <row r="35" spans="1:10" x14ac:dyDescent="0.25">
      <c r="A35" s="77" t="s">
        <v>141</v>
      </c>
      <c r="B35" s="1"/>
      <c r="C35" s="1"/>
      <c r="D35" s="1"/>
      <c r="E35" s="18">
        <v>851</v>
      </c>
      <c r="F35" s="67" t="s">
        <v>128</v>
      </c>
      <c r="G35" s="67" t="s">
        <v>129</v>
      </c>
      <c r="H35" s="119" t="s">
        <v>294</v>
      </c>
      <c r="I35" s="67" t="s">
        <v>142</v>
      </c>
      <c r="J35" s="11">
        <f t="shared" ref="J35" si="18">J36</f>
        <v>89000</v>
      </c>
    </row>
    <row r="36" spans="1:10" x14ac:dyDescent="0.25">
      <c r="A36" s="77" t="s">
        <v>143</v>
      </c>
      <c r="B36" s="1"/>
      <c r="C36" s="1"/>
      <c r="D36" s="1"/>
      <c r="E36" s="18">
        <v>851</v>
      </c>
      <c r="F36" s="67" t="s">
        <v>128</v>
      </c>
      <c r="G36" s="67" t="s">
        <v>129</v>
      </c>
      <c r="H36" s="119" t="s">
        <v>294</v>
      </c>
      <c r="I36" s="67" t="s">
        <v>144</v>
      </c>
      <c r="J36" s="11">
        <f>92300-3300</f>
        <v>89000</v>
      </c>
    </row>
    <row r="37" spans="1:10" ht="30" x14ac:dyDescent="0.25">
      <c r="A37" s="77" t="s">
        <v>295</v>
      </c>
      <c r="B37" s="78"/>
      <c r="C37" s="7"/>
      <c r="D37" s="7"/>
      <c r="E37" s="18">
        <v>851</v>
      </c>
      <c r="F37" s="67" t="s">
        <v>128</v>
      </c>
      <c r="G37" s="67" t="s">
        <v>129</v>
      </c>
      <c r="H37" s="119" t="s">
        <v>296</v>
      </c>
      <c r="I37" s="67"/>
      <c r="J37" s="11">
        <f t="shared" ref="J37:J38" si="19">J38</f>
        <v>100000</v>
      </c>
    </row>
    <row r="38" spans="1:10" ht="30" x14ac:dyDescent="0.25">
      <c r="A38" s="77" t="s">
        <v>137</v>
      </c>
      <c r="B38" s="7"/>
      <c r="C38" s="7"/>
      <c r="D38" s="7"/>
      <c r="E38" s="18">
        <v>851</v>
      </c>
      <c r="F38" s="67" t="s">
        <v>128</v>
      </c>
      <c r="G38" s="67" t="s">
        <v>129</v>
      </c>
      <c r="H38" s="119" t="s">
        <v>296</v>
      </c>
      <c r="I38" s="67" t="s">
        <v>138</v>
      </c>
      <c r="J38" s="11">
        <f t="shared" si="19"/>
        <v>100000</v>
      </c>
    </row>
    <row r="39" spans="1:10" ht="30" x14ac:dyDescent="0.25">
      <c r="A39" s="77" t="s">
        <v>139</v>
      </c>
      <c r="B39" s="7"/>
      <c r="C39" s="7"/>
      <c r="D39" s="7"/>
      <c r="E39" s="18">
        <v>851</v>
      </c>
      <c r="F39" s="67" t="s">
        <v>128</v>
      </c>
      <c r="G39" s="67" t="s">
        <v>129</v>
      </c>
      <c r="H39" s="119" t="s">
        <v>296</v>
      </c>
      <c r="I39" s="67" t="s">
        <v>140</v>
      </c>
      <c r="J39" s="11">
        <v>100000</v>
      </c>
    </row>
    <row r="40" spans="1:10" ht="30" x14ac:dyDescent="0.25">
      <c r="A40" s="79" t="s">
        <v>297</v>
      </c>
      <c r="B40" s="79"/>
      <c r="C40" s="79"/>
      <c r="D40" s="79"/>
      <c r="E40" s="18">
        <v>851</v>
      </c>
      <c r="F40" s="67" t="s">
        <v>128</v>
      </c>
      <c r="G40" s="67" t="s">
        <v>129</v>
      </c>
      <c r="H40" s="119" t="s">
        <v>298</v>
      </c>
      <c r="I40" s="67"/>
      <c r="J40" s="11">
        <f t="shared" ref="J40:J41" si="20">J41</f>
        <v>100000</v>
      </c>
    </row>
    <row r="41" spans="1:10" ht="30" x14ac:dyDescent="0.25">
      <c r="A41" s="77" t="s">
        <v>137</v>
      </c>
      <c r="B41" s="7"/>
      <c r="C41" s="7"/>
      <c r="D41" s="7"/>
      <c r="E41" s="18">
        <v>851</v>
      </c>
      <c r="F41" s="67" t="s">
        <v>128</v>
      </c>
      <c r="G41" s="67" t="s">
        <v>129</v>
      </c>
      <c r="H41" s="119" t="s">
        <v>298</v>
      </c>
      <c r="I41" s="67" t="s">
        <v>138</v>
      </c>
      <c r="J41" s="11">
        <f t="shared" si="20"/>
        <v>100000</v>
      </c>
    </row>
    <row r="42" spans="1:10" ht="30" x14ac:dyDescent="0.25">
      <c r="A42" s="77" t="s">
        <v>139</v>
      </c>
      <c r="B42" s="7"/>
      <c r="C42" s="7"/>
      <c r="D42" s="7"/>
      <c r="E42" s="18">
        <v>851</v>
      </c>
      <c r="F42" s="67" t="s">
        <v>128</v>
      </c>
      <c r="G42" s="67" t="s">
        <v>129</v>
      </c>
      <c r="H42" s="119" t="s">
        <v>298</v>
      </c>
      <c r="I42" s="67" t="s">
        <v>140</v>
      </c>
      <c r="J42" s="11">
        <v>100000</v>
      </c>
    </row>
    <row r="43" spans="1:10" x14ac:dyDescent="0.25">
      <c r="A43" s="77" t="s">
        <v>145</v>
      </c>
      <c r="B43" s="78"/>
      <c r="C43" s="7"/>
      <c r="D43" s="7"/>
      <c r="E43" s="18">
        <v>851</v>
      </c>
      <c r="F43" s="67" t="s">
        <v>128</v>
      </c>
      <c r="G43" s="67" t="s">
        <v>129</v>
      </c>
      <c r="H43" s="119" t="s">
        <v>299</v>
      </c>
      <c r="I43" s="67"/>
      <c r="J43" s="11">
        <f t="shared" ref="J43:J44" si="21">J44</f>
        <v>78000</v>
      </c>
    </row>
    <row r="44" spans="1:10" x14ac:dyDescent="0.25">
      <c r="A44" s="77" t="s">
        <v>141</v>
      </c>
      <c r="B44" s="7"/>
      <c r="C44" s="7"/>
      <c r="D44" s="7"/>
      <c r="E44" s="18">
        <v>851</v>
      </c>
      <c r="F44" s="67" t="s">
        <v>128</v>
      </c>
      <c r="G44" s="67" t="s">
        <v>129</v>
      </c>
      <c r="H44" s="119" t="s">
        <v>299</v>
      </c>
      <c r="I44" s="67" t="s">
        <v>142</v>
      </c>
      <c r="J44" s="11">
        <f t="shared" si="21"/>
        <v>78000</v>
      </c>
    </row>
    <row r="45" spans="1:10" x14ac:dyDescent="0.25">
      <c r="A45" s="77" t="s">
        <v>143</v>
      </c>
      <c r="B45" s="7"/>
      <c r="C45" s="7"/>
      <c r="D45" s="7"/>
      <c r="E45" s="18">
        <v>851</v>
      </c>
      <c r="F45" s="67" t="s">
        <v>128</v>
      </c>
      <c r="G45" s="67" t="s">
        <v>129</v>
      </c>
      <c r="H45" s="119" t="s">
        <v>299</v>
      </c>
      <c r="I45" s="67" t="s">
        <v>144</v>
      </c>
      <c r="J45" s="11">
        <v>78000</v>
      </c>
    </row>
    <row r="46" spans="1:10" ht="60" x14ac:dyDescent="0.25">
      <c r="A46" s="77" t="s">
        <v>146</v>
      </c>
      <c r="B46" s="78"/>
      <c r="C46" s="7"/>
      <c r="D46" s="7"/>
      <c r="E46" s="18">
        <v>851</v>
      </c>
      <c r="F46" s="67" t="s">
        <v>128</v>
      </c>
      <c r="G46" s="67" t="s">
        <v>129</v>
      </c>
      <c r="H46" s="119" t="s">
        <v>300</v>
      </c>
      <c r="I46" s="67"/>
      <c r="J46" s="11">
        <f t="shared" ref="J46:J47" si="22">J47</f>
        <v>2500</v>
      </c>
    </row>
    <row r="47" spans="1:10" ht="30" x14ac:dyDescent="0.25">
      <c r="A47" s="77" t="s">
        <v>137</v>
      </c>
      <c r="B47" s="2"/>
      <c r="C47" s="2"/>
      <c r="D47" s="2"/>
      <c r="E47" s="18">
        <v>851</v>
      </c>
      <c r="F47" s="67" t="s">
        <v>128</v>
      </c>
      <c r="G47" s="67" t="s">
        <v>129</v>
      </c>
      <c r="H47" s="119" t="s">
        <v>300</v>
      </c>
      <c r="I47" s="67" t="s">
        <v>138</v>
      </c>
      <c r="J47" s="11">
        <f t="shared" si="22"/>
        <v>2500</v>
      </c>
    </row>
    <row r="48" spans="1:10" ht="30" x14ac:dyDescent="0.25">
      <c r="A48" s="77" t="s">
        <v>139</v>
      </c>
      <c r="B48" s="7"/>
      <c r="C48" s="7"/>
      <c r="D48" s="7"/>
      <c r="E48" s="18">
        <v>851</v>
      </c>
      <c r="F48" s="67" t="s">
        <v>128</v>
      </c>
      <c r="G48" s="67" t="s">
        <v>129</v>
      </c>
      <c r="H48" s="119" t="s">
        <v>300</v>
      </c>
      <c r="I48" s="67" t="s">
        <v>140</v>
      </c>
      <c r="J48" s="11">
        <v>2500</v>
      </c>
    </row>
    <row r="49" spans="1:10" ht="30" x14ac:dyDescent="0.25">
      <c r="A49" s="120" t="s">
        <v>301</v>
      </c>
      <c r="B49" s="7"/>
      <c r="C49" s="7"/>
      <c r="D49" s="7"/>
      <c r="E49" s="18">
        <v>851</v>
      </c>
      <c r="F49" s="67" t="s">
        <v>128</v>
      </c>
      <c r="G49" s="67" t="s">
        <v>129</v>
      </c>
      <c r="H49" s="121" t="s">
        <v>302</v>
      </c>
      <c r="I49" s="67"/>
      <c r="J49" s="11">
        <f t="shared" ref="J49:J50" si="23">J50</f>
        <v>331523.36</v>
      </c>
    </row>
    <row r="50" spans="1:10" ht="60" x14ac:dyDescent="0.25">
      <c r="A50" s="120" t="s">
        <v>131</v>
      </c>
      <c r="B50" s="7"/>
      <c r="C50" s="7"/>
      <c r="D50" s="7"/>
      <c r="E50" s="18">
        <v>851</v>
      </c>
      <c r="F50" s="67" t="s">
        <v>128</v>
      </c>
      <c r="G50" s="67" t="s">
        <v>129</v>
      </c>
      <c r="H50" s="121" t="s">
        <v>302</v>
      </c>
      <c r="I50" s="67" t="s">
        <v>133</v>
      </c>
      <c r="J50" s="11">
        <f t="shared" si="23"/>
        <v>331523.36</v>
      </c>
    </row>
    <row r="51" spans="1:10" ht="30" x14ac:dyDescent="0.25">
      <c r="A51" s="120" t="s">
        <v>134</v>
      </c>
      <c r="B51" s="7"/>
      <c r="C51" s="7"/>
      <c r="D51" s="7"/>
      <c r="E51" s="18">
        <v>851</v>
      </c>
      <c r="F51" s="67" t="s">
        <v>128</v>
      </c>
      <c r="G51" s="67" t="s">
        <v>129</v>
      </c>
      <c r="H51" s="121" t="s">
        <v>302</v>
      </c>
      <c r="I51" s="67" t="s">
        <v>135</v>
      </c>
      <c r="J51" s="11">
        <v>331523.36</v>
      </c>
    </row>
    <row r="52" spans="1:10" x14ac:dyDescent="0.25">
      <c r="A52" s="68" t="s">
        <v>1</v>
      </c>
      <c r="B52" s="7"/>
      <c r="C52" s="7"/>
      <c r="D52" s="7"/>
      <c r="E52" s="17">
        <v>851</v>
      </c>
      <c r="F52" s="75" t="s">
        <v>128</v>
      </c>
      <c r="G52" s="75" t="s">
        <v>147</v>
      </c>
      <c r="H52" s="119" t="s">
        <v>126</v>
      </c>
      <c r="I52" s="75"/>
      <c r="J52" s="10">
        <f t="shared" ref="J52:J54" si="24">J53</f>
        <v>51585</v>
      </c>
    </row>
    <row r="53" spans="1:10" ht="45" x14ac:dyDescent="0.25">
      <c r="A53" s="77" t="s">
        <v>148</v>
      </c>
      <c r="B53" s="7"/>
      <c r="C53" s="7"/>
      <c r="D53" s="7"/>
      <c r="E53" s="18">
        <v>851</v>
      </c>
      <c r="F53" s="67" t="s">
        <v>128</v>
      </c>
      <c r="G53" s="67" t="s">
        <v>147</v>
      </c>
      <c r="H53" s="119" t="s">
        <v>303</v>
      </c>
      <c r="I53" s="67"/>
      <c r="J53" s="11">
        <f t="shared" si="24"/>
        <v>51585</v>
      </c>
    </row>
    <row r="54" spans="1:10" ht="30" x14ac:dyDescent="0.25">
      <c r="A54" s="77" t="s">
        <v>137</v>
      </c>
      <c r="B54" s="2"/>
      <c r="C54" s="2"/>
      <c r="D54" s="2"/>
      <c r="E54" s="18">
        <v>851</v>
      </c>
      <c r="F54" s="67" t="s">
        <v>128</v>
      </c>
      <c r="G54" s="67" t="s">
        <v>147</v>
      </c>
      <c r="H54" s="119" t="s">
        <v>303</v>
      </c>
      <c r="I54" s="67" t="s">
        <v>138</v>
      </c>
      <c r="J54" s="11">
        <f t="shared" si="24"/>
        <v>51585</v>
      </c>
    </row>
    <row r="55" spans="1:10" ht="30" x14ac:dyDescent="0.25">
      <c r="A55" s="77" t="s">
        <v>139</v>
      </c>
      <c r="B55" s="7"/>
      <c r="C55" s="7"/>
      <c r="D55" s="7"/>
      <c r="E55" s="18">
        <v>851</v>
      </c>
      <c r="F55" s="67" t="s">
        <v>128</v>
      </c>
      <c r="G55" s="67" t="s">
        <v>147</v>
      </c>
      <c r="H55" s="119" t="s">
        <v>303</v>
      </c>
      <c r="I55" s="67" t="s">
        <v>140</v>
      </c>
      <c r="J55" s="11">
        <v>51585</v>
      </c>
    </row>
    <row r="56" spans="1:10" s="76" customFormat="1" x14ac:dyDescent="0.25">
      <c r="A56" s="68" t="s">
        <v>3</v>
      </c>
      <c r="B56" s="74"/>
      <c r="C56" s="74"/>
      <c r="D56" s="74"/>
      <c r="E56" s="18">
        <v>851</v>
      </c>
      <c r="F56" s="75" t="s">
        <v>128</v>
      </c>
      <c r="G56" s="75" t="s">
        <v>149</v>
      </c>
      <c r="H56" s="119" t="s">
        <v>126</v>
      </c>
      <c r="I56" s="75"/>
      <c r="J56" s="10">
        <f t="shared" ref="J56" si="25">J60+J57+J63</f>
        <v>3759071</v>
      </c>
    </row>
    <row r="57" spans="1:10" ht="30" x14ac:dyDescent="0.25">
      <c r="A57" s="77" t="s">
        <v>155</v>
      </c>
      <c r="B57" s="7"/>
      <c r="C57" s="7"/>
      <c r="D57" s="7"/>
      <c r="E57" s="18">
        <v>851</v>
      </c>
      <c r="F57" s="67" t="s">
        <v>128</v>
      </c>
      <c r="G57" s="18" t="s">
        <v>149</v>
      </c>
      <c r="H57" s="119" t="s">
        <v>304</v>
      </c>
      <c r="I57" s="67"/>
      <c r="J57" s="11">
        <f t="shared" ref="J57:J58" si="26">J58</f>
        <v>35500</v>
      </c>
    </row>
    <row r="58" spans="1:10" ht="30" x14ac:dyDescent="0.25">
      <c r="A58" s="77" t="s">
        <v>137</v>
      </c>
      <c r="B58" s="2"/>
      <c r="C58" s="2"/>
      <c r="D58" s="2"/>
      <c r="E58" s="18">
        <v>851</v>
      </c>
      <c r="F58" s="67" t="s">
        <v>128</v>
      </c>
      <c r="G58" s="18" t="s">
        <v>149</v>
      </c>
      <c r="H58" s="119" t="s">
        <v>304</v>
      </c>
      <c r="I58" s="67" t="s">
        <v>138</v>
      </c>
      <c r="J58" s="11">
        <f t="shared" si="26"/>
        <v>35500</v>
      </c>
    </row>
    <row r="59" spans="1:10" ht="30" x14ac:dyDescent="0.25">
      <c r="A59" s="77" t="s">
        <v>139</v>
      </c>
      <c r="B59" s="7"/>
      <c r="C59" s="7"/>
      <c r="D59" s="7"/>
      <c r="E59" s="18">
        <v>851</v>
      </c>
      <c r="F59" s="67" t="s">
        <v>128</v>
      </c>
      <c r="G59" s="18" t="s">
        <v>149</v>
      </c>
      <c r="H59" s="119" t="s">
        <v>304</v>
      </c>
      <c r="I59" s="67" t="s">
        <v>140</v>
      </c>
      <c r="J59" s="11">
        <v>35500</v>
      </c>
    </row>
    <row r="60" spans="1:10" ht="30" x14ac:dyDescent="0.25">
      <c r="A60" s="77" t="s">
        <v>154</v>
      </c>
      <c r="B60" s="7"/>
      <c r="C60" s="7"/>
      <c r="D60" s="7"/>
      <c r="E60" s="18">
        <v>851</v>
      </c>
      <c r="F60" s="67" t="s">
        <v>132</v>
      </c>
      <c r="G60" s="18" t="s">
        <v>149</v>
      </c>
      <c r="H60" s="119" t="s">
        <v>305</v>
      </c>
      <c r="I60" s="67"/>
      <c r="J60" s="11">
        <f t="shared" ref="J60:J61" si="27">J61</f>
        <v>579500</v>
      </c>
    </row>
    <row r="61" spans="1:10" ht="30" x14ac:dyDescent="0.25">
      <c r="A61" s="77" t="s">
        <v>137</v>
      </c>
      <c r="B61" s="2"/>
      <c r="C61" s="2"/>
      <c r="D61" s="2"/>
      <c r="E61" s="18">
        <v>851</v>
      </c>
      <c r="F61" s="67" t="s">
        <v>128</v>
      </c>
      <c r="G61" s="67" t="s">
        <v>149</v>
      </c>
      <c r="H61" s="119" t="s">
        <v>305</v>
      </c>
      <c r="I61" s="67" t="s">
        <v>138</v>
      </c>
      <c r="J61" s="11">
        <f t="shared" si="27"/>
        <v>579500</v>
      </c>
    </row>
    <row r="62" spans="1:10" ht="30" x14ac:dyDescent="0.25">
      <c r="A62" s="77" t="s">
        <v>139</v>
      </c>
      <c r="B62" s="7"/>
      <c r="C62" s="7"/>
      <c r="D62" s="7"/>
      <c r="E62" s="18">
        <v>851</v>
      </c>
      <c r="F62" s="67" t="s">
        <v>128</v>
      </c>
      <c r="G62" s="67" t="s">
        <v>149</v>
      </c>
      <c r="H62" s="119" t="s">
        <v>305</v>
      </c>
      <c r="I62" s="67" t="s">
        <v>140</v>
      </c>
      <c r="J62" s="11">
        <v>579500</v>
      </c>
    </row>
    <row r="63" spans="1:10" s="53" customFormat="1" ht="30" x14ac:dyDescent="0.25">
      <c r="A63" s="77" t="s">
        <v>156</v>
      </c>
      <c r="B63" s="1"/>
      <c r="C63" s="1"/>
      <c r="D63" s="1"/>
      <c r="E63" s="18">
        <v>851</v>
      </c>
      <c r="F63" s="18" t="s">
        <v>128</v>
      </c>
      <c r="G63" s="18" t="s">
        <v>149</v>
      </c>
      <c r="H63" s="119" t="s">
        <v>306</v>
      </c>
      <c r="I63" s="18"/>
      <c r="J63" s="11">
        <f t="shared" ref="J63:J64" si="28">J64</f>
        <v>3144071</v>
      </c>
    </row>
    <row r="64" spans="1:10" ht="30" x14ac:dyDescent="0.25">
      <c r="A64" s="77" t="s">
        <v>157</v>
      </c>
      <c r="B64" s="7"/>
      <c r="C64" s="7"/>
      <c r="D64" s="7"/>
      <c r="E64" s="18">
        <v>851</v>
      </c>
      <c r="F64" s="67" t="s">
        <v>128</v>
      </c>
      <c r="G64" s="67" t="s">
        <v>149</v>
      </c>
      <c r="H64" s="119" t="s">
        <v>306</v>
      </c>
      <c r="I64" s="67">
        <v>600</v>
      </c>
      <c r="J64" s="11">
        <f t="shared" si="28"/>
        <v>3144071</v>
      </c>
    </row>
    <row r="65" spans="1:10" x14ac:dyDescent="0.25">
      <c r="A65" s="77" t="s">
        <v>158</v>
      </c>
      <c r="B65" s="7"/>
      <c r="C65" s="7"/>
      <c r="D65" s="7"/>
      <c r="E65" s="18">
        <v>851</v>
      </c>
      <c r="F65" s="67" t="s">
        <v>128</v>
      </c>
      <c r="G65" s="67" t="s">
        <v>149</v>
      </c>
      <c r="H65" s="119" t="s">
        <v>306</v>
      </c>
      <c r="I65" s="67">
        <v>610</v>
      </c>
      <c r="J65" s="11">
        <v>3144071</v>
      </c>
    </row>
    <row r="66" spans="1:10" s="73" customFormat="1" x14ac:dyDescent="0.25">
      <c r="A66" s="68" t="s">
        <v>159</v>
      </c>
      <c r="B66" s="70"/>
      <c r="C66" s="70"/>
      <c r="D66" s="70"/>
      <c r="E66" s="67">
        <v>851</v>
      </c>
      <c r="F66" s="71" t="s">
        <v>160</v>
      </c>
      <c r="G66" s="71"/>
      <c r="H66" s="119" t="s">
        <v>126</v>
      </c>
      <c r="I66" s="71"/>
      <c r="J66" s="72">
        <f t="shared" ref="J66:J67" si="29">J67</f>
        <v>2012315.2000000002</v>
      </c>
    </row>
    <row r="67" spans="1:10" s="82" customFormat="1" x14ac:dyDescent="0.25">
      <c r="A67" s="68" t="s">
        <v>4</v>
      </c>
      <c r="B67" s="81"/>
      <c r="C67" s="81"/>
      <c r="D67" s="81"/>
      <c r="E67" s="67">
        <v>851</v>
      </c>
      <c r="F67" s="75" t="s">
        <v>160</v>
      </c>
      <c r="G67" s="75" t="s">
        <v>161</v>
      </c>
      <c r="H67" s="119" t="s">
        <v>126</v>
      </c>
      <c r="I67" s="75"/>
      <c r="J67" s="10">
        <f t="shared" si="29"/>
        <v>2012315.2000000002</v>
      </c>
    </row>
    <row r="68" spans="1:10" s="53" customFormat="1" ht="30" x14ac:dyDescent="0.25">
      <c r="A68" s="77" t="s">
        <v>162</v>
      </c>
      <c r="B68" s="2"/>
      <c r="C68" s="2"/>
      <c r="D68" s="2"/>
      <c r="E68" s="67">
        <v>851</v>
      </c>
      <c r="F68" s="18" t="s">
        <v>160</v>
      </c>
      <c r="G68" s="18" t="s">
        <v>161</v>
      </c>
      <c r="H68" s="119" t="s">
        <v>307</v>
      </c>
      <c r="I68" s="18" t="s">
        <v>126</v>
      </c>
      <c r="J68" s="11">
        <f t="shared" ref="J68" si="30">J69+J71+J73</f>
        <v>2012315.2000000002</v>
      </c>
    </row>
    <row r="69" spans="1:10" ht="60" x14ac:dyDescent="0.25">
      <c r="A69" s="77" t="s">
        <v>131</v>
      </c>
      <c r="B69" s="1"/>
      <c r="C69" s="1"/>
      <c r="D69" s="1"/>
      <c r="E69" s="18">
        <v>851</v>
      </c>
      <c r="F69" s="67" t="s">
        <v>160</v>
      </c>
      <c r="G69" s="67" t="s">
        <v>161</v>
      </c>
      <c r="H69" s="119" t="s">
        <v>307</v>
      </c>
      <c r="I69" s="67" t="s">
        <v>133</v>
      </c>
      <c r="J69" s="11">
        <f t="shared" ref="J69" si="31">J70</f>
        <v>732192.8</v>
      </c>
    </row>
    <row r="70" spans="1:10" ht="30" x14ac:dyDescent="0.25">
      <c r="A70" s="77" t="s">
        <v>134</v>
      </c>
      <c r="B70" s="1"/>
      <c r="C70" s="1"/>
      <c r="D70" s="1"/>
      <c r="E70" s="18">
        <v>851</v>
      </c>
      <c r="F70" s="67" t="s">
        <v>160</v>
      </c>
      <c r="G70" s="67" t="s">
        <v>161</v>
      </c>
      <c r="H70" s="119" t="s">
        <v>307</v>
      </c>
      <c r="I70" s="67" t="s">
        <v>135</v>
      </c>
      <c r="J70" s="11">
        <v>732192.8</v>
      </c>
    </row>
    <row r="71" spans="1:10" ht="30" x14ac:dyDescent="0.25">
      <c r="A71" s="77" t="s">
        <v>137</v>
      </c>
      <c r="B71" s="1"/>
      <c r="C71" s="1"/>
      <c r="D71" s="1"/>
      <c r="E71" s="18">
        <v>851</v>
      </c>
      <c r="F71" s="67" t="s">
        <v>160</v>
      </c>
      <c r="G71" s="67" t="s">
        <v>161</v>
      </c>
      <c r="H71" s="119" t="s">
        <v>307</v>
      </c>
      <c r="I71" s="67" t="s">
        <v>138</v>
      </c>
      <c r="J71" s="11">
        <f t="shared" ref="J71" si="32">J72</f>
        <v>22425.4</v>
      </c>
    </row>
    <row r="72" spans="1:10" ht="30" x14ac:dyDescent="0.25">
      <c r="A72" s="77" t="s">
        <v>139</v>
      </c>
      <c r="B72" s="1"/>
      <c r="C72" s="1"/>
      <c r="D72" s="1"/>
      <c r="E72" s="18">
        <v>851</v>
      </c>
      <c r="F72" s="67" t="s">
        <v>160</v>
      </c>
      <c r="G72" s="67" t="s">
        <v>161</v>
      </c>
      <c r="H72" s="119" t="s">
        <v>307</v>
      </c>
      <c r="I72" s="67" t="s">
        <v>140</v>
      </c>
      <c r="J72" s="11">
        <v>22425.4</v>
      </c>
    </row>
    <row r="73" spans="1:10" x14ac:dyDescent="0.25">
      <c r="A73" s="77" t="s">
        <v>150</v>
      </c>
      <c r="B73" s="2"/>
      <c r="C73" s="2"/>
      <c r="D73" s="2"/>
      <c r="E73" s="18">
        <v>851</v>
      </c>
      <c r="F73" s="18" t="s">
        <v>160</v>
      </c>
      <c r="G73" s="18" t="s">
        <v>161</v>
      </c>
      <c r="H73" s="119" t="s">
        <v>307</v>
      </c>
      <c r="I73" s="18" t="s">
        <v>151</v>
      </c>
      <c r="J73" s="11">
        <f t="shared" ref="J73" si="33">J74</f>
        <v>1257697</v>
      </c>
    </row>
    <row r="74" spans="1:10" x14ac:dyDescent="0.25">
      <c r="A74" s="77" t="s">
        <v>152</v>
      </c>
      <c r="B74" s="2"/>
      <c r="C74" s="2"/>
      <c r="D74" s="2"/>
      <c r="E74" s="18">
        <v>851</v>
      </c>
      <c r="F74" s="18" t="s">
        <v>160</v>
      </c>
      <c r="G74" s="18" t="s">
        <v>161</v>
      </c>
      <c r="H74" s="119" t="s">
        <v>307</v>
      </c>
      <c r="I74" s="18" t="s">
        <v>153</v>
      </c>
      <c r="J74" s="11">
        <v>1257697</v>
      </c>
    </row>
    <row r="75" spans="1:10" s="73" customFormat="1" ht="28.5" x14ac:dyDescent="0.25">
      <c r="A75" s="68" t="s">
        <v>163</v>
      </c>
      <c r="B75" s="70"/>
      <c r="C75" s="70"/>
      <c r="D75" s="70"/>
      <c r="E75" s="18">
        <v>851</v>
      </c>
      <c r="F75" s="71" t="s">
        <v>161</v>
      </c>
      <c r="G75" s="71"/>
      <c r="H75" s="119" t="s">
        <v>126</v>
      </c>
      <c r="I75" s="71"/>
      <c r="J75" s="72">
        <f t="shared" ref="J75" si="34">J76+J80</f>
        <v>4663490.2799999993</v>
      </c>
    </row>
    <row r="76" spans="1:10" s="76" customFormat="1" x14ac:dyDescent="0.25">
      <c r="A76" s="68" t="s">
        <v>308</v>
      </c>
      <c r="B76" s="74"/>
      <c r="C76" s="74"/>
      <c r="D76" s="74"/>
      <c r="E76" s="18" t="s">
        <v>227</v>
      </c>
      <c r="F76" s="75" t="s">
        <v>161</v>
      </c>
      <c r="G76" s="75" t="s">
        <v>164</v>
      </c>
      <c r="H76" s="119"/>
      <c r="I76" s="75"/>
      <c r="J76" s="10">
        <f t="shared" ref="J76:J78" si="35">J77</f>
        <v>1038144</v>
      </c>
    </row>
    <row r="77" spans="1:10" ht="45" x14ac:dyDescent="0.25">
      <c r="A77" s="7" t="s">
        <v>309</v>
      </c>
      <c r="B77" s="1">
        <v>51</v>
      </c>
      <c r="C77" s="1">
        <v>0</v>
      </c>
      <c r="D77" s="18" t="s">
        <v>310</v>
      </c>
      <c r="E77" s="1">
        <v>851</v>
      </c>
      <c r="F77" s="18" t="s">
        <v>161</v>
      </c>
      <c r="G77" s="18" t="s">
        <v>164</v>
      </c>
      <c r="H77" s="18" t="s">
        <v>311</v>
      </c>
      <c r="I77" s="67"/>
      <c r="J77" s="11">
        <f t="shared" si="35"/>
        <v>1038144</v>
      </c>
    </row>
    <row r="78" spans="1:10" ht="30" x14ac:dyDescent="0.25">
      <c r="A78" s="7" t="s">
        <v>137</v>
      </c>
      <c r="B78" s="1">
        <v>51</v>
      </c>
      <c r="C78" s="1">
        <v>0</v>
      </c>
      <c r="D78" s="18" t="s">
        <v>310</v>
      </c>
      <c r="E78" s="1">
        <v>851</v>
      </c>
      <c r="F78" s="18" t="s">
        <v>161</v>
      </c>
      <c r="G78" s="18" t="s">
        <v>164</v>
      </c>
      <c r="H78" s="18" t="s">
        <v>311</v>
      </c>
      <c r="I78" s="67" t="s">
        <v>138</v>
      </c>
      <c r="J78" s="11">
        <f t="shared" si="35"/>
        <v>1038144</v>
      </c>
    </row>
    <row r="79" spans="1:10" ht="30" x14ac:dyDescent="0.25">
      <c r="A79" s="7" t="s">
        <v>312</v>
      </c>
      <c r="B79" s="1">
        <v>51</v>
      </c>
      <c r="C79" s="1">
        <v>0</v>
      </c>
      <c r="D79" s="18" t="s">
        <v>310</v>
      </c>
      <c r="E79" s="1">
        <v>851</v>
      </c>
      <c r="F79" s="18" t="s">
        <v>161</v>
      </c>
      <c r="G79" s="18" t="s">
        <v>164</v>
      </c>
      <c r="H79" s="18" t="s">
        <v>311</v>
      </c>
      <c r="I79" s="67" t="s">
        <v>313</v>
      </c>
      <c r="J79" s="11">
        <v>1038144</v>
      </c>
    </row>
    <row r="80" spans="1:10" s="76" customFormat="1" ht="42.75" x14ac:dyDescent="0.25">
      <c r="A80" s="68" t="s">
        <v>314</v>
      </c>
      <c r="B80" s="74"/>
      <c r="C80" s="74"/>
      <c r="D80" s="74"/>
      <c r="E80" s="18">
        <v>851</v>
      </c>
      <c r="F80" s="75" t="s">
        <v>161</v>
      </c>
      <c r="G80" s="75" t="s">
        <v>210</v>
      </c>
      <c r="H80" s="119" t="s">
        <v>126</v>
      </c>
      <c r="I80" s="75"/>
      <c r="J80" s="10">
        <f t="shared" ref="J80" si="36">J81+J88</f>
        <v>3625346.28</v>
      </c>
    </row>
    <row r="81" spans="1:10" x14ac:dyDescent="0.25">
      <c r="A81" s="77" t="s">
        <v>165</v>
      </c>
      <c r="B81" s="7"/>
      <c r="C81" s="7"/>
      <c r="D81" s="7"/>
      <c r="E81" s="18">
        <v>851</v>
      </c>
      <c r="F81" s="67" t="s">
        <v>161</v>
      </c>
      <c r="G81" s="67" t="s">
        <v>210</v>
      </c>
      <c r="H81" s="119" t="s">
        <v>315</v>
      </c>
      <c r="I81" s="67"/>
      <c r="J81" s="11">
        <f t="shared" ref="J81" si="37">J82+J84+J86</f>
        <v>3468124</v>
      </c>
    </row>
    <row r="82" spans="1:10" ht="60" x14ac:dyDescent="0.25">
      <c r="A82" s="77" t="s">
        <v>131</v>
      </c>
      <c r="B82" s="7"/>
      <c r="C82" s="7"/>
      <c r="D82" s="7"/>
      <c r="E82" s="18">
        <v>851</v>
      </c>
      <c r="F82" s="67" t="s">
        <v>161</v>
      </c>
      <c r="G82" s="18" t="s">
        <v>210</v>
      </c>
      <c r="H82" s="119" t="s">
        <v>315</v>
      </c>
      <c r="I82" s="67" t="s">
        <v>133</v>
      </c>
      <c r="J82" s="11">
        <f t="shared" ref="J82" si="38">J83</f>
        <v>2470318</v>
      </c>
    </row>
    <row r="83" spans="1:10" x14ac:dyDescent="0.25">
      <c r="A83" s="77" t="s">
        <v>166</v>
      </c>
      <c r="B83" s="7"/>
      <c r="C83" s="7"/>
      <c r="D83" s="7"/>
      <c r="E83" s="18">
        <v>851</v>
      </c>
      <c r="F83" s="67" t="s">
        <v>161</v>
      </c>
      <c r="G83" s="18" t="s">
        <v>210</v>
      </c>
      <c r="H83" s="119" t="s">
        <v>315</v>
      </c>
      <c r="I83" s="67" t="s">
        <v>167</v>
      </c>
      <c r="J83" s="11">
        <f>2311300+159018</f>
        <v>2470318</v>
      </c>
    </row>
    <row r="84" spans="1:10" ht="30" x14ac:dyDescent="0.25">
      <c r="A84" s="77" t="s">
        <v>137</v>
      </c>
      <c r="B84" s="2"/>
      <c r="C84" s="2"/>
      <c r="D84" s="2"/>
      <c r="E84" s="18">
        <v>851</v>
      </c>
      <c r="F84" s="67" t="s">
        <v>161</v>
      </c>
      <c r="G84" s="18" t="s">
        <v>210</v>
      </c>
      <c r="H84" s="119" t="s">
        <v>315</v>
      </c>
      <c r="I84" s="67" t="s">
        <v>138</v>
      </c>
      <c r="J84" s="11">
        <f t="shared" ref="J84" si="39">J85</f>
        <v>966406</v>
      </c>
    </row>
    <row r="85" spans="1:10" ht="30" x14ac:dyDescent="0.25">
      <c r="A85" s="77" t="s">
        <v>139</v>
      </c>
      <c r="B85" s="7"/>
      <c r="C85" s="7"/>
      <c r="D85" s="7"/>
      <c r="E85" s="18">
        <v>851</v>
      </c>
      <c r="F85" s="67" t="s">
        <v>161</v>
      </c>
      <c r="G85" s="18" t="s">
        <v>210</v>
      </c>
      <c r="H85" s="119" t="s">
        <v>315</v>
      </c>
      <c r="I85" s="67" t="s">
        <v>140</v>
      </c>
      <c r="J85" s="11">
        <v>966406</v>
      </c>
    </row>
    <row r="86" spans="1:10" x14ac:dyDescent="0.25">
      <c r="A86" s="77" t="s">
        <v>141</v>
      </c>
      <c r="B86" s="7"/>
      <c r="C86" s="7"/>
      <c r="D86" s="7"/>
      <c r="E86" s="18">
        <v>851</v>
      </c>
      <c r="F86" s="67" t="s">
        <v>161</v>
      </c>
      <c r="G86" s="18" t="s">
        <v>210</v>
      </c>
      <c r="H86" s="119" t="s">
        <v>315</v>
      </c>
      <c r="I86" s="67" t="s">
        <v>142</v>
      </c>
      <c r="J86" s="11">
        <f t="shared" ref="J86" si="40">J87</f>
        <v>31400</v>
      </c>
    </row>
    <row r="87" spans="1:10" x14ac:dyDescent="0.25">
      <c r="A87" s="77" t="s">
        <v>143</v>
      </c>
      <c r="B87" s="7"/>
      <c r="C87" s="7"/>
      <c r="D87" s="7"/>
      <c r="E87" s="18">
        <v>851</v>
      </c>
      <c r="F87" s="67" t="s">
        <v>161</v>
      </c>
      <c r="G87" s="18" t="s">
        <v>210</v>
      </c>
      <c r="H87" s="119" t="s">
        <v>315</v>
      </c>
      <c r="I87" s="67" t="s">
        <v>144</v>
      </c>
      <c r="J87" s="11">
        <v>31400</v>
      </c>
    </row>
    <row r="88" spans="1:10" ht="45" x14ac:dyDescent="0.25">
      <c r="A88" s="77" t="s">
        <v>168</v>
      </c>
      <c r="B88" s="7"/>
      <c r="C88" s="7"/>
      <c r="D88" s="7"/>
      <c r="E88" s="18">
        <v>851</v>
      </c>
      <c r="F88" s="67" t="s">
        <v>161</v>
      </c>
      <c r="G88" s="67" t="s">
        <v>210</v>
      </c>
      <c r="H88" s="119" t="s">
        <v>316</v>
      </c>
      <c r="I88" s="67"/>
      <c r="J88" s="11">
        <f t="shared" ref="J88:J89" si="41">J89</f>
        <v>157222.28</v>
      </c>
    </row>
    <row r="89" spans="1:10" ht="30" x14ac:dyDescent="0.25">
      <c r="A89" s="77" t="s">
        <v>137</v>
      </c>
      <c r="B89" s="2"/>
      <c r="C89" s="2"/>
      <c r="D89" s="2"/>
      <c r="E89" s="18">
        <v>851</v>
      </c>
      <c r="F89" s="67" t="s">
        <v>161</v>
      </c>
      <c r="G89" s="18" t="s">
        <v>210</v>
      </c>
      <c r="H89" s="119" t="s">
        <v>316</v>
      </c>
      <c r="I89" s="67" t="s">
        <v>138</v>
      </c>
      <c r="J89" s="11">
        <f t="shared" si="41"/>
        <v>157222.28</v>
      </c>
    </row>
    <row r="90" spans="1:10" ht="30" x14ac:dyDescent="0.25">
      <c r="A90" s="77" t="s">
        <v>139</v>
      </c>
      <c r="B90" s="7"/>
      <c r="C90" s="7"/>
      <c r="D90" s="7"/>
      <c r="E90" s="18">
        <v>851</v>
      </c>
      <c r="F90" s="67" t="s">
        <v>161</v>
      </c>
      <c r="G90" s="18" t="s">
        <v>210</v>
      </c>
      <c r="H90" s="119" t="s">
        <v>316</v>
      </c>
      <c r="I90" s="67" t="s">
        <v>140</v>
      </c>
      <c r="J90" s="11">
        <v>157222.28</v>
      </c>
    </row>
    <row r="91" spans="1:10" s="73" customFormat="1" x14ac:dyDescent="0.25">
      <c r="A91" s="68" t="s">
        <v>169</v>
      </c>
      <c r="B91" s="70"/>
      <c r="C91" s="70"/>
      <c r="D91" s="70"/>
      <c r="E91" s="18">
        <v>851</v>
      </c>
      <c r="F91" s="71" t="s">
        <v>129</v>
      </c>
      <c r="G91" s="71"/>
      <c r="H91" s="119" t="s">
        <v>126</v>
      </c>
      <c r="I91" s="71"/>
      <c r="J91" s="72">
        <f t="shared" ref="J91" si="42">J92+J96+J106+J110</f>
        <v>13028100.32</v>
      </c>
    </row>
    <row r="92" spans="1:10" s="76" customFormat="1" x14ac:dyDescent="0.25">
      <c r="A92" s="68" t="s">
        <v>5</v>
      </c>
      <c r="B92" s="74"/>
      <c r="C92" s="74"/>
      <c r="D92" s="74"/>
      <c r="E92" s="18">
        <v>851</v>
      </c>
      <c r="F92" s="75" t="s">
        <v>129</v>
      </c>
      <c r="G92" s="75" t="s">
        <v>147</v>
      </c>
      <c r="H92" s="119"/>
      <c r="I92" s="75"/>
      <c r="J92" s="10">
        <f t="shared" ref="J92:J94" si="43">J93</f>
        <v>242711.89</v>
      </c>
    </row>
    <row r="93" spans="1:10" s="76" customFormat="1" ht="105" x14ac:dyDescent="0.25">
      <c r="A93" s="77" t="s">
        <v>170</v>
      </c>
      <c r="B93" s="74"/>
      <c r="C93" s="74"/>
      <c r="D93" s="74"/>
      <c r="E93" s="18">
        <v>851</v>
      </c>
      <c r="F93" s="67" t="s">
        <v>129</v>
      </c>
      <c r="G93" s="67" t="s">
        <v>147</v>
      </c>
      <c r="H93" s="119" t="s">
        <v>317</v>
      </c>
      <c r="I93" s="67"/>
      <c r="J93" s="11">
        <f t="shared" si="43"/>
        <v>242711.89</v>
      </c>
    </row>
    <row r="94" spans="1:10" s="76" customFormat="1" ht="30" x14ac:dyDescent="0.25">
      <c r="A94" s="77" t="s">
        <v>137</v>
      </c>
      <c r="B94" s="2"/>
      <c r="C94" s="2"/>
      <c r="D94" s="2"/>
      <c r="E94" s="18">
        <v>851</v>
      </c>
      <c r="F94" s="67" t="s">
        <v>129</v>
      </c>
      <c r="G94" s="67" t="s">
        <v>147</v>
      </c>
      <c r="H94" s="119" t="s">
        <v>317</v>
      </c>
      <c r="I94" s="67" t="s">
        <v>138</v>
      </c>
      <c r="J94" s="11">
        <f t="shared" si="43"/>
        <v>242711.89</v>
      </c>
    </row>
    <row r="95" spans="1:10" s="76" customFormat="1" ht="30" x14ac:dyDescent="0.25">
      <c r="A95" s="77" t="s">
        <v>139</v>
      </c>
      <c r="B95" s="7"/>
      <c r="C95" s="7"/>
      <c r="D95" s="7"/>
      <c r="E95" s="18">
        <v>851</v>
      </c>
      <c r="F95" s="67" t="s">
        <v>129</v>
      </c>
      <c r="G95" s="67" t="s">
        <v>147</v>
      </c>
      <c r="H95" s="119" t="s">
        <v>317</v>
      </c>
      <c r="I95" s="67" t="s">
        <v>140</v>
      </c>
      <c r="J95" s="11">
        <v>242711.89</v>
      </c>
    </row>
    <row r="96" spans="1:10" s="76" customFormat="1" x14ac:dyDescent="0.25">
      <c r="A96" s="68" t="s">
        <v>6</v>
      </c>
      <c r="B96" s="74"/>
      <c r="C96" s="74"/>
      <c r="D96" s="74"/>
      <c r="E96" s="17">
        <v>851</v>
      </c>
      <c r="F96" s="75" t="s">
        <v>129</v>
      </c>
      <c r="G96" s="75" t="s">
        <v>171</v>
      </c>
      <c r="H96" s="119" t="s">
        <v>126</v>
      </c>
      <c r="I96" s="75"/>
      <c r="J96" s="10">
        <f t="shared" ref="J96" si="44">J97+J100+J103</f>
        <v>3555000</v>
      </c>
    </row>
    <row r="97" spans="1:10" ht="45" x14ac:dyDescent="0.25">
      <c r="A97" s="86" t="s">
        <v>318</v>
      </c>
      <c r="B97" s="7"/>
      <c r="C97" s="7"/>
      <c r="D97" s="7"/>
      <c r="E97" s="18" t="s">
        <v>227</v>
      </c>
      <c r="F97" s="67" t="s">
        <v>129</v>
      </c>
      <c r="G97" s="67" t="s">
        <v>171</v>
      </c>
      <c r="H97" s="119" t="s">
        <v>319</v>
      </c>
      <c r="I97" s="67"/>
      <c r="J97" s="11">
        <f t="shared" ref="J97:J98" si="45">J98</f>
        <v>355000</v>
      </c>
    </row>
    <row r="98" spans="1:10" ht="30" x14ac:dyDescent="0.25">
      <c r="A98" s="77" t="s">
        <v>137</v>
      </c>
      <c r="B98" s="7"/>
      <c r="C98" s="7"/>
      <c r="D98" s="7"/>
      <c r="E98" s="18" t="s">
        <v>227</v>
      </c>
      <c r="F98" s="67" t="s">
        <v>129</v>
      </c>
      <c r="G98" s="67" t="s">
        <v>171</v>
      </c>
      <c r="H98" s="119" t="s">
        <v>319</v>
      </c>
      <c r="I98" s="67" t="s">
        <v>138</v>
      </c>
      <c r="J98" s="11">
        <f t="shared" si="45"/>
        <v>355000</v>
      </c>
    </row>
    <row r="99" spans="1:10" ht="30" x14ac:dyDescent="0.25">
      <c r="A99" s="77" t="s">
        <v>139</v>
      </c>
      <c r="B99" s="7"/>
      <c r="C99" s="7"/>
      <c r="D99" s="7"/>
      <c r="E99" s="18" t="s">
        <v>227</v>
      </c>
      <c r="F99" s="67" t="s">
        <v>129</v>
      </c>
      <c r="G99" s="67" t="s">
        <v>171</v>
      </c>
      <c r="H99" s="119" t="s">
        <v>319</v>
      </c>
      <c r="I99" s="67" t="s">
        <v>140</v>
      </c>
      <c r="J99" s="11">
        <v>355000</v>
      </c>
    </row>
    <row r="100" spans="1:10" ht="75" x14ac:dyDescent="0.25">
      <c r="A100" s="77" t="s">
        <v>172</v>
      </c>
      <c r="B100" s="7"/>
      <c r="C100" s="7"/>
      <c r="D100" s="7"/>
      <c r="E100" s="18">
        <v>851</v>
      </c>
      <c r="F100" s="67" t="s">
        <v>129</v>
      </c>
      <c r="G100" s="67" t="s">
        <v>171</v>
      </c>
      <c r="H100" s="119" t="s">
        <v>320</v>
      </c>
      <c r="I100" s="67"/>
      <c r="J100" s="11">
        <f t="shared" ref="J100:J101" si="46">J101</f>
        <v>3144900</v>
      </c>
    </row>
    <row r="101" spans="1:10" x14ac:dyDescent="0.25">
      <c r="A101" s="77" t="s">
        <v>141</v>
      </c>
      <c r="B101" s="7"/>
      <c r="C101" s="7"/>
      <c r="D101" s="7"/>
      <c r="E101" s="18">
        <v>851</v>
      </c>
      <c r="F101" s="67" t="s">
        <v>129</v>
      </c>
      <c r="G101" s="67" t="s">
        <v>171</v>
      </c>
      <c r="H101" s="119" t="s">
        <v>320</v>
      </c>
      <c r="I101" s="67" t="s">
        <v>142</v>
      </c>
      <c r="J101" s="11">
        <f t="shared" si="46"/>
        <v>3144900</v>
      </c>
    </row>
    <row r="102" spans="1:10" ht="45" x14ac:dyDescent="0.25">
      <c r="A102" s="77" t="s">
        <v>173</v>
      </c>
      <c r="B102" s="7"/>
      <c r="C102" s="7"/>
      <c r="D102" s="7"/>
      <c r="E102" s="18">
        <v>851</v>
      </c>
      <c r="F102" s="67" t="s">
        <v>129</v>
      </c>
      <c r="G102" s="67" t="s">
        <v>171</v>
      </c>
      <c r="H102" s="119" t="s">
        <v>320</v>
      </c>
      <c r="I102" s="67" t="s">
        <v>174</v>
      </c>
      <c r="J102" s="11">
        <f>2695618+449270+12</f>
        <v>3144900</v>
      </c>
    </row>
    <row r="103" spans="1:10" x14ac:dyDescent="0.25">
      <c r="A103" s="77" t="s">
        <v>175</v>
      </c>
      <c r="B103" s="7"/>
      <c r="C103" s="7"/>
      <c r="D103" s="7"/>
      <c r="E103" s="18">
        <v>851</v>
      </c>
      <c r="F103" s="67" t="s">
        <v>129</v>
      </c>
      <c r="G103" s="67" t="s">
        <v>171</v>
      </c>
      <c r="H103" s="119" t="s">
        <v>321</v>
      </c>
      <c r="I103" s="67"/>
      <c r="J103" s="11">
        <f t="shared" ref="J103:J104" si="47">J104</f>
        <v>55100</v>
      </c>
    </row>
    <row r="104" spans="1:10" x14ac:dyDescent="0.25">
      <c r="A104" s="77" t="s">
        <v>141</v>
      </c>
      <c r="B104" s="7"/>
      <c r="C104" s="7"/>
      <c r="D104" s="7"/>
      <c r="E104" s="18">
        <v>851</v>
      </c>
      <c r="F104" s="67" t="s">
        <v>129</v>
      </c>
      <c r="G104" s="67" t="s">
        <v>171</v>
      </c>
      <c r="H104" s="119" t="s">
        <v>321</v>
      </c>
      <c r="I104" s="67" t="s">
        <v>142</v>
      </c>
      <c r="J104" s="11">
        <f t="shared" si="47"/>
        <v>55100</v>
      </c>
    </row>
    <row r="105" spans="1:10" x14ac:dyDescent="0.25">
      <c r="A105" s="77" t="s">
        <v>143</v>
      </c>
      <c r="B105" s="7"/>
      <c r="C105" s="7"/>
      <c r="D105" s="7"/>
      <c r="E105" s="18">
        <v>851</v>
      </c>
      <c r="F105" s="67" t="s">
        <v>129</v>
      </c>
      <c r="G105" s="67" t="s">
        <v>171</v>
      </c>
      <c r="H105" s="119" t="s">
        <v>321</v>
      </c>
      <c r="I105" s="67" t="s">
        <v>144</v>
      </c>
      <c r="J105" s="11">
        <v>55100</v>
      </c>
    </row>
    <row r="106" spans="1:10" s="76" customFormat="1" x14ac:dyDescent="0.25">
      <c r="A106" s="68" t="s">
        <v>7</v>
      </c>
      <c r="B106" s="74"/>
      <c r="C106" s="74"/>
      <c r="D106" s="74"/>
      <c r="E106" s="17">
        <v>851</v>
      </c>
      <c r="F106" s="75" t="s">
        <v>129</v>
      </c>
      <c r="G106" s="75" t="s">
        <v>164</v>
      </c>
      <c r="H106" s="119" t="s">
        <v>126</v>
      </c>
      <c r="I106" s="75"/>
      <c r="J106" s="10">
        <f t="shared" ref="J106:J108" si="48">J107</f>
        <v>8915388.4299999997</v>
      </c>
    </row>
    <row r="107" spans="1:10" ht="180" x14ac:dyDescent="0.25">
      <c r="A107" s="77" t="s">
        <v>176</v>
      </c>
      <c r="B107" s="7"/>
      <c r="C107" s="7"/>
      <c r="D107" s="7"/>
      <c r="E107" s="18">
        <v>851</v>
      </c>
      <c r="F107" s="18" t="s">
        <v>129</v>
      </c>
      <c r="G107" s="18" t="s">
        <v>164</v>
      </c>
      <c r="H107" s="119" t="s">
        <v>322</v>
      </c>
      <c r="I107" s="18"/>
      <c r="J107" s="11">
        <f t="shared" si="48"/>
        <v>8915388.4299999997</v>
      </c>
    </row>
    <row r="108" spans="1:10" x14ac:dyDescent="0.25">
      <c r="A108" s="77" t="s">
        <v>150</v>
      </c>
      <c r="B108" s="7"/>
      <c r="C108" s="7"/>
      <c r="D108" s="7"/>
      <c r="E108" s="18">
        <v>851</v>
      </c>
      <c r="F108" s="18" t="s">
        <v>129</v>
      </c>
      <c r="G108" s="18" t="s">
        <v>164</v>
      </c>
      <c r="H108" s="119" t="s">
        <v>322</v>
      </c>
      <c r="I108" s="67" t="s">
        <v>151</v>
      </c>
      <c r="J108" s="11">
        <f t="shared" si="48"/>
        <v>8915388.4299999997</v>
      </c>
    </row>
    <row r="109" spans="1:10" x14ac:dyDescent="0.25">
      <c r="A109" s="77" t="s">
        <v>8</v>
      </c>
      <c r="B109" s="7"/>
      <c r="C109" s="7"/>
      <c r="D109" s="7"/>
      <c r="E109" s="18">
        <v>851</v>
      </c>
      <c r="F109" s="18" t="s">
        <v>129</v>
      </c>
      <c r="G109" s="18" t="s">
        <v>164</v>
      </c>
      <c r="H109" s="119" t="s">
        <v>322</v>
      </c>
      <c r="I109" s="67" t="s">
        <v>177</v>
      </c>
      <c r="J109" s="122">
        <v>8915388.4299999997</v>
      </c>
    </row>
    <row r="110" spans="1:10" s="76" customFormat="1" x14ac:dyDescent="0.25">
      <c r="A110" s="68" t="s">
        <v>9</v>
      </c>
      <c r="B110" s="74"/>
      <c r="C110" s="74"/>
      <c r="D110" s="74"/>
      <c r="E110" s="18">
        <v>851</v>
      </c>
      <c r="F110" s="75" t="s">
        <v>129</v>
      </c>
      <c r="G110" s="75" t="s">
        <v>178</v>
      </c>
      <c r="H110" s="119" t="s">
        <v>126</v>
      </c>
      <c r="I110" s="75"/>
      <c r="J110" s="10">
        <f t="shared" ref="J110:J112" si="49">J111</f>
        <v>315000</v>
      </c>
    </row>
    <row r="111" spans="1:10" x14ac:dyDescent="0.25">
      <c r="A111" s="77" t="s">
        <v>323</v>
      </c>
      <c r="B111" s="7"/>
      <c r="C111" s="7"/>
      <c r="D111" s="7"/>
      <c r="E111" s="18">
        <v>851</v>
      </c>
      <c r="F111" s="18" t="s">
        <v>129</v>
      </c>
      <c r="G111" s="18" t="s">
        <v>178</v>
      </c>
      <c r="H111" s="119" t="s">
        <v>324</v>
      </c>
      <c r="I111" s="67"/>
      <c r="J111" s="11">
        <f t="shared" si="49"/>
        <v>315000</v>
      </c>
    </row>
    <row r="112" spans="1:10" ht="30" x14ac:dyDescent="0.25">
      <c r="A112" s="77" t="s">
        <v>137</v>
      </c>
      <c r="B112" s="7"/>
      <c r="C112" s="7"/>
      <c r="D112" s="7"/>
      <c r="E112" s="18">
        <v>851</v>
      </c>
      <c r="F112" s="18" t="s">
        <v>129</v>
      </c>
      <c r="G112" s="18" t="s">
        <v>178</v>
      </c>
      <c r="H112" s="119" t="s">
        <v>324</v>
      </c>
      <c r="I112" s="67" t="s">
        <v>138</v>
      </c>
      <c r="J112" s="11">
        <f t="shared" si="49"/>
        <v>315000</v>
      </c>
    </row>
    <row r="113" spans="1:10" ht="30" x14ac:dyDescent="0.25">
      <c r="A113" s="77" t="s">
        <v>139</v>
      </c>
      <c r="B113" s="7"/>
      <c r="C113" s="7"/>
      <c r="D113" s="7"/>
      <c r="E113" s="18">
        <v>851</v>
      </c>
      <c r="F113" s="18" t="s">
        <v>129</v>
      </c>
      <c r="G113" s="18" t="s">
        <v>178</v>
      </c>
      <c r="H113" s="119" t="s">
        <v>324</v>
      </c>
      <c r="I113" s="67" t="s">
        <v>140</v>
      </c>
      <c r="J113" s="11">
        <v>315000</v>
      </c>
    </row>
    <row r="114" spans="1:10" s="73" customFormat="1" x14ac:dyDescent="0.25">
      <c r="A114" s="68" t="s">
        <v>180</v>
      </c>
      <c r="B114" s="70"/>
      <c r="C114" s="70"/>
      <c r="D114" s="83"/>
      <c r="E114" s="123">
        <v>851</v>
      </c>
      <c r="F114" s="84" t="s">
        <v>147</v>
      </c>
      <c r="G114" s="84"/>
      <c r="H114" s="119" t="s">
        <v>126</v>
      </c>
      <c r="I114" s="71"/>
      <c r="J114" s="72">
        <f>J115+J125+J132</f>
        <v>16180115.960000001</v>
      </c>
    </row>
    <row r="115" spans="1:10" s="76" customFormat="1" x14ac:dyDescent="0.25">
      <c r="A115" s="68" t="s">
        <v>10</v>
      </c>
      <c r="B115" s="74"/>
      <c r="C115" s="74"/>
      <c r="D115" s="85"/>
      <c r="E115" s="18">
        <v>851</v>
      </c>
      <c r="F115" s="17" t="s">
        <v>147</v>
      </c>
      <c r="G115" s="17" t="s">
        <v>128</v>
      </c>
      <c r="H115" s="119" t="s">
        <v>126</v>
      </c>
      <c r="I115" s="75"/>
      <c r="J115" s="10">
        <f t="shared" ref="J115" si="50">J119+J116+J122</f>
        <v>340015</v>
      </c>
    </row>
    <row r="116" spans="1:10" s="76" customFormat="1" ht="45" x14ac:dyDescent="0.25">
      <c r="A116" s="77" t="s">
        <v>181</v>
      </c>
      <c r="B116" s="7"/>
      <c r="C116" s="7"/>
      <c r="D116" s="48"/>
      <c r="E116" s="18">
        <v>851</v>
      </c>
      <c r="F116" s="18" t="s">
        <v>147</v>
      </c>
      <c r="G116" s="18" t="s">
        <v>128</v>
      </c>
      <c r="H116" s="119" t="s">
        <v>325</v>
      </c>
      <c r="I116" s="67"/>
      <c r="J116" s="11">
        <f t="shared" ref="J116:J117" si="51">J117</f>
        <v>95031</v>
      </c>
    </row>
    <row r="117" spans="1:10" s="76" customFormat="1" ht="30" x14ac:dyDescent="0.25">
      <c r="A117" s="77" t="s">
        <v>137</v>
      </c>
      <c r="B117" s="7"/>
      <c r="C117" s="7"/>
      <c r="D117" s="7"/>
      <c r="E117" s="18">
        <v>851</v>
      </c>
      <c r="F117" s="18" t="s">
        <v>147</v>
      </c>
      <c r="G117" s="18" t="s">
        <v>128</v>
      </c>
      <c r="H117" s="119" t="s">
        <v>325</v>
      </c>
      <c r="I117" s="67" t="s">
        <v>138</v>
      </c>
      <c r="J117" s="11">
        <f t="shared" si="51"/>
        <v>95031</v>
      </c>
    </row>
    <row r="118" spans="1:10" s="76" customFormat="1" ht="30" x14ac:dyDescent="0.25">
      <c r="A118" s="77" t="s">
        <v>139</v>
      </c>
      <c r="B118" s="7"/>
      <c r="C118" s="7"/>
      <c r="D118" s="7"/>
      <c r="E118" s="18">
        <v>851</v>
      </c>
      <c r="F118" s="18" t="s">
        <v>147</v>
      </c>
      <c r="G118" s="18" t="s">
        <v>128</v>
      </c>
      <c r="H118" s="119" t="s">
        <v>325</v>
      </c>
      <c r="I118" s="67" t="s">
        <v>140</v>
      </c>
      <c r="J118" s="11">
        <f>90603+4428</f>
        <v>95031</v>
      </c>
    </row>
    <row r="119" spans="1:10" s="76" customFormat="1" x14ac:dyDescent="0.25">
      <c r="A119" s="86" t="s">
        <v>326</v>
      </c>
      <c r="B119" s="74"/>
      <c r="C119" s="74"/>
      <c r="D119" s="85"/>
      <c r="E119" s="18">
        <v>851</v>
      </c>
      <c r="F119" s="18" t="s">
        <v>147</v>
      </c>
      <c r="G119" s="18" t="s">
        <v>128</v>
      </c>
      <c r="H119" s="119" t="s">
        <v>327</v>
      </c>
      <c r="I119" s="67"/>
      <c r="J119" s="11">
        <f t="shared" ref="J119:J120" si="52">J120</f>
        <v>176151</v>
      </c>
    </row>
    <row r="120" spans="1:10" s="76" customFormat="1" ht="30" x14ac:dyDescent="0.25">
      <c r="A120" s="77" t="s">
        <v>137</v>
      </c>
      <c r="B120" s="74"/>
      <c r="C120" s="74"/>
      <c r="D120" s="85"/>
      <c r="E120" s="18">
        <v>851</v>
      </c>
      <c r="F120" s="18" t="s">
        <v>147</v>
      </c>
      <c r="G120" s="18" t="s">
        <v>128</v>
      </c>
      <c r="H120" s="119" t="s">
        <v>327</v>
      </c>
      <c r="I120" s="67" t="s">
        <v>138</v>
      </c>
      <c r="J120" s="11">
        <f t="shared" si="52"/>
        <v>176151</v>
      </c>
    </row>
    <row r="121" spans="1:10" s="76" customFormat="1" ht="30" x14ac:dyDescent="0.25">
      <c r="A121" s="77" t="s">
        <v>139</v>
      </c>
      <c r="B121" s="74"/>
      <c r="C121" s="74"/>
      <c r="D121" s="85"/>
      <c r="E121" s="18">
        <v>851</v>
      </c>
      <c r="F121" s="18" t="s">
        <v>147</v>
      </c>
      <c r="G121" s="18" t="s">
        <v>128</v>
      </c>
      <c r="H121" s="119" t="s">
        <v>327</v>
      </c>
      <c r="I121" s="67" t="s">
        <v>140</v>
      </c>
      <c r="J121" s="11">
        <v>176151</v>
      </c>
    </row>
    <row r="122" spans="1:10" s="76" customFormat="1" ht="105" x14ac:dyDescent="0.25">
      <c r="A122" s="77" t="s">
        <v>182</v>
      </c>
      <c r="B122" s="7"/>
      <c r="C122" s="7"/>
      <c r="D122" s="7"/>
      <c r="E122" s="18">
        <v>851</v>
      </c>
      <c r="F122" s="18" t="s">
        <v>147</v>
      </c>
      <c r="G122" s="18" t="s">
        <v>128</v>
      </c>
      <c r="H122" s="119" t="s">
        <v>328</v>
      </c>
      <c r="I122" s="67"/>
      <c r="J122" s="11">
        <f t="shared" ref="J122:J123" si="53">J123</f>
        <v>68833</v>
      </c>
    </row>
    <row r="123" spans="1:10" s="76" customFormat="1" x14ac:dyDescent="0.25">
      <c r="A123" s="77" t="s">
        <v>150</v>
      </c>
      <c r="B123" s="7"/>
      <c r="C123" s="7"/>
      <c r="D123" s="7"/>
      <c r="E123" s="18">
        <v>851</v>
      </c>
      <c r="F123" s="18" t="s">
        <v>147</v>
      </c>
      <c r="G123" s="18" t="s">
        <v>128</v>
      </c>
      <c r="H123" s="119" t="s">
        <v>328</v>
      </c>
      <c r="I123" s="67" t="s">
        <v>151</v>
      </c>
      <c r="J123" s="11">
        <f t="shared" si="53"/>
        <v>68833</v>
      </c>
    </row>
    <row r="124" spans="1:10" s="76" customFormat="1" x14ac:dyDescent="0.25">
      <c r="A124" s="77" t="s">
        <v>8</v>
      </c>
      <c r="B124" s="7"/>
      <c r="C124" s="7"/>
      <c r="D124" s="7"/>
      <c r="E124" s="18">
        <v>851</v>
      </c>
      <c r="F124" s="18" t="s">
        <v>147</v>
      </c>
      <c r="G124" s="18" t="s">
        <v>128</v>
      </c>
      <c r="H124" s="119" t="s">
        <v>328</v>
      </c>
      <c r="I124" s="67" t="s">
        <v>177</v>
      </c>
      <c r="J124" s="11">
        <f>71073-2240</f>
        <v>68833</v>
      </c>
    </row>
    <row r="125" spans="1:10" s="76" customFormat="1" x14ac:dyDescent="0.25">
      <c r="A125" s="124" t="s">
        <v>11</v>
      </c>
      <c r="B125" s="125"/>
      <c r="C125" s="125"/>
      <c r="D125" s="126"/>
      <c r="E125" s="91">
        <v>851</v>
      </c>
      <c r="F125" s="127" t="s">
        <v>147</v>
      </c>
      <c r="G125" s="127" t="s">
        <v>160</v>
      </c>
      <c r="H125" s="128" t="s">
        <v>126</v>
      </c>
      <c r="I125" s="129"/>
      <c r="J125" s="130">
        <f>J126+J129</f>
        <v>2009056</v>
      </c>
    </row>
    <row r="126" spans="1:10" ht="30" x14ac:dyDescent="0.25">
      <c r="A126" s="79" t="s">
        <v>183</v>
      </c>
      <c r="B126" s="7"/>
      <c r="C126" s="7"/>
      <c r="D126" s="48"/>
      <c r="E126" s="18">
        <v>851</v>
      </c>
      <c r="F126" s="18" t="s">
        <v>147</v>
      </c>
      <c r="G126" s="18" t="s">
        <v>160</v>
      </c>
      <c r="H126" s="18" t="s">
        <v>329</v>
      </c>
      <c r="I126" s="67"/>
      <c r="J126" s="11">
        <f t="shared" ref="J126:J127" si="54">J127</f>
        <v>1930000</v>
      </c>
    </row>
    <row r="127" spans="1:10" ht="30" x14ac:dyDescent="0.25">
      <c r="A127" s="7" t="s">
        <v>184</v>
      </c>
      <c r="B127" s="7"/>
      <c r="C127" s="7"/>
      <c r="D127" s="48"/>
      <c r="E127" s="18">
        <v>851</v>
      </c>
      <c r="F127" s="18" t="s">
        <v>147</v>
      </c>
      <c r="G127" s="18" t="s">
        <v>160</v>
      </c>
      <c r="H127" s="18" t="s">
        <v>329</v>
      </c>
      <c r="I127" s="67" t="s">
        <v>185</v>
      </c>
      <c r="J127" s="11">
        <f t="shared" si="54"/>
        <v>1930000</v>
      </c>
    </row>
    <row r="128" spans="1:10" x14ac:dyDescent="0.25">
      <c r="A128" s="7" t="s">
        <v>186</v>
      </c>
      <c r="B128" s="7"/>
      <c r="C128" s="7"/>
      <c r="D128" s="48"/>
      <c r="E128" s="18">
        <v>851</v>
      </c>
      <c r="F128" s="18" t="s">
        <v>147</v>
      </c>
      <c r="G128" s="18" t="s">
        <v>160</v>
      </c>
      <c r="H128" s="18" t="s">
        <v>329</v>
      </c>
      <c r="I128" s="67" t="s">
        <v>187</v>
      </c>
      <c r="J128" s="11">
        <v>1930000</v>
      </c>
    </row>
    <row r="129" spans="1:10" x14ac:dyDescent="0.25">
      <c r="A129" s="80" t="s">
        <v>188</v>
      </c>
      <c r="B129" s="7"/>
      <c r="C129" s="7"/>
      <c r="D129" s="48"/>
      <c r="E129" s="18">
        <v>851</v>
      </c>
      <c r="F129" s="18" t="s">
        <v>147</v>
      </c>
      <c r="G129" s="18" t="s">
        <v>160</v>
      </c>
      <c r="H129" s="18" t="s">
        <v>330</v>
      </c>
      <c r="I129" s="67"/>
      <c r="J129" s="11">
        <f t="shared" ref="J129:J130" si="55">J130</f>
        <v>79056</v>
      </c>
    </row>
    <row r="130" spans="1:10" ht="30" x14ac:dyDescent="0.25">
      <c r="A130" s="7" t="s">
        <v>137</v>
      </c>
      <c r="B130" s="7"/>
      <c r="C130" s="7"/>
      <c r="D130" s="48"/>
      <c r="E130" s="18">
        <v>851</v>
      </c>
      <c r="F130" s="18" t="s">
        <v>147</v>
      </c>
      <c r="G130" s="18" t="s">
        <v>160</v>
      </c>
      <c r="H130" s="18" t="s">
        <v>330</v>
      </c>
      <c r="I130" s="67" t="s">
        <v>138</v>
      </c>
      <c r="J130" s="11">
        <f t="shared" si="55"/>
        <v>79056</v>
      </c>
    </row>
    <row r="131" spans="1:10" ht="30" x14ac:dyDescent="0.25">
      <c r="A131" s="7" t="s">
        <v>139</v>
      </c>
      <c r="B131" s="7"/>
      <c r="C131" s="7"/>
      <c r="D131" s="48"/>
      <c r="E131" s="18">
        <v>851</v>
      </c>
      <c r="F131" s="18" t="s">
        <v>147</v>
      </c>
      <c r="G131" s="18" t="s">
        <v>160</v>
      </c>
      <c r="H131" s="18" t="s">
        <v>330</v>
      </c>
      <c r="I131" s="67" t="s">
        <v>140</v>
      </c>
      <c r="J131" s="11">
        <v>79056</v>
      </c>
    </row>
    <row r="132" spans="1:10" s="76" customFormat="1" ht="28.5" x14ac:dyDescent="0.25">
      <c r="A132" s="68" t="s">
        <v>190</v>
      </c>
      <c r="B132" s="74"/>
      <c r="C132" s="74"/>
      <c r="D132" s="85"/>
      <c r="E132" s="17">
        <v>851</v>
      </c>
      <c r="F132" s="17" t="s">
        <v>147</v>
      </c>
      <c r="G132" s="17" t="s">
        <v>147</v>
      </c>
      <c r="H132" s="119" t="s">
        <v>126</v>
      </c>
      <c r="I132" s="75"/>
      <c r="J132" s="10">
        <f>J133</f>
        <v>13831044.960000001</v>
      </c>
    </row>
    <row r="133" spans="1:10" ht="30" x14ac:dyDescent="0.25">
      <c r="A133" s="77" t="s">
        <v>191</v>
      </c>
      <c r="B133" s="7"/>
      <c r="C133" s="7"/>
      <c r="D133" s="48"/>
      <c r="E133" s="18">
        <v>851</v>
      </c>
      <c r="F133" s="18" t="s">
        <v>147</v>
      </c>
      <c r="G133" s="18" t="s">
        <v>147</v>
      </c>
      <c r="H133" s="119" t="s">
        <v>331</v>
      </c>
      <c r="I133" s="67"/>
      <c r="J133" s="11">
        <f t="shared" ref="J133:J134" si="56">J134</f>
        <v>13831044.960000001</v>
      </c>
    </row>
    <row r="134" spans="1:10" ht="30" x14ac:dyDescent="0.25">
      <c r="A134" s="77" t="s">
        <v>184</v>
      </c>
      <c r="B134" s="7"/>
      <c r="C134" s="7"/>
      <c r="D134" s="48"/>
      <c r="E134" s="18">
        <v>851</v>
      </c>
      <c r="F134" s="18" t="s">
        <v>147</v>
      </c>
      <c r="G134" s="18" t="s">
        <v>147</v>
      </c>
      <c r="H134" s="119" t="s">
        <v>331</v>
      </c>
      <c r="I134" s="67" t="s">
        <v>185</v>
      </c>
      <c r="J134" s="11">
        <f t="shared" si="56"/>
        <v>13831044.960000001</v>
      </c>
    </row>
    <row r="135" spans="1:10" x14ac:dyDescent="0.25">
      <c r="A135" s="77" t="s">
        <v>186</v>
      </c>
      <c r="B135" s="7"/>
      <c r="C135" s="7"/>
      <c r="D135" s="48"/>
      <c r="E135" s="18">
        <v>851</v>
      </c>
      <c r="F135" s="18" t="s">
        <v>147</v>
      </c>
      <c r="G135" s="18" t="s">
        <v>147</v>
      </c>
      <c r="H135" s="119" t="s">
        <v>331</v>
      </c>
      <c r="I135" s="67" t="s">
        <v>187</v>
      </c>
      <c r="J135" s="31">
        <v>13831044.960000001</v>
      </c>
    </row>
    <row r="136" spans="1:10" x14ac:dyDescent="0.25">
      <c r="A136" s="87" t="s">
        <v>192</v>
      </c>
      <c r="B136" s="70"/>
      <c r="C136" s="70"/>
      <c r="D136" s="70"/>
      <c r="E136" s="18">
        <v>851</v>
      </c>
      <c r="F136" s="71" t="s">
        <v>193</v>
      </c>
      <c r="G136" s="71"/>
      <c r="H136" s="119" t="s">
        <v>126</v>
      </c>
      <c r="I136" s="71"/>
      <c r="J136" s="72">
        <f t="shared" ref="J136" si="57">J137</f>
        <v>13156800</v>
      </c>
    </row>
    <row r="137" spans="1:10" s="76" customFormat="1" ht="14.25" x14ac:dyDescent="0.25">
      <c r="A137" s="68" t="s">
        <v>14</v>
      </c>
      <c r="B137" s="74"/>
      <c r="C137" s="74"/>
      <c r="D137" s="74"/>
      <c r="E137" s="17">
        <v>851</v>
      </c>
      <c r="F137" s="75" t="s">
        <v>193</v>
      </c>
      <c r="G137" s="17" t="s">
        <v>161</v>
      </c>
      <c r="H137" s="135" t="s">
        <v>126</v>
      </c>
      <c r="I137" s="75"/>
      <c r="J137" s="101">
        <f>J138+J141+J144+J147+J150</f>
        <v>13156800</v>
      </c>
    </row>
    <row r="138" spans="1:10" s="76" customFormat="1" x14ac:dyDescent="0.25">
      <c r="A138" s="2" t="s">
        <v>332</v>
      </c>
      <c r="B138" s="7"/>
      <c r="C138" s="7"/>
      <c r="D138" s="7"/>
      <c r="E138" s="18">
        <v>851</v>
      </c>
      <c r="F138" s="18" t="s">
        <v>193</v>
      </c>
      <c r="G138" s="18" t="s">
        <v>161</v>
      </c>
      <c r="H138" s="119" t="s">
        <v>333</v>
      </c>
      <c r="I138" s="67"/>
      <c r="J138" s="31">
        <f t="shared" ref="J138:J139" si="58">J139</f>
        <v>5742330</v>
      </c>
    </row>
    <row r="139" spans="1:10" s="76" customFormat="1" ht="30" x14ac:dyDescent="0.25">
      <c r="A139" s="7" t="s">
        <v>157</v>
      </c>
      <c r="B139" s="7"/>
      <c r="C139" s="7"/>
      <c r="D139" s="7"/>
      <c r="E139" s="18">
        <v>851</v>
      </c>
      <c r="F139" s="67" t="s">
        <v>193</v>
      </c>
      <c r="G139" s="18" t="s">
        <v>161</v>
      </c>
      <c r="H139" s="119" t="s">
        <v>333</v>
      </c>
      <c r="I139" s="67" t="s">
        <v>195</v>
      </c>
      <c r="J139" s="31">
        <f t="shared" si="58"/>
        <v>5742330</v>
      </c>
    </row>
    <row r="140" spans="1:10" s="76" customFormat="1" x14ac:dyDescent="0.25">
      <c r="A140" s="7" t="s">
        <v>158</v>
      </c>
      <c r="B140" s="7"/>
      <c r="C140" s="7"/>
      <c r="D140" s="7"/>
      <c r="E140" s="132">
        <v>851</v>
      </c>
      <c r="F140" s="134" t="s">
        <v>193</v>
      </c>
      <c r="G140" s="67" t="s">
        <v>161</v>
      </c>
      <c r="H140" s="119" t="s">
        <v>333</v>
      </c>
      <c r="I140" s="67" t="s">
        <v>196</v>
      </c>
      <c r="J140" s="31">
        <v>5742330</v>
      </c>
    </row>
    <row r="141" spans="1:10" x14ac:dyDescent="0.25">
      <c r="A141" s="77" t="s">
        <v>194</v>
      </c>
      <c r="B141" s="7"/>
      <c r="C141" s="7"/>
      <c r="D141" s="7"/>
      <c r="E141" s="18">
        <v>851</v>
      </c>
      <c r="F141" s="18" t="s">
        <v>193</v>
      </c>
      <c r="G141" s="18" t="s">
        <v>161</v>
      </c>
      <c r="H141" s="119" t="s">
        <v>334</v>
      </c>
      <c r="I141" s="67"/>
      <c r="J141" s="31">
        <f t="shared" ref="J141:J142" si="59">J142</f>
        <v>7198170</v>
      </c>
    </row>
    <row r="142" spans="1:10" ht="30" x14ac:dyDescent="0.25">
      <c r="A142" s="77" t="s">
        <v>157</v>
      </c>
      <c r="B142" s="7"/>
      <c r="C142" s="7"/>
      <c r="D142" s="7"/>
      <c r="E142" s="18">
        <v>851</v>
      </c>
      <c r="F142" s="67" t="s">
        <v>193</v>
      </c>
      <c r="G142" s="18" t="s">
        <v>161</v>
      </c>
      <c r="H142" s="119" t="s">
        <v>334</v>
      </c>
      <c r="I142" s="67" t="s">
        <v>195</v>
      </c>
      <c r="J142" s="31">
        <f t="shared" si="59"/>
        <v>7198170</v>
      </c>
    </row>
    <row r="143" spans="1:10" x14ac:dyDescent="0.25">
      <c r="A143" s="77" t="s">
        <v>158</v>
      </c>
      <c r="B143" s="7"/>
      <c r="C143" s="7"/>
      <c r="D143" s="7"/>
      <c r="E143" s="18">
        <v>851</v>
      </c>
      <c r="F143" s="67" t="s">
        <v>193</v>
      </c>
      <c r="G143" s="67" t="s">
        <v>161</v>
      </c>
      <c r="H143" s="119" t="s">
        <v>334</v>
      </c>
      <c r="I143" s="67" t="s">
        <v>196</v>
      </c>
      <c r="J143" s="31">
        <v>7198170</v>
      </c>
    </row>
    <row r="144" spans="1:10" x14ac:dyDescent="0.25">
      <c r="A144" s="77" t="s">
        <v>197</v>
      </c>
      <c r="B144" s="7"/>
      <c r="C144" s="7"/>
      <c r="D144" s="7"/>
      <c r="E144" s="18">
        <v>851</v>
      </c>
      <c r="F144" s="67" t="s">
        <v>193</v>
      </c>
      <c r="G144" s="67" t="s">
        <v>161</v>
      </c>
      <c r="H144" s="119" t="s">
        <v>335</v>
      </c>
      <c r="I144" s="67"/>
      <c r="J144" s="31">
        <f t="shared" ref="J144:J145" si="60">J145</f>
        <v>56300</v>
      </c>
    </row>
    <row r="145" spans="1:10" ht="30" x14ac:dyDescent="0.25">
      <c r="A145" s="77" t="s">
        <v>157</v>
      </c>
      <c r="B145" s="7"/>
      <c r="C145" s="7"/>
      <c r="D145" s="7"/>
      <c r="E145" s="18">
        <v>851</v>
      </c>
      <c r="F145" s="67" t="s">
        <v>193</v>
      </c>
      <c r="G145" s="67" t="s">
        <v>161</v>
      </c>
      <c r="H145" s="119" t="s">
        <v>335</v>
      </c>
      <c r="I145" s="67" t="s">
        <v>195</v>
      </c>
      <c r="J145" s="31">
        <f t="shared" si="60"/>
        <v>56300</v>
      </c>
    </row>
    <row r="146" spans="1:10" x14ac:dyDescent="0.25">
      <c r="A146" s="88" t="s">
        <v>158</v>
      </c>
      <c r="B146" s="89"/>
      <c r="C146" s="89"/>
      <c r="D146" s="89"/>
      <c r="E146" s="91">
        <v>851</v>
      </c>
      <c r="F146" s="90" t="s">
        <v>193</v>
      </c>
      <c r="G146" s="91" t="s">
        <v>161</v>
      </c>
      <c r="H146" s="119" t="s">
        <v>335</v>
      </c>
      <c r="I146" s="90" t="s">
        <v>196</v>
      </c>
      <c r="J146" s="31">
        <v>56300</v>
      </c>
    </row>
    <row r="147" spans="1:10" ht="30" x14ac:dyDescent="0.25">
      <c r="A147" s="88" t="s">
        <v>231</v>
      </c>
      <c r="B147" s="89"/>
      <c r="C147" s="89"/>
      <c r="D147" s="89"/>
      <c r="E147" s="18">
        <v>851</v>
      </c>
      <c r="F147" s="67" t="s">
        <v>193</v>
      </c>
      <c r="G147" s="67" t="s">
        <v>161</v>
      </c>
      <c r="H147" s="119" t="s">
        <v>336</v>
      </c>
      <c r="I147" s="67"/>
      <c r="J147" s="31">
        <f t="shared" ref="J147:J148" si="61">J148</f>
        <v>4000</v>
      </c>
    </row>
    <row r="148" spans="1:10" ht="30" x14ac:dyDescent="0.25">
      <c r="A148" s="77" t="s">
        <v>157</v>
      </c>
      <c r="B148" s="89"/>
      <c r="C148" s="89"/>
      <c r="D148" s="89"/>
      <c r="E148" s="18">
        <v>851</v>
      </c>
      <c r="F148" s="67" t="s">
        <v>193</v>
      </c>
      <c r="G148" s="67" t="s">
        <v>161</v>
      </c>
      <c r="H148" s="119" t="s">
        <v>336</v>
      </c>
      <c r="I148" s="67" t="s">
        <v>195</v>
      </c>
      <c r="J148" s="31">
        <f t="shared" si="61"/>
        <v>4000</v>
      </c>
    </row>
    <row r="149" spans="1:10" x14ac:dyDescent="0.25">
      <c r="A149" s="88" t="s">
        <v>158</v>
      </c>
      <c r="B149" s="89"/>
      <c r="C149" s="89"/>
      <c r="D149" s="89"/>
      <c r="E149" s="91">
        <v>851</v>
      </c>
      <c r="F149" s="90" t="s">
        <v>193</v>
      </c>
      <c r="G149" s="91" t="s">
        <v>161</v>
      </c>
      <c r="H149" s="119" t="s">
        <v>336</v>
      </c>
      <c r="I149" s="90" t="s">
        <v>196</v>
      </c>
      <c r="J149" s="31">
        <v>4000</v>
      </c>
    </row>
    <row r="150" spans="1:10" ht="90" x14ac:dyDescent="0.25">
      <c r="A150" s="77" t="s">
        <v>198</v>
      </c>
      <c r="B150" s="74"/>
      <c r="C150" s="74"/>
      <c r="D150" s="74"/>
      <c r="E150" s="18">
        <v>851</v>
      </c>
      <c r="F150" s="67" t="s">
        <v>193</v>
      </c>
      <c r="G150" s="67" t="s">
        <v>161</v>
      </c>
      <c r="H150" s="119" t="s">
        <v>337</v>
      </c>
      <c r="I150" s="67"/>
      <c r="J150" s="31">
        <f t="shared" ref="J150:J151" si="62">J151</f>
        <v>156000</v>
      </c>
    </row>
    <row r="151" spans="1:10" ht="30" x14ac:dyDescent="0.25">
      <c r="A151" s="77" t="s">
        <v>157</v>
      </c>
      <c r="B151" s="74"/>
      <c r="C151" s="74"/>
      <c r="D151" s="74"/>
      <c r="E151" s="18">
        <v>851</v>
      </c>
      <c r="F151" s="67" t="s">
        <v>193</v>
      </c>
      <c r="G151" s="67" t="s">
        <v>161</v>
      </c>
      <c r="H151" s="119" t="s">
        <v>337</v>
      </c>
      <c r="I151" s="67" t="s">
        <v>195</v>
      </c>
      <c r="J151" s="31">
        <f t="shared" si="62"/>
        <v>156000</v>
      </c>
    </row>
    <row r="152" spans="1:10" x14ac:dyDescent="0.25">
      <c r="A152" s="77" t="s">
        <v>158</v>
      </c>
      <c r="B152" s="74"/>
      <c r="C152" s="74"/>
      <c r="D152" s="74"/>
      <c r="E152" s="91">
        <v>851</v>
      </c>
      <c r="F152" s="67" t="s">
        <v>193</v>
      </c>
      <c r="G152" s="67" t="s">
        <v>161</v>
      </c>
      <c r="H152" s="119" t="s">
        <v>337</v>
      </c>
      <c r="I152" s="67" t="s">
        <v>196</v>
      </c>
      <c r="J152" s="31">
        <v>156000</v>
      </c>
    </row>
    <row r="153" spans="1:10" x14ac:dyDescent="0.25">
      <c r="A153" s="68" t="s">
        <v>199</v>
      </c>
      <c r="B153" s="70"/>
      <c r="C153" s="70"/>
      <c r="D153" s="70"/>
      <c r="E153" s="18">
        <v>851</v>
      </c>
      <c r="F153" s="71" t="s">
        <v>171</v>
      </c>
      <c r="G153" s="71"/>
      <c r="H153" s="119" t="s">
        <v>126</v>
      </c>
      <c r="I153" s="71"/>
      <c r="J153" s="72">
        <f>J154+J186</f>
        <v>25904354</v>
      </c>
    </row>
    <row r="154" spans="1:10" s="139" customFormat="1" x14ac:dyDescent="0.25">
      <c r="A154" s="68" t="s">
        <v>15</v>
      </c>
      <c r="B154" s="74"/>
      <c r="C154" s="74"/>
      <c r="D154" s="74"/>
      <c r="E154" s="18">
        <v>851</v>
      </c>
      <c r="F154" s="75" t="s">
        <v>171</v>
      </c>
      <c r="G154" s="75" t="s">
        <v>128</v>
      </c>
      <c r="H154" s="119" t="s">
        <v>126</v>
      </c>
      <c r="I154" s="75"/>
      <c r="J154" s="10">
        <f>J161+J164+J183+J175+J158+J167+J180+J155</f>
        <v>25899354</v>
      </c>
    </row>
    <row r="155" spans="1:10" x14ac:dyDescent="0.25">
      <c r="A155" s="80" t="s">
        <v>332</v>
      </c>
      <c r="B155" s="7"/>
      <c r="C155" s="7"/>
      <c r="D155" s="7"/>
      <c r="E155" s="18">
        <v>851</v>
      </c>
      <c r="F155" s="67" t="s">
        <v>171</v>
      </c>
      <c r="G155" s="67" t="s">
        <v>128</v>
      </c>
      <c r="H155" s="18" t="s">
        <v>338</v>
      </c>
      <c r="I155" s="67"/>
      <c r="J155" s="11">
        <f t="shared" ref="J155:J156" si="63">J156</f>
        <v>107458</v>
      </c>
    </row>
    <row r="156" spans="1:10" ht="30" x14ac:dyDescent="0.25">
      <c r="A156" s="7" t="s">
        <v>157</v>
      </c>
      <c r="B156" s="7"/>
      <c r="C156" s="7"/>
      <c r="D156" s="7"/>
      <c r="E156" s="18">
        <v>851</v>
      </c>
      <c r="F156" s="67" t="s">
        <v>171</v>
      </c>
      <c r="G156" s="67" t="s">
        <v>128</v>
      </c>
      <c r="H156" s="18" t="s">
        <v>338</v>
      </c>
      <c r="I156" s="67" t="s">
        <v>195</v>
      </c>
      <c r="J156" s="11">
        <f t="shared" si="63"/>
        <v>107458</v>
      </c>
    </row>
    <row r="157" spans="1:10" x14ac:dyDescent="0.25">
      <c r="A157" s="7" t="s">
        <v>207</v>
      </c>
      <c r="B157" s="7"/>
      <c r="C157" s="7"/>
      <c r="D157" s="7"/>
      <c r="E157" s="18">
        <v>851</v>
      </c>
      <c r="F157" s="67" t="s">
        <v>171</v>
      </c>
      <c r="G157" s="67" t="s">
        <v>128</v>
      </c>
      <c r="H157" s="18" t="s">
        <v>338</v>
      </c>
      <c r="I157" s="67" t="s">
        <v>196</v>
      </c>
      <c r="J157" s="11">
        <v>107458</v>
      </c>
    </row>
    <row r="158" spans="1:10" ht="75" x14ac:dyDescent="0.25">
      <c r="A158" s="77" t="s">
        <v>200</v>
      </c>
      <c r="B158" s="7"/>
      <c r="C158" s="7"/>
      <c r="D158" s="7"/>
      <c r="E158" s="18">
        <v>851</v>
      </c>
      <c r="F158" s="67" t="s">
        <v>171</v>
      </c>
      <c r="G158" s="67" t="s">
        <v>128</v>
      </c>
      <c r="H158" s="119" t="s">
        <v>339</v>
      </c>
      <c r="I158" s="67"/>
      <c r="J158" s="11">
        <f t="shared" ref="J158:J159" si="64">J159</f>
        <v>122400</v>
      </c>
    </row>
    <row r="159" spans="1:10" ht="30" x14ac:dyDescent="0.25">
      <c r="A159" s="77" t="s">
        <v>157</v>
      </c>
      <c r="B159" s="7"/>
      <c r="C159" s="7"/>
      <c r="D159" s="7"/>
      <c r="E159" s="18">
        <v>851</v>
      </c>
      <c r="F159" s="67" t="s">
        <v>171</v>
      </c>
      <c r="G159" s="67" t="s">
        <v>128</v>
      </c>
      <c r="H159" s="119" t="s">
        <v>339</v>
      </c>
      <c r="I159" s="67" t="s">
        <v>195</v>
      </c>
      <c r="J159" s="11">
        <f t="shared" si="64"/>
        <v>122400</v>
      </c>
    </row>
    <row r="160" spans="1:10" x14ac:dyDescent="0.25">
      <c r="A160" s="77" t="s">
        <v>158</v>
      </c>
      <c r="B160" s="7"/>
      <c r="C160" s="7"/>
      <c r="D160" s="7"/>
      <c r="E160" s="18">
        <v>851</v>
      </c>
      <c r="F160" s="67" t="s">
        <v>171</v>
      </c>
      <c r="G160" s="67" t="s">
        <v>128</v>
      </c>
      <c r="H160" s="119" t="s">
        <v>339</v>
      </c>
      <c r="I160" s="67" t="s">
        <v>196</v>
      </c>
      <c r="J160" s="11">
        <v>122400</v>
      </c>
    </row>
    <row r="161" spans="1:10" x14ac:dyDescent="0.25">
      <c r="A161" s="77" t="s">
        <v>201</v>
      </c>
      <c r="B161" s="7"/>
      <c r="C161" s="7"/>
      <c r="D161" s="7"/>
      <c r="E161" s="18">
        <v>851</v>
      </c>
      <c r="F161" s="67" t="s">
        <v>171</v>
      </c>
      <c r="G161" s="67" t="s">
        <v>128</v>
      </c>
      <c r="H161" s="119" t="s">
        <v>340</v>
      </c>
      <c r="I161" s="67"/>
      <c r="J161" s="11">
        <f t="shared" ref="J161:J162" si="65">J162</f>
        <v>10910260</v>
      </c>
    </row>
    <row r="162" spans="1:10" ht="30" x14ac:dyDescent="0.25">
      <c r="A162" s="77" t="s">
        <v>157</v>
      </c>
      <c r="B162" s="74"/>
      <c r="C162" s="74"/>
      <c r="D162" s="74"/>
      <c r="E162" s="18">
        <v>851</v>
      </c>
      <c r="F162" s="67" t="s">
        <v>171</v>
      </c>
      <c r="G162" s="67" t="s">
        <v>128</v>
      </c>
      <c r="H162" s="119" t="s">
        <v>340</v>
      </c>
      <c r="I162" s="67" t="s">
        <v>195</v>
      </c>
      <c r="J162" s="11">
        <f t="shared" si="65"/>
        <v>10910260</v>
      </c>
    </row>
    <row r="163" spans="1:10" x14ac:dyDescent="0.25">
      <c r="A163" s="77" t="s">
        <v>158</v>
      </c>
      <c r="B163" s="74"/>
      <c r="C163" s="74"/>
      <c r="D163" s="74"/>
      <c r="E163" s="18">
        <v>851</v>
      </c>
      <c r="F163" s="67" t="s">
        <v>171</v>
      </c>
      <c r="G163" s="67" t="s">
        <v>128</v>
      </c>
      <c r="H163" s="119" t="s">
        <v>340</v>
      </c>
      <c r="I163" s="67" t="s">
        <v>196</v>
      </c>
      <c r="J163" s="11">
        <v>10910260</v>
      </c>
    </row>
    <row r="164" spans="1:10" x14ac:dyDescent="0.25">
      <c r="A164" s="77" t="s">
        <v>202</v>
      </c>
      <c r="B164" s="7"/>
      <c r="C164" s="7"/>
      <c r="D164" s="7"/>
      <c r="E164" s="18">
        <v>851</v>
      </c>
      <c r="F164" s="67" t="s">
        <v>171</v>
      </c>
      <c r="G164" s="67" t="s">
        <v>128</v>
      </c>
      <c r="H164" s="119" t="s">
        <v>341</v>
      </c>
      <c r="I164" s="67"/>
      <c r="J164" s="11">
        <f t="shared" ref="J164:J165" si="66">J165</f>
        <v>7920176</v>
      </c>
    </row>
    <row r="165" spans="1:10" ht="30" x14ac:dyDescent="0.25">
      <c r="A165" s="77" t="s">
        <v>157</v>
      </c>
      <c r="B165" s="7"/>
      <c r="C165" s="7"/>
      <c r="D165" s="7"/>
      <c r="E165" s="18">
        <v>851</v>
      </c>
      <c r="F165" s="67" t="s">
        <v>171</v>
      </c>
      <c r="G165" s="67" t="s">
        <v>128</v>
      </c>
      <c r="H165" s="119" t="s">
        <v>341</v>
      </c>
      <c r="I165" s="67">
        <v>600</v>
      </c>
      <c r="J165" s="11">
        <f t="shared" si="66"/>
        <v>7920176</v>
      </c>
    </row>
    <row r="166" spans="1:10" x14ac:dyDescent="0.25">
      <c r="A166" s="77" t="s">
        <v>158</v>
      </c>
      <c r="B166" s="7"/>
      <c r="C166" s="7"/>
      <c r="D166" s="7"/>
      <c r="E166" s="18">
        <v>851</v>
      </c>
      <c r="F166" s="67" t="s">
        <v>171</v>
      </c>
      <c r="G166" s="67" t="s">
        <v>128</v>
      </c>
      <c r="H166" s="119" t="s">
        <v>341</v>
      </c>
      <c r="I166" s="67" t="s">
        <v>196</v>
      </c>
      <c r="J166" s="11">
        <v>7920176</v>
      </c>
    </row>
    <row r="167" spans="1:10" x14ac:dyDescent="0.25">
      <c r="A167" s="77" t="s">
        <v>203</v>
      </c>
      <c r="B167" s="7"/>
      <c r="C167" s="7"/>
      <c r="D167" s="7"/>
      <c r="E167" s="18">
        <v>851</v>
      </c>
      <c r="F167" s="67" t="s">
        <v>171</v>
      </c>
      <c r="G167" s="67" t="s">
        <v>128</v>
      </c>
      <c r="H167" s="119" t="s">
        <v>342</v>
      </c>
      <c r="I167" s="67"/>
      <c r="J167" s="11">
        <f t="shared" ref="J167" si="67">J168+J170</f>
        <v>941190</v>
      </c>
    </row>
    <row r="168" spans="1:10" ht="30" x14ac:dyDescent="0.25">
      <c r="A168" s="77" t="s">
        <v>137</v>
      </c>
      <c r="B168" s="2"/>
      <c r="C168" s="2"/>
      <c r="D168" s="2"/>
      <c r="E168" s="18">
        <v>851</v>
      </c>
      <c r="F168" s="67" t="s">
        <v>171</v>
      </c>
      <c r="G168" s="67" t="s">
        <v>128</v>
      </c>
      <c r="H168" s="119" t="s">
        <v>342</v>
      </c>
      <c r="I168" s="67" t="s">
        <v>138</v>
      </c>
      <c r="J168" s="11">
        <f t="shared" ref="J168" si="68">J169</f>
        <v>145000</v>
      </c>
    </row>
    <row r="169" spans="1:10" ht="30" x14ac:dyDescent="0.25">
      <c r="A169" s="77" t="s">
        <v>139</v>
      </c>
      <c r="B169" s="7"/>
      <c r="C169" s="7"/>
      <c r="D169" s="7"/>
      <c r="E169" s="18">
        <v>851</v>
      </c>
      <c r="F169" s="67" t="s">
        <v>171</v>
      </c>
      <c r="G169" s="67" t="s">
        <v>128</v>
      </c>
      <c r="H169" s="119" t="s">
        <v>342</v>
      </c>
      <c r="I169" s="67" t="s">
        <v>140</v>
      </c>
      <c r="J169" s="11">
        <v>145000</v>
      </c>
    </row>
    <row r="170" spans="1:10" ht="30" x14ac:dyDescent="0.25">
      <c r="A170" s="77" t="s">
        <v>157</v>
      </c>
      <c r="B170" s="7"/>
      <c r="C170" s="7"/>
      <c r="D170" s="7"/>
      <c r="E170" s="18">
        <v>851</v>
      </c>
      <c r="F170" s="67" t="s">
        <v>171</v>
      </c>
      <c r="G170" s="67" t="s">
        <v>128</v>
      </c>
      <c r="H170" s="119" t="s">
        <v>342</v>
      </c>
      <c r="I170" s="67" t="s">
        <v>195</v>
      </c>
      <c r="J170" s="11">
        <f t="shared" ref="J170" si="69">J171</f>
        <v>796190</v>
      </c>
    </row>
    <row r="171" spans="1:10" x14ac:dyDescent="0.25">
      <c r="A171" s="77" t="s">
        <v>158</v>
      </c>
      <c r="B171" s="7"/>
      <c r="C171" s="7"/>
      <c r="D171" s="7"/>
      <c r="E171" s="18">
        <v>851</v>
      </c>
      <c r="F171" s="67" t="s">
        <v>171</v>
      </c>
      <c r="G171" s="67" t="s">
        <v>128</v>
      </c>
      <c r="H171" s="119" t="s">
        <v>342</v>
      </c>
      <c r="I171" s="67" t="s">
        <v>196</v>
      </c>
      <c r="J171" s="11">
        <v>796190</v>
      </c>
    </row>
    <row r="172" spans="1:10" ht="30" x14ac:dyDescent="0.25">
      <c r="A172" s="77" t="s">
        <v>231</v>
      </c>
      <c r="B172" s="7"/>
      <c r="C172" s="7"/>
      <c r="D172" s="7"/>
      <c r="E172" s="18">
        <v>851</v>
      </c>
      <c r="F172" s="67" t="s">
        <v>171</v>
      </c>
      <c r="G172" s="67" t="s">
        <v>128</v>
      </c>
      <c r="H172" s="119" t="s">
        <v>343</v>
      </c>
      <c r="I172" s="67"/>
      <c r="J172" s="11">
        <f t="shared" ref="J172:J173" si="70">J173</f>
        <v>70000</v>
      </c>
    </row>
    <row r="173" spans="1:10" ht="30" x14ac:dyDescent="0.25">
      <c r="A173" s="77" t="s">
        <v>157</v>
      </c>
      <c r="B173" s="7"/>
      <c r="C173" s="7"/>
      <c r="D173" s="7"/>
      <c r="E173" s="18">
        <v>851</v>
      </c>
      <c r="F173" s="67" t="s">
        <v>171</v>
      </c>
      <c r="G173" s="67" t="s">
        <v>128</v>
      </c>
      <c r="H173" s="119" t="s">
        <v>343</v>
      </c>
      <c r="I173" s="67" t="s">
        <v>195</v>
      </c>
      <c r="J173" s="11">
        <f t="shared" si="70"/>
        <v>70000</v>
      </c>
    </row>
    <row r="174" spans="1:10" x14ac:dyDescent="0.25">
      <c r="A174" s="77" t="s">
        <v>158</v>
      </c>
      <c r="B174" s="7"/>
      <c r="C174" s="7"/>
      <c r="D174" s="7"/>
      <c r="E174" s="18">
        <v>851</v>
      </c>
      <c r="F174" s="67" t="s">
        <v>171</v>
      </c>
      <c r="G174" s="67" t="s">
        <v>128</v>
      </c>
      <c r="H174" s="119" t="s">
        <v>343</v>
      </c>
      <c r="I174" s="67" t="s">
        <v>196</v>
      </c>
      <c r="J174" s="11">
        <v>70000</v>
      </c>
    </row>
    <row r="175" spans="1:10" ht="75" x14ac:dyDescent="0.25">
      <c r="A175" s="77" t="s">
        <v>205</v>
      </c>
      <c r="B175" s="7"/>
      <c r="C175" s="7"/>
      <c r="D175" s="7"/>
      <c r="E175" s="18">
        <v>851</v>
      </c>
      <c r="F175" s="67" t="s">
        <v>171</v>
      </c>
      <c r="G175" s="67" t="s">
        <v>128</v>
      </c>
      <c r="H175" s="119" t="s">
        <v>344</v>
      </c>
      <c r="I175" s="67"/>
      <c r="J175" s="11">
        <f t="shared" ref="J175" si="71">J176+J178</f>
        <v>5600000</v>
      </c>
    </row>
    <row r="176" spans="1:10" ht="30" x14ac:dyDescent="0.25">
      <c r="A176" s="77" t="s">
        <v>137</v>
      </c>
      <c r="B176" s="7"/>
      <c r="C176" s="7"/>
      <c r="D176" s="7"/>
      <c r="E176" s="18">
        <v>851</v>
      </c>
      <c r="F176" s="67" t="s">
        <v>171</v>
      </c>
      <c r="G176" s="67" t="s">
        <v>128</v>
      </c>
      <c r="H176" s="119" t="s">
        <v>344</v>
      </c>
      <c r="I176" s="67">
        <v>200</v>
      </c>
      <c r="J176" s="11">
        <f t="shared" ref="J176" si="72">J177</f>
        <v>375000</v>
      </c>
    </row>
    <row r="177" spans="1:10" ht="30" x14ac:dyDescent="0.25">
      <c r="A177" s="77" t="s">
        <v>139</v>
      </c>
      <c r="B177" s="7"/>
      <c r="C177" s="7"/>
      <c r="D177" s="7"/>
      <c r="E177" s="18">
        <v>851</v>
      </c>
      <c r="F177" s="67" t="s">
        <v>171</v>
      </c>
      <c r="G177" s="67" t="s">
        <v>128</v>
      </c>
      <c r="H177" s="119" t="s">
        <v>344</v>
      </c>
      <c r="I177" s="67">
        <v>240</v>
      </c>
      <c r="J177" s="11">
        <v>375000</v>
      </c>
    </row>
    <row r="178" spans="1:10" ht="30" x14ac:dyDescent="0.25">
      <c r="A178" s="77" t="s">
        <v>157</v>
      </c>
      <c r="B178" s="7"/>
      <c r="C178" s="7"/>
      <c r="D178" s="7"/>
      <c r="E178" s="18">
        <v>851</v>
      </c>
      <c r="F178" s="67" t="s">
        <v>171</v>
      </c>
      <c r="G178" s="67" t="s">
        <v>128</v>
      </c>
      <c r="H178" s="119" t="s">
        <v>344</v>
      </c>
      <c r="I178" s="67">
        <v>600</v>
      </c>
      <c r="J178" s="11">
        <f t="shared" ref="J178" si="73">J179</f>
        <v>5225000</v>
      </c>
    </row>
    <row r="179" spans="1:10" x14ac:dyDescent="0.25">
      <c r="A179" s="77" t="s">
        <v>158</v>
      </c>
      <c r="B179" s="7"/>
      <c r="C179" s="7"/>
      <c r="D179" s="7"/>
      <c r="E179" s="18">
        <v>851</v>
      </c>
      <c r="F179" s="67" t="s">
        <v>171</v>
      </c>
      <c r="G179" s="67" t="s">
        <v>128</v>
      </c>
      <c r="H179" s="119" t="s">
        <v>344</v>
      </c>
      <c r="I179" s="67" t="s">
        <v>196</v>
      </c>
      <c r="J179" s="11">
        <v>5225000</v>
      </c>
    </row>
    <row r="180" spans="1:10" x14ac:dyDescent="0.25">
      <c r="A180" s="80" t="s">
        <v>206</v>
      </c>
      <c r="B180" s="7"/>
      <c r="C180" s="7"/>
      <c r="D180" s="7"/>
      <c r="E180" s="18">
        <v>851</v>
      </c>
      <c r="F180" s="67" t="s">
        <v>171</v>
      </c>
      <c r="G180" s="67" t="s">
        <v>128</v>
      </c>
      <c r="H180" s="18" t="s">
        <v>345</v>
      </c>
      <c r="I180" s="67"/>
      <c r="J180" s="11">
        <f t="shared" ref="J180:J181" si="74">J181</f>
        <v>88667</v>
      </c>
    </row>
    <row r="181" spans="1:10" ht="30" x14ac:dyDescent="0.25">
      <c r="A181" s="7" t="s">
        <v>157</v>
      </c>
      <c r="B181" s="7"/>
      <c r="C181" s="7"/>
      <c r="D181" s="7"/>
      <c r="E181" s="18">
        <v>851</v>
      </c>
      <c r="F181" s="67" t="s">
        <v>171</v>
      </c>
      <c r="G181" s="67" t="s">
        <v>128</v>
      </c>
      <c r="H181" s="18" t="s">
        <v>345</v>
      </c>
      <c r="I181" s="67" t="s">
        <v>195</v>
      </c>
      <c r="J181" s="11">
        <f t="shared" si="74"/>
        <v>88667</v>
      </c>
    </row>
    <row r="182" spans="1:10" x14ac:dyDescent="0.25">
      <c r="A182" s="7" t="s">
        <v>207</v>
      </c>
      <c r="B182" s="7"/>
      <c r="C182" s="7"/>
      <c r="D182" s="7"/>
      <c r="E182" s="18">
        <v>851</v>
      </c>
      <c r="F182" s="67" t="s">
        <v>171</v>
      </c>
      <c r="G182" s="67" t="s">
        <v>128</v>
      </c>
      <c r="H182" s="18" t="s">
        <v>345</v>
      </c>
      <c r="I182" s="67" t="s">
        <v>196</v>
      </c>
      <c r="J182" s="11">
        <v>88667</v>
      </c>
    </row>
    <row r="183" spans="1:10" ht="30" x14ac:dyDescent="0.25">
      <c r="A183" s="80" t="s">
        <v>204</v>
      </c>
      <c r="B183" s="7"/>
      <c r="C183" s="7"/>
      <c r="D183" s="7"/>
      <c r="E183" s="18">
        <v>851</v>
      </c>
      <c r="F183" s="67" t="s">
        <v>171</v>
      </c>
      <c r="G183" s="67" t="s">
        <v>128</v>
      </c>
      <c r="H183" s="18" t="s">
        <v>346</v>
      </c>
      <c r="I183" s="67"/>
      <c r="J183" s="11">
        <f t="shared" ref="J183:J184" si="75">J184</f>
        <v>209203</v>
      </c>
    </row>
    <row r="184" spans="1:10" ht="30" x14ac:dyDescent="0.25">
      <c r="A184" s="7" t="s">
        <v>137</v>
      </c>
      <c r="B184" s="7"/>
      <c r="C184" s="7"/>
      <c r="D184" s="7"/>
      <c r="E184" s="18">
        <v>851</v>
      </c>
      <c r="F184" s="67" t="s">
        <v>171</v>
      </c>
      <c r="G184" s="67" t="s">
        <v>128</v>
      </c>
      <c r="H184" s="18" t="s">
        <v>346</v>
      </c>
      <c r="I184" s="67" t="s">
        <v>138</v>
      </c>
      <c r="J184" s="11">
        <f t="shared" si="75"/>
        <v>209203</v>
      </c>
    </row>
    <row r="185" spans="1:10" ht="30" x14ac:dyDescent="0.25">
      <c r="A185" s="7" t="s">
        <v>139</v>
      </c>
      <c r="B185" s="7"/>
      <c r="C185" s="7"/>
      <c r="D185" s="7"/>
      <c r="E185" s="18">
        <v>851</v>
      </c>
      <c r="F185" s="67" t="s">
        <v>171</v>
      </c>
      <c r="G185" s="67" t="s">
        <v>128</v>
      </c>
      <c r="H185" s="18" t="s">
        <v>346</v>
      </c>
      <c r="I185" s="67" t="s">
        <v>140</v>
      </c>
      <c r="J185" s="11">
        <v>209203</v>
      </c>
    </row>
    <row r="186" spans="1:10" x14ac:dyDescent="0.25">
      <c r="A186" s="92" t="s">
        <v>16</v>
      </c>
      <c r="B186" s="74"/>
      <c r="C186" s="74"/>
      <c r="D186" s="74"/>
      <c r="E186" s="18">
        <v>851</v>
      </c>
      <c r="F186" s="75" t="s">
        <v>171</v>
      </c>
      <c r="G186" s="75" t="s">
        <v>129</v>
      </c>
      <c r="H186" s="119" t="s">
        <v>126</v>
      </c>
      <c r="I186" s="75"/>
      <c r="J186" s="24">
        <f t="shared" ref="J186:J188" si="76">J187</f>
        <v>5000</v>
      </c>
    </row>
    <row r="187" spans="1:10" ht="30" x14ac:dyDescent="0.25">
      <c r="A187" s="79" t="s">
        <v>208</v>
      </c>
      <c r="B187" s="7"/>
      <c r="C187" s="7"/>
      <c r="D187" s="7"/>
      <c r="E187" s="18">
        <v>851</v>
      </c>
      <c r="F187" s="67" t="s">
        <v>171</v>
      </c>
      <c r="G187" s="67" t="s">
        <v>129</v>
      </c>
      <c r="H187" s="119" t="s">
        <v>347</v>
      </c>
      <c r="I187" s="67"/>
      <c r="J187" s="11">
        <f t="shared" si="76"/>
        <v>5000</v>
      </c>
    </row>
    <row r="188" spans="1:10" ht="30" x14ac:dyDescent="0.25">
      <c r="A188" s="7" t="s">
        <v>137</v>
      </c>
      <c r="B188" s="2"/>
      <c r="C188" s="2"/>
      <c r="D188" s="2"/>
      <c r="E188" s="18">
        <v>851</v>
      </c>
      <c r="F188" s="67" t="s">
        <v>171</v>
      </c>
      <c r="G188" s="67" t="s">
        <v>129</v>
      </c>
      <c r="H188" s="119" t="s">
        <v>347</v>
      </c>
      <c r="I188" s="67" t="s">
        <v>138</v>
      </c>
      <c r="J188" s="11">
        <f t="shared" si="76"/>
        <v>5000</v>
      </c>
    </row>
    <row r="189" spans="1:10" ht="30" x14ac:dyDescent="0.25">
      <c r="A189" s="7" t="s">
        <v>139</v>
      </c>
      <c r="B189" s="7"/>
      <c r="C189" s="7"/>
      <c r="D189" s="7"/>
      <c r="E189" s="18">
        <v>851</v>
      </c>
      <c r="F189" s="67" t="s">
        <v>171</v>
      </c>
      <c r="G189" s="67" t="s">
        <v>129</v>
      </c>
      <c r="H189" s="119" t="s">
        <v>347</v>
      </c>
      <c r="I189" s="67" t="s">
        <v>140</v>
      </c>
      <c r="J189" s="11">
        <v>5000</v>
      </c>
    </row>
    <row r="190" spans="1:10" x14ac:dyDescent="0.25">
      <c r="A190" s="93" t="s">
        <v>209</v>
      </c>
      <c r="B190" s="70"/>
      <c r="C190" s="70"/>
      <c r="D190" s="70"/>
      <c r="E190" s="18">
        <v>851</v>
      </c>
      <c r="F190" s="71" t="s">
        <v>210</v>
      </c>
      <c r="G190" s="71"/>
      <c r="H190" s="119" t="s">
        <v>126</v>
      </c>
      <c r="I190" s="71"/>
      <c r="J190" s="72">
        <f t="shared" ref="J190" si="77">J191+J195+J202</f>
        <v>16462206.789999999</v>
      </c>
    </row>
    <row r="191" spans="1:10" x14ac:dyDescent="0.25">
      <c r="A191" s="92" t="s">
        <v>17</v>
      </c>
      <c r="B191" s="74"/>
      <c r="C191" s="74"/>
      <c r="D191" s="74"/>
      <c r="E191" s="18">
        <v>851</v>
      </c>
      <c r="F191" s="75" t="s">
        <v>210</v>
      </c>
      <c r="G191" s="75" t="s">
        <v>128</v>
      </c>
      <c r="H191" s="119" t="s">
        <v>126</v>
      </c>
      <c r="I191" s="75"/>
      <c r="J191" s="10">
        <f t="shared" ref="J191:J193" si="78">J192</f>
        <v>3017552</v>
      </c>
    </row>
    <row r="192" spans="1:10" ht="30" x14ac:dyDescent="0.25">
      <c r="A192" s="79" t="s">
        <v>211</v>
      </c>
      <c r="B192" s="7"/>
      <c r="C192" s="7"/>
      <c r="D192" s="7"/>
      <c r="E192" s="18">
        <v>851</v>
      </c>
      <c r="F192" s="67" t="s">
        <v>210</v>
      </c>
      <c r="G192" s="67" t="s">
        <v>128</v>
      </c>
      <c r="H192" s="119" t="s">
        <v>348</v>
      </c>
      <c r="I192" s="67"/>
      <c r="J192" s="11">
        <f t="shared" si="78"/>
        <v>3017552</v>
      </c>
    </row>
    <row r="193" spans="1:10" x14ac:dyDescent="0.25">
      <c r="A193" s="2" t="s">
        <v>212</v>
      </c>
      <c r="B193" s="2"/>
      <c r="C193" s="2"/>
      <c r="D193" s="2"/>
      <c r="E193" s="18">
        <v>851</v>
      </c>
      <c r="F193" s="67" t="s">
        <v>210</v>
      </c>
      <c r="G193" s="67" t="s">
        <v>128</v>
      </c>
      <c r="H193" s="119" t="s">
        <v>348</v>
      </c>
      <c r="I193" s="67" t="s">
        <v>213</v>
      </c>
      <c r="J193" s="11">
        <f t="shared" si="78"/>
        <v>3017552</v>
      </c>
    </row>
    <row r="194" spans="1:10" ht="30" x14ac:dyDescent="0.25">
      <c r="A194" s="2" t="s">
        <v>214</v>
      </c>
      <c r="B194" s="7"/>
      <c r="C194" s="7"/>
      <c r="D194" s="48"/>
      <c r="E194" s="18">
        <v>851</v>
      </c>
      <c r="F194" s="67" t="s">
        <v>210</v>
      </c>
      <c r="G194" s="67" t="s">
        <v>128</v>
      </c>
      <c r="H194" s="119" t="s">
        <v>348</v>
      </c>
      <c r="I194" s="67" t="s">
        <v>215</v>
      </c>
      <c r="J194" s="11">
        <f>3235700-218148</f>
        <v>3017552</v>
      </c>
    </row>
    <row r="195" spans="1:10" x14ac:dyDescent="0.25">
      <c r="A195" s="68" t="s">
        <v>19</v>
      </c>
      <c r="B195" s="74"/>
      <c r="C195" s="74"/>
      <c r="D195" s="74"/>
      <c r="E195" s="18">
        <v>851</v>
      </c>
      <c r="F195" s="75" t="s">
        <v>210</v>
      </c>
      <c r="G195" s="75" t="s">
        <v>129</v>
      </c>
      <c r="H195" s="119" t="s">
        <v>126</v>
      </c>
      <c r="I195" s="75"/>
      <c r="J195" s="10">
        <f t="shared" ref="J195" si="79">J199+J196</f>
        <v>12944654.789999999</v>
      </c>
    </row>
    <row r="196" spans="1:10" s="53" customFormat="1" ht="45" x14ac:dyDescent="0.25">
      <c r="A196" s="77" t="s">
        <v>218</v>
      </c>
      <c r="B196" s="7"/>
      <c r="C196" s="7"/>
      <c r="D196" s="7"/>
      <c r="E196" s="18">
        <v>851</v>
      </c>
      <c r="F196" s="18" t="s">
        <v>210</v>
      </c>
      <c r="G196" s="18" t="s">
        <v>129</v>
      </c>
      <c r="H196" s="119" t="s">
        <v>349</v>
      </c>
      <c r="I196" s="18"/>
      <c r="J196" s="11">
        <f t="shared" ref="J196:J197" si="80">J197</f>
        <v>9793356.9900000002</v>
      </c>
    </row>
    <row r="197" spans="1:10" s="53" customFormat="1" ht="30" x14ac:dyDescent="0.25">
      <c r="A197" s="77" t="s">
        <v>184</v>
      </c>
      <c r="B197" s="7"/>
      <c r="C197" s="7"/>
      <c r="D197" s="7"/>
      <c r="E197" s="18">
        <v>851</v>
      </c>
      <c r="F197" s="18" t="s">
        <v>210</v>
      </c>
      <c r="G197" s="18" t="s">
        <v>129</v>
      </c>
      <c r="H197" s="119" t="s">
        <v>349</v>
      </c>
      <c r="I197" s="18" t="s">
        <v>185</v>
      </c>
      <c r="J197" s="11">
        <f t="shared" si="80"/>
        <v>9793356.9900000002</v>
      </c>
    </row>
    <row r="198" spans="1:10" s="53" customFormat="1" x14ac:dyDescent="0.25">
      <c r="A198" s="77" t="s">
        <v>186</v>
      </c>
      <c r="B198" s="7"/>
      <c r="C198" s="7"/>
      <c r="D198" s="7"/>
      <c r="E198" s="18">
        <v>851</v>
      </c>
      <c r="F198" s="18" t="s">
        <v>210</v>
      </c>
      <c r="G198" s="18" t="s">
        <v>129</v>
      </c>
      <c r="H198" s="119" t="s">
        <v>349</v>
      </c>
      <c r="I198" s="18" t="s">
        <v>187</v>
      </c>
      <c r="J198" s="11">
        <v>9793356.9900000002</v>
      </c>
    </row>
    <row r="199" spans="1:10" ht="30" x14ac:dyDescent="0.25">
      <c r="A199" s="77" t="s">
        <v>219</v>
      </c>
      <c r="B199" s="2"/>
      <c r="C199" s="2"/>
      <c r="D199" s="2"/>
      <c r="E199" s="18">
        <v>851</v>
      </c>
      <c r="F199" s="67" t="s">
        <v>210</v>
      </c>
      <c r="G199" s="67" t="s">
        <v>129</v>
      </c>
      <c r="H199" s="119" t="s">
        <v>350</v>
      </c>
      <c r="I199" s="67"/>
      <c r="J199" s="11">
        <f t="shared" ref="J199:J200" si="81">J200</f>
        <v>3151297.8</v>
      </c>
    </row>
    <row r="200" spans="1:10" x14ac:dyDescent="0.25">
      <c r="A200" s="77" t="s">
        <v>212</v>
      </c>
      <c r="B200" s="2"/>
      <c r="C200" s="2"/>
      <c r="D200" s="2"/>
      <c r="E200" s="18">
        <v>851</v>
      </c>
      <c r="F200" s="67" t="s">
        <v>210</v>
      </c>
      <c r="G200" s="67" t="s">
        <v>129</v>
      </c>
      <c r="H200" s="119" t="s">
        <v>350</v>
      </c>
      <c r="I200" s="67" t="s">
        <v>213</v>
      </c>
      <c r="J200" s="11">
        <f t="shared" si="81"/>
        <v>3151297.8</v>
      </c>
    </row>
    <row r="201" spans="1:10" ht="30" x14ac:dyDescent="0.25">
      <c r="A201" s="77" t="s">
        <v>214</v>
      </c>
      <c r="B201" s="2"/>
      <c r="C201" s="2"/>
      <c r="D201" s="2"/>
      <c r="E201" s="18">
        <v>851</v>
      </c>
      <c r="F201" s="67" t="s">
        <v>210</v>
      </c>
      <c r="G201" s="67" t="s">
        <v>129</v>
      </c>
      <c r="H201" s="119" t="s">
        <v>350</v>
      </c>
      <c r="I201" s="67" t="s">
        <v>215</v>
      </c>
      <c r="J201" s="11">
        <v>3151297.8</v>
      </c>
    </row>
    <row r="202" spans="1:10" x14ac:dyDescent="0.25">
      <c r="A202" s="68" t="s">
        <v>20</v>
      </c>
      <c r="B202" s="74"/>
      <c r="C202" s="74"/>
      <c r="D202" s="74"/>
      <c r="E202" s="18">
        <v>851</v>
      </c>
      <c r="F202" s="75" t="s">
        <v>210</v>
      </c>
      <c r="G202" s="75" t="s">
        <v>220</v>
      </c>
      <c r="H202" s="119" t="s">
        <v>126</v>
      </c>
      <c r="I202" s="75"/>
      <c r="J202" s="10">
        <f t="shared" ref="J202:J204" si="82">J203</f>
        <v>500000</v>
      </c>
    </row>
    <row r="203" spans="1:10" x14ac:dyDescent="0.25">
      <c r="A203" s="79" t="s">
        <v>216</v>
      </c>
      <c r="B203" s="7"/>
      <c r="C203" s="7"/>
      <c r="D203" s="48"/>
      <c r="E203" s="18">
        <v>851</v>
      </c>
      <c r="F203" s="67" t="s">
        <v>210</v>
      </c>
      <c r="G203" s="67" t="s">
        <v>220</v>
      </c>
      <c r="H203" s="18" t="s">
        <v>217</v>
      </c>
      <c r="I203" s="67"/>
      <c r="J203" s="11">
        <f t="shared" si="82"/>
        <v>500000</v>
      </c>
    </row>
    <row r="204" spans="1:10" x14ac:dyDescent="0.25">
      <c r="A204" s="2" t="s">
        <v>212</v>
      </c>
      <c r="B204" s="7"/>
      <c r="C204" s="7"/>
      <c r="D204" s="48"/>
      <c r="E204" s="18">
        <v>851</v>
      </c>
      <c r="F204" s="67" t="s">
        <v>210</v>
      </c>
      <c r="G204" s="67" t="s">
        <v>220</v>
      </c>
      <c r="H204" s="18" t="s">
        <v>217</v>
      </c>
      <c r="I204" s="67" t="s">
        <v>213</v>
      </c>
      <c r="J204" s="11">
        <f t="shared" si="82"/>
        <v>500000</v>
      </c>
    </row>
    <row r="205" spans="1:10" ht="30" x14ac:dyDescent="0.25">
      <c r="A205" s="2" t="s">
        <v>214</v>
      </c>
      <c r="B205" s="7"/>
      <c r="C205" s="7"/>
      <c r="D205" s="48"/>
      <c r="E205" s="18">
        <v>851</v>
      </c>
      <c r="F205" s="67" t="s">
        <v>210</v>
      </c>
      <c r="G205" s="67" t="s">
        <v>220</v>
      </c>
      <c r="H205" s="18" t="s">
        <v>217</v>
      </c>
      <c r="I205" s="67" t="s">
        <v>215</v>
      </c>
      <c r="J205" s="11">
        <v>500000</v>
      </c>
    </row>
    <row r="206" spans="1:10" x14ac:dyDescent="0.25">
      <c r="A206" s="87" t="s">
        <v>221</v>
      </c>
      <c r="B206" s="70"/>
      <c r="C206" s="70"/>
      <c r="D206" s="70"/>
      <c r="E206" s="18">
        <v>851</v>
      </c>
      <c r="F206" s="71" t="s">
        <v>222</v>
      </c>
      <c r="G206" s="71"/>
      <c r="H206" s="119" t="s">
        <v>126</v>
      </c>
      <c r="I206" s="71"/>
      <c r="J206" s="72">
        <f>J207</f>
        <v>788500</v>
      </c>
    </row>
    <row r="207" spans="1:10" x14ac:dyDescent="0.25">
      <c r="A207" s="68" t="s">
        <v>21</v>
      </c>
      <c r="B207" s="85"/>
      <c r="C207" s="85"/>
      <c r="D207" s="85"/>
      <c r="E207" s="18">
        <v>851</v>
      </c>
      <c r="F207" s="75" t="s">
        <v>222</v>
      </c>
      <c r="G207" s="75" t="s">
        <v>160</v>
      </c>
      <c r="H207" s="119" t="s">
        <v>126</v>
      </c>
      <c r="I207" s="75"/>
      <c r="J207" s="10">
        <f t="shared" ref="J207" si="83">J208+J213+J221+J218</f>
        <v>788500</v>
      </c>
    </row>
    <row r="208" spans="1:10" s="94" customFormat="1" x14ac:dyDescent="0.25">
      <c r="A208" s="77" t="s">
        <v>223</v>
      </c>
      <c r="B208" s="7"/>
      <c r="C208" s="7"/>
      <c r="D208" s="7"/>
      <c r="E208" s="18">
        <v>851</v>
      </c>
      <c r="F208" s="67" t="s">
        <v>222</v>
      </c>
      <c r="G208" s="67" t="s">
        <v>160</v>
      </c>
      <c r="H208" s="119" t="s">
        <v>351</v>
      </c>
      <c r="I208" s="67"/>
      <c r="J208" s="11">
        <f t="shared" ref="J208" si="84">J209+J211</f>
        <v>90600</v>
      </c>
    </row>
    <row r="209" spans="1:10" s="94" customFormat="1" ht="60" x14ac:dyDescent="0.25">
      <c r="A209" s="77" t="s">
        <v>131</v>
      </c>
      <c r="B209" s="7"/>
      <c r="C209" s="7"/>
      <c r="D209" s="7"/>
      <c r="E209" s="18">
        <v>851</v>
      </c>
      <c r="F209" s="67" t="s">
        <v>222</v>
      </c>
      <c r="G209" s="67" t="s">
        <v>160</v>
      </c>
      <c r="H209" s="119" t="s">
        <v>351</v>
      </c>
      <c r="I209" s="67" t="s">
        <v>133</v>
      </c>
      <c r="J209" s="11">
        <f t="shared" ref="J209" si="85">J210</f>
        <v>26000</v>
      </c>
    </row>
    <row r="210" spans="1:10" s="94" customFormat="1" x14ac:dyDescent="0.25">
      <c r="A210" s="77" t="s">
        <v>166</v>
      </c>
      <c r="B210" s="7"/>
      <c r="C210" s="7"/>
      <c r="D210" s="7"/>
      <c r="E210" s="18">
        <v>851</v>
      </c>
      <c r="F210" s="67" t="s">
        <v>222</v>
      </c>
      <c r="G210" s="67" t="s">
        <v>160</v>
      </c>
      <c r="H210" s="119" t="s">
        <v>351</v>
      </c>
      <c r="I210" s="67" t="s">
        <v>167</v>
      </c>
      <c r="J210" s="11">
        <v>26000</v>
      </c>
    </row>
    <row r="211" spans="1:10" ht="30" x14ac:dyDescent="0.25">
      <c r="A211" s="77" t="s">
        <v>137</v>
      </c>
      <c r="B211" s="2"/>
      <c r="C211" s="2"/>
      <c r="D211" s="2"/>
      <c r="E211" s="18">
        <v>851</v>
      </c>
      <c r="F211" s="67" t="s">
        <v>222</v>
      </c>
      <c r="G211" s="67" t="s">
        <v>160</v>
      </c>
      <c r="H211" s="119" t="s">
        <v>351</v>
      </c>
      <c r="I211" s="67" t="s">
        <v>138</v>
      </c>
      <c r="J211" s="11">
        <f t="shared" ref="J211" si="86">J212</f>
        <v>64600</v>
      </c>
    </row>
    <row r="212" spans="1:10" ht="30" x14ac:dyDescent="0.25">
      <c r="A212" s="77" t="s">
        <v>139</v>
      </c>
      <c r="B212" s="7"/>
      <c r="C212" s="7"/>
      <c r="D212" s="7"/>
      <c r="E212" s="18">
        <v>851</v>
      </c>
      <c r="F212" s="67" t="s">
        <v>222</v>
      </c>
      <c r="G212" s="67" t="s">
        <v>160</v>
      </c>
      <c r="H212" s="119" t="s">
        <v>351</v>
      </c>
      <c r="I212" s="67" t="s">
        <v>140</v>
      </c>
      <c r="J212" s="11">
        <v>64600</v>
      </c>
    </row>
    <row r="213" spans="1:10" x14ac:dyDescent="0.25">
      <c r="A213" s="77" t="s">
        <v>224</v>
      </c>
      <c r="B213" s="85"/>
      <c r="C213" s="85"/>
      <c r="D213" s="85"/>
      <c r="E213" s="18">
        <v>851</v>
      </c>
      <c r="F213" s="67" t="s">
        <v>222</v>
      </c>
      <c r="G213" s="67" t="s">
        <v>160</v>
      </c>
      <c r="H213" s="119" t="s">
        <v>352</v>
      </c>
      <c r="I213" s="67"/>
      <c r="J213" s="11">
        <f t="shared" ref="J213" si="87">J216+J214</f>
        <v>419900</v>
      </c>
    </row>
    <row r="214" spans="1:10" ht="60" x14ac:dyDescent="0.25">
      <c r="A214" s="77" t="s">
        <v>131</v>
      </c>
      <c r="B214" s="7"/>
      <c r="C214" s="7"/>
      <c r="D214" s="7"/>
      <c r="E214" s="18">
        <v>851</v>
      </c>
      <c r="F214" s="67" t="s">
        <v>222</v>
      </c>
      <c r="G214" s="67" t="s">
        <v>160</v>
      </c>
      <c r="H214" s="119" t="s">
        <v>352</v>
      </c>
      <c r="I214" s="67" t="s">
        <v>133</v>
      </c>
      <c r="J214" s="11">
        <f t="shared" ref="J214" si="88">J215</f>
        <v>211200</v>
      </c>
    </row>
    <row r="215" spans="1:10" x14ac:dyDescent="0.25">
      <c r="A215" s="77" t="s">
        <v>166</v>
      </c>
      <c r="B215" s="7"/>
      <c r="C215" s="7"/>
      <c r="D215" s="7"/>
      <c r="E215" s="18">
        <v>851</v>
      </c>
      <c r="F215" s="67" t="s">
        <v>222</v>
      </c>
      <c r="G215" s="67" t="s">
        <v>160</v>
      </c>
      <c r="H215" s="119" t="s">
        <v>352</v>
      </c>
      <c r="I215" s="67" t="s">
        <v>167</v>
      </c>
      <c r="J215" s="11">
        <v>211200</v>
      </c>
    </row>
    <row r="216" spans="1:10" ht="30" x14ac:dyDescent="0.25">
      <c r="A216" s="77" t="s">
        <v>137</v>
      </c>
      <c r="B216" s="85"/>
      <c r="C216" s="85"/>
      <c r="D216" s="85"/>
      <c r="E216" s="18">
        <v>851</v>
      </c>
      <c r="F216" s="67" t="s">
        <v>222</v>
      </c>
      <c r="G216" s="67" t="s">
        <v>160</v>
      </c>
      <c r="H216" s="119" t="s">
        <v>352</v>
      </c>
      <c r="I216" s="67" t="s">
        <v>138</v>
      </c>
      <c r="J216" s="11">
        <f t="shared" ref="J216" si="89">J217</f>
        <v>208700</v>
      </c>
    </row>
    <row r="217" spans="1:10" ht="30" x14ac:dyDescent="0.25">
      <c r="A217" s="77" t="s">
        <v>139</v>
      </c>
      <c r="B217" s="85"/>
      <c r="C217" s="85"/>
      <c r="D217" s="85"/>
      <c r="E217" s="18">
        <v>851</v>
      </c>
      <c r="F217" s="67" t="s">
        <v>222</v>
      </c>
      <c r="G217" s="67" t="s">
        <v>160</v>
      </c>
      <c r="H217" s="119" t="s">
        <v>352</v>
      </c>
      <c r="I217" s="67" t="s">
        <v>140</v>
      </c>
      <c r="J217" s="11">
        <v>208700</v>
      </c>
    </row>
    <row r="218" spans="1:10" ht="45" x14ac:dyDescent="0.25">
      <c r="A218" s="77" t="s">
        <v>225</v>
      </c>
      <c r="B218" s="85"/>
      <c r="C218" s="85"/>
      <c r="D218" s="85"/>
      <c r="E218" s="18">
        <v>851</v>
      </c>
      <c r="F218" s="67" t="s">
        <v>222</v>
      </c>
      <c r="G218" s="67" t="s">
        <v>160</v>
      </c>
      <c r="H218" s="119" t="s">
        <v>353</v>
      </c>
      <c r="I218" s="67"/>
      <c r="J218" s="11">
        <f t="shared" ref="J218:J219" si="90">J219</f>
        <v>10000</v>
      </c>
    </row>
    <row r="219" spans="1:10" ht="30" x14ac:dyDescent="0.25">
      <c r="A219" s="77" t="s">
        <v>137</v>
      </c>
      <c r="B219" s="85"/>
      <c r="C219" s="85"/>
      <c r="D219" s="85"/>
      <c r="E219" s="18">
        <v>851</v>
      </c>
      <c r="F219" s="67" t="s">
        <v>222</v>
      </c>
      <c r="G219" s="67" t="s">
        <v>160</v>
      </c>
      <c r="H219" s="119" t="s">
        <v>353</v>
      </c>
      <c r="I219" s="67" t="s">
        <v>138</v>
      </c>
      <c r="J219" s="11">
        <f t="shared" si="90"/>
        <v>10000</v>
      </c>
    </row>
    <row r="220" spans="1:10" ht="30" x14ac:dyDescent="0.25">
      <c r="A220" s="77" t="s">
        <v>139</v>
      </c>
      <c r="B220" s="85"/>
      <c r="C220" s="85"/>
      <c r="D220" s="85"/>
      <c r="E220" s="18">
        <v>851</v>
      </c>
      <c r="F220" s="67" t="s">
        <v>222</v>
      </c>
      <c r="G220" s="67" t="s">
        <v>160</v>
      </c>
      <c r="H220" s="119" t="s">
        <v>353</v>
      </c>
      <c r="I220" s="67" t="s">
        <v>140</v>
      </c>
      <c r="J220" s="11">
        <v>10000</v>
      </c>
    </row>
    <row r="221" spans="1:10" ht="105" x14ac:dyDescent="0.25">
      <c r="A221" s="77" t="s">
        <v>226</v>
      </c>
      <c r="B221" s="85"/>
      <c r="C221" s="85"/>
      <c r="D221" s="85"/>
      <c r="E221" s="18">
        <v>851</v>
      </c>
      <c r="F221" s="67" t="s">
        <v>222</v>
      </c>
      <c r="G221" s="67" t="s">
        <v>160</v>
      </c>
      <c r="H221" s="119" t="s">
        <v>354</v>
      </c>
      <c r="I221" s="67"/>
      <c r="J221" s="11">
        <f t="shared" ref="J221" si="91">J222+J224</f>
        <v>268000</v>
      </c>
    </row>
    <row r="222" spans="1:10" ht="60" x14ac:dyDescent="0.25">
      <c r="A222" s="77" t="s">
        <v>131</v>
      </c>
      <c r="B222" s="7"/>
      <c r="C222" s="7"/>
      <c r="D222" s="7"/>
      <c r="E222" s="18">
        <v>851</v>
      </c>
      <c r="F222" s="67" t="s">
        <v>222</v>
      </c>
      <c r="G222" s="67" t="s">
        <v>160</v>
      </c>
      <c r="H222" s="119" t="s">
        <v>354</v>
      </c>
      <c r="I222" s="67" t="s">
        <v>133</v>
      </c>
      <c r="J222" s="11">
        <f t="shared" ref="J222" si="92">J223</f>
        <v>71000</v>
      </c>
    </row>
    <row r="223" spans="1:10" x14ac:dyDescent="0.25">
      <c r="A223" s="77" t="s">
        <v>166</v>
      </c>
      <c r="B223" s="7"/>
      <c r="C223" s="7"/>
      <c r="D223" s="7"/>
      <c r="E223" s="18">
        <v>851</v>
      </c>
      <c r="F223" s="67" t="s">
        <v>222</v>
      </c>
      <c r="G223" s="67" t="s">
        <v>160</v>
      </c>
      <c r="H223" s="119" t="s">
        <v>354</v>
      </c>
      <c r="I223" s="67" t="s">
        <v>167</v>
      </c>
      <c r="J223" s="11">
        <v>71000</v>
      </c>
    </row>
    <row r="224" spans="1:10" ht="30" x14ac:dyDescent="0.25">
      <c r="A224" s="77" t="s">
        <v>137</v>
      </c>
      <c r="B224" s="85"/>
      <c r="C224" s="85"/>
      <c r="D224" s="85"/>
      <c r="E224" s="18">
        <v>851</v>
      </c>
      <c r="F224" s="67" t="s">
        <v>222</v>
      </c>
      <c r="G224" s="67" t="s">
        <v>160</v>
      </c>
      <c r="H224" s="119" t="s">
        <v>354</v>
      </c>
      <c r="I224" s="67" t="s">
        <v>138</v>
      </c>
      <c r="J224" s="11">
        <f t="shared" ref="J224" si="93">J225</f>
        <v>197000</v>
      </c>
    </row>
    <row r="225" spans="1:10" ht="30" x14ac:dyDescent="0.25">
      <c r="A225" s="77" t="s">
        <v>139</v>
      </c>
      <c r="B225" s="85"/>
      <c r="C225" s="85"/>
      <c r="D225" s="85"/>
      <c r="E225" s="18">
        <v>851</v>
      </c>
      <c r="F225" s="67" t="s">
        <v>222</v>
      </c>
      <c r="G225" s="67" t="s">
        <v>160</v>
      </c>
      <c r="H225" s="119" t="s">
        <v>354</v>
      </c>
      <c r="I225" s="67" t="s">
        <v>140</v>
      </c>
      <c r="J225" s="11">
        <v>197000</v>
      </c>
    </row>
    <row r="226" spans="1:10" x14ac:dyDescent="0.25">
      <c r="A226" s="52"/>
      <c r="E226" s="52"/>
      <c r="F226" s="52"/>
      <c r="G226" s="52"/>
      <c r="I226" s="52"/>
    </row>
    <row r="227" spans="1:10" s="76" customFormat="1" ht="30" customHeight="1" x14ac:dyDescent="0.25">
      <c r="A227" s="76" t="s">
        <v>273</v>
      </c>
      <c r="H227" s="151" t="s">
        <v>274</v>
      </c>
      <c r="I227" s="151"/>
      <c r="J227" s="151"/>
    </row>
    <row r="228" spans="1:10" x14ac:dyDescent="0.25">
      <c r="A228" s="52"/>
      <c r="E228" s="52"/>
      <c r="F228" s="52"/>
      <c r="G228" s="52"/>
      <c r="I228" s="52"/>
    </row>
    <row r="229" spans="1:10" x14ac:dyDescent="0.25">
      <c r="A229" s="52"/>
      <c r="E229" s="52"/>
      <c r="F229" s="52"/>
      <c r="G229" s="52"/>
      <c r="I229" s="52"/>
    </row>
    <row r="230" spans="1:10" x14ac:dyDescent="0.25">
      <c r="A230" s="52"/>
      <c r="E230" s="52"/>
      <c r="F230" s="52"/>
      <c r="G230" s="52"/>
      <c r="I230" s="52"/>
    </row>
    <row r="231" spans="1:10" x14ac:dyDescent="0.25">
      <c r="A231" s="52"/>
      <c r="E231" s="52"/>
      <c r="F231" s="52"/>
      <c r="G231" s="52"/>
      <c r="I231" s="52"/>
    </row>
    <row r="232" spans="1:10" x14ac:dyDescent="0.25">
      <c r="A232" s="52"/>
      <c r="E232" s="52"/>
      <c r="F232" s="52"/>
      <c r="G232" s="52"/>
      <c r="I232" s="52"/>
    </row>
    <row r="233" spans="1:10" x14ac:dyDescent="0.25">
      <c r="A233" s="52"/>
      <c r="E233" s="52"/>
      <c r="F233" s="52"/>
      <c r="G233" s="52"/>
      <c r="I233" s="52"/>
    </row>
    <row r="234" spans="1:10" x14ac:dyDescent="0.25">
      <c r="A234" s="52"/>
      <c r="E234" s="52"/>
      <c r="F234" s="52"/>
      <c r="G234" s="52"/>
      <c r="I234" s="52"/>
    </row>
    <row r="235" spans="1:10" x14ac:dyDescent="0.25">
      <c r="A235" s="52"/>
      <c r="E235" s="52"/>
      <c r="F235" s="52"/>
      <c r="G235" s="52"/>
      <c r="I235" s="52"/>
    </row>
    <row r="236" spans="1:10" x14ac:dyDescent="0.25">
      <c r="A236" s="52"/>
      <c r="E236" s="52"/>
      <c r="F236" s="52"/>
      <c r="G236" s="52"/>
      <c r="I236" s="52"/>
    </row>
    <row r="237" spans="1:10" x14ac:dyDescent="0.25">
      <c r="A237" s="52"/>
      <c r="E237" s="52"/>
      <c r="F237" s="52"/>
      <c r="G237" s="52"/>
      <c r="I237" s="52"/>
    </row>
    <row r="238" spans="1:10" x14ac:dyDescent="0.25">
      <c r="A238" s="52"/>
      <c r="E238" s="52"/>
      <c r="F238" s="52"/>
      <c r="G238" s="52"/>
      <c r="I238" s="52"/>
    </row>
    <row r="239" spans="1:10" x14ac:dyDescent="0.25">
      <c r="A239" s="52"/>
      <c r="E239" s="52"/>
      <c r="F239" s="52"/>
      <c r="G239" s="52"/>
      <c r="I239" s="52"/>
    </row>
    <row r="240" spans="1:10" x14ac:dyDescent="0.25">
      <c r="A240" s="52"/>
      <c r="E240" s="52"/>
      <c r="F240" s="52"/>
      <c r="G240" s="52"/>
      <c r="I240" s="52"/>
    </row>
    <row r="241" spans="1:9" x14ac:dyDescent="0.25">
      <c r="A241" s="52"/>
      <c r="E241" s="52"/>
      <c r="F241" s="52"/>
      <c r="G241" s="52"/>
      <c r="I241" s="52"/>
    </row>
    <row r="242" spans="1:9" x14ac:dyDescent="0.25">
      <c r="A242" s="52"/>
      <c r="E242" s="52"/>
      <c r="F242" s="52"/>
      <c r="G242" s="52"/>
      <c r="I242" s="52"/>
    </row>
    <row r="243" spans="1:9" x14ac:dyDescent="0.25">
      <c r="A243" s="52"/>
      <c r="E243" s="52"/>
      <c r="F243" s="52"/>
      <c r="G243" s="52"/>
      <c r="I243" s="52"/>
    </row>
    <row r="244" spans="1:9" x14ac:dyDescent="0.25">
      <c r="A244" s="52"/>
      <c r="E244" s="52"/>
      <c r="F244" s="52"/>
      <c r="G244" s="52"/>
      <c r="I244" s="52"/>
    </row>
    <row r="245" spans="1:9" x14ac:dyDescent="0.25">
      <c r="A245" s="52"/>
      <c r="E245" s="52"/>
      <c r="F245" s="52"/>
      <c r="G245" s="52"/>
      <c r="I245" s="52"/>
    </row>
    <row r="246" spans="1:9" x14ac:dyDescent="0.25">
      <c r="A246" s="52"/>
      <c r="E246" s="52"/>
      <c r="F246" s="52"/>
      <c r="G246" s="52"/>
      <c r="I246" s="52"/>
    </row>
    <row r="247" spans="1:9" x14ac:dyDescent="0.25">
      <c r="A247" s="52"/>
      <c r="E247" s="52"/>
      <c r="F247" s="52"/>
      <c r="G247" s="52"/>
      <c r="I247" s="52"/>
    </row>
    <row r="248" spans="1:9" x14ac:dyDescent="0.25">
      <c r="A248" s="52"/>
      <c r="E248" s="52"/>
      <c r="F248" s="52"/>
      <c r="G248" s="52"/>
      <c r="I248" s="52"/>
    </row>
    <row r="249" spans="1:9" x14ac:dyDescent="0.25">
      <c r="A249" s="52"/>
      <c r="E249" s="52"/>
      <c r="F249" s="52"/>
      <c r="G249" s="52"/>
      <c r="I249" s="52"/>
    </row>
    <row r="250" spans="1:9" x14ac:dyDescent="0.25">
      <c r="A250" s="52"/>
      <c r="E250" s="52"/>
      <c r="F250" s="52"/>
      <c r="G250" s="52"/>
      <c r="I250" s="52"/>
    </row>
    <row r="251" spans="1:9" x14ac:dyDescent="0.25">
      <c r="A251" s="52"/>
      <c r="E251" s="52"/>
      <c r="F251" s="52"/>
      <c r="G251" s="52"/>
      <c r="I251" s="52"/>
    </row>
    <row r="252" spans="1:9" x14ac:dyDescent="0.25">
      <c r="A252" s="52"/>
      <c r="E252" s="52"/>
      <c r="F252" s="52"/>
      <c r="G252" s="52"/>
      <c r="I252" s="52"/>
    </row>
    <row r="253" spans="1:9" x14ac:dyDescent="0.25">
      <c r="A253" s="52"/>
      <c r="E253" s="52"/>
      <c r="F253" s="52"/>
      <c r="G253" s="52"/>
      <c r="I253" s="52"/>
    </row>
    <row r="254" spans="1:9" x14ac:dyDescent="0.25">
      <c r="A254" s="52"/>
      <c r="E254" s="52"/>
      <c r="F254" s="52"/>
      <c r="G254" s="52"/>
      <c r="I254" s="52"/>
    </row>
    <row r="255" spans="1:9" x14ac:dyDescent="0.25">
      <c r="A255" s="52"/>
      <c r="E255" s="52"/>
      <c r="F255" s="52"/>
      <c r="G255" s="52"/>
      <c r="I255" s="52"/>
    </row>
    <row r="256" spans="1:9" x14ac:dyDescent="0.25">
      <c r="A256" s="52"/>
      <c r="E256" s="52"/>
      <c r="F256" s="52"/>
      <c r="G256" s="52"/>
      <c r="I256" s="52"/>
    </row>
    <row r="257" spans="1:9" x14ac:dyDescent="0.25">
      <c r="A257" s="52"/>
      <c r="E257" s="52"/>
      <c r="F257" s="52"/>
      <c r="G257" s="52"/>
      <c r="I257" s="52"/>
    </row>
    <row r="258" spans="1:9" x14ac:dyDescent="0.25">
      <c r="A258" s="52"/>
      <c r="E258" s="52"/>
      <c r="F258" s="52"/>
      <c r="G258" s="52"/>
      <c r="I258" s="52"/>
    </row>
    <row r="259" spans="1:9" x14ac:dyDescent="0.25">
      <c r="A259" s="52"/>
      <c r="E259" s="52"/>
      <c r="F259" s="52"/>
      <c r="G259" s="52"/>
      <c r="I259" s="52"/>
    </row>
    <row r="260" spans="1:9" x14ac:dyDescent="0.25">
      <c r="A260" s="52"/>
      <c r="E260" s="52"/>
      <c r="F260" s="52"/>
      <c r="G260" s="52"/>
      <c r="I260" s="52"/>
    </row>
    <row r="261" spans="1:9" x14ac:dyDescent="0.25">
      <c r="A261" s="52"/>
      <c r="E261" s="52"/>
      <c r="F261" s="52"/>
      <c r="G261" s="52"/>
      <c r="I261" s="52"/>
    </row>
    <row r="262" spans="1:9" x14ac:dyDescent="0.25">
      <c r="A262" s="52"/>
      <c r="E262" s="52"/>
      <c r="F262" s="52"/>
      <c r="G262" s="52"/>
      <c r="I262" s="52"/>
    </row>
    <row r="263" spans="1:9" x14ac:dyDescent="0.25">
      <c r="A263" s="52"/>
      <c r="E263" s="52"/>
      <c r="F263" s="52"/>
      <c r="G263" s="52"/>
      <c r="I263" s="52"/>
    </row>
    <row r="264" spans="1:9" x14ac:dyDescent="0.25">
      <c r="A264" s="52"/>
      <c r="E264" s="52"/>
      <c r="F264" s="52"/>
      <c r="G264" s="52"/>
      <c r="I264" s="52"/>
    </row>
    <row r="265" spans="1:9" x14ac:dyDescent="0.25">
      <c r="A265" s="52"/>
      <c r="E265" s="52"/>
      <c r="F265" s="52"/>
      <c r="G265" s="52"/>
      <c r="I265" s="52"/>
    </row>
    <row r="266" spans="1:9" x14ac:dyDescent="0.25">
      <c r="A266" s="52"/>
      <c r="E266" s="52"/>
      <c r="F266" s="52"/>
      <c r="G266" s="52"/>
      <c r="I266" s="52"/>
    </row>
    <row r="267" spans="1:9" x14ac:dyDescent="0.25">
      <c r="A267" s="52"/>
      <c r="E267" s="52"/>
      <c r="F267" s="52"/>
      <c r="G267" s="52"/>
      <c r="I267" s="52"/>
    </row>
    <row r="268" spans="1:9" x14ac:dyDescent="0.25">
      <c r="A268" s="52"/>
      <c r="E268" s="52"/>
      <c r="F268" s="52"/>
      <c r="G268" s="52"/>
      <c r="I268" s="52"/>
    </row>
    <row r="269" spans="1:9" x14ac:dyDescent="0.25">
      <c r="A269" s="52"/>
      <c r="E269" s="52"/>
      <c r="F269" s="52"/>
      <c r="G269" s="52"/>
      <c r="I269" s="52"/>
    </row>
    <row r="270" spans="1:9" x14ac:dyDescent="0.25">
      <c r="A270" s="52"/>
      <c r="E270" s="52"/>
      <c r="F270" s="52"/>
      <c r="G270" s="52"/>
      <c r="I270" s="52"/>
    </row>
    <row r="271" spans="1:9" x14ac:dyDescent="0.25">
      <c r="A271" s="52"/>
      <c r="E271" s="52"/>
      <c r="F271" s="52"/>
      <c r="G271" s="52"/>
      <c r="I271" s="52"/>
    </row>
    <row r="272" spans="1:9" x14ac:dyDescent="0.25">
      <c r="A272" s="52"/>
      <c r="E272" s="52"/>
      <c r="F272" s="52"/>
      <c r="G272" s="52"/>
      <c r="I272" s="52"/>
    </row>
    <row r="273" spans="1:9" x14ac:dyDescent="0.25">
      <c r="A273" s="52"/>
      <c r="E273" s="52"/>
      <c r="F273" s="52"/>
      <c r="G273" s="52"/>
      <c r="I273" s="52"/>
    </row>
    <row r="274" spans="1:9" x14ac:dyDescent="0.25">
      <c r="A274" s="52"/>
      <c r="E274" s="52"/>
      <c r="F274" s="52"/>
      <c r="G274" s="52"/>
      <c r="I274" s="52"/>
    </row>
    <row r="275" spans="1:9" x14ac:dyDescent="0.25">
      <c r="A275" s="52"/>
      <c r="E275" s="52"/>
      <c r="F275" s="52"/>
      <c r="G275" s="52"/>
      <c r="I275" s="52"/>
    </row>
    <row r="276" spans="1:9" x14ac:dyDescent="0.25">
      <c r="A276" s="52"/>
      <c r="E276" s="52"/>
      <c r="F276" s="52"/>
      <c r="G276" s="52"/>
      <c r="I276" s="52"/>
    </row>
    <row r="277" spans="1:9" x14ac:dyDescent="0.25">
      <c r="A277" s="52"/>
      <c r="E277" s="52"/>
      <c r="F277" s="52"/>
      <c r="G277" s="52"/>
      <c r="I277" s="52"/>
    </row>
    <row r="278" spans="1:9" x14ac:dyDescent="0.25">
      <c r="A278" s="52"/>
      <c r="E278" s="52"/>
      <c r="F278" s="52"/>
      <c r="G278" s="52"/>
      <c r="I278" s="52"/>
    </row>
    <row r="279" spans="1:9" x14ac:dyDescent="0.25">
      <c r="A279" s="52"/>
      <c r="E279" s="52"/>
      <c r="F279" s="52"/>
      <c r="G279" s="52"/>
      <c r="I279" s="52"/>
    </row>
    <row r="280" spans="1:9" x14ac:dyDescent="0.25">
      <c r="A280" s="52"/>
      <c r="E280" s="52"/>
      <c r="F280" s="52"/>
      <c r="G280" s="52"/>
      <c r="I280" s="52"/>
    </row>
    <row r="281" spans="1:9" x14ac:dyDescent="0.25">
      <c r="A281" s="52"/>
      <c r="E281" s="52"/>
      <c r="F281" s="52"/>
      <c r="G281" s="52"/>
      <c r="I281" s="52"/>
    </row>
    <row r="282" spans="1:9" x14ac:dyDescent="0.25">
      <c r="A282" s="52"/>
      <c r="E282" s="52"/>
      <c r="F282" s="52"/>
      <c r="G282" s="52"/>
      <c r="I282" s="52"/>
    </row>
    <row r="283" spans="1:9" x14ac:dyDescent="0.25">
      <c r="A283" s="52"/>
      <c r="E283" s="52"/>
      <c r="F283" s="52"/>
      <c r="G283" s="52"/>
      <c r="I283" s="52"/>
    </row>
    <row r="284" spans="1:9" x14ac:dyDescent="0.25">
      <c r="A284" s="52"/>
      <c r="E284" s="52"/>
      <c r="F284" s="52"/>
      <c r="G284" s="52"/>
      <c r="I284" s="52"/>
    </row>
    <row r="285" spans="1:9" x14ac:dyDescent="0.25">
      <c r="A285" s="52"/>
      <c r="E285" s="52"/>
      <c r="F285" s="52"/>
      <c r="G285" s="52"/>
      <c r="I285" s="52"/>
    </row>
    <row r="286" spans="1:9" x14ac:dyDescent="0.25">
      <c r="A286" s="52"/>
      <c r="E286" s="52"/>
      <c r="F286" s="52"/>
      <c r="G286" s="52"/>
      <c r="I286" s="52"/>
    </row>
    <row r="287" spans="1:9" x14ac:dyDescent="0.25">
      <c r="A287" s="52"/>
      <c r="E287" s="52"/>
      <c r="F287" s="52"/>
      <c r="G287" s="52"/>
      <c r="I287" s="52"/>
    </row>
    <row r="288" spans="1:9" x14ac:dyDescent="0.25">
      <c r="A288" s="52"/>
      <c r="E288" s="52"/>
      <c r="F288" s="52"/>
      <c r="G288" s="52"/>
      <c r="I288" s="52"/>
    </row>
    <row r="289" spans="1:9" x14ac:dyDescent="0.25">
      <c r="A289" s="52"/>
      <c r="E289" s="52"/>
      <c r="F289" s="52"/>
      <c r="G289" s="52"/>
      <c r="I289" s="52"/>
    </row>
    <row r="290" spans="1:9" x14ac:dyDescent="0.25">
      <c r="A290" s="52"/>
      <c r="E290" s="52"/>
      <c r="F290" s="52"/>
      <c r="G290" s="52"/>
      <c r="I290" s="52"/>
    </row>
    <row r="291" spans="1:9" x14ac:dyDescent="0.25">
      <c r="A291" s="52"/>
      <c r="E291" s="52"/>
      <c r="F291" s="52"/>
      <c r="G291" s="52"/>
      <c r="I291" s="52"/>
    </row>
    <row r="292" spans="1:9" x14ac:dyDescent="0.25">
      <c r="A292" s="52"/>
      <c r="E292" s="52"/>
      <c r="F292" s="52"/>
      <c r="G292" s="52"/>
      <c r="I292" s="52"/>
    </row>
    <row r="293" spans="1:9" x14ac:dyDescent="0.25">
      <c r="A293" s="52"/>
      <c r="E293" s="52"/>
      <c r="F293" s="52"/>
      <c r="G293" s="52"/>
      <c r="I293" s="52"/>
    </row>
    <row r="294" spans="1:9" x14ac:dyDescent="0.25">
      <c r="A294" s="52"/>
      <c r="E294" s="52"/>
      <c r="F294" s="52"/>
      <c r="G294" s="52"/>
      <c r="I294" s="52"/>
    </row>
    <row r="295" spans="1:9" x14ac:dyDescent="0.25">
      <c r="A295" s="52"/>
      <c r="E295" s="52"/>
      <c r="F295" s="52"/>
      <c r="G295" s="52"/>
      <c r="I295" s="52"/>
    </row>
    <row r="296" spans="1:9" x14ac:dyDescent="0.25">
      <c r="A296" s="52"/>
      <c r="E296" s="52"/>
      <c r="F296" s="52"/>
      <c r="G296" s="52"/>
      <c r="I296" s="52"/>
    </row>
    <row r="297" spans="1:9" x14ac:dyDescent="0.25">
      <c r="A297" s="52"/>
      <c r="E297" s="52"/>
      <c r="F297" s="52"/>
      <c r="G297" s="52"/>
      <c r="I297" s="52"/>
    </row>
    <row r="298" spans="1:9" x14ac:dyDescent="0.25">
      <c r="A298" s="52"/>
      <c r="E298" s="52"/>
      <c r="F298" s="52"/>
      <c r="G298" s="52"/>
      <c r="I298" s="52"/>
    </row>
    <row r="299" spans="1:9" x14ac:dyDescent="0.25">
      <c r="A299" s="52"/>
      <c r="E299" s="52"/>
      <c r="F299" s="52"/>
      <c r="G299" s="52"/>
      <c r="I299" s="52"/>
    </row>
    <row r="300" spans="1:9" x14ac:dyDescent="0.25">
      <c r="A300" s="52"/>
      <c r="E300" s="52"/>
      <c r="F300" s="52"/>
      <c r="G300" s="52"/>
      <c r="I300" s="52"/>
    </row>
    <row r="301" spans="1:9" x14ac:dyDescent="0.25">
      <c r="A301" s="52"/>
      <c r="E301" s="52"/>
      <c r="F301" s="52"/>
      <c r="G301" s="52"/>
      <c r="I301" s="52"/>
    </row>
    <row r="302" spans="1:9" x14ac:dyDescent="0.25">
      <c r="A302" s="52"/>
      <c r="E302" s="52"/>
      <c r="F302" s="52"/>
      <c r="G302" s="52"/>
      <c r="I302" s="52"/>
    </row>
    <row r="303" spans="1:9" x14ac:dyDescent="0.25">
      <c r="A303" s="52"/>
      <c r="E303" s="52"/>
      <c r="F303" s="52"/>
      <c r="G303" s="52"/>
      <c r="I303" s="52"/>
    </row>
    <row r="304" spans="1:9" x14ac:dyDescent="0.25">
      <c r="A304" s="52"/>
      <c r="E304" s="52"/>
      <c r="F304" s="52"/>
      <c r="G304" s="52"/>
      <c r="I304" s="52"/>
    </row>
    <row r="305" spans="1:9" x14ac:dyDescent="0.25">
      <c r="A305" s="52"/>
      <c r="E305" s="52"/>
      <c r="F305" s="52"/>
      <c r="G305" s="52"/>
      <c r="I305" s="52"/>
    </row>
    <row r="306" spans="1:9" x14ac:dyDescent="0.25">
      <c r="A306" s="52"/>
      <c r="E306" s="52"/>
      <c r="F306" s="52"/>
      <c r="G306" s="52"/>
      <c r="I306" s="52"/>
    </row>
    <row r="307" spans="1:9" x14ac:dyDescent="0.25">
      <c r="A307" s="52"/>
      <c r="E307" s="52"/>
      <c r="F307" s="52"/>
      <c r="G307" s="52"/>
      <c r="I307" s="52"/>
    </row>
    <row r="308" spans="1:9" x14ac:dyDescent="0.25">
      <c r="A308" s="52"/>
      <c r="E308" s="52"/>
      <c r="F308" s="52"/>
      <c r="G308" s="52"/>
      <c r="I308" s="52"/>
    </row>
    <row r="309" spans="1:9" x14ac:dyDescent="0.25">
      <c r="A309" s="52"/>
      <c r="E309" s="52"/>
      <c r="F309" s="52"/>
      <c r="G309" s="52"/>
      <c r="I309" s="52"/>
    </row>
    <row r="310" spans="1:9" x14ac:dyDescent="0.25">
      <c r="A310" s="52"/>
      <c r="E310" s="52"/>
      <c r="F310" s="52"/>
      <c r="G310" s="52"/>
      <c r="I310" s="52"/>
    </row>
    <row r="311" spans="1:9" x14ac:dyDescent="0.25">
      <c r="A311" s="52"/>
      <c r="E311" s="52"/>
      <c r="F311" s="52"/>
      <c r="G311" s="52"/>
      <c r="I311" s="52"/>
    </row>
    <row r="312" spans="1:9" x14ac:dyDescent="0.25">
      <c r="A312" s="52"/>
      <c r="E312" s="52"/>
      <c r="F312" s="52"/>
      <c r="G312" s="52"/>
      <c r="I312" s="52"/>
    </row>
    <row r="313" spans="1:9" x14ac:dyDescent="0.25">
      <c r="A313" s="52"/>
      <c r="E313" s="52"/>
      <c r="F313" s="52"/>
      <c r="G313" s="52"/>
      <c r="I313" s="52"/>
    </row>
    <row r="314" spans="1:9" x14ac:dyDescent="0.25">
      <c r="A314" s="52"/>
      <c r="E314" s="52"/>
      <c r="F314" s="52"/>
      <c r="G314" s="52"/>
      <c r="I314" s="52"/>
    </row>
    <row r="315" spans="1:9" x14ac:dyDescent="0.25">
      <c r="A315" s="52"/>
      <c r="E315" s="52"/>
      <c r="F315" s="52"/>
      <c r="G315" s="52"/>
      <c r="I315" s="52"/>
    </row>
    <row r="316" spans="1:9" x14ac:dyDescent="0.25">
      <c r="A316" s="52"/>
      <c r="E316" s="52"/>
      <c r="F316" s="52"/>
      <c r="G316" s="52"/>
      <c r="I316" s="52"/>
    </row>
    <row r="317" spans="1:9" x14ac:dyDescent="0.25">
      <c r="A317" s="52"/>
      <c r="E317" s="52"/>
      <c r="F317" s="52"/>
      <c r="G317" s="52"/>
      <c r="I317" s="52"/>
    </row>
    <row r="318" spans="1:9" x14ac:dyDescent="0.25">
      <c r="A318" s="52"/>
      <c r="E318" s="52"/>
      <c r="F318" s="52"/>
      <c r="G318" s="52"/>
      <c r="I318" s="52"/>
    </row>
    <row r="319" spans="1:9" x14ac:dyDescent="0.25">
      <c r="A319" s="52"/>
      <c r="E319" s="52"/>
      <c r="F319" s="52"/>
      <c r="G319" s="52"/>
      <c r="I319" s="52"/>
    </row>
    <row r="320" spans="1:9" x14ac:dyDescent="0.25">
      <c r="A320" s="52"/>
      <c r="E320" s="52"/>
      <c r="F320" s="52"/>
      <c r="G320" s="52"/>
      <c r="I320" s="52"/>
    </row>
    <row r="321" spans="1:9" x14ac:dyDescent="0.25">
      <c r="A321" s="52"/>
      <c r="E321" s="52"/>
      <c r="F321" s="52"/>
      <c r="G321" s="52"/>
      <c r="I321" s="52"/>
    </row>
    <row r="322" spans="1:9" x14ac:dyDescent="0.25">
      <c r="A322" s="52"/>
      <c r="E322" s="52"/>
      <c r="F322" s="52"/>
      <c r="G322" s="52"/>
      <c r="I322" s="52"/>
    </row>
    <row r="323" spans="1:9" x14ac:dyDescent="0.25">
      <c r="A323" s="52"/>
      <c r="E323" s="52"/>
      <c r="F323" s="52"/>
      <c r="G323" s="52"/>
      <c r="I323" s="52"/>
    </row>
    <row r="324" spans="1:9" x14ac:dyDescent="0.25">
      <c r="A324" s="52"/>
      <c r="E324" s="52"/>
      <c r="F324" s="52"/>
      <c r="G324" s="52"/>
      <c r="I324" s="52"/>
    </row>
    <row r="325" spans="1:9" x14ac:dyDescent="0.25">
      <c r="A325" s="52"/>
      <c r="E325" s="52"/>
      <c r="F325" s="52"/>
      <c r="G325" s="52"/>
      <c r="I325" s="52"/>
    </row>
    <row r="326" spans="1:9" x14ac:dyDescent="0.25">
      <c r="A326" s="52"/>
      <c r="E326" s="52"/>
      <c r="F326" s="52"/>
      <c r="G326" s="52"/>
      <c r="I326" s="52"/>
    </row>
    <row r="327" spans="1:9" x14ac:dyDescent="0.25">
      <c r="A327" s="52"/>
      <c r="E327" s="52"/>
      <c r="F327" s="52"/>
      <c r="G327" s="52"/>
      <c r="I327" s="52"/>
    </row>
    <row r="328" spans="1:9" x14ac:dyDescent="0.25">
      <c r="A328" s="52"/>
      <c r="E328" s="52"/>
      <c r="F328" s="52"/>
      <c r="G328" s="52"/>
      <c r="I328" s="52"/>
    </row>
    <row r="329" spans="1:9" x14ac:dyDescent="0.25">
      <c r="A329" s="52"/>
      <c r="E329" s="52"/>
      <c r="F329" s="52"/>
      <c r="G329" s="52"/>
      <c r="I329" s="52"/>
    </row>
    <row r="330" spans="1:9" x14ac:dyDescent="0.25">
      <c r="A330" s="52"/>
      <c r="E330" s="52"/>
      <c r="F330" s="52"/>
      <c r="G330" s="52"/>
      <c r="I330" s="52"/>
    </row>
    <row r="331" spans="1:9" x14ac:dyDescent="0.25">
      <c r="A331" s="52"/>
      <c r="E331" s="52"/>
      <c r="F331" s="52"/>
      <c r="G331" s="52"/>
      <c r="I331" s="52"/>
    </row>
    <row r="332" spans="1:9" x14ac:dyDescent="0.25">
      <c r="A332" s="52"/>
      <c r="E332" s="52"/>
      <c r="F332" s="52"/>
      <c r="G332" s="52"/>
      <c r="I332" s="52"/>
    </row>
    <row r="333" spans="1:9" x14ac:dyDescent="0.25">
      <c r="A333" s="52"/>
      <c r="E333" s="52"/>
      <c r="F333" s="52"/>
      <c r="G333" s="52"/>
      <c r="I333" s="52"/>
    </row>
    <row r="334" spans="1:9" x14ac:dyDescent="0.25">
      <c r="A334" s="52"/>
      <c r="E334" s="52"/>
      <c r="F334" s="52"/>
      <c r="G334" s="52"/>
      <c r="I334" s="52"/>
    </row>
    <row r="335" spans="1:9" x14ac:dyDescent="0.25">
      <c r="A335" s="52"/>
      <c r="E335" s="52"/>
      <c r="F335" s="52"/>
      <c r="G335" s="52"/>
      <c r="I335" s="52"/>
    </row>
    <row r="336" spans="1:9" x14ac:dyDescent="0.25">
      <c r="A336" s="52"/>
      <c r="E336" s="52"/>
      <c r="F336" s="52"/>
      <c r="G336" s="52"/>
      <c r="I336" s="52"/>
    </row>
    <row r="337" spans="1:9" x14ac:dyDescent="0.25">
      <c r="A337" s="52"/>
      <c r="E337" s="52"/>
      <c r="F337" s="52"/>
      <c r="G337" s="52"/>
      <c r="I337" s="52"/>
    </row>
    <row r="338" spans="1:9" x14ac:dyDescent="0.25">
      <c r="A338" s="52"/>
      <c r="E338" s="52"/>
      <c r="F338" s="52"/>
      <c r="G338" s="52"/>
      <c r="I338" s="52"/>
    </row>
    <row r="339" spans="1:9" x14ac:dyDescent="0.25">
      <c r="A339" s="52"/>
      <c r="E339" s="52"/>
      <c r="F339" s="52"/>
      <c r="G339" s="52"/>
      <c r="I339" s="52"/>
    </row>
    <row r="340" spans="1:9" x14ac:dyDescent="0.25">
      <c r="A340" s="52"/>
      <c r="E340" s="52"/>
      <c r="F340" s="52"/>
      <c r="G340" s="52"/>
      <c r="I340" s="52"/>
    </row>
    <row r="341" spans="1:9" x14ac:dyDescent="0.25">
      <c r="A341" s="52"/>
      <c r="E341" s="52"/>
      <c r="F341" s="52"/>
      <c r="G341" s="52"/>
      <c r="I341" s="52"/>
    </row>
    <row r="342" spans="1:9" x14ac:dyDescent="0.25">
      <c r="A342" s="52"/>
      <c r="E342" s="52"/>
      <c r="F342" s="52"/>
      <c r="G342" s="52"/>
      <c r="I342" s="52"/>
    </row>
    <row r="343" spans="1:9" x14ac:dyDescent="0.25">
      <c r="A343" s="52"/>
      <c r="E343" s="52"/>
      <c r="F343" s="52"/>
      <c r="G343" s="52"/>
      <c r="I343" s="52"/>
    </row>
    <row r="344" spans="1:9" x14ac:dyDescent="0.25">
      <c r="A344" s="52"/>
      <c r="E344" s="52"/>
      <c r="F344" s="52"/>
      <c r="G344" s="52"/>
      <c r="I344" s="52"/>
    </row>
    <row r="345" spans="1:9" x14ac:dyDescent="0.25">
      <c r="A345" s="52"/>
      <c r="E345" s="52"/>
      <c r="F345" s="52"/>
      <c r="G345" s="52"/>
      <c r="I345" s="52"/>
    </row>
    <row r="346" spans="1:9" x14ac:dyDescent="0.25">
      <c r="A346" s="52"/>
      <c r="E346" s="52"/>
      <c r="F346" s="52"/>
      <c r="G346" s="52"/>
      <c r="I346" s="52"/>
    </row>
    <row r="347" spans="1:9" x14ac:dyDescent="0.25">
      <c r="A347" s="52"/>
      <c r="E347" s="52"/>
      <c r="F347" s="52"/>
      <c r="G347" s="52"/>
      <c r="I347" s="52"/>
    </row>
    <row r="348" spans="1:9" x14ac:dyDescent="0.25">
      <c r="A348" s="52"/>
      <c r="E348" s="52"/>
      <c r="F348" s="52"/>
      <c r="G348" s="52"/>
      <c r="I348" s="52"/>
    </row>
    <row r="349" spans="1:9" x14ac:dyDescent="0.25">
      <c r="A349" s="52"/>
      <c r="E349" s="52"/>
      <c r="F349" s="52"/>
      <c r="G349" s="52"/>
      <c r="I349" s="52"/>
    </row>
    <row r="350" spans="1:9" x14ac:dyDescent="0.25">
      <c r="A350" s="52"/>
      <c r="E350" s="52"/>
      <c r="F350" s="52"/>
      <c r="G350" s="52"/>
      <c r="I350" s="52"/>
    </row>
    <row r="351" spans="1:9" x14ac:dyDescent="0.25">
      <c r="A351" s="52"/>
      <c r="E351" s="52"/>
      <c r="F351" s="52"/>
      <c r="G351" s="52"/>
      <c r="I351" s="52"/>
    </row>
    <row r="352" spans="1:9" x14ac:dyDescent="0.25">
      <c r="A352" s="52"/>
      <c r="E352" s="52"/>
      <c r="F352" s="52"/>
      <c r="G352" s="52"/>
      <c r="I352" s="52"/>
    </row>
    <row r="353" spans="1:9" x14ac:dyDescent="0.25">
      <c r="A353" s="52"/>
      <c r="E353" s="52"/>
      <c r="F353" s="52"/>
      <c r="G353" s="52"/>
      <c r="I353" s="52"/>
    </row>
    <row r="354" spans="1:9" x14ac:dyDescent="0.25">
      <c r="A354" s="52"/>
      <c r="E354" s="52"/>
      <c r="F354" s="52"/>
      <c r="G354" s="52"/>
      <c r="I354" s="52"/>
    </row>
    <row r="355" spans="1:9" x14ac:dyDescent="0.25">
      <c r="A355" s="52"/>
      <c r="E355" s="52"/>
      <c r="F355" s="52"/>
      <c r="G355" s="52"/>
      <c r="I355" s="52"/>
    </row>
    <row r="356" spans="1:9" x14ac:dyDescent="0.25">
      <c r="A356" s="52"/>
      <c r="E356" s="52"/>
      <c r="F356" s="52"/>
      <c r="G356" s="52"/>
      <c r="I356" s="52"/>
    </row>
    <row r="357" spans="1:9" x14ac:dyDescent="0.25">
      <c r="A357" s="52"/>
      <c r="E357" s="52"/>
      <c r="F357" s="52"/>
      <c r="G357" s="52"/>
      <c r="I357" s="52"/>
    </row>
    <row r="358" spans="1:9" x14ac:dyDescent="0.25">
      <c r="A358" s="52"/>
      <c r="E358" s="52"/>
      <c r="F358" s="52"/>
      <c r="G358" s="52"/>
      <c r="I358" s="52"/>
    </row>
    <row r="359" spans="1:9" x14ac:dyDescent="0.25">
      <c r="A359" s="52"/>
      <c r="E359" s="52"/>
      <c r="F359" s="52"/>
      <c r="G359" s="52"/>
      <c r="I359" s="52"/>
    </row>
    <row r="360" spans="1:9" x14ac:dyDescent="0.25">
      <c r="A360" s="52"/>
      <c r="E360" s="52"/>
      <c r="F360" s="52"/>
      <c r="G360" s="52"/>
      <c r="I360" s="52"/>
    </row>
    <row r="361" spans="1:9" x14ac:dyDescent="0.25">
      <c r="A361" s="52"/>
      <c r="E361" s="52"/>
      <c r="F361" s="52"/>
      <c r="G361" s="52"/>
      <c r="I361" s="52"/>
    </row>
    <row r="362" spans="1:9" x14ac:dyDescent="0.25">
      <c r="A362" s="52"/>
      <c r="E362" s="52"/>
      <c r="F362" s="52"/>
      <c r="G362" s="52"/>
      <c r="I362" s="52"/>
    </row>
    <row r="363" spans="1:9" x14ac:dyDescent="0.25">
      <c r="A363" s="52"/>
      <c r="E363" s="52"/>
      <c r="F363" s="52"/>
      <c r="G363" s="52"/>
      <c r="I363" s="52"/>
    </row>
    <row r="364" spans="1:9" x14ac:dyDescent="0.25">
      <c r="A364" s="52"/>
      <c r="E364" s="52"/>
      <c r="F364" s="52"/>
      <c r="G364" s="52"/>
      <c r="I364" s="52"/>
    </row>
    <row r="365" spans="1:9" x14ac:dyDescent="0.25">
      <c r="A365" s="52"/>
      <c r="E365" s="52"/>
      <c r="F365" s="52"/>
      <c r="G365" s="52"/>
      <c r="I365" s="52"/>
    </row>
    <row r="366" spans="1:9" x14ac:dyDescent="0.25">
      <c r="A366" s="52"/>
      <c r="E366" s="52"/>
      <c r="F366" s="52"/>
      <c r="G366" s="52"/>
      <c r="I366" s="52"/>
    </row>
    <row r="367" spans="1:9" x14ac:dyDescent="0.25">
      <c r="A367" s="52"/>
      <c r="E367" s="52"/>
      <c r="F367" s="52"/>
      <c r="G367" s="52"/>
      <c r="I367" s="52"/>
    </row>
    <row r="368" spans="1:9" x14ac:dyDescent="0.25">
      <c r="A368" s="52"/>
      <c r="E368" s="52"/>
      <c r="F368" s="52"/>
      <c r="G368" s="52"/>
      <c r="I368" s="52"/>
    </row>
    <row r="369" spans="1:9" x14ac:dyDescent="0.25">
      <c r="A369" s="52"/>
      <c r="E369" s="52"/>
      <c r="F369" s="52"/>
      <c r="G369" s="52"/>
      <c r="I369" s="52"/>
    </row>
    <row r="370" spans="1:9" x14ac:dyDescent="0.25">
      <c r="A370" s="52"/>
      <c r="E370" s="52"/>
      <c r="F370" s="52"/>
      <c r="G370" s="52"/>
      <c r="I370" s="52"/>
    </row>
    <row r="371" spans="1:9" x14ac:dyDescent="0.25">
      <c r="A371" s="52"/>
      <c r="E371" s="52"/>
      <c r="F371" s="52"/>
      <c r="G371" s="52"/>
      <c r="I371" s="52"/>
    </row>
    <row r="372" spans="1:9" x14ac:dyDescent="0.25">
      <c r="A372" s="52"/>
      <c r="E372" s="52"/>
      <c r="F372" s="52"/>
      <c r="G372" s="52"/>
      <c r="I372" s="52"/>
    </row>
    <row r="373" spans="1:9" x14ac:dyDescent="0.25">
      <c r="A373" s="52"/>
      <c r="E373" s="52"/>
      <c r="F373" s="52"/>
      <c r="G373" s="52"/>
      <c r="I373" s="52"/>
    </row>
    <row r="374" spans="1:9" x14ac:dyDescent="0.25">
      <c r="A374" s="52"/>
      <c r="E374" s="52"/>
      <c r="F374" s="52"/>
      <c r="G374" s="52"/>
      <c r="I374" s="52"/>
    </row>
    <row r="375" spans="1:9" x14ac:dyDescent="0.25">
      <c r="A375" s="52"/>
      <c r="E375" s="52"/>
      <c r="F375" s="52"/>
      <c r="G375" s="52"/>
      <c r="I375" s="52"/>
    </row>
    <row r="376" spans="1:9" x14ac:dyDescent="0.25">
      <c r="A376" s="52"/>
      <c r="E376" s="52"/>
      <c r="F376" s="52"/>
      <c r="G376" s="52"/>
      <c r="I376" s="52"/>
    </row>
    <row r="377" spans="1:9" x14ac:dyDescent="0.25">
      <c r="A377" s="52"/>
      <c r="E377" s="52"/>
      <c r="F377" s="52"/>
      <c r="G377" s="52"/>
      <c r="I377" s="52"/>
    </row>
    <row r="378" spans="1:9" x14ac:dyDescent="0.25">
      <c r="A378" s="52"/>
      <c r="E378" s="52"/>
      <c r="F378" s="52"/>
      <c r="G378" s="52"/>
      <c r="I378" s="52"/>
    </row>
    <row r="379" spans="1:9" x14ac:dyDescent="0.25">
      <c r="A379" s="52"/>
      <c r="E379" s="52"/>
      <c r="F379" s="52"/>
      <c r="G379" s="52"/>
      <c r="I379" s="52"/>
    </row>
    <row r="380" spans="1:9" x14ac:dyDescent="0.25">
      <c r="A380" s="52"/>
      <c r="E380" s="52"/>
      <c r="F380" s="52"/>
      <c r="G380" s="52"/>
      <c r="I380" s="52"/>
    </row>
    <row r="381" spans="1:9" x14ac:dyDescent="0.25">
      <c r="A381" s="52"/>
      <c r="E381" s="52"/>
      <c r="F381" s="52"/>
      <c r="G381" s="52"/>
      <c r="I381" s="52"/>
    </row>
    <row r="382" spans="1:9" x14ac:dyDescent="0.25">
      <c r="A382" s="52"/>
      <c r="E382" s="52"/>
      <c r="F382" s="52"/>
      <c r="G382" s="52"/>
      <c r="I382" s="52"/>
    </row>
    <row r="383" spans="1:9" x14ac:dyDescent="0.25">
      <c r="A383" s="52"/>
      <c r="E383" s="52"/>
      <c r="F383" s="52"/>
      <c r="G383" s="52"/>
      <c r="I383" s="52"/>
    </row>
    <row r="384" spans="1:9" x14ac:dyDescent="0.25">
      <c r="A384" s="52"/>
      <c r="E384" s="52"/>
      <c r="F384" s="52"/>
      <c r="G384" s="52"/>
      <c r="I384" s="52"/>
    </row>
    <row r="385" spans="1:9" x14ac:dyDescent="0.25">
      <c r="A385" s="52"/>
      <c r="E385" s="52"/>
      <c r="F385" s="52"/>
      <c r="G385" s="52"/>
      <c r="I385" s="52"/>
    </row>
    <row r="386" spans="1:9" x14ac:dyDescent="0.25">
      <c r="A386" s="52"/>
      <c r="E386" s="52"/>
      <c r="F386" s="52"/>
      <c r="G386" s="52"/>
      <c r="I386" s="52"/>
    </row>
    <row r="387" spans="1:9" x14ac:dyDescent="0.25">
      <c r="A387" s="52"/>
      <c r="E387" s="52"/>
      <c r="F387" s="52"/>
      <c r="G387" s="52"/>
      <c r="I387" s="52"/>
    </row>
    <row r="388" spans="1:9" x14ac:dyDescent="0.25">
      <c r="A388" s="52"/>
      <c r="E388" s="52"/>
      <c r="F388" s="52"/>
      <c r="G388" s="52"/>
      <c r="I388" s="52"/>
    </row>
    <row r="389" spans="1:9" x14ac:dyDescent="0.25">
      <c r="A389" s="52"/>
      <c r="E389" s="52"/>
      <c r="F389" s="52"/>
      <c r="G389" s="52"/>
      <c r="I389" s="52"/>
    </row>
    <row r="390" spans="1:9" x14ac:dyDescent="0.25">
      <c r="A390" s="52"/>
      <c r="E390" s="52"/>
      <c r="F390" s="52"/>
      <c r="G390" s="52"/>
      <c r="I390" s="52"/>
    </row>
    <row r="391" spans="1:9" x14ac:dyDescent="0.25">
      <c r="A391" s="52"/>
      <c r="E391" s="52"/>
      <c r="F391" s="52"/>
      <c r="G391" s="52"/>
      <c r="I391" s="52"/>
    </row>
    <row r="392" spans="1:9" x14ac:dyDescent="0.25">
      <c r="A392" s="52"/>
      <c r="E392" s="52"/>
      <c r="F392" s="52"/>
      <c r="G392" s="52"/>
      <c r="I392" s="52"/>
    </row>
    <row r="393" spans="1:9" x14ac:dyDescent="0.25">
      <c r="A393" s="52"/>
      <c r="E393" s="52"/>
      <c r="F393" s="52"/>
      <c r="G393" s="52"/>
      <c r="I393" s="52"/>
    </row>
    <row r="394" spans="1:9" x14ac:dyDescent="0.25">
      <c r="A394" s="52"/>
      <c r="E394" s="52"/>
      <c r="F394" s="52"/>
      <c r="G394" s="52"/>
      <c r="I394" s="52"/>
    </row>
    <row r="395" spans="1:9" x14ac:dyDescent="0.25">
      <c r="A395" s="52"/>
      <c r="E395" s="52"/>
      <c r="F395" s="52"/>
      <c r="G395" s="52"/>
      <c r="I395" s="52"/>
    </row>
    <row r="396" spans="1:9" x14ac:dyDescent="0.25">
      <c r="A396" s="52"/>
      <c r="E396" s="52"/>
      <c r="F396" s="52"/>
      <c r="G396" s="52"/>
      <c r="I396" s="52"/>
    </row>
    <row r="397" spans="1:9" x14ac:dyDescent="0.25">
      <c r="A397" s="52"/>
      <c r="E397" s="52"/>
      <c r="F397" s="52"/>
      <c r="G397" s="52"/>
      <c r="I397" s="52"/>
    </row>
    <row r="398" spans="1:9" x14ac:dyDescent="0.25">
      <c r="A398" s="52"/>
      <c r="E398" s="52"/>
      <c r="F398" s="52"/>
      <c r="G398" s="52"/>
      <c r="I398" s="52"/>
    </row>
    <row r="399" spans="1:9" x14ac:dyDescent="0.25">
      <c r="A399" s="52"/>
      <c r="E399" s="52"/>
      <c r="F399" s="52"/>
      <c r="G399" s="52"/>
      <c r="I399" s="52"/>
    </row>
    <row r="400" spans="1:9" x14ac:dyDescent="0.25">
      <c r="A400" s="52"/>
      <c r="E400" s="52"/>
      <c r="F400" s="52"/>
      <c r="G400" s="52"/>
      <c r="I400" s="52"/>
    </row>
    <row r="401" spans="1:9" x14ac:dyDescent="0.25">
      <c r="A401" s="52"/>
      <c r="E401" s="52"/>
      <c r="F401" s="52"/>
      <c r="G401" s="52"/>
      <c r="I401" s="52"/>
    </row>
    <row r="402" spans="1:9" x14ac:dyDescent="0.25">
      <c r="A402" s="52"/>
      <c r="E402" s="52"/>
      <c r="F402" s="52"/>
      <c r="G402" s="52"/>
      <c r="I402" s="52"/>
    </row>
    <row r="403" spans="1:9" x14ac:dyDescent="0.25">
      <c r="A403" s="52"/>
      <c r="E403" s="52"/>
      <c r="F403" s="52"/>
      <c r="G403" s="52"/>
      <c r="I403" s="52"/>
    </row>
    <row r="404" spans="1:9" x14ac:dyDescent="0.25">
      <c r="A404" s="52"/>
      <c r="E404" s="52"/>
      <c r="F404" s="52"/>
      <c r="G404" s="52"/>
      <c r="I404" s="52"/>
    </row>
    <row r="405" spans="1:9" x14ac:dyDescent="0.25">
      <c r="A405" s="52"/>
      <c r="E405" s="52"/>
      <c r="F405" s="52"/>
      <c r="G405" s="52"/>
      <c r="I405" s="52"/>
    </row>
    <row r="406" spans="1:9" x14ac:dyDescent="0.25">
      <c r="A406" s="52"/>
      <c r="E406" s="52"/>
      <c r="F406" s="52"/>
      <c r="G406" s="52"/>
      <c r="I406" s="52"/>
    </row>
    <row r="407" spans="1:9" x14ac:dyDescent="0.25">
      <c r="A407" s="52"/>
      <c r="E407" s="52"/>
      <c r="F407" s="52"/>
      <c r="G407" s="52"/>
      <c r="I407" s="52"/>
    </row>
    <row r="408" spans="1:9" x14ac:dyDescent="0.25">
      <c r="A408" s="52"/>
      <c r="E408" s="52"/>
      <c r="F408" s="52"/>
      <c r="G408" s="52"/>
      <c r="I408" s="52"/>
    </row>
    <row r="409" spans="1:9" x14ac:dyDescent="0.25">
      <c r="A409" s="52"/>
      <c r="E409" s="52"/>
      <c r="F409" s="52"/>
      <c r="G409" s="52"/>
      <c r="I409" s="52"/>
    </row>
    <row r="410" spans="1:9" x14ac:dyDescent="0.25">
      <c r="A410" s="52"/>
      <c r="E410" s="52"/>
      <c r="F410" s="52"/>
      <c r="G410" s="52"/>
      <c r="I410" s="52"/>
    </row>
    <row r="411" spans="1:9" x14ac:dyDescent="0.25">
      <c r="A411" s="52"/>
      <c r="E411" s="52"/>
      <c r="F411" s="52"/>
      <c r="G411" s="52"/>
      <c r="I411" s="52"/>
    </row>
    <row r="412" spans="1:9" x14ac:dyDescent="0.25">
      <c r="A412" s="52"/>
      <c r="E412" s="52"/>
      <c r="F412" s="52"/>
      <c r="G412" s="52"/>
      <c r="I412" s="52"/>
    </row>
    <row r="413" spans="1:9" x14ac:dyDescent="0.25">
      <c r="A413" s="52"/>
      <c r="E413" s="52"/>
      <c r="F413" s="52"/>
      <c r="G413" s="52"/>
      <c r="I413" s="52"/>
    </row>
    <row r="414" spans="1:9" x14ac:dyDescent="0.25">
      <c r="A414" s="52"/>
      <c r="E414" s="52"/>
      <c r="F414" s="52"/>
      <c r="G414" s="52"/>
      <c r="I414" s="52"/>
    </row>
    <row r="415" spans="1:9" x14ac:dyDescent="0.25">
      <c r="A415" s="52"/>
      <c r="E415" s="52"/>
      <c r="F415" s="52"/>
      <c r="G415" s="52"/>
      <c r="I415" s="52"/>
    </row>
    <row r="416" spans="1:9" x14ac:dyDescent="0.25">
      <c r="A416" s="52"/>
      <c r="E416" s="52"/>
      <c r="F416" s="52"/>
      <c r="G416" s="52"/>
      <c r="I416" s="52"/>
    </row>
    <row r="417" spans="1:9" x14ac:dyDescent="0.25">
      <c r="A417" s="52"/>
      <c r="E417" s="52"/>
      <c r="F417" s="52"/>
      <c r="G417" s="52"/>
      <c r="I417" s="52"/>
    </row>
    <row r="418" spans="1:9" x14ac:dyDescent="0.25">
      <c r="A418" s="52"/>
      <c r="E418" s="52"/>
      <c r="F418" s="52"/>
      <c r="G418" s="52"/>
      <c r="I418" s="52"/>
    </row>
    <row r="419" spans="1:9" x14ac:dyDescent="0.25">
      <c r="A419" s="52"/>
      <c r="E419" s="52"/>
      <c r="F419" s="52"/>
      <c r="G419" s="52"/>
      <c r="I419" s="52"/>
    </row>
    <row r="420" spans="1:9" x14ac:dyDescent="0.25">
      <c r="A420" s="52"/>
      <c r="E420" s="52"/>
      <c r="F420" s="52"/>
      <c r="G420" s="52"/>
      <c r="I420" s="52"/>
    </row>
    <row r="421" spans="1:9" x14ac:dyDescent="0.25">
      <c r="A421" s="52"/>
      <c r="E421" s="52"/>
      <c r="F421" s="52"/>
      <c r="G421" s="52"/>
      <c r="I421" s="52"/>
    </row>
    <row r="422" spans="1:9" x14ac:dyDescent="0.25">
      <c r="A422" s="52"/>
      <c r="E422" s="52"/>
      <c r="F422" s="52"/>
      <c r="G422" s="52"/>
      <c r="I422" s="52"/>
    </row>
    <row r="423" spans="1:9" x14ac:dyDescent="0.25">
      <c r="A423" s="52"/>
      <c r="E423" s="52"/>
      <c r="F423" s="52"/>
      <c r="G423" s="52"/>
      <c r="I423" s="52"/>
    </row>
    <row r="424" spans="1:9" x14ac:dyDescent="0.25">
      <c r="A424" s="52"/>
      <c r="E424" s="52"/>
      <c r="F424" s="52"/>
      <c r="G424" s="52"/>
      <c r="I424" s="52"/>
    </row>
    <row r="425" spans="1:9" x14ac:dyDescent="0.25">
      <c r="A425" s="52"/>
      <c r="E425" s="52"/>
      <c r="F425" s="52"/>
      <c r="G425" s="52"/>
      <c r="I425" s="52"/>
    </row>
    <row r="426" spans="1:9" x14ac:dyDescent="0.25">
      <c r="A426" s="52"/>
      <c r="E426" s="52"/>
      <c r="F426" s="52"/>
      <c r="G426" s="52"/>
      <c r="I426" s="52"/>
    </row>
    <row r="427" spans="1:9" x14ac:dyDescent="0.25">
      <c r="A427" s="52"/>
      <c r="E427" s="52"/>
      <c r="F427" s="52"/>
      <c r="G427" s="52"/>
      <c r="I427" s="52"/>
    </row>
    <row r="428" spans="1:9" x14ac:dyDescent="0.25">
      <c r="A428" s="52"/>
      <c r="E428" s="52"/>
      <c r="F428" s="52"/>
      <c r="G428" s="52"/>
      <c r="I428" s="52"/>
    </row>
    <row r="429" spans="1:9" x14ac:dyDescent="0.25">
      <c r="A429" s="52"/>
      <c r="E429" s="52"/>
      <c r="F429" s="52"/>
      <c r="G429" s="52"/>
      <c r="I429" s="52"/>
    </row>
    <row r="430" spans="1:9" x14ac:dyDescent="0.25">
      <c r="A430" s="52"/>
      <c r="E430" s="52"/>
      <c r="F430" s="52"/>
      <c r="G430" s="52"/>
      <c r="I430" s="52"/>
    </row>
    <row r="431" spans="1:9" x14ac:dyDescent="0.25">
      <c r="A431" s="52"/>
      <c r="E431" s="52"/>
      <c r="F431" s="52"/>
      <c r="G431" s="52"/>
      <c r="I431" s="52"/>
    </row>
    <row r="432" spans="1:9" x14ac:dyDescent="0.25">
      <c r="A432" s="52"/>
      <c r="E432" s="52"/>
      <c r="F432" s="52"/>
      <c r="G432" s="52"/>
      <c r="I432" s="52"/>
    </row>
    <row r="433" spans="1:9" x14ac:dyDescent="0.25">
      <c r="A433" s="52"/>
      <c r="E433" s="52"/>
      <c r="F433" s="52"/>
      <c r="G433" s="52"/>
      <c r="I433" s="52"/>
    </row>
    <row r="434" spans="1:9" x14ac:dyDescent="0.25">
      <c r="A434" s="52"/>
      <c r="E434" s="52"/>
      <c r="F434" s="52"/>
      <c r="G434" s="52"/>
      <c r="I434" s="52"/>
    </row>
    <row r="435" spans="1:9" x14ac:dyDescent="0.25">
      <c r="A435" s="52"/>
      <c r="E435" s="52"/>
      <c r="F435" s="52"/>
      <c r="G435" s="52"/>
      <c r="I435" s="52"/>
    </row>
    <row r="436" spans="1:9" x14ac:dyDescent="0.25">
      <c r="A436" s="52"/>
      <c r="E436" s="52"/>
      <c r="F436" s="52"/>
      <c r="G436" s="52"/>
      <c r="I436" s="52"/>
    </row>
    <row r="437" spans="1:9" x14ac:dyDescent="0.25">
      <c r="A437" s="52"/>
      <c r="E437" s="52"/>
      <c r="F437" s="52"/>
      <c r="G437" s="52"/>
      <c r="I437" s="52"/>
    </row>
    <row r="438" spans="1:9" x14ac:dyDescent="0.25">
      <c r="A438" s="52"/>
      <c r="E438" s="52"/>
      <c r="F438" s="52"/>
      <c r="G438" s="52"/>
      <c r="I438" s="52"/>
    </row>
    <row r="439" spans="1:9" x14ac:dyDescent="0.25">
      <c r="A439" s="52"/>
      <c r="E439" s="52"/>
      <c r="F439" s="52"/>
      <c r="G439" s="52"/>
      <c r="I439" s="52"/>
    </row>
    <row r="440" spans="1:9" x14ac:dyDescent="0.25">
      <c r="A440" s="52"/>
      <c r="E440" s="52"/>
      <c r="F440" s="52"/>
      <c r="G440" s="52"/>
      <c r="I440" s="52"/>
    </row>
    <row r="441" spans="1:9" x14ac:dyDescent="0.25">
      <c r="A441" s="52"/>
      <c r="E441" s="52"/>
      <c r="F441" s="52"/>
      <c r="G441" s="52"/>
      <c r="I441" s="52"/>
    </row>
    <row r="442" spans="1:9" x14ac:dyDescent="0.25">
      <c r="A442" s="52"/>
      <c r="E442" s="52"/>
      <c r="F442" s="52"/>
      <c r="G442" s="52"/>
      <c r="I442" s="52"/>
    </row>
    <row r="443" spans="1:9" x14ac:dyDescent="0.25">
      <c r="A443" s="52"/>
      <c r="E443" s="52"/>
      <c r="F443" s="52"/>
      <c r="G443" s="52"/>
      <c r="I443" s="52"/>
    </row>
    <row r="444" spans="1:9" x14ac:dyDescent="0.25">
      <c r="A444" s="52"/>
      <c r="E444" s="52"/>
      <c r="F444" s="52"/>
      <c r="G444" s="52"/>
      <c r="I444" s="52"/>
    </row>
    <row r="445" spans="1:9" x14ac:dyDescent="0.25">
      <c r="A445" s="52"/>
      <c r="E445" s="52"/>
      <c r="F445" s="52"/>
      <c r="G445" s="52"/>
      <c r="I445" s="52"/>
    </row>
    <row r="446" spans="1:9" x14ac:dyDescent="0.25">
      <c r="A446" s="52"/>
      <c r="E446" s="52"/>
      <c r="F446" s="52"/>
      <c r="G446" s="52"/>
      <c r="I446" s="52"/>
    </row>
    <row r="447" spans="1:9" x14ac:dyDescent="0.25">
      <c r="A447" s="52"/>
      <c r="E447" s="52"/>
      <c r="F447" s="52"/>
      <c r="G447" s="52"/>
      <c r="I447" s="52"/>
    </row>
    <row r="448" spans="1:9" x14ac:dyDescent="0.25">
      <c r="A448" s="52"/>
      <c r="E448" s="52"/>
      <c r="F448" s="52"/>
      <c r="G448" s="52"/>
      <c r="I448" s="52"/>
    </row>
    <row r="449" spans="1:9" x14ac:dyDescent="0.25">
      <c r="A449" s="52"/>
      <c r="E449" s="52"/>
      <c r="F449" s="52"/>
      <c r="G449" s="52"/>
      <c r="I449" s="52"/>
    </row>
    <row r="450" spans="1:9" x14ac:dyDescent="0.25">
      <c r="A450" s="52"/>
      <c r="E450" s="52"/>
      <c r="F450" s="52"/>
      <c r="G450" s="52"/>
      <c r="I450" s="52"/>
    </row>
    <row r="451" spans="1:9" x14ac:dyDescent="0.25">
      <c r="A451" s="52"/>
      <c r="E451" s="52"/>
      <c r="F451" s="52"/>
      <c r="G451" s="52"/>
      <c r="I451" s="52"/>
    </row>
    <row r="452" spans="1:9" x14ac:dyDescent="0.25">
      <c r="A452" s="52"/>
      <c r="E452" s="52"/>
      <c r="F452" s="52"/>
      <c r="G452" s="52"/>
      <c r="I452" s="52"/>
    </row>
    <row r="453" spans="1:9" x14ac:dyDescent="0.25">
      <c r="A453" s="52"/>
      <c r="E453" s="52"/>
      <c r="F453" s="52"/>
      <c r="G453" s="52"/>
      <c r="I453" s="52"/>
    </row>
    <row r="454" spans="1:9" x14ac:dyDescent="0.25">
      <c r="A454" s="52"/>
      <c r="E454" s="52"/>
      <c r="F454" s="52"/>
      <c r="G454" s="52"/>
      <c r="I454" s="52"/>
    </row>
    <row r="455" spans="1:9" x14ac:dyDescent="0.25">
      <c r="A455" s="52"/>
      <c r="E455" s="52"/>
      <c r="F455" s="52"/>
      <c r="G455" s="52"/>
      <c r="I455" s="52"/>
    </row>
    <row r="456" spans="1:9" x14ac:dyDescent="0.25">
      <c r="A456" s="52"/>
      <c r="E456" s="52"/>
      <c r="F456" s="52"/>
      <c r="G456" s="52"/>
      <c r="I456" s="52"/>
    </row>
    <row r="457" spans="1:9" x14ac:dyDescent="0.25">
      <c r="A457" s="52"/>
      <c r="E457" s="52"/>
      <c r="F457" s="52"/>
      <c r="G457" s="52"/>
      <c r="I457" s="52"/>
    </row>
    <row r="458" spans="1:9" x14ac:dyDescent="0.25">
      <c r="A458" s="52"/>
      <c r="E458" s="52"/>
      <c r="F458" s="52"/>
      <c r="G458" s="52"/>
      <c r="I458" s="52"/>
    </row>
    <row r="459" spans="1:9" x14ac:dyDescent="0.25">
      <c r="A459" s="52"/>
      <c r="E459" s="52"/>
      <c r="F459" s="52"/>
      <c r="G459" s="52"/>
      <c r="I459" s="52"/>
    </row>
    <row r="460" spans="1:9" x14ac:dyDescent="0.25">
      <c r="A460" s="52"/>
      <c r="E460" s="52"/>
      <c r="F460" s="52"/>
      <c r="G460" s="52"/>
      <c r="I460" s="52"/>
    </row>
    <row r="461" spans="1:9" x14ac:dyDescent="0.25">
      <c r="A461" s="52"/>
      <c r="E461" s="52"/>
      <c r="F461" s="52"/>
      <c r="G461" s="52"/>
      <c r="I461" s="52"/>
    </row>
    <row r="462" spans="1:9" x14ac:dyDescent="0.25">
      <c r="A462" s="52"/>
      <c r="E462" s="52"/>
      <c r="F462" s="52"/>
      <c r="G462" s="52"/>
      <c r="I462" s="52"/>
    </row>
    <row r="463" spans="1:9" x14ac:dyDescent="0.25">
      <c r="A463" s="52"/>
      <c r="E463" s="52"/>
      <c r="F463" s="52"/>
      <c r="G463" s="52"/>
      <c r="I463" s="52"/>
    </row>
    <row r="464" spans="1:9" x14ac:dyDescent="0.25">
      <c r="A464" s="52"/>
      <c r="E464" s="52"/>
      <c r="F464" s="52"/>
      <c r="G464" s="52"/>
      <c r="I464" s="52"/>
    </row>
    <row r="465" spans="1:9" x14ac:dyDescent="0.25">
      <c r="A465" s="52"/>
      <c r="E465" s="52"/>
      <c r="F465" s="52"/>
      <c r="G465" s="52"/>
      <c r="I465" s="52"/>
    </row>
    <row r="466" spans="1:9" x14ac:dyDescent="0.25">
      <c r="A466" s="52"/>
      <c r="E466" s="52"/>
      <c r="F466" s="52"/>
      <c r="G466" s="52"/>
      <c r="I466" s="52"/>
    </row>
    <row r="467" spans="1:9" x14ac:dyDescent="0.25">
      <c r="A467" s="52"/>
      <c r="E467" s="52"/>
      <c r="F467" s="52"/>
      <c r="G467" s="52"/>
      <c r="I467" s="52"/>
    </row>
    <row r="468" spans="1:9" x14ac:dyDescent="0.25">
      <c r="A468" s="52"/>
      <c r="E468" s="52"/>
      <c r="F468" s="52"/>
      <c r="G468" s="52"/>
      <c r="I468" s="52"/>
    </row>
    <row r="469" spans="1:9" x14ac:dyDescent="0.25">
      <c r="A469" s="52"/>
      <c r="E469" s="52"/>
      <c r="F469" s="52"/>
      <c r="G469" s="52"/>
      <c r="I469" s="52"/>
    </row>
    <row r="470" spans="1:9" x14ac:dyDescent="0.25">
      <c r="A470" s="52"/>
      <c r="E470" s="52"/>
      <c r="F470" s="52"/>
      <c r="G470" s="52"/>
      <c r="I470" s="52"/>
    </row>
    <row r="471" spans="1:9" x14ac:dyDescent="0.25">
      <c r="A471" s="52"/>
      <c r="E471" s="52"/>
      <c r="F471" s="52"/>
      <c r="G471" s="52"/>
      <c r="I471" s="52"/>
    </row>
    <row r="472" spans="1:9" x14ac:dyDescent="0.25">
      <c r="A472" s="52"/>
      <c r="E472" s="52"/>
      <c r="F472" s="52"/>
      <c r="G472" s="52"/>
      <c r="I472" s="52"/>
    </row>
    <row r="473" spans="1:9" x14ac:dyDescent="0.25">
      <c r="A473" s="52"/>
      <c r="E473" s="52"/>
      <c r="F473" s="52"/>
      <c r="G473" s="52"/>
      <c r="I473" s="52"/>
    </row>
    <row r="474" spans="1:9" x14ac:dyDescent="0.25">
      <c r="A474" s="52"/>
      <c r="E474" s="52"/>
      <c r="F474" s="52"/>
      <c r="G474" s="52"/>
      <c r="I474" s="52"/>
    </row>
    <row r="475" spans="1:9" x14ac:dyDescent="0.25">
      <c r="A475" s="52"/>
      <c r="E475" s="52"/>
      <c r="F475" s="52"/>
      <c r="G475" s="52"/>
      <c r="I475" s="52"/>
    </row>
    <row r="476" spans="1:9" x14ac:dyDescent="0.25">
      <c r="A476" s="52"/>
      <c r="E476" s="52"/>
      <c r="F476" s="52"/>
      <c r="G476" s="52"/>
      <c r="I476" s="52"/>
    </row>
    <row r="477" spans="1:9" x14ac:dyDescent="0.25">
      <c r="A477" s="52"/>
      <c r="E477" s="52"/>
      <c r="F477" s="52"/>
      <c r="G477" s="52"/>
      <c r="I477" s="52"/>
    </row>
    <row r="478" spans="1:9" x14ac:dyDescent="0.25">
      <c r="A478" s="52"/>
      <c r="E478" s="52"/>
      <c r="F478" s="52"/>
      <c r="G478" s="52"/>
      <c r="I478" s="52"/>
    </row>
    <row r="479" spans="1:9" x14ac:dyDescent="0.25">
      <c r="A479" s="52"/>
      <c r="E479" s="52"/>
      <c r="F479" s="52"/>
      <c r="G479" s="52"/>
      <c r="I479" s="52"/>
    </row>
    <row r="480" spans="1:9" x14ac:dyDescent="0.25">
      <c r="A480" s="52"/>
      <c r="E480" s="52"/>
      <c r="F480" s="52"/>
      <c r="G480" s="52"/>
      <c r="I480" s="52"/>
    </row>
    <row r="481" spans="1:9" x14ac:dyDescent="0.25">
      <c r="A481" s="52"/>
      <c r="E481" s="52"/>
      <c r="F481" s="52"/>
      <c r="G481" s="52"/>
      <c r="I481" s="52"/>
    </row>
    <row r="482" spans="1:9" x14ac:dyDescent="0.25">
      <c r="A482" s="52"/>
      <c r="E482" s="52"/>
      <c r="F482" s="52"/>
      <c r="G482" s="52"/>
      <c r="I482" s="52"/>
    </row>
    <row r="483" spans="1:9" x14ac:dyDescent="0.25">
      <c r="A483" s="52"/>
      <c r="E483" s="52"/>
      <c r="F483" s="52"/>
      <c r="G483" s="52"/>
      <c r="I483" s="52"/>
    </row>
    <row r="484" spans="1:9" x14ac:dyDescent="0.25">
      <c r="A484" s="52"/>
      <c r="E484" s="52"/>
      <c r="F484" s="52"/>
      <c r="G484" s="52"/>
      <c r="I484" s="52"/>
    </row>
    <row r="485" spans="1:9" x14ac:dyDescent="0.25">
      <c r="A485" s="52"/>
      <c r="E485" s="52"/>
      <c r="F485" s="52"/>
      <c r="G485" s="52"/>
      <c r="I485" s="52"/>
    </row>
    <row r="486" spans="1:9" x14ac:dyDescent="0.25">
      <c r="A486" s="52"/>
      <c r="E486" s="52"/>
      <c r="F486" s="52"/>
      <c r="G486" s="52"/>
      <c r="I486" s="52"/>
    </row>
    <row r="487" spans="1:9" x14ac:dyDescent="0.25">
      <c r="A487" s="52"/>
      <c r="E487" s="52"/>
      <c r="F487" s="52"/>
      <c r="G487" s="52"/>
      <c r="I487" s="52"/>
    </row>
    <row r="488" spans="1:9" x14ac:dyDescent="0.25">
      <c r="A488" s="52"/>
      <c r="E488" s="52"/>
      <c r="F488" s="52"/>
      <c r="G488" s="52"/>
      <c r="I488" s="52"/>
    </row>
    <row r="489" spans="1:9" x14ac:dyDescent="0.25">
      <c r="A489" s="52"/>
      <c r="E489" s="52"/>
      <c r="F489" s="52"/>
      <c r="G489" s="52"/>
      <c r="I489" s="52"/>
    </row>
    <row r="490" spans="1:9" x14ac:dyDescent="0.25">
      <c r="A490" s="52"/>
      <c r="E490" s="52"/>
      <c r="F490" s="52"/>
      <c r="G490" s="52"/>
      <c r="I490" s="52"/>
    </row>
    <row r="491" spans="1:9" x14ac:dyDescent="0.25">
      <c r="A491" s="52"/>
      <c r="E491" s="52"/>
      <c r="F491" s="52"/>
      <c r="G491" s="52"/>
      <c r="I491" s="52"/>
    </row>
    <row r="492" spans="1:9" x14ac:dyDescent="0.25">
      <c r="A492" s="52"/>
      <c r="E492" s="52"/>
      <c r="F492" s="52"/>
      <c r="G492" s="52"/>
      <c r="I492" s="52"/>
    </row>
    <row r="493" spans="1:9" x14ac:dyDescent="0.25">
      <c r="A493" s="52"/>
      <c r="E493" s="52"/>
      <c r="F493" s="52"/>
      <c r="G493" s="52"/>
      <c r="I493" s="52"/>
    </row>
    <row r="494" spans="1:9" x14ac:dyDescent="0.25">
      <c r="A494" s="52"/>
      <c r="E494" s="52"/>
      <c r="F494" s="52"/>
      <c r="G494" s="52"/>
      <c r="I494" s="52"/>
    </row>
    <row r="495" spans="1:9" x14ac:dyDescent="0.25">
      <c r="A495" s="52"/>
      <c r="E495" s="52"/>
      <c r="F495" s="52"/>
      <c r="G495" s="52"/>
      <c r="I495" s="52"/>
    </row>
    <row r="496" spans="1:9" x14ac:dyDescent="0.25">
      <c r="A496" s="52"/>
      <c r="E496" s="52"/>
      <c r="F496" s="52"/>
      <c r="G496" s="52"/>
      <c r="I496" s="52"/>
    </row>
    <row r="497" spans="1:9" x14ac:dyDescent="0.25">
      <c r="A497" s="52"/>
      <c r="E497" s="52"/>
      <c r="F497" s="52"/>
      <c r="G497" s="52"/>
      <c r="I497" s="52"/>
    </row>
    <row r="498" spans="1:9" x14ac:dyDescent="0.25">
      <c r="A498" s="52"/>
      <c r="E498" s="52"/>
      <c r="F498" s="52"/>
      <c r="G498" s="52"/>
      <c r="I498" s="52"/>
    </row>
    <row r="499" spans="1:9" x14ac:dyDescent="0.25">
      <c r="A499" s="52"/>
      <c r="E499" s="52"/>
      <c r="F499" s="52"/>
      <c r="G499" s="52"/>
      <c r="I499" s="52"/>
    </row>
    <row r="500" spans="1:9" x14ac:dyDescent="0.25">
      <c r="A500" s="52"/>
      <c r="E500" s="52"/>
      <c r="F500" s="52"/>
      <c r="G500" s="52"/>
      <c r="I500" s="52"/>
    </row>
    <row r="501" spans="1:9" x14ac:dyDescent="0.25">
      <c r="A501" s="52"/>
      <c r="E501" s="52"/>
      <c r="F501" s="52"/>
      <c r="G501" s="52"/>
      <c r="I501" s="52"/>
    </row>
    <row r="502" spans="1:9" x14ac:dyDescent="0.25">
      <c r="A502" s="52"/>
      <c r="E502" s="52"/>
      <c r="F502" s="52"/>
      <c r="G502" s="52"/>
      <c r="I502" s="52"/>
    </row>
    <row r="503" spans="1:9" x14ac:dyDescent="0.25">
      <c r="A503" s="52"/>
      <c r="E503" s="52"/>
      <c r="F503" s="52"/>
      <c r="G503" s="52"/>
      <c r="I503" s="52"/>
    </row>
    <row r="504" spans="1:9" x14ac:dyDescent="0.25">
      <c r="A504" s="52"/>
      <c r="E504" s="52"/>
      <c r="F504" s="52"/>
      <c r="G504" s="52"/>
      <c r="I504" s="52"/>
    </row>
    <row r="505" spans="1:9" x14ac:dyDescent="0.25">
      <c r="A505" s="52"/>
      <c r="E505" s="52"/>
      <c r="F505" s="52"/>
      <c r="G505" s="52"/>
      <c r="I505" s="52"/>
    </row>
    <row r="506" spans="1:9" x14ac:dyDescent="0.25">
      <c r="A506" s="52"/>
      <c r="E506" s="52"/>
      <c r="F506" s="52"/>
      <c r="G506" s="52"/>
      <c r="I506" s="52"/>
    </row>
    <row r="507" spans="1:9" x14ac:dyDescent="0.25">
      <c r="A507" s="52"/>
      <c r="E507" s="52"/>
      <c r="F507" s="52"/>
      <c r="G507" s="52"/>
      <c r="I507" s="52"/>
    </row>
    <row r="508" spans="1:9" x14ac:dyDescent="0.25">
      <c r="A508" s="52"/>
      <c r="E508" s="52"/>
      <c r="F508" s="52"/>
      <c r="G508" s="52"/>
      <c r="I508" s="52"/>
    </row>
    <row r="509" spans="1:9" x14ac:dyDescent="0.25">
      <c r="A509" s="52"/>
      <c r="E509" s="52"/>
      <c r="F509" s="52"/>
      <c r="G509" s="52"/>
      <c r="I509" s="52"/>
    </row>
    <row r="510" spans="1:9" x14ac:dyDescent="0.25">
      <c r="A510" s="52"/>
      <c r="E510" s="52"/>
      <c r="F510" s="52"/>
      <c r="G510" s="52"/>
      <c r="I510" s="52"/>
    </row>
    <row r="511" spans="1:9" x14ac:dyDescent="0.25">
      <c r="A511" s="52"/>
      <c r="E511" s="52"/>
      <c r="F511" s="52"/>
      <c r="G511" s="52"/>
      <c r="I511" s="52"/>
    </row>
    <row r="512" spans="1:9" x14ac:dyDescent="0.25">
      <c r="A512" s="52"/>
      <c r="E512" s="52"/>
      <c r="F512" s="52"/>
      <c r="G512" s="52"/>
      <c r="I512" s="52"/>
    </row>
    <row r="513" spans="1:9" x14ac:dyDescent="0.25">
      <c r="A513" s="52"/>
      <c r="E513" s="52"/>
      <c r="F513" s="52"/>
      <c r="G513" s="52"/>
      <c r="I513" s="52"/>
    </row>
    <row r="514" spans="1:9" x14ac:dyDescent="0.25">
      <c r="A514" s="52"/>
      <c r="E514" s="52"/>
      <c r="F514" s="52"/>
      <c r="G514" s="52"/>
      <c r="I514" s="52"/>
    </row>
    <row r="515" spans="1:9" x14ac:dyDescent="0.25">
      <c r="A515" s="52"/>
      <c r="E515" s="52"/>
      <c r="F515" s="52"/>
      <c r="G515" s="52"/>
      <c r="I515" s="52"/>
    </row>
    <row r="516" spans="1:9" x14ac:dyDescent="0.25">
      <c r="A516" s="52"/>
      <c r="E516" s="52"/>
      <c r="F516" s="52"/>
      <c r="G516" s="52"/>
      <c r="I516" s="52"/>
    </row>
    <row r="517" spans="1:9" x14ac:dyDescent="0.25">
      <c r="A517" s="52"/>
      <c r="E517" s="52"/>
      <c r="F517" s="52"/>
      <c r="G517" s="52"/>
      <c r="I517" s="52"/>
    </row>
    <row r="518" spans="1:9" x14ac:dyDescent="0.25">
      <c r="A518" s="52"/>
      <c r="E518" s="52"/>
      <c r="F518" s="52"/>
      <c r="G518" s="52"/>
      <c r="I518" s="52"/>
    </row>
    <row r="519" spans="1:9" x14ac:dyDescent="0.25">
      <c r="A519" s="52"/>
      <c r="E519" s="52"/>
      <c r="F519" s="52"/>
      <c r="G519" s="52"/>
      <c r="I519" s="52"/>
    </row>
    <row r="520" spans="1:9" x14ac:dyDescent="0.25">
      <c r="A520" s="52"/>
      <c r="E520" s="52"/>
      <c r="F520" s="52"/>
      <c r="G520" s="52"/>
      <c r="I520" s="52"/>
    </row>
    <row r="521" spans="1:9" x14ac:dyDescent="0.25">
      <c r="A521" s="52"/>
      <c r="E521" s="52"/>
      <c r="F521" s="52"/>
      <c r="G521" s="52"/>
      <c r="I521" s="52"/>
    </row>
    <row r="522" spans="1:9" x14ac:dyDescent="0.25">
      <c r="A522" s="52"/>
      <c r="E522" s="52"/>
      <c r="F522" s="52"/>
      <c r="G522" s="52"/>
      <c r="I522" s="52"/>
    </row>
    <row r="523" spans="1:9" x14ac:dyDescent="0.25">
      <c r="A523" s="52"/>
      <c r="E523" s="52"/>
      <c r="F523" s="52"/>
      <c r="G523" s="52"/>
      <c r="I523" s="52"/>
    </row>
    <row r="524" spans="1:9" x14ac:dyDescent="0.25">
      <c r="A524" s="52"/>
      <c r="E524" s="52"/>
      <c r="F524" s="52"/>
      <c r="G524" s="52"/>
      <c r="I524" s="52"/>
    </row>
    <row r="525" spans="1:9" x14ac:dyDescent="0.25">
      <c r="A525" s="52"/>
      <c r="E525" s="52"/>
      <c r="F525" s="52"/>
      <c r="G525" s="52"/>
      <c r="I525" s="52"/>
    </row>
    <row r="526" spans="1:9" x14ac:dyDescent="0.25">
      <c r="A526" s="52"/>
      <c r="E526" s="52"/>
      <c r="F526" s="52"/>
      <c r="G526" s="52"/>
      <c r="I526" s="52"/>
    </row>
    <row r="527" spans="1:9" x14ac:dyDescent="0.25">
      <c r="A527" s="52"/>
      <c r="E527" s="52"/>
      <c r="F527" s="52"/>
      <c r="G527" s="52"/>
      <c r="I527" s="52"/>
    </row>
    <row r="528" spans="1:9" x14ac:dyDescent="0.25">
      <c r="A528" s="52"/>
      <c r="E528" s="52"/>
      <c r="F528" s="52"/>
      <c r="G528" s="52"/>
      <c r="I528" s="52"/>
    </row>
    <row r="529" spans="1:9" x14ac:dyDescent="0.25">
      <c r="A529" s="52"/>
      <c r="E529" s="52"/>
      <c r="F529" s="52"/>
      <c r="G529" s="52"/>
      <c r="I529" s="52"/>
    </row>
    <row r="530" spans="1:9" x14ac:dyDescent="0.25">
      <c r="A530" s="52"/>
      <c r="E530" s="52"/>
      <c r="F530" s="52"/>
      <c r="G530" s="52"/>
      <c r="I530" s="52"/>
    </row>
    <row r="531" spans="1:9" x14ac:dyDescent="0.25">
      <c r="A531" s="52"/>
      <c r="E531" s="52"/>
      <c r="F531" s="52"/>
      <c r="G531" s="52"/>
      <c r="I531" s="52"/>
    </row>
    <row r="532" spans="1:9" x14ac:dyDescent="0.25">
      <c r="A532" s="52"/>
      <c r="E532" s="52"/>
      <c r="F532" s="52"/>
      <c r="G532" s="52"/>
      <c r="I532" s="52"/>
    </row>
    <row r="533" spans="1:9" x14ac:dyDescent="0.25">
      <c r="A533" s="52"/>
      <c r="E533" s="52"/>
      <c r="F533" s="52"/>
      <c r="G533" s="52"/>
      <c r="I533" s="52"/>
    </row>
    <row r="534" spans="1:9" x14ac:dyDescent="0.25">
      <c r="A534" s="52"/>
      <c r="E534" s="52"/>
      <c r="F534" s="52"/>
      <c r="G534" s="52"/>
      <c r="I534" s="52"/>
    </row>
    <row r="535" spans="1:9" x14ac:dyDescent="0.25">
      <c r="A535" s="52"/>
      <c r="E535" s="52"/>
      <c r="F535" s="52"/>
      <c r="G535" s="52"/>
      <c r="I535" s="52"/>
    </row>
    <row r="536" spans="1:9" x14ac:dyDescent="0.25">
      <c r="A536" s="52"/>
      <c r="E536" s="52"/>
      <c r="F536" s="52"/>
      <c r="G536" s="52"/>
      <c r="I536" s="52"/>
    </row>
    <row r="537" spans="1:9" x14ac:dyDescent="0.25">
      <c r="A537" s="52"/>
      <c r="E537" s="52"/>
      <c r="F537" s="52"/>
      <c r="G537" s="52"/>
      <c r="I537" s="52"/>
    </row>
    <row r="538" spans="1:9" x14ac:dyDescent="0.25">
      <c r="A538" s="52"/>
      <c r="E538" s="52"/>
      <c r="F538" s="52"/>
      <c r="G538" s="52"/>
      <c r="I538" s="52"/>
    </row>
    <row r="539" spans="1:9" x14ac:dyDescent="0.25">
      <c r="A539" s="52"/>
      <c r="E539" s="52"/>
      <c r="F539" s="52"/>
      <c r="G539" s="52"/>
      <c r="I539" s="52"/>
    </row>
    <row r="540" spans="1:9" x14ac:dyDescent="0.25">
      <c r="A540" s="52"/>
      <c r="E540" s="52"/>
      <c r="F540" s="52"/>
      <c r="G540" s="52"/>
      <c r="I540" s="52"/>
    </row>
    <row r="541" spans="1:9" x14ac:dyDescent="0.25">
      <c r="A541" s="52"/>
      <c r="E541" s="52"/>
      <c r="F541" s="52"/>
      <c r="G541" s="52"/>
      <c r="I541" s="52"/>
    </row>
    <row r="542" spans="1:9" x14ac:dyDescent="0.25">
      <c r="A542" s="52"/>
      <c r="E542" s="52"/>
      <c r="F542" s="52"/>
      <c r="G542" s="52"/>
      <c r="I542" s="52"/>
    </row>
    <row r="543" spans="1:9" x14ac:dyDescent="0.25">
      <c r="A543" s="52"/>
      <c r="E543" s="52"/>
      <c r="F543" s="52"/>
      <c r="G543" s="52"/>
      <c r="I543" s="52"/>
    </row>
    <row r="544" spans="1:9" x14ac:dyDescent="0.25">
      <c r="A544" s="52"/>
      <c r="E544" s="52"/>
      <c r="F544" s="52"/>
      <c r="G544" s="52"/>
      <c r="I544" s="52"/>
    </row>
    <row r="545" spans="1:9" x14ac:dyDescent="0.25">
      <c r="A545" s="52"/>
      <c r="E545" s="52"/>
      <c r="F545" s="52"/>
      <c r="G545" s="52"/>
      <c r="I545" s="52"/>
    </row>
    <row r="546" spans="1:9" x14ac:dyDescent="0.25">
      <c r="A546" s="52"/>
      <c r="E546" s="52"/>
      <c r="F546" s="52"/>
      <c r="G546" s="52"/>
      <c r="I546" s="52"/>
    </row>
    <row r="547" spans="1:9" x14ac:dyDescent="0.25">
      <c r="A547" s="52"/>
      <c r="E547" s="52"/>
      <c r="F547" s="52"/>
      <c r="G547" s="52"/>
      <c r="I547" s="52"/>
    </row>
    <row r="548" spans="1:9" x14ac:dyDescent="0.25">
      <c r="A548" s="52"/>
      <c r="E548" s="52"/>
      <c r="F548" s="52"/>
      <c r="G548" s="52"/>
      <c r="I548" s="52"/>
    </row>
    <row r="549" spans="1:9" x14ac:dyDescent="0.25">
      <c r="A549" s="52"/>
      <c r="E549" s="52"/>
      <c r="F549" s="52"/>
      <c r="G549" s="52"/>
      <c r="I549" s="52"/>
    </row>
    <row r="550" spans="1:9" x14ac:dyDescent="0.25">
      <c r="A550" s="52"/>
      <c r="E550" s="52"/>
      <c r="F550" s="52"/>
      <c r="G550" s="52"/>
      <c r="I550" s="52"/>
    </row>
    <row r="551" spans="1:9" x14ac:dyDescent="0.25">
      <c r="A551" s="52"/>
      <c r="E551" s="52"/>
      <c r="F551" s="52"/>
      <c r="G551" s="52"/>
      <c r="I551" s="52"/>
    </row>
    <row r="552" spans="1:9" x14ac:dyDescent="0.25">
      <c r="A552" s="52"/>
      <c r="E552" s="52"/>
      <c r="F552" s="52"/>
      <c r="G552" s="52"/>
      <c r="I552" s="52"/>
    </row>
    <row r="553" spans="1:9" x14ac:dyDescent="0.25">
      <c r="A553" s="52"/>
      <c r="E553" s="52"/>
      <c r="F553" s="52"/>
      <c r="G553" s="52"/>
      <c r="I553" s="52"/>
    </row>
    <row r="554" spans="1:9" x14ac:dyDescent="0.25">
      <c r="A554" s="52"/>
      <c r="E554" s="52"/>
      <c r="F554" s="52"/>
      <c r="G554" s="52"/>
      <c r="I554" s="52"/>
    </row>
    <row r="555" spans="1:9" x14ac:dyDescent="0.25">
      <c r="A555" s="52"/>
      <c r="E555" s="52"/>
      <c r="F555" s="52"/>
      <c r="G555" s="52"/>
      <c r="I555" s="52"/>
    </row>
    <row r="556" spans="1:9" x14ac:dyDescent="0.25">
      <c r="A556" s="52"/>
      <c r="E556" s="52"/>
      <c r="F556" s="52"/>
      <c r="G556" s="52"/>
      <c r="I556" s="52"/>
    </row>
    <row r="557" spans="1:9" x14ac:dyDescent="0.25">
      <c r="A557" s="52"/>
      <c r="E557" s="52"/>
      <c r="F557" s="52"/>
      <c r="G557" s="52"/>
      <c r="I557" s="52"/>
    </row>
    <row r="558" spans="1:9" x14ac:dyDescent="0.25">
      <c r="A558" s="52"/>
      <c r="E558" s="52"/>
      <c r="F558" s="52"/>
      <c r="G558" s="52"/>
      <c r="I558" s="52"/>
    </row>
    <row r="559" spans="1:9" x14ac:dyDescent="0.25">
      <c r="A559" s="52"/>
      <c r="E559" s="52"/>
      <c r="F559" s="52"/>
      <c r="G559" s="52"/>
      <c r="I559" s="52"/>
    </row>
    <row r="560" spans="1:9" x14ac:dyDescent="0.25">
      <c r="A560" s="52"/>
      <c r="E560" s="52"/>
      <c r="F560" s="52"/>
      <c r="G560" s="52"/>
      <c r="I560" s="52"/>
    </row>
    <row r="561" spans="1:9" x14ac:dyDescent="0.25">
      <c r="A561" s="52"/>
      <c r="E561" s="52"/>
      <c r="F561" s="52"/>
      <c r="G561" s="52"/>
      <c r="I561" s="52"/>
    </row>
    <row r="562" spans="1:9" x14ac:dyDescent="0.25">
      <c r="A562" s="52"/>
      <c r="E562" s="52"/>
      <c r="F562" s="52"/>
      <c r="G562" s="52"/>
      <c r="I562" s="52"/>
    </row>
    <row r="563" spans="1:9" x14ac:dyDescent="0.25">
      <c r="A563" s="52"/>
      <c r="E563" s="52"/>
      <c r="F563" s="52"/>
      <c r="G563" s="52"/>
      <c r="I563" s="52"/>
    </row>
    <row r="564" spans="1:9" x14ac:dyDescent="0.25">
      <c r="A564" s="52"/>
      <c r="E564" s="52"/>
      <c r="F564" s="52"/>
      <c r="G564" s="52"/>
      <c r="I564" s="52"/>
    </row>
    <row r="565" spans="1:9" x14ac:dyDescent="0.25">
      <c r="A565" s="52"/>
      <c r="E565" s="52"/>
      <c r="F565" s="52"/>
      <c r="G565" s="52"/>
      <c r="I565" s="52"/>
    </row>
    <row r="566" spans="1:9" x14ac:dyDescent="0.25">
      <c r="A566" s="52"/>
      <c r="E566" s="52"/>
      <c r="F566" s="52"/>
      <c r="G566" s="52"/>
      <c r="I566" s="52"/>
    </row>
    <row r="567" spans="1:9" x14ac:dyDescent="0.25">
      <c r="A567" s="52"/>
      <c r="E567" s="52"/>
      <c r="F567" s="52"/>
      <c r="G567" s="52"/>
      <c r="I567" s="52"/>
    </row>
    <row r="568" spans="1:9" x14ac:dyDescent="0.25">
      <c r="A568" s="52"/>
      <c r="E568" s="52"/>
      <c r="F568" s="52"/>
      <c r="G568" s="52"/>
      <c r="I568" s="52"/>
    </row>
    <row r="569" spans="1:9" x14ac:dyDescent="0.25">
      <c r="A569" s="52"/>
      <c r="E569" s="52"/>
      <c r="F569" s="52"/>
      <c r="G569" s="52"/>
      <c r="I569" s="52"/>
    </row>
    <row r="570" spans="1:9" x14ac:dyDescent="0.25">
      <c r="A570" s="52"/>
      <c r="E570" s="52"/>
      <c r="F570" s="52"/>
      <c r="G570" s="52"/>
      <c r="I570" s="52"/>
    </row>
    <row r="571" spans="1:9" x14ac:dyDescent="0.25">
      <c r="A571" s="52"/>
      <c r="E571" s="52"/>
      <c r="F571" s="52"/>
      <c r="G571" s="52"/>
      <c r="I571" s="52"/>
    </row>
    <row r="572" spans="1:9" x14ac:dyDescent="0.25">
      <c r="A572" s="52"/>
      <c r="E572" s="52"/>
      <c r="F572" s="52"/>
      <c r="G572" s="52"/>
      <c r="I572" s="52"/>
    </row>
    <row r="573" spans="1:9" x14ac:dyDescent="0.25">
      <c r="A573" s="52"/>
      <c r="E573" s="52"/>
      <c r="F573" s="52"/>
      <c r="G573" s="52"/>
      <c r="I573" s="52"/>
    </row>
    <row r="574" spans="1:9" x14ac:dyDescent="0.25">
      <c r="A574" s="52"/>
      <c r="E574" s="52"/>
      <c r="F574" s="52"/>
      <c r="G574" s="52"/>
      <c r="I574" s="52"/>
    </row>
    <row r="575" spans="1:9" x14ac:dyDescent="0.25">
      <c r="A575" s="52"/>
      <c r="E575" s="52"/>
      <c r="F575" s="52"/>
      <c r="G575" s="52"/>
      <c r="I575" s="52"/>
    </row>
    <row r="576" spans="1:9" x14ac:dyDescent="0.25">
      <c r="A576" s="52"/>
      <c r="E576" s="52"/>
      <c r="F576" s="52"/>
      <c r="G576" s="52"/>
      <c r="I576" s="52"/>
    </row>
    <row r="577" spans="1:9" x14ac:dyDescent="0.25">
      <c r="A577" s="52"/>
      <c r="E577" s="52"/>
      <c r="F577" s="52"/>
      <c r="G577" s="52"/>
      <c r="I577" s="52"/>
    </row>
    <row r="578" spans="1:9" x14ac:dyDescent="0.25">
      <c r="A578" s="52"/>
      <c r="E578" s="52"/>
      <c r="F578" s="52"/>
      <c r="G578" s="52"/>
      <c r="I578" s="52"/>
    </row>
    <row r="579" spans="1:9" x14ac:dyDescent="0.25">
      <c r="A579" s="52"/>
      <c r="E579" s="52"/>
      <c r="F579" s="52"/>
      <c r="G579" s="52"/>
      <c r="I579" s="52"/>
    </row>
    <row r="580" spans="1:9" x14ac:dyDescent="0.25">
      <c r="A580" s="52"/>
      <c r="E580" s="52"/>
      <c r="F580" s="52"/>
      <c r="G580" s="52"/>
      <c r="I580" s="52"/>
    </row>
    <row r="581" spans="1:9" x14ac:dyDescent="0.25">
      <c r="A581" s="52"/>
      <c r="E581" s="52"/>
      <c r="F581" s="52"/>
      <c r="G581" s="52"/>
      <c r="I581" s="52"/>
    </row>
    <row r="582" spans="1:9" x14ac:dyDescent="0.25">
      <c r="A582" s="52"/>
      <c r="E582" s="52"/>
      <c r="F582" s="52"/>
      <c r="G582" s="52"/>
      <c r="I582" s="52"/>
    </row>
    <row r="583" spans="1:9" x14ac:dyDescent="0.25">
      <c r="A583" s="52"/>
      <c r="E583" s="52"/>
      <c r="F583" s="52"/>
      <c r="G583" s="52"/>
      <c r="I583" s="52"/>
    </row>
    <row r="584" spans="1:9" x14ac:dyDescent="0.25">
      <c r="A584" s="52"/>
      <c r="E584" s="52"/>
      <c r="F584" s="52"/>
      <c r="G584" s="52"/>
      <c r="I584" s="52"/>
    </row>
    <row r="585" spans="1:9" x14ac:dyDescent="0.25">
      <c r="A585" s="52"/>
      <c r="E585" s="52"/>
      <c r="F585" s="52"/>
      <c r="G585" s="52"/>
      <c r="I585" s="52"/>
    </row>
    <row r="586" spans="1:9" x14ac:dyDescent="0.25">
      <c r="A586" s="52"/>
      <c r="E586" s="52"/>
      <c r="F586" s="52"/>
      <c r="G586" s="52"/>
      <c r="I586" s="52"/>
    </row>
    <row r="587" spans="1:9" x14ac:dyDescent="0.25">
      <c r="A587" s="52"/>
      <c r="E587" s="52"/>
      <c r="F587" s="52"/>
      <c r="G587" s="52"/>
      <c r="I587" s="52"/>
    </row>
    <row r="588" spans="1:9" x14ac:dyDescent="0.25">
      <c r="A588" s="52"/>
      <c r="E588" s="52"/>
      <c r="F588" s="52"/>
      <c r="G588" s="52"/>
      <c r="I588" s="52"/>
    </row>
    <row r="589" spans="1:9" x14ac:dyDescent="0.25">
      <c r="A589" s="52"/>
      <c r="E589" s="52"/>
      <c r="F589" s="52"/>
      <c r="G589" s="52"/>
      <c r="I589" s="52"/>
    </row>
    <row r="590" spans="1:9" x14ac:dyDescent="0.25">
      <c r="A590" s="52"/>
      <c r="E590" s="52"/>
      <c r="F590" s="52"/>
      <c r="G590" s="52"/>
      <c r="I590" s="52"/>
    </row>
    <row r="591" spans="1:9" x14ac:dyDescent="0.25">
      <c r="A591" s="52"/>
      <c r="E591" s="52"/>
      <c r="F591" s="52"/>
      <c r="G591" s="52"/>
      <c r="I591" s="52"/>
    </row>
    <row r="592" spans="1:9" x14ac:dyDescent="0.25">
      <c r="A592" s="52"/>
      <c r="E592" s="52"/>
      <c r="F592" s="52"/>
      <c r="G592" s="52"/>
      <c r="I592" s="52"/>
    </row>
    <row r="593" spans="1:9" x14ac:dyDescent="0.25">
      <c r="A593" s="52"/>
      <c r="E593" s="52"/>
      <c r="F593" s="52"/>
      <c r="G593" s="52"/>
      <c r="I593" s="52"/>
    </row>
    <row r="594" spans="1:9" x14ac:dyDescent="0.25">
      <c r="A594" s="52"/>
      <c r="E594" s="52"/>
      <c r="F594" s="52"/>
      <c r="G594" s="52"/>
      <c r="I594" s="52"/>
    </row>
    <row r="595" spans="1:9" x14ac:dyDescent="0.25">
      <c r="A595" s="52"/>
      <c r="E595" s="52"/>
      <c r="F595" s="52"/>
      <c r="G595" s="52"/>
      <c r="I595" s="52"/>
    </row>
    <row r="596" spans="1:9" x14ac:dyDescent="0.25">
      <c r="A596" s="52"/>
      <c r="E596" s="52"/>
      <c r="F596" s="52"/>
      <c r="G596" s="52"/>
      <c r="I596" s="52"/>
    </row>
    <row r="597" spans="1:9" x14ac:dyDescent="0.25">
      <c r="A597" s="52"/>
      <c r="E597" s="52"/>
      <c r="F597" s="52"/>
      <c r="G597" s="52"/>
      <c r="I597" s="52"/>
    </row>
    <row r="598" spans="1:9" x14ac:dyDescent="0.25">
      <c r="A598" s="52"/>
      <c r="E598" s="52"/>
      <c r="F598" s="52"/>
      <c r="G598" s="52"/>
      <c r="I598" s="52"/>
    </row>
    <row r="599" spans="1:9" x14ac:dyDescent="0.25">
      <c r="A599" s="52"/>
      <c r="E599" s="52"/>
      <c r="F599" s="52"/>
      <c r="G599" s="52"/>
      <c r="I599" s="52"/>
    </row>
    <row r="600" spans="1:9" x14ac:dyDescent="0.25">
      <c r="A600" s="52"/>
      <c r="E600" s="52"/>
      <c r="F600" s="52"/>
      <c r="G600" s="52"/>
      <c r="I600" s="52"/>
    </row>
    <row r="601" spans="1:9" x14ac:dyDescent="0.25">
      <c r="A601" s="52"/>
      <c r="E601" s="52"/>
      <c r="F601" s="52"/>
      <c r="G601" s="52"/>
      <c r="I601" s="52"/>
    </row>
    <row r="602" spans="1:9" x14ac:dyDescent="0.25">
      <c r="A602" s="52"/>
      <c r="E602" s="52"/>
      <c r="F602" s="52"/>
      <c r="G602" s="52"/>
      <c r="I602" s="52"/>
    </row>
    <row r="603" spans="1:9" x14ac:dyDescent="0.25">
      <c r="A603" s="52"/>
      <c r="E603" s="52"/>
      <c r="F603" s="52"/>
      <c r="G603" s="52"/>
      <c r="I603" s="52"/>
    </row>
    <row r="604" spans="1:9" x14ac:dyDescent="0.25">
      <c r="A604" s="52"/>
      <c r="E604" s="52"/>
      <c r="F604" s="52"/>
      <c r="G604" s="52"/>
      <c r="I604" s="52"/>
    </row>
    <row r="605" spans="1:9" x14ac:dyDescent="0.25">
      <c r="A605" s="52"/>
      <c r="E605" s="52"/>
      <c r="F605" s="52"/>
      <c r="G605" s="52"/>
      <c r="I605" s="52"/>
    </row>
    <row r="606" spans="1:9" x14ac:dyDescent="0.25">
      <c r="A606" s="52"/>
      <c r="E606" s="52"/>
      <c r="F606" s="52"/>
      <c r="G606" s="52"/>
      <c r="I606" s="52"/>
    </row>
    <row r="607" spans="1:9" x14ac:dyDescent="0.25">
      <c r="A607" s="52"/>
      <c r="E607" s="52"/>
      <c r="F607" s="52"/>
      <c r="G607" s="52"/>
      <c r="I607" s="52"/>
    </row>
    <row r="608" spans="1:9" x14ac:dyDescent="0.25">
      <c r="A608" s="52"/>
      <c r="E608" s="52"/>
      <c r="F608" s="52"/>
      <c r="G608" s="52"/>
      <c r="I608" s="52"/>
    </row>
    <row r="609" spans="1:9" x14ac:dyDescent="0.25">
      <c r="A609" s="52"/>
      <c r="E609" s="52"/>
      <c r="F609" s="52"/>
      <c r="G609" s="52"/>
      <c r="I609" s="52"/>
    </row>
    <row r="610" spans="1:9" x14ac:dyDescent="0.25">
      <c r="A610" s="52"/>
      <c r="E610" s="52"/>
      <c r="F610" s="52"/>
      <c r="G610" s="52"/>
      <c r="I610" s="52"/>
    </row>
    <row r="611" spans="1:9" x14ac:dyDescent="0.25">
      <c r="A611" s="52"/>
      <c r="E611" s="52"/>
      <c r="F611" s="52"/>
      <c r="G611" s="52"/>
      <c r="I611" s="52"/>
    </row>
    <row r="612" spans="1:9" x14ac:dyDescent="0.25">
      <c r="A612" s="52"/>
      <c r="E612" s="52"/>
      <c r="F612" s="52"/>
      <c r="G612" s="52"/>
      <c r="I612" s="52"/>
    </row>
    <row r="613" spans="1:9" x14ac:dyDescent="0.25">
      <c r="A613" s="52"/>
      <c r="E613" s="52"/>
      <c r="F613" s="52"/>
      <c r="G613" s="52"/>
      <c r="I613" s="52"/>
    </row>
    <row r="614" spans="1:9" x14ac:dyDescent="0.25">
      <c r="A614" s="52"/>
      <c r="E614" s="52"/>
      <c r="F614" s="52"/>
      <c r="G614" s="52"/>
      <c r="I614" s="52"/>
    </row>
    <row r="615" spans="1:9" x14ac:dyDescent="0.25">
      <c r="A615" s="52"/>
      <c r="E615" s="52"/>
      <c r="F615" s="52"/>
      <c r="G615" s="52"/>
      <c r="I615" s="52"/>
    </row>
    <row r="616" spans="1:9" x14ac:dyDescent="0.25">
      <c r="A616" s="52"/>
      <c r="E616" s="52"/>
      <c r="F616" s="52"/>
      <c r="G616" s="52"/>
      <c r="I616" s="52"/>
    </row>
    <row r="617" spans="1:9" x14ac:dyDescent="0.25">
      <c r="A617" s="52"/>
      <c r="E617" s="52"/>
      <c r="F617" s="52"/>
      <c r="G617" s="52"/>
      <c r="I617" s="52"/>
    </row>
    <row r="618" spans="1:9" x14ac:dyDescent="0.25">
      <c r="A618" s="52"/>
      <c r="E618" s="52"/>
      <c r="F618" s="52"/>
      <c r="G618" s="52"/>
      <c r="I618" s="52"/>
    </row>
    <row r="619" spans="1:9" x14ac:dyDescent="0.25">
      <c r="A619" s="52"/>
      <c r="E619" s="52"/>
      <c r="F619" s="52"/>
      <c r="G619" s="52"/>
      <c r="I619" s="52"/>
    </row>
    <row r="620" spans="1:9" x14ac:dyDescent="0.25">
      <c r="A620" s="52"/>
      <c r="E620" s="52"/>
      <c r="F620" s="52"/>
      <c r="G620" s="52"/>
      <c r="I620" s="52"/>
    </row>
    <row r="621" spans="1:9" x14ac:dyDescent="0.25">
      <c r="A621" s="52"/>
      <c r="E621" s="52"/>
      <c r="F621" s="52"/>
      <c r="G621" s="52"/>
      <c r="I621" s="52"/>
    </row>
    <row r="622" spans="1:9" x14ac:dyDescent="0.25">
      <c r="A622" s="52"/>
      <c r="E622" s="52"/>
      <c r="F622" s="52"/>
      <c r="G622" s="52"/>
      <c r="I622" s="52"/>
    </row>
    <row r="623" spans="1:9" x14ac:dyDescent="0.25">
      <c r="A623" s="52"/>
      <c r="E623" s="52"/>
      <c r="F623" s="52"/>
      <c r="G623" s="52"/>
      <c r="I623" s="52"/>
    </row>
    <row r="624" spans="1:9" x14ac:dyDescent="0.25">
      <c r="A624" s="52"/>
      <c r="E624" s="52"/>
      <c r="F624" s="52"/>
      <c r="G624" s="52"/>
      <c r="I624" s="52"/>
    </row>
    <row r="625" spans="1:9" x14ac:dyDescent="0.25">
      <c r="A625" s="52"/>
      <c r="E625" s="52"/>
      <c r="F625" s="52"/>
      <c r="G625" s="52"/>
      <c r="I625" s="52"/>
    </row>
    <row r="626" spans="1:9" x14ac:dyDescent="0.25">
      <c r="A626" s="52"/>
      <c r="E626" s="52"/>
      <c r="F626" s="52"/>
      <c r="G626" s="52"/>
      <c r="I626" s="52"/>
    </row>
    <row r="627" spans="1:9" x14ac:dyDescent="0.25">
      <c r="A627" s="52"/>
      <c r="E627" s="52"/>
      <c r="F627" s="52"/>
      <c r="G627" s="52"/>
      <c r="I627" s="52"/>
    </row>
    <row r="628" spans="1:9" x14ac:dyDescent="0.25">
      <c r="A628" s="52"/>
      <c r="E628" s="52"/>
      <c r="F628" s="52"/>
      <c r="G628" s="52"/>
      <c r="I628" s="52"/>
    </row>
    <row r="629" spans="1:9" x14ac:dyDescent="0.25">
      <c r="A629" s="52"/>
      <c r="E629" s="52"/>
      <c r="F629" s="52"/>
      <c r="G629" s="52"/>
      <c r="I629" s="52"/>
    </row>
    <row r="630" spans="1:9" x14ac:dyDescent="0.25">
      <c r="A630" s="52"/>
      <c r="E630" s="52"/>
      <c r="F630" s="52"/>
      <c r="G630" s="52"/>
      <c r="I630" s="52"/>
    </row>
    <row r="631" spans="1:9" x14ac:dyDescent="0.25">
      <c r="A631" s="52"/>
      <c r="E631" s="52"/>
      <c r="F631" s="52"/>
      <c r="G631" s="52"/>
      <c r="I631" s="52"/>
    </row>
    <row r="632" spans="1:9" x14ac:dyDescent="0.25">
      <c r="A632" s="52"/>
      <c r="E632" s="52"/>
      <c r="F632" s="52"/>
      <c r="G632" s="52"/>
      <c r="I632" s="52"/>
    </row>
    <row r="633" spans="1:9" x14ac:dyDescent="0.25">
      <c r="A633" s="52"/>
      <c r="E633" s="52"/>
      <c r="F633" s="52"/>
      <c r="G633" s="52"/>
      <c r="I633" s="52"/>
    </row>
    <row r="634" spans="1:9" x14ac:dyDescent="0.25">
      <c r="A634" s="52"/>
      <c r="E634" s="52"/>
      <c r="F634" s="52"/>
      <c r="G634" s="52"/>
      <c r="I634" s="52"/>
    </row>
    <row r="635" spans="1:9" x14ac:dyDescent="0.25">
      <c r="A635" s="52"/>
      <c r="E635" s="52"/>
      <c r="F635" s="52"/>
      <c r="G635" s="52"/>
      <c r="I635" s="52"/>
    </row>
    <row r="636" spans="1:9" x14ac:dyDescent="0.25">
      <c r="A636" s="52"/>
      <c r="E636" s="52"/>
      <c r="F636" s="52"/>
      <c r="G636" s="52"/>
      <c r="I636" s="52"/>
    </row>
    <row r="637" spans="1:9" x14ac:dyDescent="0.25">
      <c r="A637" s="52"/>
      <c r="E637" s="52"/>
      <c r="F637" s="52"/>
      <c r="G637" s="52"/>
      <c r="I637" s="52"/>
    </row>
    <row r="638" spans="1:9" x14ac:dyDescent="0.25">
      <c r="A638" s="52"/>
      <c r="E638" s="52"/>
      <c r="F638" s="52"/>
      <c r="G638" s="52"/>
      <c r="I638" s="52"/>
    </row>
    <row r="639" spans="1:9" x14ac:dyDescent="0.25">
      <c r="A639" s="52"/>
      <c r="E639" s="52"/>
      <c r="F639" s="52"/>
      <c r="G639" s="52"/>
      <c r="I639" s="52"/>
    </row>
    <row r="640" spans="1:9" x14ac:dyDescent="0.25">
      <c r="A640" s="52"/>
      <c r="E640" s="52"/>
      <c r="F640" s="52"/>
      <c r="G640" s="52"/>
      <c r="I640" s="52"/>
    </row>
    <row r="641" spans="1:9" x14ac:dyDescent="0.25">
      <c r="A641" s="52"/>
      <c r="E641" s="52"/>
      <c r="F641" s="52"/>
      <c r="G641" s="52"/>
      <c r="I641" s="52"/>
    </row>
    <row r="642" spans="1:9" x14ac:dyDescent="0.25">
      <c r="A642" s="52"/>
      <c r="E642" s="52"/>
      <c r="F642" s="52"/>
      <c r="G642" s="52"/>
      <c r="I642" s="52"/>
    </row>
    <row r="643" spans="1:9" x14ac:dyDescent="0.25">
      <c r="A643" s="52"/>
      <c r="E643" s="52"/>
      <c r="F643" s="52"/>
      <c r="G643" s="52"/>
      <c r="I643" s="52"/>
    </row>
    <row r="644" spans="1:9" x14ac:dyDescent="0.25">
      <c r="A644" s="52"/>
      <c r="E644" s="52"/>
      <c r="F644" s="52"/>
      <c r="G644" s="52"/>
      <c r="I644" s="52"/>
    </row>
    <row r="645" spans="1:9" x14ac:dyDescent="0.25">
      <c r="A645" s="52"/>
      <c r="E645" s="52"/>
      <c r="F645" s="52"/>
      <c r="G645" s="52"/>
      <c r="I645" s="52"/>
    </row>
    <row r="646" spans="1:9" x14ac:dyDescent="0.25">
      <c r="A646" s="52"/>
      <c r="E646" s="52"/>
      <c r="F646" s="52"/>
      <c r="G646" s="52"/>
      <c r="I646" s="52"/>
    </row>
    <row r="647" spans="1:9" x14ac:dyDescent="0.25">
      <c r="A647" s="52"/>
      <c r="E647" s="52"/>
      <c r="F647" s="52"/>
      <c r="G647" s="52"/>
      <c r="I647" s="52"/>
    </row>
    <row r="648" spans="1:9" x14ac:dyDescent="0.25">
      <c r="A648" s="52"/>
      <c r="E648" s="52"/>
      <c r="F648" s="52"/>
      <c r="G648" s="52"/>
      <c r="I648" s="52"/>
    </row>
    <row r="649" spans="1:9" x14ac:dyDescent="0.25">
      <c r="A649" s="52"/>
      <c r="E649" s="52"/>
      <c r="F649" s="52"/>
      <c r="G649" s="52"/>
      <c r="I649" s="52"/>
    </row>
    <row r="650" spans="1:9" x14ac:dyDescent="0.25">
      <c r="A650" s="52"/>
      <c r="E650" s="52"/>
      <c r="F650" s="52"/>
      <c r="G650" s="52"/>
      <c r="I650" s="52"/>
    </row>
    <row r="651" spans="1:9" x14ac:dyDescent="0.25">
      <c r="A651" s="52"/>
      <c r="E651" s="52"/>
      <c r="F651" s="52"/>
      <c r="G651" s="52"/>
      <c r="I651" s="52"/>
    </row>
    <row r="652" spans="1:9" x14ac:dyDescent="0.25">
      <c r="A652" s="52"/>
      <c r="E652" s="52"/>
      <c r="F652" s="52"/>
      <c r="G652" s="52"/>
      <c r="I652" s="52"/>
    </row>
    <row r="653" spans="1:9" x14ac:dyDescent="0.25">
      <c r="A653" s="52"/>
      <c r="E653" s="52"/>
      <c r="F653" s="52"/>
      <c r="G653" s="52"/>
      <c r="I653" s="52"/>
    </row>
    <row r="654" spans="1:9" x14ac:dyDescent="0.25">
      <c r="A654" s="52"/>
      <c r="E654" s="52"/>
      <c r="F654" s="52"/>
      <c r="G654" s="52"/>
      <c r="I654" s="52"/>
    </row>
    <row r="655" spans="1:9" x14ac:dyDescent="0.25">
      <c r="A655" s="52"/>
      <c r="E655" s="52"/>
      <c r="F655" s="52"/>
      <c r="G655" s="52"/>
      <c r="I655" s="52"/>
    </row>
    <row r="656" spans="1:9" x14ac:dyDescent="0.25">
      <c r="A656" s="52"/>
      <c r="E656" s="52"/>
      <c r="F656" s="52"/>
      <c r="G656" s="52"/>
      <c r="I656" s="52"/>
    </row>
    <row r="657" spans="1:9" x14ac:dyDescent="0.25">
      <c r="A657" s="52"/>
      <c r="E657" s="52"/>
      <c r="F657" s="52"/>
      <c r="G657" s="52"/>
      <c r="I657" s="52"/>
    </row>
    <row r="658" spans="1:9" x14ac:dyDescent="0.25">
      <c r="A658" s="52"/>
      <c r="E658" s="52"/>
      <c r="F658" s="52"/>
      <c r="G658" s="52"/>
      <c r="I658" s="52"/>
    </row>
    <row r="659" spans="1:9" x14ac:dyDescent="0.25">
      <c r="A659" s="52"/>
      <c r="E659" s="52"/>
      <c r="F659" s="52"/>
      <c r="G659" s="52"/>
      <c r="I659" s="52"/>
    </row>
    <row r="660" spans="1:9" x14ac:dyDescent="0.25">
      <c r="A660" s="52"/>
      <c r="E660" s="52"/>
      <c r="F660" s="52"/>
      <c r="G660" s="52"/>
      <c r="I660" s="52"/>
    </row>
    <row r="661" spans="1:9" x14ac:dyDescent="0.25">
      <c r="A661" s="52"/>
      <c r="E661" s="52"/>
      <c r="F661" s="52"/>
      <c r="G661" s="52"/>
      <c r="I661" s="52"/>
    </row>
    <row r="662" spans="1:9" x14ac:dyDescent="0.25">
      <c r="A662" s="52"/>
      <c r="E662" s="52"/>
      <c r="F662" s="52"/>
      <c r="G662" s="52"/>
      <c r="I662" s="52"/>
    </row>
    <row r="663" spans="1:9" x14ac:dyDescent="0.25">
      <c r="A663" s="52"/>
      <c r="E663" s="52"/>
      <c r="F663" s="52"/>
      <c r="G663" s="52"/>
      <c r="I663" s="52"/>
    </row>
    <row r="664" spans="1:9" x14ac:dyDescent="0.25">
      <c r="A664" s="52"/>
      <c r="E664" s="52"/>
      <c r="F664" s="52"/>
      <c r="G664" s="52"/>
      <c r="I664" s="52"/>
    </row>
    <row r="665" spans="1:9" x14ac:dyDescent="0.25">
      <c r="A665" s="52"/>
      <c r="E665" s="52"/>
      <c r="F665" s="52"/>
      <c r="G665" s="52"/>
      <c r="I665" s="52"/>
    </row>
    <row r="666" spans="1:9" x14ac:dyDescent="0.25">
      <c r="A666" s="52"/>
      <c r="E666" s="52"/>
      <c r="F666" s="52"/>
      <c r="G666" s="52"/>
      <c r="I666" s="52"/>
    </row>
    <row r="667" spans="1:9" x14ac:dyDescent="0.25">
      <c r="A667" s="52"/>
      <c r="E667" s="52"/>
      <c r="F667" s="52"/>
      <c r="G667" s="52"/>
      <c r="I667" s="52"/>
    </row>
    <row r="668" spans="1:9" x14ac:dyDescent="0.25">
      <c r="A668" s="52"/>
      <c r="E668" s="52"/>
      <c r="F668" s="52"/>
      <c r="G668" s="52"/>
      <c r="I668" s="52"/>
    </row>
    <row r="669" spans="1:9" x14ac:dyDescent="0.25">
      <c r="A669" s="52"/>
      <c r="E669" s="52"/>
      <c r="F669" s="52"/>
      <c r="G669" s="52"/>
      <c r="I669" s="52"/>
    </row>
    <row r="670" spans="1:9" x14ac:dyDescent="0.25">
      <c r="A670" s="52"/>
      <c r="E670" s="52"/>
      <c r="F670" s="52"/>
      <c r="G670" s="52"/>
      <c r="I670" s="52"/>
    </row>
    <row r="671" spans="1:9" x14ac:dyDescent="0.25">
      <c r="A671" s="52"/>
      <c r="E671" s="52"/>
      <c r="F671" s="52"/>
      <c r="G671" s="52"/>
      <c r="I671" s="52"/>
    </row>
    <row r="672" spans="1:9" x14ac:dyDescent="0.25">
      <c r="A672" s="52"/>
      <c r="E672" s="52"/>
      <c r="F672" s="52"/>
      <c r="G672" s="52"/>
      <c r="I672" s="52"/>
    </row>
    <row r="673" spans="1:9" x14ac:dyDescent="0.25">
      <c r="A673" s="52"/>
      <c r="E673" s="52"/>
      <c r="F673" s="52"/>
      <c r="G673" s="52"/>
      <c r="I673" s="52"/>
    </row>
    <row r="674" spans="1:9" x14ac:dyDescent="0.25">
      <c r="A674" s="52"/>
      <c r="E674" s="52"/>
      <c r="F674" s="52"/>
      <c r="G674" s="52"/>
      <c r="I674" s="52"/>
    </row>
    <row r="675" spans="1:9" x14ac:dyDescent="0.25">
      <c r="A675" s="52"/>
      <c r="E675" s="52"/>
      <c r="F675" s="52"/>
      <c r="G675" s="52"/>
      <c r="I675" s="52"/>
    </row>
    <row r="676" spans="1:9" x14ac:dyDescent="0.25">
      <c r="A676" s="52"/>
      <c r="E676" s="52"/>
      <c r="F676" s="52"/>
      <c r="G676" s="52"/>
      <c r="I676" s="52"/>
    </row>
    <row r="677" spans="1:9" x14ac:dyDescent="0.25">
      <c r="A677" s="52"/>
      <c r="E677" s="52"/>
      <c r="F677" s="52"/>
      <c r="G677" s="52"/>
      <c r="I677" s="52"/>
    </row>
    <row r="678" spans="1:9" x14ac:dyDescent="0.25">
      <c r="A678" s="52"/>
      <c r="E678" s="52"/>
      <c r="F678" s="52"/>
      <c r="G678" s="52"/>
      <c r="I678" s="52"/>
    </row>
    <row r="679" spans="1:9" x14ac:dyDescent="0.25">
      <c r="A679" s="52"/>
      <c r="E679" s="52"/>
      <c r="F679" s="52"/>
      <c r="G679" s="52"/>
      <c r="I679" s="52"/>
    </row>
    <row r="680" spans="1:9" x14ac:dyDescent="0.25">
      <c r="A680" s="52"/>
      <c r="E680" s="52"/>
      <c r="F680" s="52"/>
      <c r="G680" s="52"/>
      <c r="I680" s="52"/>
    </row>
    <row r="681" spans="1:9" x14ac:dyDescent="0.25">
      <c r="A681" s="52"/>
      <c r="E681" s="52"/>
      <c r="F681" s="52"/>
      <c r="G681" s="52"/>
      <c r="I681" s="52"/>
    </row>
    <row r="682" spans="1:9" x14ac:dyDescent="0.25">
      <c r="A682" s="52"/>
      <c r="E682" s="52"/>
      <c r="F682" s="52"/>
      <c r="G682" s="52"/>
      <c r="I682" s="52"/>
    </row>
    <row r="683" spans="1:9" x14ac:dyDescent="0.25">
      <c r="A683" s="52"/>
      <c r="E683" s="52"/>
      <c r="F683" s="52"/>
      <c r="G683" s="52"/>
      <c r="I683" s="52"/>
    </row>
    <row r="684" spans="1:9" x14ac:dyDescent="0.25">
      <c r="A684" s="52"/>
      <c r="E684" s="52"/>
      <c r="F684" s="52"/>
      <c r="G684" s="52"/>
      <c r="I684" s="52"/>
    </row>
    <row r="685" spans="1:9" x14ac:dyDescent="0.25">
      <c r="A685" s="52"/>
      <c r="E685" s="52"/>
      <c r="F685" s="52"/>
      <c r="G685" s="52"/>
      <c r="I685" s="52"/>
    </row>
    <row r="686" spans="1:9" x14ac:dyDescent="0.25">
      <c r="A686" s="52"/>
      <c r="E686" s="52"/>
      <c r="F686" s="52"/>
      <c r="G686" s="52"/>
      <c r="I686" s="52"/>
    </row>
    <row r="687" spans="1:9" x14ac:dyDescent="0.25">
      <c r="A687" s="52"/>
      <c r="E687" s="52"/>
      <c r="F687" s="52"/>
      <c r="G687" s="52"/>
      <c r="I687" s="52"/>
    </row>
    <row r="688" spans="1:9" x14ac:dyDescent="0.25">
      <c r="A688" s="52"/>
      <c r="E688" s="52"/>
      <c r="F688" s="52"/>
      <c r="G688" s="52"/>
      <c r="I688" s="52"/>
    </row>
    <row r="689" spans="1:9" x14ac:dyDescent="0.25">
      <c r="A689" s="52"/>
      <c r="E689" s="52"/>
      <c r="F689" s="52"/>
      <c r="G689" s="52"/>
      <c r="I689" s="52"/>
    </row>
    <row r="690" spans="1:9" x14ac:dyDescent="0.25">
      <c r="A690" s="52"/>
      <c r="E690" s="52"/>
      <c r="F690" s="52"/>
      <c r="G690" s="52"/>
      <c r="I690" s="52"/>
    </row>
    <row r="691" spans="1:9" x14ac:dyDescent="0.25">
      <c r="A691" s="52"/>
      <c r="E691" s="52"/>
      <c r="F691" s="52"/>
      <c r="G691" s="52"/>
      <c r="I691" s="52"/>
    </row>
    <row r="692" spans="1:9" x14ac:dyDescent="0.25">
      <c r="A692" s="52"/>
      <c r="E692" s="52"/>
      <c r="F692" s="52"/>
      <c r="G692" s="52"/>
      <c r="I692" s="52"/>
    </row>
    <row r="693" spans="1:9" x14ac:dyDescent="0.25">
      <c r="A693" s="52"/>
      <c r="E693" s="52"/>
      <c r="F693" s="52"/>
      <c r="G693" s="52"/>
      <c r="I693" s="52"/>
    </row>
    <row r="694" spans="1:9" x14ac:dyDescent="0.25">
      <c r="A694" s="52"/>
      <c r="E694" s="52"/>
      <c r="F694" s="52"/>
      <c r="G694" s="52"/>
      <c r="I694" s="52"/>
    </row>
    <row r="695" spans="1:9" x14ac:dyDescent="0.25">
      <c r="A695" s="52"/>
      <c r="E695" s="52"/>
      <c r="F695" s="52"/>
      <c r="G695" s="52"/>
      <c r="I695" s="52"/>
    </row>
    <row r="696" spans="1:9" x14ac:dyDescent="0.25">
      <c r="A696" s="52"/>
      <c r="E696" s="52"/>
      <c r="F696" s="52"/>
      <c r="G696" s="52"/>
      <c r="I696" s="52"/>
    </row>
    <row r="697" spans="1:9" x14ac:dyDescent="0.25">
      <c r="A697" s="52"/>
      <c r="E697" s="52"/>
      <c r="F697" s="52"/>
      <c r="G697" s="52"/>
      <c r="I697" s="52"/>
    </row>
    <row r="698" spans="1:9" x14ac:dyDescent="0.25">
      <c r="A698" s="52"/>
      <c r="E698" s="52"/>
      <c r="F698" s="52"/>
      <c r="G698" s="52"/>
      <c r="I698" s="52"/>
    </row>
    <row r="699" spans="1:9" x14ac:dyDescent="0.25">
      <c r="A699" s="52"/>
      <c r="E699" s="52"/>
      <c r="F699" s="52"/>
      <c r="G699" s="52"/>
      <c r="I699" s="52"/>
    </row>
    <row r="700" spans="1:9" x14ac:dyDescent="0.25">
      <c r="A700" s="52"/>
      <c r="E700" s="52"/>
      <c r="F700" s="52"/>
      <c r="G700" s="52"/>
      <c r="I700" s="52"/>
    </row>
    <row r="701" spans="1:9" x14ac:dyDescent="0.25">
      <c r="A701" s="52"/>
      <c r="E701" s="52"/>
      <c r="F701" s="52"/>
      <c r="G701" s="52"/>
      <c r="I701" s="52"/>
    </row>
    <row r="702" spans="1:9" x14ac:dyDescent="0.25">
      <c r="A702" s="52"/>
      <c r="E702" s="52"/>
      <c r="F702" s="52"/>
      <c r="G702" s="52"/>
      <c r="I702" s="52"/>
    </row>
    <row r="703" spans="1:9" x14ac:dyDescent="0.25">
      <c r="A703" s="52"/>
      <c r="E703" s="52"/>
      <c r="F703" s="52"/>
      <c r="G703" s="52"/>
      <c r="I703" s="52"/>
    </row>
    <row r="704" spans="1:9" x14ac:dyDescent="0.25">
      <c r="A704" s="52"/>
      <c r="E704" s="52"/>
      <c r="F704" s="52"/>
      <c r="G704" s="52"/>
      <c r="I704" s="52"/>
    </row>
    <row r="705" spans="1:9" x14ac:dyDescent="0.25">
      <c r="A705" s="52"/>
      <c r="E705" s="52"/>
      <c r="F705" s="52"/>
      <c r="G705" s="52"/>
      <c r="I705" s="52"/>
    </row>
    <row r="706" spans="1:9" x14ac:dyDescent="0.25">
      <c r="A706" s="52"/>
      <c r="E706" s="52"/>
      <c r="F706" s="52"/>
      <c r="G706" s="52"/>
      <c r="I706" s="52"/>
    </row>
    <row r="707" spans="1:9" x14ac:dyDescent="0.25">
      <c r="A707" s="52"/>
      <c r="E707" s="52"/>
      <c r="F707" s="52"/>
      <c r="G707" s="52"/>
      <c r="I707" s="52"/>
    </row>
    <row r="708" spans="1:9" x14ac:dyDescent="0.25">
      <c r="A708" s="52"/>
      <c r="E708" s="52"/>
      <c r="F708" s="52"/>
      <c r="G708" s="52"/>
      <c r="I708" s="52"/>
    </row>
    <row r="709" spans="1:9" x14ac:dyDescent="0.25">
      <c r="A709" s="52"/>
      <c r="E709" s="52"/>
      <c r="F709" s="52"/>
      <c r="G709" s="52"/>
      <c r="I709" s="52"/>
    </row>
    <row r="710" spans="1:9" x14ac:dyDescent="0.25">
      <c r="A710" s="52"/>
      <c r="E710" s="52"/>
      <c r="F710" s="52"/>
      <c r="G710" s="52"/>
      <c r="I710" s="52"/>
    </row>
    <row r="711" spans="1:9" x14ac:dyDescent="0.25">
      <c r="A711" s="52"/>
      <c r="E711" s="52"/>
      <c r="F711" s="52"/>
      <c r="G711" s="52"/>
      <c r="I711" s="52"/>
    </row>
    <row r="712" spans="1:9" x14ac:dyDescent="0.25">
      <c r="A712" s="52"/>
      <c r="E712" s="52"/>
      <c r="F712" s="52"/>
      <c r="G712" s="52"/>
      <c r="I712" s="52"/>
    </row>
    <row r="713" spans="1:9" x14ac:dyDescent="0.25">
      <c r="A713" s="52"/>
      <c r="E713" s="52"/>
      <c r="F713" s="52"/>
      <c r="G713" s="52"/>
      <c r="I713" s="52"/>
    </row>
    <row r="714" spans="1:9" x14ac:dyDescent="0.25">
      <c r="A714" s="52"/>
      <c r="E714" s="52"/>
      <c r="F714" s="52"/>
      <c r="G714" s="52"/>
      <c r="I714" s="52"/>
    </row>
    <row r="715" spans="1:9" x14ac:dyDescent="0.25">
      <c r="A715" s="52"/>
      <c r="E715" s="52"/>
      <c r="F715" s="52"/>
      <c r="G715" s="52"/>
      <c r="I715" s="52"/>
    </row>
    <row r="716" spans="1:9" x14ac:dyDescent="0.25">
      <c r="A716" s="52"/>
      <c r="E716" s="52"/>
      <c r="F716" s="52"/>
      <c r="G716" s="52"/>
      <c r="I716" s="52"/>
    </row>
    <row r="717" spans="1:9" x14ac:dyDescent="0.25">
      <c r="A717" s="52"/>
      <c r="E717" s="52"/>
      <c r="F717" s="52"/>
      <c r="G717" s="52"/>
      <c r="I717" s="52"/>
    </row>
    <row r="718" spans="1:9" x14ac:dyDescent="0.25">
      <c r="A718" s="52"/>
      <c r="E718" s="52"/>
      <c r="F718" s="52"/>
      <c r="G718" s="52"/>
      <c r="I718" s="52"/>
    </row>
    <row r="719" spans="1:9" x14ac:dyDescent="0.25">
      <c r="A719" s="52"/>
      <c r="E719" s="52"/>
      <c r="F719" s="52"/>
      <c r="G719" s="52"/>
      <c r="I719" s="52"/>
    </row>
    <row r="720" spans="1:9" x14ac:dyDescent="0.25">
      <c r="A720" s="52"/>
      <c r="E720" s="52"/>
      <c r="F720" s="52"/>
      <c r="G720" s="52"/>
      <c r="I720" s="52"/>
    </row>
    <row r="721" spans="1:9" x14ac:dyDescent="0.25">
      <c r="A721" s="52"/>
      <c r="E721" s="52"/>
      <c r="F721" s="52"/>
      <c r="G721" s="52"/>
      <c r="I721" s="52"/>
    </row>
    <row r="722" spans="1:9" x14ac:dyDescent="0.25">
      <c r="A722" s="52"/>
      <c r="E722" s="52"/>
      <c r="F722" s="52"/>
      <c r="G722" s="52"/>
      <c r="I722" s="52"/>
    </row>
    <row r="723" spans="1:9" x14ac:dyDescent="0.25">
      <c r="A723" s="52"/>
      <c r="E723" s="52"/>
      <c r="F723" s="52"/>
      <c r="G723" s="52"/>
      <c r="I723" s="52"/>
    </row>
    <row r="724" spans="1:9" x14ac:dyDescent="0.25">
      <c r="A724" s="52"/>
      <c r="E724" s="52"/>
      <c r="F724" s="52"/>
      <c r="G724" s="52"/>
      <c r="I724" s="52"/>
    </row>
    <row r="725" spans="1:9" x14ac:dyDescent="0.25">
      <c r="A725" s="52"/>
      <c r="E725" s="52"/>
      <c r="F725" s="52"/>
      <c r="G725" s="52"/>
      <c r="I725" s="52"/>
    </row>
    <row r="726" spans="1:9" x14ac:dyDescent="0.25">
      <c r="A726" s="52"/>
      <c r="E726" s="52"/>
      <c r="F726" s="52"/>
      <c r="G726" s="52"/>
      <c r="I726" s="52"/>
    </row>
    <row r="727" spans="1:9" x14ac:dyDescent="0.25">
      <c r="A727" s="52"/>
      <c r="E727" s="52"/>
      <c r="F727" s="52"/>
      <c r="G727" s="52"/>
      <c r="I727" s="52"/>
    </row>
    <row r="728" spans="1:9" x14ac:dyDescent="0.25">
      <c r="A728" s="52"/>
      <c r="E728" s="52"/>
      <c r="F728" s="52"/>
      <c r="G728" s="52"/>
      <c r="I728" s="52"/>
    </row>
    <row r="729" spans="1:9" x14ac:dyDescent="0.25">
      <c r="A729" s="52"/>
      <c r="E729" s="52"/>
      <c r="F729" s="52"/>
      <c r="G729" s="52"/>
      <c r="I729" s="52"/>
    </row>
    <row r="730" spans="1:9" x14ac:dyDescent="0.25">
      <c r="A730" s="52"/>
      <c r="E730" s="52"/>
      <c r="F730" s="52"/>
      <c r="G730" s="52"/>
      <c r="I730" s="52"/>
    </row>
    <row r="731" spans="1:9" x14ac:dyDescent="0.25">
      <c r="A731" s="52"/>
      <c r="E731" s="52"/>
      <c r="F731" s="52"/>
      <c r="G731" s="52"/>
      <c r="I731" s="52"/>
    </row>
    <row r="732" spans="1:9" x14ac:dyDescent="0.25">
      <c r="A732" s="52"/>
      <c r="E732" s="52"/>
      <c r="F732" s="52"/>
      <c r="G732" s="52"/>
      <c r="I732" s="52"/>
    </row>
    <row r="733" spans="1:9" x14ac:dyDescent="0.25">
      <c r="A733" s="52"/>
      <c r="E733" s="52"/>
      <c r="F733" s="52"/>
      <c r="G733" s="52"/>
      <c r="I733" s="52"/>
    </row>
    <row r="734" spans="1:9" x14ac:dyDescent="0.25">
      <c r="A734" s="52"/>
      <c r="E734" s="52"/>
      <c r="F734" s="52"/>
      <c r="G734" s="52"/>
      <c r="I734" s="52"/>
    </row>
    <row r="735" spans="1:9" x14ac:dyDescent="0.25">
      <c r="A735" s="52"/>
      <c r="E735" s="52"/>
      <c r="F735" s="52"/>
      <c r="G735" s="52"/>
      <c r="I735" s="52"/>
    </row>
    <row r="736" spans="1:9" x14ac:dyDescent="0.25">
      <c r="A736" s="52"/>
      <c r="E736" s="52"/>
      <c r="F736" s="52"/>
      <c r="G736" s="52"/>
      <c r="I736" s="52"/>
    </row>
    <row r="737" spans="1:9" x14ac:dyDescent="0.25">
      <c r="A737" s="52"/>
      <c r="E737" s="52"/>
      <c r="F737" s="52"/>
      <c r="G737" s="52"/>
      <c r="I737" s="52"/>
    </row>
    <row r="738" spans="1:9" x14ac:dyDescent="0.25">
      <c r="A738" s="52"/>
      <c r="E738" s="52"/>
      <c r="F738" s="52"/>
      <c r="G738" s="52"/>
      <c r="I738" s="52"/>
    </row>
    <row r="739" spans="1:9" x14ac:dyDescent="0.25">
      <c r="A739" s="52"/>
      <c r="E739" s="52"/>
      <c r="F739" s="52"/>
      <c r="G739" s="52"/>
      <c r="I739" s="52"/>
    </row>
    <row r="740" spans="1:9" x14ac:dyDescent="0.25">
      <c r="A740" s="52"/>
      <c r="E740" s="52"/>
      <c r="F740" s="52"/>
      <c r="G740" s="52"/>
      <c r="I740" s="52"/>
    </row>
    <row r="741" spans="1:9" x14ac:dyDescent="0.25">
      <c r="A741" s="52"/>
      <c r="E741" s="52"/>
      <c r="F741" s="52"/>
      <c r="G741" s="52"/>
      <c r="I741" s="52"/>
    </row>
    <row r="742" spans="1:9" x14ac:dyDescent="0.25">
      <c r="A742" s="52"/>
      <c r="E742" s="52"/>
      <c r="F742" s="52"/>
      <c r="G742" s="52"/>
      <c r="I742" s="52"/>
    </row>
  </sheetData>
  <mergeCells count="2">
    <mergeCell ref="A1:J1"/>
    <mergeCell ref="H227:J227"/>
  </mergeCells>
  <pageMargins left="0.51181102362204722" right="0.11811023622047245" top="0.15748031496062992" bottom="0.1968503937007874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
  <sheetViews>
    <sheetView workbookViewId="0">
      <selection activeCell="A10" sqref="A10"/>
    </sheetView>
  </sheetViews>
  <sheetFormatPr defaultRowHeight="15" x14ac:dyDescent="0.25"/>
  <cols>
    <col min="1" max="1" width="48.42578125" customWidth="1"/>
    <col min="2" max="4" width="0" hidden="1" customWidth="1"/>
    <col min="5" max="5" width="5" customWidth="1"/>
    <col min="6" max="7" width="5.140625" customWidth="1"/>
    <col min="8" max="8" width="14.140625" customWidth="1"/>
    <col min="9" max="9" width="6.85546875" customWidth="1"/>
    <col min="10" max="10" width="17.140625" style="146" customWidth="1"/>
  </cols>
  <sheetData>
    <row r="1" spans="1:10" ht="33.75" customHeight="1" x14ac:dyDescent="0.25">
      <c r="A1" s="151" t="s">
        <v>395</v>
      </c>
      <c r="B1" s="151"/>
      <c r="C1" s="151"/>
      <c r="D1" s="151"/>
      <c r="E1" s="151"/>
      <c r="F1" s="151"/>
      <c r="G1" s="151"/>
      <c r="H1" s="151"/>
      <c r="I1" s="151"/>
      <c r="J1" s="151"/>
    </row>
    <row r="2" spans="1:10" x14ac:dyDescent="0.25">
      <c r="A2" s="54"/>
      <c r="B2" s="55"/>
      <c r="C2" s="55"/>
      <c r="D2" s="55"/>
      <c r="E2" s="56"/>
      <c r="F2" s="56"/>
      <c r="G2" s="56"/>
      <c r="H2" s="54"/>
      <c r="I2" s="56"/>
      <c r="J2" s="59"/>
    </row>
    <row r="3" spans="1:10" ht="19.5" customHeight="1" x14ac:dyDescent="0.25">
      <c r="A3" s="61" t="s">
        <v>119</v>
      </c>
      <c r="B3" s="62"/>
      <c r="C3" s="62"/>
      <c r="D3" s="62"/>
      <c r="E3" s="62" t="s">
        <v>120</v>
      </c>
      <c r="F3" s="63" t="s">
        <v>121</v>
      </c>
      <c r="G3" s="63" t="s">
        <v>122</v>
      </c>
      <c r="H3" s="64" t="s">
        <v>123</v>
      </c>
      <c r="I3" s="63" t="s">
        <v>124</v>
      </c>
      <c r="J3" s="1" t="s">
        <v>394</v>
      </c>
    </row>
    <row r="4" spans="1:10" ht="28.5" x14ac:dyDescent="0.25">
      <c r="A4" s="65" t="s">
        <v>228</v>
      </c>
      <c r="B4" s="95"/>
      <c r="C4" s="95"/>
      <c r="D4" s="95"/>
      <c r="E4" s="84">
        <v>852</v>
      </c>
      <c r="F4" s="18"/>
      <c r="G4" s="18"/>
      <c r="H4" s="118" t="s">
        <v>126</v>
      </c>
      <c r="I4" s="67"/>
      <c r="J4" s="72">
        <f>J5+J109</f>
        <v>255676581.19999999</v>
      </c>
    </row>
    <row r="5" spans="1:10" x14ac:dyDescent="0.25">
      <c r="A5" s="87" t="s">
        <v>192</v>
      </c>
      <c r="B5" s="70"/>
      <c r="C5" s="70"/>
      <c r="D5" s="70"/>
      <c r="E5" s="18">
        <v>852</v>
      </c>
      <c r="F5" s="71" t="s">
        <v>193</v>
      </c>
      <c r="G5" s="71"/>
      <c r="H5" s="119" t="s">
        <v>126</v>
      </c>
      <c r="I5" s="71"/>
      <c r="J5" s="72">
        <f>J6+J22+J65+J81+J87</f>
        <v>249485368.19999999</v>
      </c>
    </row>
    <row r="6" spans="1:10" x14ac:dyDescent="0.25">
      <c r="A6" s="68" t="s">
        <v>12</v>
      </c>
      <c r="B6" s="74"/>
      <c r="C6" s="74"/>
      <c r="D6" s="74"/>
      <c r="E6" s="18">
        <v>852</v>
      </c>
      <c r="F6" s="75" t="s">
        <v>193</v>
      </c>
      <c r="G6" s="75" t="s">
        <v>128</v>
      </c>
      <c r="H6" s="119" t="s">
        <v>126</v>
      </c>
      <c r="I6" s="75"/>
      <c r="J6" s="10">
        <f>J7+J10+J13+J16+J19</f>
        <v>41395360</v>
      </c>
    </row>
    <row r="7" spans="1:10" ht="240.75" customHeight="1" x14ac:dyDescent="0.25">
      <c r="A7" s="77" t="s">
        <v>229</v>
      </c>
      <c r="B7" s="74"/>
      <c r="C7" s="74"/>
      <c r="D7" s="74"/>
      <c r="E7" s="18">
        <v>852</v>
      </c>
      <c r="F7" s="67" t="s">
        <v>193</v>
      </c>
      <c r="G7" s="67" t="s">
        <v>128</v>
      </c>
      <c r="H7" s="119" t="s">
        <v>355</v>
      </c>
      <c r="I7" s="67"/>
      <c r="J7" s="11">
        <f t="shared" ref="J7:J8" si="0">J8</f>
        <v>30496746</v>
      </c>
    </row>
    <row r="8" spans="1:10" ht="45" x14ac:dyDescent="0.25">
      <c r="A8" s="77" t="s">
        <v>157</v>
      </c>
      <c r="B8" s="74"/>
      <c r="C8" s="74"/>
      <c r="D8" s="74"/>
      <c r="E8" s="18">
        <v>852</v>
      </c>
      <c r="F8" s="67" t="s">
        <v>193</v>
      </c>
      <c r="G8" s="67" t="s">
        <v>128</v>
      </c>
      <c r="H8" s="119" t="s">
        <v>355</v>
      </c>
      <c r="I8" s="67" t="s">
        <v>195</v>
      </c>
      <c r="J8" s="11">
        <f t="shared" si="0"/>
        <v>30496746</v>
      </c>
    </row>
    <row r="9" spans="1:10" x14ac:dyDescent="0.25">
      <c r="A9" s="77" t="s">
        <v>158</v>
      </c>
      <c r="B9" s="7"/>
      <c r="C9" s="7"/>
      <c r="D9" s="7"/>
      <c r="E9" s="18">
        <v>852</v>
      </c>
      <c r="F9" s="67" t="s">
        <v>193</v>
      </c>
      <c r="G9" s="67" t="s">
        <v>128</v>
      </c>
      <c r="H9" s="119" t="s">
        <v>355</v>
      </c>
      <c r="I9" s="67" t="s">
        <v>196</v>
      </c>
      <c r="J9" s="11">
        <f>31482346-985600</f>
        <v>30496746</v>
      </c>
    </row>
    <row r="10" spans="1:10" x14ac:dyDescent="0.25">
      <c r="A10" s="77" t="s">
        <v>230</v>
      </c>
      <c r="B10" s="7"/>
      <c r="C10" s="7"/>
      <c r="D10" s="2"/>
      <c r="E10" s="18">
        <v>852</v>
      </c>
      <c r="F10" s="18" t="s">
        <v>193</v>
      </c>
      <c r="G10" s="18" t="s">
        <v>128</v>
      </c>
      <c r="H10" s="119" t="s">
        <v>356</v>
      </c>
      <c r="I10" s="18"/>
      <c r="J10" s="11">
        <f t="shared" ref="J10:J11" si="1">J11</f>
        <v>9865460</v>
      </c>
    </row>
    <row r="11" spans="1:10" ht="45" x14ac:dyDescent="0.25">
      <c r="A11" s="77" t="s">
        <v>157</v>
      </c>
      <c r="B11" s="7"/>
      <c r="C11" s="7"/>
      <c r="D11" s="7"/>
      <c r="E11" s="18">
        <v>852</v>
      </c>
      <c r="F11" s="18" t="s">
        <v>193</v>
      </c>
      <c r="G11" s="18" t="s">
        <v>128</v>
      </c>
      <c r="H11" s="119" t="s">
        <v>356</v>
      </c>
      <c r="I11" s="18" t="s">
        <v>195</v>
      </c>
      <c r="J11" s="11">
        <f t="shared" si="1"/>
        <v>9865460</v>
      </c>
    </row>
    <row r="12" spans="1:10" x14ac:dyDescent="0.25">
      <c r="A12" s="77" t="s">
        <v>158</v>
      </c>
      <c r="B12" s="7"/>
      <c r="C12" s="7"/>
      <c r="D12" s="7"/>
      <c r="E12" s="18">
        <v>852</v>
      </c>
      <c r="F12" s="18" t="s">
        <v>193</v>
      </c>
      <c r="G12" s="18" t="s">
        <v>128</v>
      </c>
      <c r="H12" s="119" t="s">
        <v>356</v>
      </c>
      <c r="I12" s="67" t="s">
        <v>196</v>
      </c>
      <c r="J12" s="11">
        <f>10386960-521500</f>
        <v>9865460</v>
      </c>
    </row>
    <row r="13" spans="1:10" x14ac:dyDescent="0.25">
      <c r="A13" s="77" t="s">
        <v>197</v>
      </c>
      <c r="B13" s="74"/>
      <c r="C13" s="74"/>
      <c r="D13" s="74"/>
      <c r="E13" s="18">
        <v>852</v>
      </c>
      <c r="F13" s="67" t="s">
        <v>193</v>
      </c>
      <c r="G13" s="67" t="s">
        <v>128</v>
      </c>
      <c r="H13" s="119" t="s">
        <v>357</v>
      </c>
      <c r="I13" s="67"/>
      <c r="J13" s="11">
        <f t="shared" ref="J13:J14" si="2">J14</f>
        <v>329910</v>
      </c>
    </row>
    <row r="14" spans="1:10" ht="45" x14ac:dyDescent="0.25">
      <c r="A14" s="77" t="s">
        <v>157</v>
      </c>
      <c r="B14" s="74"/>
      <c r="C14" s="74"/>
      <c r="D14" s="74"/>
      <c r="E14" s="18">
        <v>852</v>
      </c>
      <c r="F14" s="67" t="s">
        <v>193</v>
      </c>
      <c r="G14" s="67" t="s">
        <v>128</v>
      </c>
      <c r="H14" s="119" t="s">
        <v>357</v>
      </c>
      <c r="I14" s="67" t="s">
        <v>195</v>
      </c>
      <c r="J14" s="11">
        <f t="shared" si="2"/>
        <v>329910</v>
      </c>
    </row>
    <row r="15" spans="1:10" x14ac:dyDescent="0.25">
      <c r="A15" s="77" t="s">
        <v>158</v>
      </c>
      <c r="B15" s="7"/>
      <c r="C15" s="7"/>
      <c r="D15" s="7"/>
      <c r="E15" s="18">
        <v>852</v>
      </c>
      <c r="F15" s="67" t="s">
        <v>193</v>
      </c>
      <c r="G15" s="67" t="s">
        <v>128</v>
      </c>
      <c r="H15" s="119" t="s">
        <v>357</v>
      </c>
      <c r="I15" s="67" t="s">
        <v>196</v>
      </c>
      <c r="J15" s="11">
        <v>329910</v>
      </c>
    </row>
    <row r="16" spans="1:10" ht="30" x14ac:dyDescent="0.25">
      <c r="A16" s="77" t="s">
        <v>231</v>
      </c>
      <c r="B16" s="7"/>
      <c r="C16" s="7"/>
      <c r="D16" s="7"/>
      <c r="E16" s="18">
        <v>852</v>
      </c>
      <c r="F16" s="18" t="s">
        <v>193</v>
      </c>
      <c r="G16" s="67" t="s">
        <v>128</v>
      </c>
      <c r="H16" s="119" t="s">
        <v>358</v>
      </c>
      <c r="I16" s="67"/>
      <c r="J16" s="11">
        <f t="shared" ref="J16:J17" si="3">J17</f>
        <v>243644</v>
      </c>
    </row>
    <row r="17" spans="1:10" ht="45" x14ac:dyDescent="0.25">
      <c r="A17" s="77" t="s">
        <v>157</v>
      </c>
      <c r="B17" s="7"/>
      <c r="C17" s="7"/>
      <c r="D17" s="7"/>
      <c r="E17" s="18">
        <v>852</v>
      </c>
      <c r="F17" s="67" t="s">
        <v>193</v>
      </c>
      <c r="G17" s="67" t="s">
        <v>128</v>
      </c>
      <c r="H17" s="119" t="s">
        <v>358</v>
      </c>
      <c r="I17" s="67" t="s">
        <v>195</v>
      </c>
      <c r="J17" s="11">
        <f t="shared" si="3"/>
        <v>243644</v>
      </c>
    </row>
    <row r="18" spans="1:10" x14ac:dyDescent="0.25">
      <c r="A18" s="77" t="s">
        <v>158</v>
      </c>
      <c r="B18" s="7"/>
      <c r="C18" s="7"/>
      <c r="D18" s="7"/>
      <c r="E18" s="18">
        <v>852</v>
      </c>
      <c r="F18" s="67" t="s">
        <v>193</v>
      </c>
      <c r="G18" s="67" t="s">
        <v>128</v>
      </c>
      <c r="H18" s="119" t="s">
        <v>358</v>
      </c>
      <c r="I18" s="67" t="s">
        <v>196</v>
      </c>
      <c r="J18" s="11">
        <v>243644</v>
      </c>
    </row>
    <row r="19" spans="1:10" ht="120" x14ac:dyDescent="0.25">
      <c r="A19" s="77" t="s">
        <v>198</v>
      </c>
      <c r="B19" s="74"/>
      <c r="C19" s="74"/>
      <c r="D19" s="74"/>
      <c r="E19" s="18">
        <v>852</v>
      </c>
      <c r="F19" s="67" t="s">
        <v>193</v>
      </c>
      <c r="G19" s="67" t="s">
        <v>128</v>
      </c>
      <c r="H19" s="119" t="s">
        <v>359</v>
      </c>
      <c r="I19" s="67"/>
      <c r="J19" s="11">
        <f t="shared" ref="J19:J20" si="4">J20</f>
        <v>459600</v>
      </c>
    </row>
    <row r="20" spans="1:10" ht="45" x14ac:dyDescent="0.25">
      <c r="A20" s="77" t="s">
        <v>157</v>
      </c>
      <c r="B20" s="74"/>
      <c r="C20" s="74"/>
      <c r="D20" s="74"/>
      <c r="E20" s="18">
        <v>852</v>
      </c>
      <c r="F20" s="67" t="s">
        <v>193</v>
      </c>
      <c r="G20" s="67" t="s">
        <v>128</v>
      </c>
      <c r="H20" s="119" t="s">
        <v>359</v>
      </c>
      <c r="I20" s="67" t="s">
        <v>195</v>
      </c>
      <c r="J20" s="11">
        <f t="shared" si="4"/>
        <v>459600</v>
      </c>
    </row>
    <row r="21" spans="1:10" x14ac:dyDescent="0.25">
      <c r="A21" s="77" t="s">
        <v>158</v>
      </c>
      <c r="B21" s="7"/>
      <c r="C21" s="7"/>
      <c r="D21" s="7"/>
      <c r="E21" s="18">
        <v>852</v>
      </c>
      <c r="F21" s="67" t="s">
        <v>193</v>
      </c>
      <c r="G21" s="67" t="s">
        <v>128</v>
      </c>
      <c r="H21" s="119" t="s">
        <v>359</v>
      </c>
      <c r="I21" s="67" t="s">
        <v>196</v>
      </c>
      <c r="J21" s="11">
        <v>459600</v>
      </c>
    </row>
    <row r="22" spans="1:10" x14ac:dyDescent="0.25">
      <c r="A22" s="68" t="s">
        <v>13</v>
      </c>
      <c r="B22" s="74"/>
      <c r="C22" s="74"/>
      <c r="D22" s="74"/>
      <c r="E22" s="18">
        <v>852</v>
      </c>
      <c r="F22" s="75" t="s">
        <v>193</v>
      </c>
      <c r="G22" s="75" t="s">
        <v>160</v>
      </c>
      <c r="H22" s="119" t="s">
        <v>126</v>
      </c>
      <c r="I22" s="75"/>
      <c r="J22" s="10">
        <f>J23+J26+J29+J53+J32+J35+J38+J59+J44+J50+J49+J62+J41</f>
        <v>179299802.93000001</v>
      </c>
    </row>
    <row r="23" spans="1:10" ht="60" x14ac:dyDescent="0.25">
      <c r="A23" s="86" t="s">
        <v>361</v>
      </c>
      <c r="B23" s="7"/>
      <c r="C23" s="7"/>
      <c r="D23" s="7"/>
      <c r="E23" s="18" t="s">
        <v>362</v>
      </c>
      <c r="F23" s="67" t="s">
        <v>193</v>
      </c>
      <c r="G23" s="67" t="s">
        <v>160</v>
      </c>
      <c r="H23" s="119" t="s">
        <v>363</v>
      </c>
      <c r="I23" s="67"/>
      <c r="J23" s="11">
        <f t="shared" ref="J23:J24" si="5">J24</f>
        <v>2574341</v>
      </c>
    </row>
    <row r="24" spans="1:10" ht="45" x14ac:dyDescent="0.25">
      <c r="A24" s="77" t="s">
        <v>157</v>
      </c>
      <c r="B24" s="7"/>
      <c r="C24" s="7"/>
      <c r="D24" s="7"/>
      <c r="E24" s="18" t="s">
        <v>362</v>
      </c>
      <c r="F24" s="67" t="s">
        <v>193</v>
      </c>
      <c r="G24" s="67" t="s">
        <v>160</v>
      </c>
      <c r="H24" s="119" t="s">
        <v>363</v>
      </c>
      <c r="I24" s="67" t="s">
        <v>195</v>
      </c>
      <c r="J24" s="11">
        <f t="shared" si="5"/>
        <v>2574341</v>
      </c>
    </row>
    <row r="25" spans="1:10" x14ac:dyDescent="0.25">
      <c r="A25" s="77" t="s">
        <v>158</v>
      </c>
      <c r="B25" s="7"/>
      <c r="C25" s="7"/>
      <c r="D25" s="7"/>
      <c r="E25" s="18" t="s">
        <v>362</v>
      </c>
      <c r="F25" s="67" t="s">
        <v>193</v>
      </c>
      <c r="G25" s="67" t="s">
        <v>160</v>
      </c>
      <c r="H25" s="119" t="s">
        <v>363</v>
      </c>
      <c r="I25" s="67" t="s">
        <v>196</v>
      </c>
      <c r="J25" s="11">
        <v>2574341</v>
      </c>
    </row>
    <row r="26" spans="1:10" ht="30" x14ac:dyDescent="0.25">
      <c r="A26" s="77" t="s">
        <v>364</v>
      </c>
      <c r="B26" s="74"/>
      <c r="C26" s="74"/>
      <c r="D26" s="74"/>
      <c r="E26" s="18">
        <v>852</v>
      </c>
      <c r="F26" s="67" t="s">
        <v>193</v>
      </c>
      <c r="G26" s="67" t="s">
        <v>160</v>
      </c>
      <c r="H26" s="119" t="s">
        <v>365</v>
      </c>
      <c r="I26" s="67"/>
      <c r="J26" s="11">
        <f t="shared" ref="J26:J27" si="6">J27</f>
        <v>49254423.289999999</v>
      </c>
    </row>
    <row r="27" spans="1:10" ht="45" x14ac:dyDescent="0.25">
      <c r="A27" s="77" t="s">
        <v>157</v>
      </c>
      <c r="B27" s="74"/>
      <c r="C27" s="74"/>
      <c r="D27" s="74"/>
      <c r="E27" s="18">
        <v>852</v>
      </c>
      <c r="F27" s="67" t="s">
        <v>193</v>
      </c>
      <c r="G27" s="67" t="s">
        <v>160</v>
      </c>
      <c r="H27" s="119" t="s">
        <v>365</v>
      </c>
      <c r="I27" s="67" t="s">
        <v>195</v>
      </c>
      <c r="J27" s="11">
        <f t="shared" si="6"/>
        <v>49254423.289999999</v>
      </c>
    </row>
    <row r="28" spans="1:10" x14ac:dyDescent="0.25">
      <c r="A28" s="77" t="s">
        <v>158</v>
      </c>
      <c r="B28" s="7"/>
      <c r="C28" s="7"/>
      <c r="D28" s="7"/>
      <c r="E28" s="18">
        <v>852</v>
      </c>
      <c r="F28" s="67" t="s">
        <v>193</v>
      </c>
      <c r="G28" s="67" t="s">
        <v>160</v>
      </c>
      <c r="H28" s="119" t="s">
        <v>365</v>
      </c>
      <c r="I28" s="67" t="s">
        <v>196</v>
      </c>
      <c r="J28" s="11">
        <v>49254423.289999999</v>
      </c>
    </row>
    <row r="29" spans="1:10" ht="105" x14ac:dyDescent="0.25">
      <c r="A29" s="77" t="s">
        <v>233</v>
      </c>
      <c r="B29" s="74"/>
      <c r="C29" s="74"/>
      <c r="D29" s="74"/>
      <c r="E29" s="18">
        <v>852</v>
      </c>
      <c r="F29" s="67" t="s">
        <v>193</v>
      </c>
      <c r="G29" s="67" t="s">
        <v>160</v>
      </c>
      <c r="H29" s="119" t="s">
        <v>366</v>
      </c>
      <c r="I29" s="67"/>
      <c r="J29" s="11">
        <f t="shared" ref="J29:J30" si="7">J30</f>
        <v>81012109</v>
      </c>
    </row>
    <row r="30" spans="1:10" ht="45" x14ac:dyDescent="0.25">
      <c r="A30" s="77" t="s">
        <v>157</v>
      </c>
      <c r="B30" s="74"/>
      <c r="C30" s="74"/>
      <c r="D30" s="74"/>
      <c r="E30" s="18">
        <v>852</v>
      </c>
      <c r="F30" s="67" t="s">
        <v>193</v>
      </c>
      <c r="G30" s="67" t="s">
        <v>160</v>
      </c>
      <c r="H30" s="119" t="s">
        <v>366</v>
      </c>
      <c r="I30" s="67" t="s">
        <v>195</v>
      </c>
      <c r="J30" s="11">
        <f t="shared" si="7"/>
        <v>81012109</v>
      </c>
    </row>
    <row r="31" spans="1:10" x14ac:dyDescent="0.25">
      <c r="A31" s="77" t="s">
        <v>158</v>
      </c>
      <c r="B31" s="7"/>
      <c r="C31" s="7"/>
      <c r="D31" s="7"/>
      <c r="E31" s="18">
        <v>852</v>
      </c>
      <c r="F31" s="67" t="s">
        <v>193</v>
      </c>
      <c r="G31" s="67" t="s">
        <v>160</v>
      </c>
      <c r="H31" s="119" t="s">
        <v>366</v>
      </c>
      <c r="I31" s="67" t="s">
        <v>196</v>
      </c>
      <c r="J31" s="11">
        <f>77760109+3556100-304100</f>
        <v>81012109</v>
      </c>
    </row>
    <row r="32" spans="1:10" x14ac:dyDescent="0.25">
      <c r="A32" s="77" t="s">
        <v>235</v>
      </c>
      <c r="B32" s="7"/>
      <c r="C32" s="7"/>
      <c r="D32" s="7"/>
      <c r="E32" s="18">
        <v>852</v>
      </c>
      <c r="F32" s="67" t="s">
        <v>193</v>
      </c>
      <c r="G32" s="67" t="s">
        <v>160</v>
      </c>
      <c r="H32" s="119" t="s">
        <v>367</v>
      </c>
      <c r="I32" s="67"/>
      <c r="J32" s="11">
        <f t="shared" ref="J32:J33" si="8">J33</f>
        <v>23111100</v>
      </c>
    </row>
    <row r="33" spans="1:10" ht="45" x14ac:dyDescent="0.25">
      <c r="A33" s="77" t="s">
        <v>157</v>
      </c>
      <c r="B33" s="7"/>
      <c r="C33" s="7"/>
      <c r="D33" s="7"/>
      <c r="E33" s="18">
        <v>852</v>
      </c>
      <c r="F33" s="67" t="s">
        <v>193</v>
      </c>
      <c r="G33" s="18" t="s">
        <v>160</v>
      </c>
      <c r="H33" s="119" t="s">
        <v>367</v>
      </c>
      <c r="I33" s="67" t="s">
        <v>195</v>
      </c>
      <c r="J33" s="11">
        <f t="shared" si="8"/>
        <v>23111100</v>
      </c>
    </row>
    <row r="34" spans="1:10" x14ac:dyDescent="0.25">
      <c r="A34" s="77" t="s">
        <v>158</v>
      </c>
      <c r="B34" s="7"/>
      <c r="C34" s="7"/>
      <c r="D34" s="7"/>
      <c r="E34" s="18">
        <v>852</v>
      </c>
      <c r="F34" s="67" t="s">
        <v>193</v>
      </c>
      <c r="G34" s="18" t="s">
        <v>160</v>
      </c>
      <c r="H34" s="119" t="s">
        <v>367</v>
      </c>
      <c r="I34" s="67" t="s">
        <v>196</v>
      </c>
      <c r="J34" s="11">
        <f>22807000+304100</f>
        <v>23111100</v>
      </c>
    </row>
    <row r="35" spans="1:10" x14ac:dyDescent="0.25">
      <c r="A35" s="77" t="s">
        <v>197</v>
      </c>
      <c r="B35" s="7"/>
      <c r="C35" s="7"/>
      <c r="D35" s="7"/>
      <c r="E35" s="18">
        <v>852</v>
      </c>
      <c r="F35" s="67" t="s">
        <v>193</v>
      </c>
      <c r="G35" s="18" t="s">
        <v>160</v>
      </c>
      <c r="H35" s="119" t="s">
        <v>357</v>
      </c>
      <c r="I35" s="67"/>
      <c r="J35" s="11">
        <f t="shared" ref="J35:J36" si="9">J36</f>
        <v>2941557</v>
      </c>
    </row>
    <row r="36" spans="1:10" ht="45" x14ac:dyDescent="0.25">
      <c r="A36" s="77" t="s">
        <v>157</v>
      </c>
      <c r="B36" s="7"/>
      <c r="C36" s="7"/>
      <c r="D36" s="7"/>
      <c r="E36" s="18">
        <v>852</v>
      </c>
      <c r="F36" s="67" t="s">
        <v>193</v>
      </c>
      <c r="G36" s="18" t="s">
        <v>160</v>
      </c>
      <c r="H36" s="119" t="s">
        <v>357</v>
      </c>
      <c r="I36" s="67" t="s">
        <v>195</v>
      </c>
      <c r="J36" s="11">
        <f t="shared" si="9"/>
        <v>2941557</v>
      </c>
    </row>
    <row r="37" spans="1:10" x14ac:dyDescent="0.25">
      <c r="A37" s="77" t="s">
        <v>158</v>
      </c>
      <c r="B37" s="7"/>
      <c r="C37" s="7"/>
      <c r="D37" s="7"/>
      <c r="E37" s="18">
        <v>852</v>
      </c>
      <c r="F37" s="67" t="s">
        <v>193</v>
      </c>
      <c r="G37" s="18" t="s">
        <v>160</v>
      </c>
      <c r="H37" s="119" t="s">
        <v>357</v>
      </c>
      <c r="I37" s="67" t="s">
        <v>196</v>
      </c>
      <c r="J37" s="11">
        <v>2941557</v>
      </c>
    </row>
    <row r="38" spans="1:10" ht="30" x14ac:dyDescent="0.25">
      <c r="A38" s="77" t="s">
        <v>231</v>
      </c>
      <c r="B38" s="7"/>
      <c r="C38" s="7"/>
      <c r="D38" s="7"/>
      <c r="E38" s="18">
        <v>852</v>
      </c>
      <c r="F38" s="18" t="s">
        <v>193</v>
      </c>
      <c r="G38" s="18" t="s">
        <v>160</v>
      </c>
      <c r="H38" s="119" t="s">
        <v>358</v>
      </c>
      <c r="I38" s="67"/>
      <c r="J38" s="11">
        <f t="shared" ref="J38:J39" si="10">J39</f>
        <v>2110480</v>
      </c>
    </row>
    <row r="39" spans="1:10" ht="45" x14ac:dyDescent="0.25">
      <c r="A39" s="77" t="s">
        <v>157</v>
      </c>
      <c r="B39" s="7"/>
      <c r="C39" s="7"/>
      <c r="D39" s="7"/>
      <c r="E39" s="18">
        <v>852</v>
      </c>
      <c r="F39" s="67" t="s">
        <v>193</v>
      </c>
      <c r="G39" s="18" t="s">
        <v>160</v>
      </c>
      <c r="H39" s="119" t="s">
        <v>358</v>
      </c>
      <c r="I39" s="67" t="s">
        <v>195</v>
      </c>
      <c r="J39" s="11">
        <f t="shared" si="10"/>
        <v>2110480</v>
      </c>
    </row>
    <row r="40" spans="1:10" x14ac:dyDescent="0.25">
      <c r="A40" s="77" t="s">
        <v>158</v>
      </c>
      <c r="B40" s="7"/>
      <c r="C40" s="7"/>
      <c r="D40" s="7"/>
      <c r="E40" s="18">
        <v>852</v>
      </c>
      <c r="F40" s="67" t="s">
        <v>193</v>
      </c>
      <c r="G40" s="18" t="s">
        <v>160</v>
      </c>
      <c r="H40" s="119" t="s">
        <v>358</v>
      </c>
      <c r="I40" s="67" t="s">
        <v>196</v>
      </c>
      <c r="J40" s="11">
        <v>2110480</v>
      </c>
    </row>
    <row r="41" spans="1:10" ht="60" x14ac:dyDescent="0.25">
      <c r="A41" s="77" t="s">
        <v>236</v>
      </c>
      <c r="B41" s="7"/>
      <c r="C41" s="7"/>
      <c r="D41" s="7"/>
      <c r="E41" s="18">
        <v>852</v>
      </c>
      <c r="F41" s="67" t="s">
        <v>193</v>
      </c>
      <c r="G41" s="67" t="s">
        <v>160</v>
      </c>
      <c r="H41" s="119" t="s">
        <v>368</v>
      </c>
      <c r="I41" s="67"/>
      <c r="J41" s="11">
        <f t="shared" ref="J41:J42" si="11">J42</f>
        <v>5109180</v>
      </c>
    </row>
    <row r="42" spans="1:10" ht="45" x14ac:dyDescent="0.25">
      <c r="A42" s="77" t="s">
        <v>157</v>
      </c>
      <c r="B42" s="7"/>
      <c r="C42" s="7"/>
      <c r="D42" s="7"/>
      <c r="E42" s="18">
        <v>852</v>
      </c>
      <c r="F42" s="67" t="s">
        <v>193</v>
      </c>
      <c r="G42" s="67" t="s">
        <v>160</v>
      </c>
      <c r="H42" s="119" t="s">
        <v>368</v>
      </c>
      <c r="I42" s="67" t="s">
        <v>195</v>
      </c>
      <c r="J42" s="11">
        <f t="shared" si="11"/>
        <v>5109180</v>
      </c>
    </row>
    <row r="43" spans="1:10" x14ac:dyDescent="0.25">
      <c r="A43" s="77" t="s">
        <v>158</v>
      </c>
      <c r="B43" s="7"/>
      <c r="C43" s="7"/>
      <c r="D43" s="7"/>
      <c r="E43" s="18">
        <v>852</v>
      </c>
      <c r="F43" s="67" t="s">
        <v>193</v>
      </c>
      <c r="G43" s="67" t="s">
        <v>160</v>
      </c>
      <c r="H43" s="119" t="s">
        <v>368</v>
      </c>
      <c r="I43" s="67" t="s">
        <v>196</v>
      </c>
      <c r="J43" s="11">
        <v>5109180</v>
      </c>
    </row>
    <row r="44" spans="1:10" ht="60" x14ac:dyDescent="0.25">
      <c r="A44" s="77" t="s">
        <v>237</v>
      </c>
      <c r="B44" s="76"/>
      <c r="C44" s="76"/>
      <c r="D44" s="76"/>
      <c r="E44" s="18">
        <v>852</v>
      </c>
      <c r="F44" s="67" t="s">
        <v>193</v>
      </c>
      <c r="G44" s="18" t="s">
        <v>160</v>
      </c>
      <c r="H44" s="140" t="s">
        <v>369</v>
      </c>
      <c r="I44" s="67"/>
      <c r="J44" s="31">
        <f t="shared" ref="J44:J45" si="12">J45</f>
        <v>236178.96</v>
      </c>
    </row>
    <row r="45" spans="1:10" ht="45" x14ac:dyDescent="0.25">
      <c r="A45" s="77" t="s">
        <v>157</v>
      </c>
      <c r="B45" s="76"/>
      <c r="C45" s="76"/>
      <c r="D45" s="76"/>
      <c r="E45" s="18">
        <v>852</v>
      </c>
      <c r="F45" s="67" t="s">
        <v>193</v>
      </c>
      <c r="G45" s="18" t="s">
        <v>160</v>
      </c>
      <c r="H45" s="140" t="s">
        <v>369</v>
      </c>
      <c r="I45" s="67" t="s">
        <v>195</v>
      </c>
      <c r="J45" s="31">
        <f t="shared" si="12"/>
        <v>236178.96</v>
      </c>
    </row>
    <row r="46" spans="1:10" x14ac:dyDescent="0.25">
      <c r="A46" s="77" t="s">
        <v>158</v>
      </c>
      <c r="B46" s="76"/>
      <c r="C46" s="76"/>
      <c r="D46" s="76"/>
      <c r="E46" s="18">
        <v>852</v>
      </c>
      <c r="F46" s="67" t="s">
        <v>193</v>
      </c>
      <c r="G46" s="18" t="s">
        <v>160</v>
      </c>
      <c r="H46" s="140" t="s">
        <v>369</v>
      </c>
      <c r="I46" s="67" t="s">
        <v>196</v>
      </c>
      <c r="J46" s="31">
        <v>236178.96</v>
      </c>
    </row>
    <row r="47" spans="1:10" ht="45" x14ac:dyDescent="0.25">
      <c r="A47" s="77" t="s">
        <v>238</v>
      </c>
      <c r="B47" s="76"/>
      <c r="C47" s="76"/>
      <c r="D47" s="76"/>
      <c r="E47" s="18">
        <v>852</v>
      </c>
      <c r="F47" s="67" t="s">
        <v>193</v>
      </c>
      <c r="G47" s="18" t="s">
        <v>160</v>
      </c>
      <c r="H47" s="140" t="s">
        <v>370</v>
      </c>
      <c r="I47" s="67"/>
      <c r="J47" s="31">
        <f t="shared" ref="J47:J48" si="13">J48</f>
        <v>164473.68</v>
      </c>
    </row>
    <row r="48" spans="1:10" ht="45" x14ac:dyDescent="0.25">
      <c r="A48" s="77" t="s">
        <v>157</v>
      </c>
      <c r="B48" s="76"/>
      <c r="C48" s="76"/>
      <c r="D48" s="76"/>
      <c r="E48" s="18">
        <v>852</v>
      </c>
      <c r="F48" s="67" t="s">
        <v>193</v>
      </c>
      <c r="G48" s="18" t="s">
        <v>160</v>
      </c>
      <c r="H48" s="140" t="s">
        <v>370</v>
      </c>
      <c r="I48" s="67" t="s">
        <v>195</v>
      </c>
      <c r="J48" s="31">
        <f t="shared" si="13"/>
        <v>164473.68</v>
      </c>
    </row>
    <row r="49" spans="1:10" x14ac:dyDescent="0.25">
      <c r="A49" s="77" t="s">
        <v>158</v>
      </c>
      <c r="B49" s="76"/>
      <c r="C49" s="76"/>
      <c r="D49" s="76"/>
      <c r="E49" s="18">
        <v>852</v>
      </c>
      <c r="F49" s="67" t="s">
        <v>193</v>
      </c>
      <c r="G49" s="18" t="s">
        <v>160</v>
      </c>
      <c r="H49" s="140" t="s">
        <v>370</v>
      </c>
      <c r="I49" s="67" t="s">
        <v>196</v>
      </c>
      <c r="J49" s="31">
        <v>164473.68</v>
      </c>
    </row>
    <row r="50" spans="1:10" ht="120" x14ac:dyDescent="0.25">
      <c r="A50" s="77" t="s">
        <v>198</v>
      </c>
      <c r="B50" s="74"/>
      <c r="C50" s="74"/>
      <c r="D50" s="74"/>
      <c r="E50" s="18">
        <v>852</v>
      </c>
      <c r="F50" s="67" t="s">
        <v>193</v>
      </c>
      <c r="G50" s="67" t="s">
        <v>160</v>
      </c>
      <c r="H50" s="119" t="s">
        <v>359</v>
      </c>
      <c r="I50" s="67"/>
      <c r="J50" s="11">
        <f t="shared" ref="J50:J51" si="14">J51</f>
        <v>1875600</v>
      </c>
    </row>
    <row r="51" spans="1:10" ht="45" x14ac:dyDescent="0.25">
      <c r="A51" s="77" t="s">
        <v>157</v>
      </c>
      <c r="B51" s="74"/>
      <c r="C51" s="74"/>
      <c r="D51" s="74"/>
      <c r="E51" s="18">
        <v>852</v>
      </c>
      <c r="F51" s="67" t="s">
        <v>193</v>
      </c>
      <c r="G51" s="67" t="s">
        <v>160</v>
      </c>
      <c r="H51" s="119" t="s">
        <v>359</v>
      </c>
      <c r="I51" s="67" t="s">
        <v>195</v>
      </c>
      <c r="J51" s="11">
        <f t="shared" si="14"/>
        <v>1875600</v>
      </c>
    </row>
    <row r="52" spans="1:10" x14ac:dyDescent="0.25">
      <c r="A52" s="77" t="s">
        <v>158</v>
      </c>
      <c r="B52" s="74"/>
      <c r="C52" s="74"/>
      <c r="D52" s="74"/>
      <c r="E52" s="18">
        <v>852</v>
      </c>
      <c r="F52" s="67" t="s">
        <v>193</v>
      </c>
      <c r="G52" s="67" t="s">
        <v>160</v>
      </c>
      <c r="H52" s="119" t="s">
        <v>359</v>
      </c>
      <c r="I52" s="67" t="s">
        <v>196</v>
      </c>
      <c r="J52" s="11">
        <v>1875600</v>
      </c>
    </row>
    <row r="53" spans="1:10" ht="60" x14ac:dyDescent="0.25">
      <c r="A53" s="77" t="s">
        <v>234</v>
      </c>
      <c r="B53" s="7"/>
      <c r="C53" s="7"/>
      <c r="D53" s="7"/>
      <c r="E53" s="18">
        <v>852</v>
      </c>
      <c r="F53" s="67" t="s">
        <v>193</v>
      </c>
      <c r="G53" s="67" t="s">
        <v>160</v>
      </c>
      <c r="H53" s="119" t="s">
        <v>371</v>
      </c>
      <c r="I53" s="67"/>
      <c r="J53" s="11">
        <f t="shared" ref="J53:J54" si="15">J54</f>
        <v>7386380</v>
      </c>
    </row>
    <row r="54" spans="1:10" ht="45" x14ac:dyDescent="0.25">
      <c r="A54" s="77" t="s">
        <v>157</v>
      </c>
      <c r="B54" s="7"/>
      <c r="C54" s="7"/>
      <c r="D54" s="7"/>
      <c r="E54" s="18">
        <v>852</v>
      </c>
      <c r="F54" s="67" t="s">
        <v>193</v>
      </c>
      <c r="G54" s="67" t="s">
        <v>160</v>
      </c>
      <c r="H54" s="119" t="s">
        <v>371</v>
      </c>
      <c r="I54" s="67" t="s">
        <v>195</v>
      </c>
      <c r="J54" s="11">
        <f t="shared" si="15"/>
        <v>7386380</v>
      </c>
    </row>
    <row r="55" spans="1:10" x14ac:dyDescent="0.25">
      <c r="A55" s="77" t="s">
        <v>158</v>
      </c>
      <c r="B55" s="7"/>
      <c r="C55" s="7"/>
      <c r="D55" s="7"/>
      <c r="E55" s="18">
        <v>852</v>
      </c>
      <c r="F55" s="67" t="s">
        <v>193</v>
      </c>
      <c r="G55" s="67" t="s">
        <v>160</v>
      </c>
      <c r="H55" s="119" t="s">
        <v>371</v>
      </c>
      <c r="I55" s="67" t="s">
        <v>196</v>
      </c>
      <c r="J55" s="11">
        <f>7733880-347500</f>
        <v>7386380</v>
      </c>
    </row>
    <row r="56" spans="1:10" ht="45" x14ac:dyDescent="0.25">
      <c r="A56" s="77" t="s">
        <v>372</v>
      </c>
      <c r="B56" s="7"/>
      <c r="C56" s="7"/>
      <c r="D56" s="7"/>
      <c r="E56" s="18">
        <v>852</v>
      </c>
      <c r="F56" s="67" t="s">
        <v>193</v>
      </c>
      <c r="G56" s="18" t="s">
        <v>160</v>
      </c>
      <c r="H56" s="119" t="s">
        <v>373</v>
      </c>
      <c r="I56" s="67"/>
      <c r="J56" s="11">
        <f t="shared" ref="J56:J57" si="16">J57</f>
        <v>670000</v>
      </c>
    </row>
    <row r="57" spans="1:10" ht="45" x14ac:dyDescent="0.25">
      <c r="A57" s="77" t="s">
        <v>157</v>
      </c>
      <c r="B57" s="7"/>
      <c r="C57" s="7"/>
      <c r="D57" s="7"/>
      <c r="E57" s="18">
        <v>852</v>
      </c>
      <c r="F57" s="67" t="s">
        <v>193</v>
      </c>
      <c r="G57" s="18" t="s">
        <v>160</v>
      </c>
      <c r="H57" s="119" t="s">
        <v>373</v>
      </c>
      <c r="I57" s="67" t="s">
        <v>195</v>
      </c>
      <c r="J57" s="11">
        <f t="shared" si="16"/>
        <v>670000</v>
      </c>
    </row>
    <row r="58" spans="1:10" x14ac:dyDescent="0.25">
      <c r="A58" s="77" t="s">
        <v>158</v>
      </c>
      <c r="B58" s="7"/>
      <c r="C58" s="7"/>
      <c r="D58" s="7"/>
      <c r="E58" s="18">
        <v>852</v>
      </c>
      <c r="F58" s="67" t="s">
        <v>193</v>
      </c>
      <c r="G58" s="18" t="s">
        <v>160</v>
      </c>
      <c r="H58" s="119" t="s">
        <v>373</v>
      </c>
      <c r="I58" s="67" t="s">
        <v>196</v>
      </c>
      <c r="J58" s="11">
        <v>670000</v>
      </c>
    </row>
    <row r="59" spans="1:10" ht="30" x14ac:dyDescent="0.25">
      <c r="A59" s="77" t="s">
        <v>232</v>
      </c>
      <c r="B59" s="76"/>
      <c r="C59" s="76"/>
      <c r="D59" s="76"/>
      <c r="E59" s="18">
        <v>852</v>
      </c>
      <c r="F59" s="67" t="s">
        <v>193</v>
      </c>
      <c r="G59" s="18" t="s">
        <v>160</v>
      </c>
      <c r="H59" s="119" t="s">
        <v>360</v>
      </c>
      <c r="I59" s="67"/>
      <c r="J59" s="11">
        <f t="shared" ref="J59:J60" si="17">J60</f>
        <v>3000000</v>
      </c>
    </row>
    <row r="60" spans="1:10" ht="45" x14ac:dyDescent="0.25">
      <c r="A60" s="77" t="s">
        <v>157</v>
      </c>
      <c r="B60" s="76"/>
      <c r="C60" s="76"/>
      <c r="D60" s="76"/>
      <c r="E60" s="18">
        <v>852</v>
      </c>
      <c r="F60" s="67" t="s">
        <v>193</v>
      </c>
      <c r="G60" s="18" t="s">
        <v>160</v>
      </c>
      <c r="H60" s="119" t="s">
        <v>360</v>
      </c>
      <c r="I60" s="67" t="s">
        <v>195</v>
      </c>
      <c r="J60" s="11">
        <f t="shared" si="17"/>
        <v>3000000</v>
      </c>
    </row>
    <row r="61" spans="1:10" x14ac:dyDescent="0.25">
      <c r="A61" s="77" t="s">
        <v>158</v>
      </c>
      <c r="B61" s="76"/>
      <c r="C61" s="76"/>
      <c r="D61" s="76"/>
      <c r="E61" s="18">
        <v>852</v>
      </c>
      <c r="F61" s="67" t="s">
        <v>193</v>
      </c>
      <c r="G61" s="18" t="s">
        <v>160</v>
      </c>
      <c r="H61" s="119" t="s">
        <v>360</v>
      </c>
      <c r="I61" s="90" t="s">
        <v>196</v>
      </c>
      <c r="J61" s="141">
        <v>3000000</v>
      </c>
    </row>
    <row r="62" spans="1:10" ht="30" x14ac:dyDescent="0.25">
      <c r="A62" s="77" t="s">
        <v>239</v>
      </c>
      <c r="B62" s="7"/>
      <c r="C62" s="7"/>
      <c r="D62" s="7"/>
      <c r="E62" s="18">
        <v>852</v>
      </c>
      <c r="F62" s="67" t="s">
        <v>193</v>
      </c>
      <c r="G62" s="18" t="s">
        <v>160</v>
      </c>
      <c r="H62" s="119" t="s">
        <v>374</v>
      </c>
      <c r="I62" s="67"/>
      <c r="J62" s="11">
        <f t="shared" ref="J62:J63" si="18">J63</f>
        <v>523980</v>
      </c>
    </row>
    <row r="63" spans="1:10" ht="45" x14ac:dyDescent="0.25">
      <c r="A63" s="77" t="s">
        <v>157</v>
      </c>
      <c r="B63" s="7"/>
      <c r="C63" s="7"/>
      <c r="D63" s="7"/>
      <c r="E63" s="18">
        <v>852</v>
      </c>
      <c r="F63" s="67" t="s">
        <v>193</v>
      </c>
      <c r="G63" s="18" t="s">
        <v>160</v>
      </c>
      <c r="H63" s="119" t="s">
        <v>374</v>
      </c>
      <c r="I63" s="67" t="s">
        <v>195</v>
      </c>
      <c r="J63" s="11">
        <f t="shared" si="18"/>
        <v>523980</v>
      </c>
    </row>
    <row r="64" spans="1:10" x14ac:dyDescent="0.25">
      <c r="A64" s="77" t="s">
        <v>158</v>
      </c>
      <c r="B64" s="7"/>
      <c r="C64" s="7"/>
      <c r="D64" s="7"/>
      <c r="E64" s="18">
        <v>852</v>
      </c>
      <c r="F64" s="67" t="s">
        <v>193</v>
      </c>
      <c r="G64" s="18" t="s">
        <v>160</v>
      </c>
      <c r="H64" s="119" t="s">
        <v>374</v>
      </c>
      <c r="I64" s="67" t="s">
        <v>196</v>
      </c>
      <c r="J64" s="11">
        <v>523980</v>
      </c>
    </row>
    <row r="65" spans="1:10" x14ac:dyDescent="0.25">
      <c r="A65" s="68" t="s">
        <v>14</v>
      </c>
      <c r="B65" s="74"/>
      <c r="C65" s="74"/>
      <c r="D65" s="74"/>
      <c r="E65" s="17">
        <v>852</v>
      </c>
      <c r="F65" s="75" t="s">
        <v>193</v>
      </c>
      <c r="G65" s="17" t="s">
        <v>161</v>
      </c>
      <c r="H65" s="119" t="s">
        <v>126</v>
      </c>
      <c r="I65" s="75"/>
      <c r="J65" s="10">
        <f>J66+J69+J72+J75+J78</f>
        <v>7013530.1600000001</v>
      </c>
    </row>
    <row r="66" spans="1:10" x14ac:dyDescent="0.25">
      <c r="A66" s="77" t="s">
        <v>194</v>
      </c>
      <c r="B66" s="7"/>
      <c r="C66" s="7"/>
      <c r="D66" s="7"/>
      <c r="E66" s="18">
        <v>852</v>
      </c>
      <c r="F66" s="18" t="s">
        <v>193</v>
      </c>
      <c r="G66" s="18" t="s">
        <v>161</v>
      </c>
      <c r="H66" s="119" t="s">
        <v>375</v>
      </c>
      <c r="I66" s="67"/>
      <c r="J66" s="11">
        <f t="shared" ref="J66:J67" si="19">J67</f>
        <v>6644340</v>
      </c>
    </row>
    <row r="67" spans="1:10" ht="45" x14ac:dyDescent="0.25">
      <c r="A67" s="77" t="s">
        <v>157</v>
      </c>
      <c r="B67" s="7"/>
      <c r="C67" s="7"/>
      <c r="D67" s="7"/>
      <c r="E67" s="18">
        <v>852</v>
      </c>
      <c r="F67" s="67" t="s">
        <v>193</v>
      </c>
      <c r="G67" s="18" t="s">
        <v>161</v>
      </c>
      <c r="H67" s="119" t="s">
        <v>375</v>
      </c>
      <c r="I67" s="67" t="s">
        <v>195</v>
      </c>
      <c r="J67" s="11">
        <f t="shared" si="19"/>
        <v>6644340</v>
      </c>
    </row>
    <row r="68" spans="1:10" x14ac:dyDescent="0.25">
      <c r="A68" s="77" t="s">
        <v>158</v>
      </c>
      <c r="B68" s="7"/>
      <c r="C68" s="7"/>
      <c r="D68" s="7"/>
      <c r="E68" s="18">
        <v>852</v>
      </c>
      <c r="F68" s="67" t="s">
        <v>193</v>
      </c>
      <c r="G68" s="67" t="s">
        <v>161</v>
      </c>
      <c r="H68" s="119" t="s">
        <v>375</v>
      </c>
      <c r="I68" s="67" t="s">
        <v>196</v>
      </c>
      <c r="J68" s="11">
        <f>7100740-456400</f>
        <v>6644340</v>
      </c>
    </row>
    <row r="69" spans="1:10" x14ac:dyDescent="0.25">
      <c r="A69" s="77" t="s">
        <v>197</v>
      </c>
      <c r="B69" s="7"/>
      <c r="C69" s="7"/>
      <c r="D69" s="7"/>
      <c r="E69" s="18">
        <v>852</v>
      </c>
      <c r="F69" s="67" t="s">
        <v>193</v>
      </c>
      <c r="G69" s="67" t="s">
        <v>161</v>
      </c>
      <c r="H69" s="119" t="s">
        <v>357</v>
      </c>
      <c r="I69" s="67"/>
      <c r="J69" s="11">
        <f t="shared" ref="J69:J70" si="20">J70</f>
        <v>37800</v>
      </c>
    </row>
    <row r="70" spans="1:10" ht="45" x14ac:dyDescent="0.25">
      <c r="A70" s="77" t="s">
        <v>157</v>
      </c>
      <c r="B70" s="7"/>
      <c r="C70" s="7"/>
      <c r="D70" s="7"/>
      <c r="E70" s="18">
        <v>852</v>
      </c>
      <c r="F70" s="67" t="s">
        <v>193</v>
      </c>
      <c r="G70" s="67" t="s">
        <v>161</v>
      </c>
      <c r="H70" s="119" t="s">
        <v>357</v>
      </c>
      <c r="I70" s="67" t="s">
        <v>195</v>
      </c>
      <c r="J70" s="11">
        <f t="shared" si="20"/>
        <v>37800</v>
      </c>
    </row>
    <row r="71" spans="1:10" x14ac:dyDescent="0.25">
      <c r="A71" s="88" t="s">
        <v>158</v>
      </c>
      <c r="B71" s="89"/>
      <c r="C71" s="89"/>
      <c r="D71" s="89"/>
      <c r="E71" s="91">
        <v>852</v>
      </c>
      <c r="F71" s="90" t="s">
        <v>193</v>
      </c>
      <c r="G71" s="91" t="s">
        <v>161</v>
      </c>
      <c r="H71" s="119" t="s">
        <v>357</v>
      </c>
      <c r="I71" s="90" t="s">
        <v>196</v>
      </c>
      <c r="J71" s="11">
        <v>37800</v>
      </c>
    </row>
    <row r="72" spans="1:10" ht="30" x14ac:dyDescent="0.25">
      <c r="A72" s="77" t="s">
        <v>231</v>
      </c>
      <c r="B72" s="7"/>
      <c r="C72" s="7"/>
      <c r="D72" s="7"/>
      <c r="E72" s="18">
        <v>852</v>
      </c>
      <c r="F72" s="18" t="s">
        <v>193</v>
      </c>
      <c r="G72" s="18" t="s">
        <v>161</v>
      </c>
      <c r="H72" s="119" t="s">
        <v>358</v>
      </c>
      <c r="I72" s="67"/>
      <c r="J72" s="11">
        <f t="shared" ref="J72:J73" si="21">J73</f>
        <v>84667</v>
      </c>
    </row>
    <row r="73" spans="1:10" ht="45" x14ac:dyDescent="0.25">
      <c r="A73" s="77" t="s">
        <v>157</v>
      </c>
      <c r="B73" s="7"/>
      <c r="C73" s="7"/>
      <c r="D73" s="7"/>
      <c r="E73" s="18">
        <v>852</v>
      </c>
      <c r="F73" s="67" t="s">
        <v>193</v>
      </c>
      <c r="G73" s="18" t="s">
        <v>161</v>
      </c>
      <c r="H73" s="119" t="s">
        <v>358</v>
      </c>
      <c r="I73" s="67" t="s">
        <v>195</v>
      </c>
      <c r="J73" s="11">
        <f t="shared" si="21"/>
        <v>84667</v>
      </c>
    </row>
    <row r="74" spans="1:10" x14ac:dyDescent="0.25">
      <c r="A74" s="77" t="s">
        <v>158</v>
      </c>
      <c r="B74" s="7"/>
      <c r="C74" s="7"/>
      <c r="D74" s="7"/>
      <c r="E74" s="18">
        <v>852</v>
      </c>
      <c r="F74" s="67" t="s">
        <v>193</v>
      </c>
      <c r="G74" s="18" t="s">
        <v>161</v>
      </c>
      <c r="H74" s="119" t="s">
        <v>358</v>
      </c>
      <c r="I74" s="67" t="s">
        <v>196</v>
      </c>
      <c r="J74" s="11">
        <v>84667</v>
      </c>
    </row>
    <row r="75" spans="1:10" ht="45" x14ac:dyDescent="0.25">
      <c r="A75" s="7" t="s">
        <v>376</v>
      </c>
      <c r="B75" s="7"/>
      <c r="C75" s="7"/>
      <c r="D75" s="7"/>
      <c r="E75" s="18">
        <v>852</v>
      </c>
      <c r="F75" s="18" t="s">
        <v>193</v>
      </c>
      <c r="G75" s="18" t="s">
        <v>161</v>
      </c>
      <c r="H75" s="18" t="s">
        <v>377</v>
      </c>
      <c r="I75" s="67"/>
      <c r="J75" s="11">
        <f t="shared" ref="J75:J76" si="22">J76</f>
        <v>183123.16</v>
      </c>
    </row>
    <row r="76" spans="1:10" ht="45" x14ac:dyDescent="0.25">
      <c r="A76" s="7" t="s">
        <v>157</v>
      </c>
      <c r="B76" s="7"/>
      <c r="C76" s="7"/>
      <c r="D76" s="7"/>
      <c r="E76" s="18">
        <v>852</v>
      </c>
      <c r="F76" s="67" t="s">
        <v>193</v>
      </c>
      <c r="G76" s="18" t="s">
        <v>161</v>
      </c>
      <c r="H76" s="18" t="s">
        <v>377</v>
      </c>
      <c r="I76" s="67" t="s">
        <v>195</v>
      </c>
      <c r="J76" s="11">
        <f t="shared" si="22"/>
        <v>183123.16</v>
      </c>
    </row>
    <row r="77" spans="1:10" x14ac:dyDescent="0.25">
      <c r="A77" s="7" t="s">
        <v>158</v>
      </c>
      <c r="B77" s="7"/>
      <c r="C77" s="7"/>
      <c r="D77" s="7"/>
      <c r="E77" s="18">
        <v>852</v>
      </c>
      <c r="F77" s="67" t="s">
        <v>193</v>
      </c>
      <c r="G77" s="18" t="s">
        <v>161</v>
      </c>
      <c r="H77" s="18" t="s">
        <v>377</v>
      </c>
      <c r="I77" s="67" t="s">
        <v>196</v>
      </c>
      <c r="J77" s="11">
        <v>183123.16</v>
      </c>
    </row>
    <row r="78" spans="1:10" ht="120" x14ac:dyDescent="0.25">
      <c r="A78" s="131" t="s">
        <v>198</v>
      </c>
      <c r="B78" s="142"/>
      <c r="C78" s="142"/>
      <c r="D78" s="142"/>
      <c r="E78" s="132">
        <v>852</v>
      </c>
      <c r="F78" s="134" t="s">
        <v>193</v>
      </c>
      <c r="G78" s="134" t="s">
        <v>161</v>
      </c>
      <c r="H78" s="133" t="s">
        <v>359</v>
      </c>
      <c r="I78" s="134"/>
      <c r="J78" s="11">
        <f t="shared" ref="J78:J79" si="23">J79</f>
        <v>63600</v>
      </c>
    </row>
    <row r="79" spans="1:10" ht="45" x14ac:dyDescent="0.25">
      <c r="A79" s="77" t="s">
        <v>157</v>
      </c>
      <c r="B79" s="74"/>
      <c r="C79" s="74"/>
      <c r="D79" s="74"/>
      <c r="E79" s="18">
        <v>852</v>
      </c>
      <c r="F79" s="67" t="s">
        <v>193</v>
      </c>
      <c r="G79" s="67" t="s">
        <v>161</v>
      </c>
      <c r="H79" s="133" t="s">
        <v>359</v>
      </c>
      <c r="I79" s="67" t="s">
        <v>195</v>
      </c>
      <c r="J79" s="11">
        <f t="shared" si="23"/>
        <v>63600</v>
      </c>
    </row>
    <row r="80" spans="1:10" x14ac:dyDescent="0.25">
      <c r="A80" s="77" t="s">
        <v>158</v>
      </c>
      <c r="B80" s="74"/>
      <c r="C80" s="74"/>
      <c r="D80" s="74"/>
      <c r="E80" s="18">
        <v>852</v>
      </c>
      <c r="F80" s="67" t="s">
        <v>193</v>
      </c>
      <c r="G80" s="67" t="s">
        <v>161</v>
      </c>
      <c r="H80" s="133" t="s">
        <v>359</v>
      </c>
      <c r="I80" s="67" t="s">
        <v>196</v>
      </c>
      <c r="J80" s="11">
        <v>63600</v>
      </c>
    </row>
    <row r="81" spans="1:10" x14ac:dyDescent="0.25">
      <c r="A81" s="68" t="s">
        <v>240</v>
      </c>
      <c r="B81" s="74"/>
      <c r="C81" s="74"/>
      <c r="D81" s="74"/>
      <c r="E81" s="18">
        <v>852</v>
      </c>
      <c r="F81" s="75" t="s">
        <v>193</v>
      </c>
      <c r="G81" s="75" t="s">
        <v>193</v>
      </c>
      <c r="H81" s="119" t="s">
        <v>126</v>
      </c>
      <c r="I81" s="75"/>
      <c r="J81" s="10">
        <f t="shared" ref="J81" si="24">J82</f>
        <v>123400</v>
      </c>
    </row>
    <row r="82" spans="1:10" ht="30" x14ac:dyDescent="0.25">
      <c r="A82" s="77" t="s">
        <v>241</v>
      </c>
      <c r="B82" s="7"/>
      <c r="C82" s="7"/>
      <c r="D82" s="7"/>
      <c r="E82" s="18">
        <v>852</v>
      </c>
      <c r="F82" s="67" t="s">
        <v>193</v>
      </c>
      <c r="G82" s="67" t="s">
        <v>193</v>
      </c>
      <c r="H82" s="119" t="s">
        <v>378</v>
      </c>
      <c r="I82" s="67"/>
      <c r="J82" s="11">
        <f t="shared" ref="J82" si="25">J83+J85</f>
        <v>123400</v>
      </c>
    </row>
    <row r="83" spans="1:10" ht="75" x14ac:dyDescent="0.25">
      <c r="A83" s="77" t="s">
        <v>131</v>
      </c>
      <c r="B83" s="7"/>
      <c r="C83" s="7"/>
      <c r="D83" s="7"/>
      <c r="E83" s="18">
        <v>852</v>
      </c>
      <c r="F83" s="67" t="s">
        <v>193</v>
      </c>
      <c r="G83" s="67" t="s">
        <v>193</v>
      </c>
      <c r="H83" s="119" t="s">
        <v>378</v>
      </c>
      <c r="I83" s="67" t="s">
        <v>133</v>
      </c>
      <c r="J83" s="11">
        <f t="shared" ref="J83" si="26">J84</f>
        <v>16900</v>
      </c>
    </row>
    <row r="84" spans="1:10" ht="30" x14ac:dyDescent="0.25">
      <c r="A84" s="77" t="s">
        <v>166</v>
      </c>
      <c r="B84" s="7"/>
      <c r="C84" s="7"/>
      <c r="D84" s="7"/>
      <c r="E84" s="18">
        <v>852</v>
      </c>
      <c r="F84" s="67" t="s">
        <v>193</v>
      </c>
      <c r="G84" s="67" t="s">
        <v>193</v>
      </c>
      <c r="H84" s="119" t="s">
        <v>378</v>
      </c>
      <c r="I84" s="67" t="s">
        <v>167</v>
      </c>
      <c r="J84" s="11">
        <v>16900</v>
      </c>
    </row>
    <row r="85" spans="1:10" ht="30" x14ac:dyDescent="0.25">
      <c r="A85" s="77" t="s">
        <v>137</v>
      </c>
      <c r="B85" s="2"/>
      <c r="C85" s="2"/>
      <c r="D85" s="2"/>
      <c r="E85" s="18">
        <v>852</v>
      </c>
      <c r="F85" s="67" t="s">
        <v>193</v>
      </c>
      <c r="G85" s="67" t="s">
        <v>193</v>
      </c>
      <c r="H85" s="119" t="s">
        <v>378</v>
      </c>
      <c r="I85" s="67" t="s">
        <v>138</v>
      </c>
      <c r="J85" s="11">
        <f t="shared" ref="J85" si="27">J86</f>
        <v>106500</v>
      </c>
    </row>
    <row r="86" spans="1:10" ht="45" x14ac:dyDescent="0.25">
      <c r="A86" s="77" t="s">
        <v>139</v>
      </c>
      <c r="B86" s="7"/>
      <c r="C86" s="7"/>
      <c r="D86" s="7"/>
      <c r="E86" s="18">
        <v>852</v>
      </c>
      <c r="F86" s="67" t="s">
        <v>193</v>
      </c>
      <c r="G86" s="67" t="s">
        <v>193</v>
      </c>
      <c r="H86" s="119" t="s">
        <v>378</v>
      </c>
      <c r="I86" s="67" t="s">
        <v>140</v>
      </c>
      <c r="J86" s="11">
        <v>106500</v>
      </c>
    </row>
    <row r="87" spans="1:10" x14ac:dyDescent="0.25">
      <c r="A87" s="68" t="s">
        <v>22</v>
      </c>
      <c r="B87" s="74"/>
      <c r="C87" s="74"/>
      <c r="D87" s="74"/>
      <c r="E87" s="18">
        <v>852</v>
      </c>
      <c r="F87" s="75" t="s">
        <v>193</v>
      </c>
      <c r="G87" s="75" t="s">
        <v>164</v>
      </c>
      <c r="H87" s="119" t="s">
        <v>126</v>
      </c>
      <c r="I87" s="75"/>
      <c r="J87" s="10">
        <f t="shared" ref="J87" si="28">J88+J93+J96+J103+J106</f>
        <v>21653275.109999999</v>
      </c>
    </row>
    <row r="88" spans="1:10" ht="45" x14ac:dyDescent="0.25">
      <c r="A88" s="77" t="s">
        <v>379</v>
      </c>
      <c r="B88" s="2"/>
      <c r="C88" s="2"/>
      <c r="D88" s="2"/>
      <c r="E88" s="18">
        <v>852</v>
      </c>
      <c r="F88" s="67" t="s">
        <v>193</v>
      </c>
      <c r="G88" s="67" t="s">
        <v>164</v>
      </c>
      <c r="H88" s="119" t="s">
        <v>399</v>
      </c>
      <c r="I88" s="67"/>
      <c r="J88" s="11">
        <f t="shared" ref="J88" si="29">J89+J91</f>
        <v>1044360</v>
      </c>
    </row>
    <row r="89" spans="1:10" ht="75" x14ac:dyDescent="0.25">
      <c r="A89" s="77" t="s">
        <v>131</v>
      </c>
      <c r="B89" s="7"/>
      <c r="C89" s="7"/>
      <c r="D89" s="7"/>
      <c r="E89" s="18">
        <v>852</v>
      </c>
      <c r="F89" s="67" t="s">
        <v>193</v>
      </c>
      <c r="G89" s="67" t="s">
        <v>164</v>
      </c>
      <c r="H89" s="119" t="s">
        <v>399</v>
      </c>
      <c r="I89" s="67" t="s">
        <v>133</v>
      </c>
      <c r="J89" s="11">
        <f t="shared" ref="J89" si="30">J90</f>
        <v>704687</v>
      </c>
    </row>
    <row r="90" spans="1:10" ht="30" x14ac:dyDescent="0.25">
      <c r="A90" s="77" t="s">
        <v>134</v>
      </c>
      <c r="B90" s="2"/>
      <c r="C90" s="2"/>
      <c r="D90" s="2"/>
      <c r="E90" s="18">
        <v>852</v>
      </c>
      <c r="F90" s="67" t="s">
        <v>193</v>
      </c>
      <c r="G90" s="67" t="s">
        <v>164</v>
      </c>
      <c r="H90" s="119" t="s">
        <v>399</v>
      </c>
      <c r="I90" s="67" t="s">
        <v>135</v>
      </c>
      <c r="J90" s="11">
        <v>704687</v>
      </c>
    </row>
    <row r="91" spans="1:10" ht="30" x14ac:dyDescent="0.25">
      <c r="A91" s="77" t="s">
        <v>137</v>
      </c>
      <c r="B91" s="2"/>
      <c r="C91" s="2"/>
      <c r="D91" s="2"/>
      <c r="E91" s="18">
        <v>852</v>
      </c>
      <c r="F91" s="67" t="s">
        <v>193</v>
      </c>
      <c r="G91" s="67" t="s">
        <v>164</v>
      </c>
      <c r="H91" s="119" t="s">
        <v>399</v>
      </c>
      <c r="I91" s="67" t="s">
        <v>138</v>
      </c>
      <c r="J91" s="11">
        <f t="shared" ref="J91" si="31">J92</f>
        <v>339673</v>
      </c>
    </row>
    <row r="92" spans="1:10" ht="45" x14ac:dyDescent="0.25">
      <c r="A92" s="77" t="s">
        <v>139</v>
      </c>
      <c r="B92" s="7"/>
      <c r="C92" s="7"/>
      <c r="D92" s="7"/>
      <c r="E92" s="18">
        <v>852</v>
      </c>
      <c r="F92" s="67" t="s">
        <v>193</v>
      </c>
      <c r="G92" s="67" t="s">
        <v>164</v>
      </c>
      <c r="H92" s="119" t="s">
        <v>399</v>
      </c>
      <c r="I92" s="67" t="s">
        <v>140</v>
      </c>
      <c r="J92" s="11">
        <v>339673</v>
      </c>
    </row>
    <row r="93" spans="1:10" ht="30" x14ac:dyDescent="0.25">
      <c r="A93" s="77" t="s">
        <v>136</v>
      </c>
      <c r="B93" s="1"/>
      <c r="C93" s="1"/>
      <c r="D93" s="1"/>
      <c r="E93" s="18">
        <v>852</v>
      </c>
      <c r="F93" s="67" t="s">
        <v>193</v>
      </c>
      <c r="G93" s="67" t="s">
        <v>164</v>
      </c>
      <c r="H93" s="119" t="s">
        <v>380</v>
      </c>
      <c r="I93" s="67"/>
      <c r="J93" s="11">
        <f t="shared" ref="J93:J94" si="32">J94</f>
        <v>1306000</v>
      </c>
    </row>
    <row r="94" spans="1:10" ht="75" x14ac:dyDescent="0.25">
      <c r="A94" s="77" t="s">
        <v>131</v>
      </c>
      <c r="B94" s="1"/>
      <c r="C94" s="1"/>
      <c r="D94" s="1"/>
      <c r="E94" s="18">
        <v>852</v>
      </c>
      <c r="F94" s="67" t="s">
        <v>193</v>
      </c>
      <c r="G94" s="67" t="s">
        <v>164</v>
      </c>
      <c r="H94" s="119" t="s">
        <v>380</v>
      </c>
      <c r="I94" s="67" t="s">
        <v>133</v>
      </c>
      <c r="J94" s="11">
        <f t="shared" si="32"/>
        <v>1306000</v>
      </c>
    </row>
    <row r="95" spans="1:10" ht="30" x14ac:dyDescent="0.25">
      <c r="A95" s="77" t="s">
        <v>134</v>
      </c>
      <c r="B95" s="1"/>
      <c r="C95" s="1"/>
      <c r="D95" s="1"/>
      <c r="E95" s="18">
        <v>852</v>
      </c>
      <c r="F95" s="67" t="s">
        <v>193</v>
      </c>
      <c r="G95" s="67" t="s">
        <v>164</v>
      </c>
      <c r="H95" s="119" t="s">
        <v>380</v>
      </c>
      <c r="I95" s="67" t="s">
        <v>135</v>
      </c>
      <c r="J95" s="11">
        <v>1306000</v>
      </c>
    </row>
    <row r="96" spans="1:10" ht="45" x14ac:dyDescent="0.25">
      <c r="A96" s="77" t="s">
        <v>242</v>
      </c>
      <c r="B96" s="7"/>
      <c r="C96" s="7"/>
      <c r="D96" s="7"/>
      <c r="E96" s="18">
        <v>852</v>
      </c>
      <c r="F96" s="67" t="s">
        <v>193</v>
      </c>
      <c r="G96" s="67" t="s">
        <v>164</v>
      </c>
      <c r="H96" s="119" t="s">
        <v>381</v>
      </c>
      <c r="I96" s="67"/>
      <c r="J96" s="11">
        <f t="shared" ref="J96" si="33">J97+J99+J101</f>
        <v>17876447</v>
      </c>
    </row>
    <row r="97" spans="1:10" ht="75" x14ac:dyDescent="0.25">
      <c r="A97" s="77" t="s">
        <v>131</v>
      </c>
      <c r="B97" s="1"/>
      <c r="C97" s="1"/>
      <c r="D97" s="1"/>
      <c r="E97" s="18">
        <v>852</v>
      </c>
      <c r="F97" s="67" t="s">
        <v>193</v>
      </c>
      <c r="G97" s="67" t="s">
        <v>164</v>
      </c>
      <c r="H97" s="119" t="s">
        <v>381</v>
      </c>
      <c r="I97" s="67" t="s">
        <v>133</v>
      </c>
      <c r="J97" s="11">
        <f t="shared" ref="J97" si="34">J98</f>
        <v>16771496</v>
      </c>
    </row>
    <row r="98" spans="1:10" ht="30" x14ac:dyDescent="0.25">
      <c r="A98" s="77" t="s">
        <v>134</v>
      </c>
      <c r="B98" s="1"/>
      <c r="C98" s="1"/>
      <c r="D98" s="1"/>
      <c r="E98" s="18">
        <v>852</v>
      </c>
      <c r="F98" s="67" t="s">
        <v>193</v>
      </c>
      <c r="G98" s="67" t="s">
        <v>164</v>
      </c>
      <c r="H98" s="119" t="s">
        <v>381</v>
      </c>
      <c r="I98" s="67" t="s">
        <v>135</v>
      </c>
      <c r="J98" s="11">
        <v>16771496</v>
      </c>
    </row>
    <row r="99" spans="1:10" ht="30" x14ac:dyDescent="0.25">
      <c r="A99" s="77" t="s">
        <v>137</v>
      </c>
      <c r="B99" s="2"/>
      <c r="C99" s="2"/>
      <c r="D99" s="2"/>
      <c r="E99" s="18">
        <v>852</v>
      </c>
      <c r="F99" s="67" t="s">
        <v>193</v>
      </c>
      <c r="G99" s="67" t="s">
        <v>164</v>
      </c>
      <c r="H99" s="119" t="s">
        <v>381</v>
      </c>
      <c r="I99" s="67" t="s">
        <v>138</v>
      </c>
      <c r="J99" s="11">
        <f t="shared" ref="J99" si="35">J100</f>
        <v>1084300</v>
      </c>
    </row>
    <row r="100" spans="1:10" ht="45" x14ac:dyDescent="0.25">
      <c r="A100" s="77" t="s">
        <v>139</v>
      </c>
      <c r="B100" s="7"/>
      <c r="C100" s="7"/>
      <c r="D100" s="7"/>
      <c r="E100" s="18">
        <v>852</v>
      </c>
      <c r="F100" s="67" t="s">
        <v>193</v>
      </c>
      <c r="G100" s="67" t="s">
        <v>164</v>
      </c>
      <c r="H100" s="119" t="s">
        <v>381</v>
      </c>
      <c r="I100" s="67" t="s">
        <v>140</v>
      </c>
      <c r="J100" s="11">
        <f>1084300</f>
        <v>1084300</v>
      </c>
    </row>
    <row r="101" spans="1:10" x14ac:dyDescent="0.25">
      <c r="A101" s="77" t="s">
        <v>141</v>
      </c>
      <c r="B101" s="7"/>
      <c r="C101" s="7"/>
      <c r="D101" s="7"/>
      <c r="E101" s="18">
        <v>852</v>
      </c>
      <c r="F101" s="67" t="s">
        <v>193</v>
      </c>
      <c r="G101" s="67" t="s">
        <v>164</v>
      </c>
      <c r="H101" s="119" t="s">
        <v>381</v>
      </c>
      <c r="I101" s="67" t="s">
        <v>142</v>
      </c>
      <c r="J101" s="11">
        <f t="shared" ref="J101" si="36">J102</f>
        <v>20651</v>
      </c>
    </row>
    <row r="102" spans="1:10" x14ac:dyDescent="0.25">
      <c r="A102" s="77" t="s">
        <v>143</v>
      </c>
      <c r="B102" s="7"/>
      <c r="C102" s="7"/>
      <c r="D102" s="7"/>
      <c r="E102" s="18">
        <v>852</v>
      </c>
      <c r="F102" s="67" t="s">
        <v>193</v>
      </c>
      <c r="G102" s="67" t="s">
        <v>164</v>
      </c>
      <c r="H102" s="119" t="s">
        <v>381</v>
      </c>
      <c r="I102" s="67" t="s">
        <v>144</v>
      </c>
      <c r="J102" s="11">
        <v>20651</v>
      </c>
    </row>
    <row r="103" spans="1:10" ht="120" x14ac:dyDescent="0.25">
      <c r="A103" s="77" t="s">
        <v>198</v>
      </c>
      <c r="B103" s="74"/>
      <c r="C103" s="74"/>
      <c r="D103" s="74"/>
      <c r="E103" s="18">
        <v>852</v>
      </c>
      <c r="F103" s="67" t="s">
        <v>193</v>
      </c>
      <c r="G103" s="67" t="s">
        <v>164</v>
      </c>
      <c r="H103" s="119" t="s">
        <v>359</v>
      </c>
      <c r="I103" s="67"/>
      <c r="J103" s="11">
        <f t="shared" ref="J103:J104" si="37">J104</f>
        <v>1386000</v>
      </c>
    </row>
    <row r="104" spans="1:10" ht="30" x14ac:dyDescent="0.25">
      <c r="A104" s="77" t="s">
        <v>212</v>
      </c>
      <c r="B104" s="74"/>
      <c r="C104" s="74"/>
      <c r="D104" s="74"/>
      <c r="E104" s="18">
        <v>852</v>
      </c>
      <c r="F104" s="67" t="s">
        <v>193</v>
      </c>
      <c r="G104" s="67" t="s">
        <v>164</v>
      </c>
      <c r="H104" s="119" t="s">
        <v>359</v>
      </c>
      <c r="I104" s="67" t="s">
        <v>213</v>
      </c>
      <c r="J104" s="11">
        <f t="shared" si="37"/>
        <v>1386000</v>
      </c>
    </row>
    <row r="105" spans="1:10" ht="30" x14ac:dyDescent="0.25">
      <c r="A105" s="77" t="s">
        <v>214</v>
      </c>
      <c r="B105" s="74"/>
      <c r="C105" s="74"/>
      <c r="D105" s="74"/>
      <c r="E105" s="18">
        <v>852</v>
      </c>
      <c r="F105" s="67" t="s">
        <v>193</v>
      </c>
      <c r="G105" s="67" t="s">
        <v>164</v>
      </c>
      <c r="H105" s="119" t="s">
        <v>359</v>
      </c>
      <c r="I105" s="67" t="s">
        <v>215</v>
      </c>
      <c r="J105" s="11">
        <v>1386000</v>
      </c>
    </row>
    <row r="106" spans="1:10" ht="45" x14ac:dyDescent="0.25">
      <c r="A106" s="136" t="s">
        <v>301</v>
      </c>
      <c r="B106" s="136"/>
      <c r="C106" s="136"/>
      <c r="D106" s="136"/>
      <c r="E106" s="137">
        <v>852</v>
      </c>
      <c r="F106" s="138" t="s">
        <v>193</v>
      </c>
      <c r="G106" s="138" t="s">
        <v>164</v>
      </c>
      <c r="H106" s="143" t="s">
        <v>302</v>
      </c>
      <c r="I106" s="138"/>
      <c r="J106" s="11">
        <f t="shared" ref="J106:J107" si="38">J107</f>
        <v>40468.11</v>
      </c>
    </row>
    <row r="107" spans="1:10" ht="75" x14ac:dyDescent="0.25">
      <c r="A107" s="136" t="s">
        <v>131</v>
      </c>
      <c r="B107" s="136"/>
      <c r="C107" s="136"/>
      <c r="D107" s="136"/>
      <c r="E107" s="137">
        <v>852</v>
      </c>
      <c r="F107" s="138" t="s">
        <v>193</v>
      </c>
      <c r="G107" s="138" t="s">
        <v>164</v>
      </c>
      <c r="H107" s="143" t="s">
        <v>302</v>
      </c>
      <c r="I107" s="138" t="s">
        <v>133</v>
      </c>
      <c r="J107" s="11">
        <f t="shared" si="38"/>
        <v>40468.11</v>
      </c>
    </row>
    <row r="108" spans="1:10" ht="30" x14ac:dyDescent="0.25">
      <c r="A108" s="136" t="s">
        <v>134</v>
      </c>
      <c r="B108" s="136"/>
      <c r="C108" s="136"/>
      <c r="D108" s="136"/>
      <c r="E108" s="137">
        <v>852</v>
      </c>
      <c r="F108" s="138" t="s">
        <v>193</v>
      </c>
      <c r="G108" s="138" t="s">
        <v>164</v>
      </c>
      <c r="H108" s="143" t="s">
        <v>302</v>
      </c>
      <c r="I108" s="138" t="s">
        <v>135</v>
      </c>
      <c r="J108" s="11">
        <v>40468.11</v>
      </c>
    </row>
    <row r="109" spans="1:10" x14ac:dyDescent="0.25">
      <c r="A109" s="87" t="s">
        <v>209</v>
      </c>
      <c r="B109" s="70"/>
      <c r="C109" s="70"/>
      <c r="D109" s="70"/>
      <c r="E109" s="18">
        <v>852</v>
      </c>
      <c r="F109" s="71" t="s">
        <v>210</v>
      </c>
      <c r="G109" s="71"/>
      <c r="H109" s="119" t="s">
        <v>126</v>
      </c>
      <c r="I109" s="71"/>
      <c r="J109" s="72">
        <f t="shared" ref="J109" si="39">J110+J121</f>
        <v>6191213</v>
      </c>
    </row>
    <row r="110" spans="1:10" x14ac:dyDescent="0.25">
      <c r="A110" s="68" t="s">
        <v>19</v>
      </c>
      <c r="B110" s="74"/>
      <c r="C110" s="74"/>
      <c r="D110" s="74"/>
      <c r="E110" s="18">
        <v>852</v>
      </c>
      <c r="F110" s="75" t="s">
        <v>210</v>
      </c>
      <c r="G110" s="75" t="s">
        <v>129</v>
      </c>
      <c r="H110" s="119" t="s">
        <v>126</v>
      </c>
      <c r="I110" s="75"/>
      <c r="J110" s="10">
        <f t="shared" ref="J110" si="40">J111+J114+J117</f>
        <v>6148213</v>
      </c>
    </row>
    <row r="111" spans="1:10" ht="60" x14ac:dyDescent="0.25">
      <c r="A111" s="77" t="s">
        <v>382</v>
      </c>
      <c r="B111" s="74"/>
      <c r="C111" s="74"/>
      <c r="D111" s="74"/>
      <c r="E111" s="18">
        <v>852</v>
      </c>
      <c r="F111" s="67" t="s">
        <v>210</v>
      </c>
      <c r="G111" s="67" t="s">
        <v>129</v>
      </c>
      <c r="H111" s="119" t="s">
        <v>383</v>
      </c>
      <c r="I111" s="75"/>
      <c r="J111" s="11">
        <f t="shared" ref="J111:J112" si="41">J112</f>
        <v>833673</v>
      </c>
    </row>
    <row r="112" spans="1:10" ht="30" x14ac:dyDescent="0.25">
      <c r="A112" s="77" t="s">
        <v>212</v>
      </c>
      <c r="B112" s="2"/>
      <c r="C112" s="2"/>
      <c r="D112" s="2"/>
      <c r="E112" s="18">
        <v>852</v>
      </c>
      <c r="F112" s="67" t="s">
        <v>210</v>
      </c>
      <c r="G112" s="67" t="s">
        <v>129</v>
      </c>
      <c r="H112" s="119" t="s">
        <v>383</v>
      </c>
      <c r="I112" s="67" t="s">
        <v>213</v>
      </c>
      <c r="J112" s="11">
        <f t="shared" si="41"/>
        <v>833673</v>
      </c>
    </row>
    <row r="113" spans="1:10" ht="30" x14ac:dyDescent="0.25">
      <c r="A113" s="77" t="s">
        <v>214</v>
      </c>
      <c r="B113" s="2"/>
      <c r="C113" s="2"/>
      <c r="D113" s="2"/>
      <c r="E113" s="18">
        <v>852</v>
      </c>
      <c r="F113" s="67" t="s">
        <v>210</v>
      </c>
      <c r="G113" s="67" t="s">
        <v>129</v>
      </c>
      <c r="H113" s="119" t="s">
        <v>383</v>
      </c>
      <c r="I113" s="67" t="s">
        <v>215</v>
      </c>
      <c r="J113" s="11">
        <v>833673</v>
      </c>
    </row>
    <row r="114" spans="1:10" ht="45" x14ac:dyDescent="0.25">
      <c r="A114" s="77" t="s">
        <v>243</v>
      </c>
      <c r="B114" s="74"/>
      <c r="C114" s="74"/>
      <c r="D114" s="74"/>
      <c r="E114" s="18">
        <v>852</v>
      </c>
      <c r="F114" s="67" t="s">
        <v>210</v>
      </c>
      <c r="G114" s="67" t="s">
        <v>129</v>
      </c>
      <c r="H114" s="119" t="s">
        <v>384</v>
      </c>
      <c r="I114" s="75"/>
      <c r="J114" s="11">
        <f t="shared" ref="J114:J115" si="42">J115</f>
        <v>259600</v>
      </c>
    </row>
    <row r="115" spans="1:10" ht="30" x14ac:dyDescent="0.25">
      <c r="A115" s="77" t="s">
        <v>212</v>
      </c>
      <c r="B115" s="2"/>
      <c r="C115" s="2"/>
      <c r="D115" s="2"/>
      <c r="E115" s="18">
        <v>852</v>
      </c>
      <c r="F115" s="67" t="s">
        <v>210</v>
      </c>
      <c r="G115" s="67" t="s">
        <v>129</v>
      </c>
      <c r="H115" s="119" t="s">
        <v>384</v>
      </c>
      <c r="I115" s="67" t="s">
        <v>213</v>
      </c>
      <c r="J115" s="11">
        <f t="shared" si="42"/>
        <v>259600</v>
      </c>
    </row>
    <row r="116" spans="1:10" ht="30" x14ac:dyDescent="0.25">
      <c r="A116" s="77" t="s">
        <v>214</v>
      </c>
      <c r="B116" s="2"/>
      <c r="C116" s="2"/>
      <c r="D116" s="2"/>
      <c r="E116" s="18">
        <v>852</v>
      </c>
      <c r="F116" s="67" t="s">
        <v>210</v>
      </c>
      <c r="G116" s="67" t="s">
        <v>129</v>
      </c>
      <c r="H116" s="119" t="s">
        <v>384</v>
      </c>
      <c r="I116" s="67" t="s">
        <v>215</v>
      </c>
      <c r="J116" s="11">
        <v>259600</v>
      </c>
    </row>
    <row r="117" spans="1:10" ht="90" x14ac:dyDescent="0.25">
      <c r="A117" s="77" t="s">
        <v>385</v>
      </c>
      <c r="B117" s="2"/>
      <c r="C117" s="2"/>
      <c r="D117" s="2"/>
      <c r="E117" s="18">
        <v>852</v>
      </c>
      <c r="F117" s="67" t="s">
        <v>210</v>
      </c>
      <c r="G117" s="67" t="s">
        <v>129</v>
      </c>
      <c r="H117" s="119" t="s">
        <v>386</v>
      </c>
      <c r="I117" s="67"/>
      <c r="J117" s="11">
        <f t="shared" ref="J117" si="43">J118</f>
        <v>5054940</v>
      </c>
    </row>
    <row r="118" spans="1:10" ht="30" x14ac:dyDescent="0.25">
      <c r="A118" s="77" t="s">
        <v>212</v>
      </c>
      <c r="B118" s="2"/>
      <c r="C118" s="2"/>
      <c r="D118" s="2"/>
      <c r="E118" s="18">
        <v>852</v>
      </c>
      <c r="F118" s="67" t="s">
        <v>210</v>
      </c>
      <c r="G118" s="67" t="s">
        <v>129</v>
      </c>
      <c r="H118" s="119" t="s">
        <v>386</v>
      </c>
      <c r="I118" s="67" t="s">
        <v>213</v>
      </c>
      <c r="J118" s="11">
        <f t="shared" ref="J118" si="44">J119+J120</f>
        <v>5054940</v>
      </c>
    </row>
    <row r="119" spans="1:10" ht="30" x14ac:dyDescent="0.25">
      <c r="A119" s="77" t="s">
        <v>244</v>
      </c>
      <c r="B119" s="2"/>
      <c r="C119" s="2"/>
      <c r="D119" s="2"/>
      <c r="E119" s="18">
        <v>852</v>
      </c>
      <c r="F119" s="67" t="s">
        <v>210</v>
      </c>
      <c r="G119" s="67" t="s">
        <v>129</v>
      </c>
      <c r="H119" s="119" t="s">
        <v>386</v>
      </c>
      <c r="I119" s="67" t="s">
        <v>245</v>
      </c>
      <c r="J119" s="11">
        <v>3521497</v>
      </c>
    </row>
    <row r="120" spans="1:10" ht="30" x14ac:dyDescent="0.25">
      <c r="A120" s="77" t="s">
        <v>214</v>
      </c>
      <c r="B120" s="2"/>
      <c r="C120" s="2"/>
      <c r="D120" s="2"/>
      <c r="E120" s="18">
        <v>852</v>
      </c>
      <c r="F120" s="67" t="s">
        <v>210</v>
      </c>
      <c r="G120" s="67" t="s">
        <v>129</v>
      </c>
      <c r="H120" s="119" t="s">
        <v>386</v>
      </c>
      <c r="I120" s="67" t="s">
        <v>215</v>
      </c>
      <c r="J120" s="11">
        <v>1533443</v>
      </c>
    </row>
    <row r="121" spans="1:10" ht="28.5" x14ac:dyDescent="0.25">
      <c r="A121" s="68" t="s">
        <v>20</v>
      </c>
      <c r="B121" s="74"/>
      <c r="C121" s="74"/>
      <c r="D121" s="74"/>
      <c r="E121" s="18">
        <v>852</v>
      </c>
      <c r="F121" s="75" t="s">
        <v>210</v>
      </c>
      <c r="G121" s="75" t="s">
        <v>220</v>
      </c>
      <c r="H121" s="119" t="s">
        <v>126</v>
      </c>
      <c r="I121" s="75"/>
      <c r="J121" s="10">
        <f t="shared" ref="J121:J123" si="45">J122</f>
        <v>43000</v>
      </c>
    </row>
    <row r="122" spans="1:10" ht="120" x14ac:dyDescent="0.25">
      <c r="A122" s="77" t="s">
        <v>387</v>
      </c>
      <c r="B122" s="7"/>
      <c r="C122" s="7"/>
      <c r="D122" s="7"/>
      <c r="E122" s="18">
        <v>852</v>
      </c>
      <c r="F122" s="18" t="s">
        <v>210</v>
      </c>
      <c r="G122" s="18" t="s">
        <v>220</v>
      </c>
      <c r="H122" s="119" t="s">
        <v>388</v>
      </c>
      <c r="I122" s="67"/>
      <c r="J122" s="11">
        <f t="shared" si="45"/>
        <v>43000</v>
      </c>
    </row>
    <row r="123" spans="1:10" ht="30" x14ac:dyDescent="0.25">
      <c r="A123" s="77" t="s">
        <v>137</v>
      </c>
      <c r="B123" s="7"/>
      <c r="C123" s="7"/>
      <c r="D123" s="7"/>
      <c r="E123" s="18">
        <v>852</v>
      </c>
      <c r="F123" s="18" t="s">
        <v>210</v>
      </c>
      <c r="G123" s="18" t="s">
        <v>220</v>
      </c>
      <c r="H123" s="119" t="s">
        <v>388</v>
      </c>
      <c r="I123" s="67" t="s">
        <v>138</v>
      </c>
      <c r="J123" s="11">
        <f t="shared" si="45"/>
        <v>43000</v>
      </c>
    </row>
    <row r="124" spans="1:10" ht="45" x14ac:dyDescent="0.25">
      <c r="A124" s="77" t="s">
        <v>139</v>
      </c>
      <c r="B124" s="7"/>
      <c r="C124" s="7"/>
      <c r="D124" s="7"/>
      <c r="E124" s="18">
        <v>852</v>
      </c>
      <c r="F124" s="18" t="s">
        <v>210</v>
      </c>
      <c r="G124" s="18" t="s">
        <v>220</v>
      </c>
      <c r="H124" s="119" t="s">
        <v>388</v>
      </c>
      <c r="I124" s="67" t="s">
        <v>140</v>
      </c>
      <c r="J124" s="11">
        <v>43000</v>
      </c>
    </row>
    <row r="126" spans="1:10" ht="36.75" customHeight="1" x14ac:dyDescent="0.25">
      <c r="A126" s="103" t="s">
        <v>275</v>
      </c>
      <c r="I126" s="58" t="s">
        <v>276</v>
      </c>
    </row>
    <row r="128" spans="1:10" x14ac:dyDescent="0.25">
      <c r="A128" s="103" t="s">
        <v>267</v>
      </c>
    </row>
    <row r="129" spans="1:1" x14ac:dyDescent="0.25">
      <c r="A129" s="104" t="s">
        <v>268</v>
      </c>
    </row>
  </sheetData>
  <mergeCells count="1">
    <mergeCell ref="A1:J1"/>
  </mergeCells>
  <pageMargins left="0.9055118110236221" right="0.31496062992125984" top="0.15748031496062992" bottom="0.15748031496062992"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A10" sqref="A10"/>
    </sheetView>
  </sheetViews>
  <sheetFormatPr defaultRowHeight="15" x14ac:dyDescent="0.25"/>
  <cols>
    <col min="1" max="1" width="53" customWidth="1"/>
    <col min="2" max="4" width="0" hidden="1" customWidth="1"/>
    <col min="5" max="5" width="5.140625" customWidth="1"/>
    <col min="6" max="7" width="4.28515625" customWidth="1"/>
    <col min="8" max="8" width="14" customWidth="1"/>
    <col min="9" max="9" width="5.42578125" customWidth="1"/>
    <col min="10" max="10" width="15.7109375" customWidth="1"/>
  </cols>
  <sheetData>
    <row r="1" spans="1:10" ht="29.25" customHeight="1" x14ac:dyDescent="0.25">
      <c r="A1" s="151" t="s">
        <v>396</v>
      </c>
      <c r="B1" s="151"/>
      <c r="C1" s="151"/>
      <c r="D1" s="151"/>
      <c r="E1" s="151"/>
      <c r="F1" s="151"/>
      <c r="G1" s="151"/>
      <c r="H1" s="151"/>
      <c r="I1" s="151"/>
      <c r="J1" s="151"/>
    </row>
    <row r="2" spans="1:10" x14ac:dyDescent="0.25">
      <c r="A2" s="54"/>
      <c r="B2" s="55"/>
      <c r="C2" s="55"/>
      <c r="D2" s="55"/>
      <c r="E2" s="56"/>
      <c r="F2" s="56"/>
      <c r="G2" s="56"/>
      <c r="H2" s="54"/>
      <c r="I2" s="56"/>
      <c r="J2" s="57" t="s">
        <v>118</v>
      </c>
    </row>
    <row r="3" spans="1:10" ht="21.75" customHeight="1" x14ac:dyDescent="0.25">
      <c r="A3" s="61" t="s">
        <v>119</v>
      </c>
      <c r="B3" s="62"/>
      <c r="C3" s="62"/>
      <c r="D3" s="62"/>
      <c r="E3" s="62" t="s">
        <v>120</v>
      </c>
      <c r="F3" s="63" t="s">
        <v>121</v>
      </c>
      <c r="G3" s="63" t="s">
        <v>122</v>
      </c>
      <c r="H3" s="64" t="s">
        <v>123</v>
      </c>
      <c r="I3" s="63" t="s">
        <v>124</v>
      </c>
      <c r="J3" s="62" t="s">
        <v>394</v>
      </c>
    </row>
    <row r="4" spans="1:10" s="52" customFormat="1" ht="28.5" x14ac:dyDescent="0.25">
      <c r="A4" s="96" t="s">
        <v>246</v>
      </c>
      <c r="B4" s="95"/>
      <c r="C4" s="95"/>
      <c r="D4" s="95"/>
      <c r="E4" s="84">
        <v>853</v>
      </c>
      <c r="F4" s="67"/>
      <c r="G4" s="67"/>
      <c r="H4" s="118" t="s">
        <v>126</v>
      </c>
      <c r="I4" s="67"/>
      <c r="J4" s="72">
        <f t="shared" ref="J4" si="0">J5+J26</f>
        <v>9853339.5300000012</v>
      </c>
    </row>
    <row r="5" spans="1:10" s="52" customFormat="1" x14ac:dyDescent="0.25">
      <c r="A5" s="87" t="s">
        <v>127</v>
      </c>
      <c r="B5" s="70"/>
      <c r="C5" s="70"/>
      <c r="D5" s="70"/>
      <c r="E5" s="67">
        <v>853</v>
      </c>
      <c r="F5" s="71" t="s">
        <v>128</v>
      </c>
      <c r="G5" s="71"/>
      <c r="H5" s="119" t="s">
        <v>126</v>
      </c>
      <c r="I5" s="71"/>
      <c r="J5" s="72">
        <f t="shared" ref="J5" si="1">J6+J18+J22</f>
        <v>7135339.5300000003</v>
      </c>
    </row>
    <row r="6" spans="1:10" s="52" customFormat="1" ht="42.75" x14ac:dyDescent="0.25">
      <c r="A6" s="68" t="s">
        <v>23</v>
      </c>
      <c r="B6" s="74"/>
      <c r="C6" s="74"/>
      <c r="D6" s="74"/>
      <c r="E6" s="67">
        <v>853</v>
      </c>
      <c r="F6" s="75" t="s">
        <v>128</v>
      </c>
      <c r="G6" s="75" t="s">
        <v>220</v>
      </c>
      <c r="H6" s="119" t="s">
        <v>126</v>
      </c>
      <c r="I6" s="75"/>
      <c r="J6" s="10">
        <f t="shared" ref="J6" si="2">J7+J12+J15</f>
        <v>6335339.5300000003</v>
      </c>
    </row>
    <row r="7" spans="1:10" s="52" customFormat="1" ht="30" x14ac:dyDescent="0.25">
      <c r="A7" s="77" t="s">
        <v>136</v>
      </c>
      <c r="B7" s="1"/>
      <c r="C7" s="1"/>
      <c r="D7" s="1"/>
      <c r="E7" s="67">
        <v>853</v>
      </c>
      <c r="F7" s="67" t="s">
        <v>132</v>
      </c>
      <c r="G7" s="67" t="s">
        <v>220</v>
      </c>
      <c r="H7" s="119" t="s">
        <v>389</v>
      </c>
      <c r="I7" s="67"/>
      <c r="J7" s="11">
        <f t="shared" ref="J7" si="3">J8+J10</f>
        <v>6181500</v>
      </c>
    </row>
    <row r="8" spans="1:10" s="52" customFormat="1" ht="75" x14ac:dyDescent="0.25">
      <c r="A8" s="77" t="s">
        <v>131</v>
      </c>
      <c r="B8" s="1"/>
      <c r="C8" s="1"/>
      <c r="D8" s="1"/>
      <c r="E8" s="67">
        <v>853</v>
      </c>
      <c r="F8" s="67" t="s">
        <v>128</v>
      </c>
      <c r="G8" s="67" t="s">
        <v>220</v>
      </c>
      <c r="H8" s="119" t="s">
        <v>389</v>
      </c>
      <c r="I8" s="67" t="s">
        <v>133</v>
      </c>
      <c r="J8" s="11">
        <f t="shared" ref="J8" si="4">J9</f>
        <v>5913700</v>
      </c>
    </row>
    <row r="9" spans="1:10" s="52" customFormat="1" ht="30" x14ac:dyDescent="0.25">
      <c r="A9" s="77" t="s">
        <v>134</v>
      </c>
      <c r="B9" s="1"/>
      <c r="C9" s="1"/>
      <c r="D9" s="1"/>
      <c r="E9" s="67">
        <v>853</v>
      </c>
      <c r="F9" s="67" t="s">
        <v>128</v>
      </c>
      <c r="G9" s="67" t="s">
        <v>220</v>
      </c>
      <c r="H9" s="119" t="s">
        <v>389</v>
      </c>
      <c r="I9" s="67" t="s">
        <v>135</v>
      </c>
      <c r="J9" s="11">
        <v>5913700</v>
      </c>
    </row>
    <row r="10" spans="1:10" s="52" customFormat="1" ht="30" x14ac:dyDescent="0.25">
      <c r="A10" s="77" t="s">
        <v>137</v>
      </c>
      <c r="B10" s="1"/>
      <c r="C10" s="1"/>
      <c r="D10" s="1"/>
      <c r="E10" s="67">
        <v>853</v>
      </c>
      <c r="F10" s="67" t="s">
        <v>128</v>
      </c>
      <c r="G10" s="67" t="s">
        <v>220</v>
      </c>
      <c r="H10" s="119" t="s">
        <v>389</v>
      </c>
      <c r="I10" s="67" t="s">
        <v>138</v>
      </c>
      <c r="J10" s="11">
        <f t="shared" ref="J10" si="5">J11</f>
        <v>267800</v>
      </c>
    </row>
    <row r="11" spans="1:10" s="52" customFormat="1" ht="30" x14ac:dyDescent="0.25">
      <c r="A11" s="77" t="s">
        <v>139</v>
      </c>
      <c r="B11" s="1"/>
      <c r="C11" s="1"/>
      <c r="D11" s="1"/>
      <c r="E11" s="67">
        <v>853</v>
      </c>
      <c r="F11" s="67" t="s">
        <v>128</v>
      </c>
      <c r="G11" s="67" t="s">
        <v>220</v>
      </c>
      <c r="H11" s="119" t="s">
        <v>389</v>
      </c>
      <c r="I11" s="67" t="s">
        <v>140</v>
      </c>
      <c r="J11" s="11">
        <v>267800</v>
      </c>
    </row>
    <row r="12" spans="1:10" s="52" customFormat="1" ht="75" x14ac:dyDescent="0.25">
      <c r="A12" s="77" t="s">
        <v>247</v>
      </c>
      <c r="B12" s="1"/>
      <c r="C12" s="1"/>
      <c r="D12" s="1"/>
      <c r="E12" s="67">
        <v>853</v>
      </c>
      <c r="F12" s="67" t="s">
        <v>128</v>
      </c>
      <c r="G12" s="67" t="s">
        <v>220</v>
      </c>
      <c r="H12" s="119" t="s">
        <v>390</v>
      </c>
      <c r="I12" s="67"/>
      <c r="J12" s="11">
        <f t="shared" ref="J12:J13" si="6">J13</f>
        <v>2400</v>
      </c>
    </row>
    <row r="13" spans="1:10" s="52" customFormat="1" ht="30" x14ac:dyDescent="0.25">
      <c r="A13" s="77" t="s">
        <v>137</v>
      </c>
      <c r="B13" s="1"/>
      <c r="C13" s="1"/>
      <c r="D13" s="1"/>
      <c r="E13" s="67">
        <v>853</v>
      </c>
      <c r="F13" s="67" t="s">
        <v>128</v>
      </c>
      <c r="G13" s="67" t="s">
        <v>220</v>
      </c>
      <c r="H13" s="119" t="s">
        <v>390</v>
      </c>
      <c r="I13" s="67" t="s">
        <v>138</v>
      </c>
      <c r="J13" s="11">
        <f t="shared" si="6"/>
        <v>2400</v>
      </c>
    </row>
    <row r="14" spans="1:10" s="52" customFormat="1" ht="30" x14ac:dyDescent="0.25">
      <c r="A14" s="77" t="s">
        <v>139</v>
      </c>
      <c r="B14" s="1"/>
      <c r="C14" s="1"/>
      <c r="D14" s="1"/>
      <c r="E14" s="67">
        <v>853</v>
      </c>
      <c r="F14" s="67" t="s">
        <v>128</v>
      </c>
      <c r="G14" s="67" t="s">
        <v>220</v>
      </c>
      <c r="H14" s="119" t="s">
        <v>390</v>
      </c>
      <c r="I14" s="67" t="s">
        <v>140</v>
      </c>
      <c r="J14" s="11">
        <v>2400</v>
      </c>
    </row>
    <row r="15" spans="1:10" s="52" customFormat="1" ht="45" x14ac:dyDescent="0.25">
      <c r="A15" s="120" t="s">
        <v>301</v>
      </c>
      <c r="B15" s="7"/>
      <c r="C15" s="7"/>
      <c r="D15" s="7"/>
      <c r="E15" s="6">
        <v>853</v>
      </c>
      <c r="F15" s="67" t="s">
        <v>128</v>
      </c>
      <c r="G15" s="67" t="s">
        <v>220</v>
      </c>
      <c r="H15" s="121" t="s">
        <v>302</v>
      </c>
      <c r="I15" s="67"/>
      <c r="J15" s="11">
        <f t="shared" ref="J15:J16" si="7">J16</f>
        <v>151439.53</v>
      </c>
    </row>
    <row r="16" spans="1:10" s="52" customFormat="1" ht="75" x14ac:dyDescent="0.25">
      <c r="A16" s="120" t="s">
        <v>131</v>
      </c>
      <c r="B16" s="7"/>
      <c r="C16" s="7"/>
      <c r="D16" s="7"/>
      <c r="E16" s="6">
        <v>853</v>
      </c>
      <c r="F16" s="67" t="s">
        <v>128</v>
      </c>
      <c r="G16" s="67" t="s">
        <v>220</v>
      </c>
      <c r="H16" s="121" t="s">
        <v>302</v>
      </c>
      <c r="I16" s="67" t="s">
        <v>133</v>
      </c>
      <c r="J16" s="11">
        <f t="shared" si="7"/>
        <v>151439.53</v>
      </c>
    </row>
    <row r="17" spans="1:10" s="52" customFormat="1" ht="30" x14ac:dyDescent="0.25">
      <c r="A17" s="120" t="s">
        <v>134</v>
      </c>
      <c r="B17" s="7"/>
      <c r="C17" s="7"/>
      <c r="D17" s="7"/>
      <c r="E17" s="6">
        <v>853</v>
      </c>
      <c r="F17" s="67" t="s">
        <v>128</v>
      </c>
      <c r="G17" s="67" t="s">
        <v>220</v>
      </c>
      <c r="H17" s="121" t="s">
        <v>302</v>
      </c>
      <c r="I17" s="67" t="s">
        <v>135</v>
      </c>
      <c r="J17" s="11">
        <v>151439.53</v>
      </c>
    </row>
    <row r="18" spans="1:10" s="52" customFormat="1" x14ac:dyDescent="0.25">
      <c r="A18" s="68" t="s">
        <v>2</v>
      </c>
      <c r="B18" s="74"/>
      <c r="C18" s="74"/>
      <c r="D18" s="74"/>
      <c r="E18" s="67">
        <v>853</v>
      </c>
      <c r="F18" s="75" t="s">
        <v>128</v>
      </c>
      <c r="G18" s="75" t="s">
        <v>222</v>
      </c>
      <c r="H18" s="119" t="s">
        <v>126</v>
      </c>
      <c r="I18" s="75"/>
      <c r="J18" s="10">
        <f t="shared" ref="J18:J20" si="8">J19</f>
        <v>800000</v>
      </c>
    </row>
    <row r="19" spans="1:10" s="52" customFormat="1" x14ac:dyDescent="0.25">
      <c r="A19" s="77" t="s">
        <v>248</v>
      </c>
      <c r="B19" s="7"/>
      <c r="C19" s="7"/>
      <c r="D19" s="7"/>
      <c r="E19" s="67">
        <v>853</v>
      </c>
      <c r="F19" s="67" t="s">
        <v>128</v>
      </c>
      <c r="G19" s="67" t="s">
        <v>222</v>
      </c>
      <c r="H19" s="119" t="s">
        <v>217</v>
      </c>
      <c r="I19" s="67"/>
      <c r="J19" s="11">
        <f t="shared" si="8"/>
        <v>800000</v>
      </c>
    </row>
    <row r="20" spans="1:10" s="52" customFormat="1" x14ac:dyDescent="0.25">
      <c r="A20" s="77" t="s">
        <v>141</v>
      </c>
      <c r="B20" s="7"/>
      <c r="C20" s="7"/>
      <c r="D20" s="7"/>
      <c r="E20" s="67">
        <v>853</v>
      </c>
      <c r="F20" s="67" t="s">
        <v>128</v>
      </c>
      <c r="G20" s="67" t="s">
        <v>222</v>
      </c>
      <c r="H20" s="119" t="s">
        <v>217</v>
      </c>
      <c r="I20" s="67" t="s">
        <v>142</v>
      </c>
      <c r="J20" s="11">
        <f t="shared" si="8"/>
        <v>800000</v>
      </c>
    </row>
    <row r="21" spans="1:10" s="76" customFormat="1" x14ac:dyDescent="0.25">
      <c r="A21" s="77" t="s">
        <v>249</v>
      </c>
      <c r="B21" s="2"/>
      <c r="C21" s="2"/>
      <c r="D21" s="2"/>
      <c r="E21" s="67">
        <v>853</v>
      </c>
      <c r="F21" s="67" t="s">
        <v>128</v>
      </c>
      <c r="G21" s="67" t="s">
        <v>222</v>
      </c>
      <c r="H21" s="119" t="s">
        <v>217</v>
      </c>
      <c r="I21" s="67" t="s">
        <v>250</v>
      </c>
      <c r="J21" s="11">
        <v>800000</v>
      </c>
    </row>
    <row r="22" spans="1:10" s="52" customFormat="1" hidden="1" x14ac:dyDescent="0.25">
      <c r="A22" s="68" t="s">
        <v>3</v>
      </c>
      <c r="B22" s="74"/>
      <c r="C22" s="74"/>
      <c r="D22" s="74"/>
      <c r="E22" s="75">
        <v>853</v>
      </c>
      <c r="F22" s="75" t="s">
        <v>128</v>
      </c>
      <c r="G22" s="75" t="s">
        <v>149</v>
      </c>
      <c r="H22" s="119" t="s">
        <v>126</v>
      </c>
      <c r="I22" s="75"/>
      <c r="J22" s="10">
        <f t="shared" ref="J22" si="9">J23</f>
        <v>0</v>
      </c>
    </row>
    <row r="23" spans="1:10" s="52" customFormat="1" hidden="1" x14ac:dyDescent="0.25">
      <c r="A23" s="77" t="s">
        <v>251</v>
      </c>
      <c r="B23" s="7"/>
      <c r="C23" s="7"/>
      <c r="D23" s="7"/>
      <c r="E23" s="67">
        <v>853</v>
      </c>
      <c r="F23" s="67" t="s">
        <v>128</v>
      </c>
      <c r="G23" s="67" t="s">
        <v>149</v>
      </c>
      <c r="H23" s="119" t="s">
        <v>252</v>
      </c>
      <c r="I23" s="97"/>
      <c r="J23" s="11">
        <f t="shared" ref="J23" si="10">J25</f>
        <v>0</v>
      </c>
    </row>
    <row r="24" spans="1:10" s="52" customFormat="1" hidden="1" x14ac:dyDescent="0.25">
      <c r="A24" s="77" t="s">
        <v>141</v>
      </c>
      <c r="E24" s="67">
        <v>853</v>
      </c>
      <c r="F24" s="67" t="s">
        <v>128</v>
      </c>
      <c r="G24" s="67" t="s">
        <v>149</v>
      </c>
      <c r="H24" s="119" t="s">
        <v>252</v>
      </c>
      <c r="I24" s="144">
        <v>800</v>
      </c>
      <c r="J24" s="11">
        <f t="shared" ref="J24" si="11">J25</f>
        <v>0</v>
      </c>
    </row>
    <row r="25" spans="1:10" s="52" customFormat="1" hidden="1" x14ac:dyDescent="0.25">
      <c r="A25" s="77" t="s">
        <v>249</v>
      </c>
      <c r="B25" s="7"/>
      <c r="C25" s="7"/>
      <c r="D25" s="7"/>
      <c r="E25" s="67">
        <v>853</v>
      </c>
      <c r="F25" s="67" t="s">
        <v>128</v>
      </c>
      <c r="G25" s="67" t="s">
        <v>149</v>
      </c>
      <c r="H25" s="119" t="s">
        <v>252</v>
      </c>
      <c r="I25" s="97" t="s">
        <v>250</v>
      </c>
      <c r="J25" s="11"/>
    </row>
    <row r="26" spans="1:10" s="52" customFormat="1" ht="30.75" customHeight="1" x14ac:dyDescent="0.25">
      <c r="A26" s="68" t="s">
        <v>253</v>
      </c>
      <c r="B26" s="70"/>
      <c r="C26" s="70"/>
      <c r="D26" s="70"/>
      <c r="E26" s="67">
        <v>853</v>
      </c>
      <c r="F26" s="84" t="s">
        <v>254</v>
      </c>
      <c r="G26" s="84"/>
      <c r="H26" s="119" t="s">
        <v>126</v>
      </c>
      <c r="I26" s="99"/>
      <c r="J26" s="100">
        <f t="shared" ref="J26" si="12">J27+J31</f>
        <v>2718000</v>
      </c>
    </row>
    <row r="27" spans="1:10" s="52" customFormat="1" ht="42.75" x14ac:dyDescent="0.25">
      <c r="A27" s="68" t="s">
        <v>24</v>
      </c>
      <c r="B27" s="74"/>
      <c r="C27" s="74"/>
      <c r="D27" s="74"/>
      <c r="E27" s="67">
        <v>853</v>
      </c>
      <c r="F27" s="17" t="s">
        <v>254</v>
      </c>
      <c r="G27" s="17" t="s">
        <v>128</v>
      </c>
      <c r="H27" s="119" t="s">
        <v>126</v>
      </c>
      <c r="I27" s="17"/>
      <c r="J27" s="101">
        <f t="shared" ref="J27:J29" si="13">J28</f>
        <v>859000</v>
      </c>
    </row>
    <row r="28" spans="1:10" s="52" customFormat="1" ht="15.75" customHeight="1" x14ac:dyDescent="0.25">
      <c r="A28" s="65" t="s">
        <v>255</v>
      </c>
      <c r="B28" s="74"/>
      <c r="C28" s="74"/>
      <c r="D28" s="74"/>
      <c r="E28" s="67">
        <v>853</v>
      </c>
      <c r="F28" s="17" t="s">
        <v>254</v>
      </c>
      <c r="G28" s="17" t="s">
        <v>128</v>
      </c>
      <c r="H28" s="119" t="s">
        <v>391</v>
      </c>
      <c r="I28" s="17"/>
      <c r="J28" s="11">
        <f t="shared" si="13"/>
        <v>859000</v>
      </c>
    </row>
    <row r="29" spans="1:10" s="52" customFormat="1" x14ac:dyDescent="0.25">
      <c r="A29" s="77" t="s">
        <v>150</v>
      </c>
      <c r="B29" s="2"/>
      <c r="C29" s="2"/>
      <c r="D29" s="2"/>
      <c r="E29" s="67">
        <v>853</v>
      </c>
      <c r="F29" s="67" t="s">
        <v>254</v>
      </c>
      <c r="G29" s="67" t="s">
        <v>128</v>
      </c>
      <c r="H29" s="119" t="s">
        <v>391</v>
      </c>
      <c r="I29" s="67" t="s">
        <v>151</v>
      </c>
      <c r="J29" s="11">
        <f t="shared" si="13"/>
        <v>859000</v>
      </c>
    </row>
    <row r="30" spans="1:10" s="52" customFormat="1" x14ac:dyDescent="0.25">
      <c r="A30" s="77" t="s">
        <v>256</v>
      </c>
      <c r="B30" s="2"/>
      <c r="C30" s="2"/>
      <c r="D30" s="2"/>
      <c r="E30" s="67">
        <v>853</v>
      </c>
      <c r="F30" s="67" t="s">
        <v>254</v>
      </c>
      <c r="G30" s="67" t="s">
        <v>128</v>
      </c>
      <c r="H30" s="119" t="s">
        <v>391</v>
      </c>
      <c r="I30" s="67" t="s">
        <v>257</v>
      </c>
      <c r="J30" s="11">
        <v>859000</v>
      </c>
    </row>
    <row r="31" spans="1:10" s="52" customFormat="1" x14ac:dyDescent="0.25">
      <c r="A31" s="86" t="s">
        <v>25</v>
      </c>
      <c r="B31" s="102"/>
      <c r="C31" s="102"/>
      <c r="D31" s="102"/>
      <c r="E31" s="67">
        <v>853</v>
      </c>
      <c r="F31" s="75" t="s">
        <v>254</v>
      </c>
      <c r="G31" s="75" t="s">
        <v>160</v>
      </c>
      <c r="H31" s="119" t="s">
        <v>126</v>
      </c>
      <c r="I31" s="75"/>
      <c r="J31" s="10">
        <f t="shared" ref="J31:J33" si="14">J32</f>
        <v>1859000</v>
      </c>
    </row>
    <row r="32" spans="1:10" s="52" customFormat="1" ht="30" x14ac:dyDescent="0.25">
      <c r="A32" s="77" t="s">
        <v>258</v>
      </c>
      <c r="B32" s="7"/>
      <c r="C32" s="7"/>
      <c r="D32" s="7"/>
      <c r="E32" s="67">
        <v>853</v>
      </c>
      <c r="F32" s="67" t="s">
        <v>254</v>
      </c>
      <c r="G32" s="67" t="s">
        <v>160</v>
      </c>
      <c r="H32" s="119" t="s">
        <v>392</v>
      </c>
      <c r="I32" s="67"/>
      <c r="J32" s="11">
        <f t="shared" si="14"/>
        <v>1859000</v>
      </c>
    </row>
    <row r="33" spans="1:10" s="73" customFormat="1" x14ac:dyDescent="0.25">
      <c r="A33" s="77" t="s">
        <v>150</v>
      </c>
      <c r="B33" s="7"/>
      <c r="C33" s="7"/>
      <c r="D33" s="7"/>
      <c r="E33" s="67">
        <v>853</v>
      </c>
      <c r="F33" s="67" t="s">
        <v>254</v>
      </c>
      <c r="G33" s="67" t="s">
        <v>160</v>
      </c>
      <c r="H33" s="119" t="s">
        <v>392</v>
      </c>
      <c r="I33" s="67" t="s">
        <v>151</v>
      </c>
      <c r="J33" s="11">
        <f t="shared" si="14"/>
        <v>1859000</v>
      </c>
    </row>
    <row r="34" spans="1:10" s="73" customFormat="1" x14ac:dyDescent="0.25">
      <c r="A34" s="77" t="s">
        <v>256</v>
      </c>
      <c r="B34" s="7"/>
      <c r="C34" s="7"/>
      <c r="D34" s="7"/>
      <c r="E34" s="67">
        <v>853</v>
      </c>
      <c r="F34" s="67" t="s">
        <v>254</v>
      </c>
      <c r="G34" s="67" t="s">
        <v>160</v>
      </c>
      <c r="H34" s="119" t="s">
        <v>392</v>
      </c>
      <c r="I34" s="67" t="s">
        <v>257</v>
      </c>
      <c r="J34" s="11">
        <v>1859000</v>
      </c>
    </row>
    <row r="35" spans="1:10" ht="9.75" customHeight="1" x14ac:dyDescent="0.25"/>
    <row r="36" spans="1:10" ht="33" customHeight="1" x14ac:dyDescent="0.25">
      <c r="A36" s="152" t="s">
        <v>269</v>
      </c>
      <c r="B36" s="152"/>
      <c r="C36" s="152"/>
      <c r="D36" s="152"/>
      <c r="E36" s="152"/>
      <c r="F36" s="152"/>
      <c r="G36" s="152"/>
      <c r="H36" s="104"/>
      <c r="I36" s="105" t="s">
        <v>270</v>
      </c>
      <c r="J36" s="104"/>
    </row>
    <row r="37" spans="1:10" ht="15" customHeight="1" x14ac:dyDescent="0.25">
      <c r="A37" s="104" t="s">
        <v>271</v>
      </c>
      <c r="B37" s="104"/>
      <c r="C37" s="104"/>
      <c r="D37" s="104"/>
      <c r="E37" s="104"/>
      <c r="F37" s="104"/>
      <c r="G37" s="104"/>
      <c r="H37" s="104"/>
      <c r="I37" s="104"/>
      <c r="J37" s="104"/>
    </row>
    <row r="38" spans="1:10" x14ac:dyDescent="0.25">
      <c r="A38" s="104" t="s">
        <v>272</v>
      </c>
    </row>
  </sheetData>
  <mergeCells count="2">
    <mergeCell ref="A1:J1"/>
    <mergeCell ref="A36:G36"/>
  </mergeCells>
  <pageMargins left="0.59055118110236227" right="0.31496062992125984" top="0.15748031496062992" bottom="0.15748031496062992"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8"/>
  <sheetViews>
    <sheetView workbookViewId="0">
      <selection activeCell="A10" sqref="A10"/>
    </sheetView>
  </sheetViews>
  <sheetFormatPr defaultRowHeight="15" x14ac:dyDescent="0.25"/>
  <cols>
    <col min="1" max="1" width="47.85546875" style="53" customWidth="1"/>
    <col min="2" max="4" width="4" style="52" hidden="1" customWidth="1"/>
    <col min="5" max="5" width="4.42578125" style="98" customWidth="1"/>
    <col min="6" max="7" width="3.7109375" style="98" customWidth="1"/>
    <col min="8" max="8" width="13.85546875" style="53" customWidth="1"/>
    <col min="9" max="9" width="4.5703125" style="98" customWidth="1"/>
    <col min="10" max="10" width="14.85546875" style="52" customWidth="1"/>
    <col min="11" max="124" width="9.140625" style="52"/>
    <col min="125" max="125" width="1.42578125" style="52" customWidth="1"/>
    <col min="126" max="126" width="59.5703125" style="52" customWidth="1"/>
    <col min="127" max="127" width="9.140625" style="52" customWidth="1"/>
    <col min="128" max="129" width="3.85546875" style="52" customWidth="1"/>
    <col min="130" max="130" width="10.5703125" style="52" customWidth="1"/>
    <col min="131" max="131" width="3.85546875" style="52" customWidth="1"/>
    <col min="132" max="134" width="14.42578125" style="52" customWidth="1"/>
    <col min="135" max="135" width="4.140625" style="52" customWidth="1"/>
    <col min="136" max="136" width="15" style="52" customWidth="1"/>
    <col min="137" max="138" width="9.140625" style="52" customWidth="1"/>
    <col min="139" max="139" width="11.5703125" style="52" customWidth="1"/>
    <col min="140" max="140" width="18.140625" style="52" customWidth="1"/>
    <col min="141" max="141" width="13.140625" style="52" customWidth="1"/>
    <col min="142" max="142" width="12.28515625" style="52" customWidth="1"/>
    <col min="143" max="380" width="9.140625" style="52"/>
    <col min="381" max="381" width="1.42578125" style="52" customWidth="1"/>
    <col min="382" max="382" width="59.5703125" style="52" customWidth="1"/>
    <col min="383" max="383" width="9.140625" style="52" customWidth="1"/>
    <col min="384" max="385" width="3.85546875" style="52" customWidth="1"/>
    <col min="386" max="386" width="10.5703125" style="52" customWidth="1"/>
    <col min="387" max="387" width="3.85546875" style="52" customWidth="1"/>
    <col min="388" max="390" width="14.42578125" style="52" customWidth="1"/>
    <col min="391" max="391" width="4.140625" style="52" customWidth="1"/>
    <col min="392" max="392" width="15" style="52" customWidth="1"/>
    <col min="393" max="394" width="9.140625" style="52" customWidth="1"/>
    <col min="395" max="395" width="11.5703125" style="52" customWidth="1"/>
    <col min="396" max="396" width="18.140625" style="52" customWidth="1"/>
    <col min="397" max="397" width="13.140625" style="52" customWidth="1"/>
    <col min="398" max="398" width="12.28515625" style="52" customWidth="1"/>
    <col min="399" max="636" width="9.140625" style="52"/>
    <col min="637" max="637" width="1.42578125" style="52" customWidth="1"/>
    <col min="638" max="638" width="59.5703125" style="52" customWidth="1"/>
    <col min="639" max="639" width="9.140625" style="52" customWidth="1"/>
    <col min="640" max="641" width="3.85546875" style="52" customWidth="1"/>
    <col min="642" max="642" width="10.5703125" style="52" customWidth="1"/>
    <col min="643" max="643" width="3.85546875" style="52" customWidth="1"/>
    <col min="644" max="646" width="14.42578125" style="52" customWidth="1"/>
    <col min="647" max="647" width="4.140625" style="52" customWidth="1"/>
    <col min="648" max="648" width="15" style="52" customWidth="1"/>
    <col min="649" max="650" width="9.140625" style="52" customWidth="1"/>
    <col min="651" max="651" width="11.5703125" style="52" customWidth="1"/>
    <col min="652" max="652" width="18.140625" style="52" customWidth="1"/>
    <col min="653" max="653" width="13.140625" style="52" customWidth="1"/>
    <col min="654" max="654" width="12.28515625" style="52" customWidth="1"/>
    <col min="655" max="892" width="9.140625" style="52"/>
    <col min="893" max="893" width="1.42578125" style="52" customWidth="1"/>
    <col min="894" max="894" width="59.5703125" style="52" customWidth="1"/>
    <col min="895" max="895" width="9.140625" style="52" customWidth="1"/>
    <col min="896" max="897" width="3.85546875" style="52" customWidth="1"/>
    <col min="898" max="898" width="10.5703125" style="52" customWidth="1"/>
    <col min="899" max="899" width="3.85546875" style="52" customWidth="1"/>
    <col min="900" max="902" width="14.42578125" style="52" customWidth="1"/>
    <col min="903" max="903" width="4.140625" style="52" customWidth="1"/>
    <col min="904" max="904" width="15" style="52" customWidth="1"/>
    <col min="905" max="906" width="9.140625" style="52" customWidth="1"/>
    <col min="907" max="907" width="11.5703125" style="52" customWidth="1"/>
    <col min="908" max="908" width="18.140625" style="52" customWidth="1"/>
    <col min="909" max="909" width="13.140625" style="52" customWidth="1"/>
    <col min="910" max="910" width="12.28515625" style="52" customWidth="1"/>
    <col min="911" max="1148" width="9.140625" style="52"/>
    <col min="1149" max="1149" width="1.42578125" style="52" customWidth="1"/>
    <col min="1150" max="1150" width="59.5703125" style="52" customWidth="1"/>
    <col min="1151" max="1151" width="9.140625" style="52" customWidth="1"/>
    <col min="1152" max="1153" width="3.85546875" style="52" customWidth="1"/>
    <col min="1154" max="1154" width="10.5703125" style="52" customWidth="1"/>
    <col min="1155" max="1155" width="3.85546875" style="52" customWidth="1"/>
    <col min="1156" max="1158" width="14.42578125" style="52" customWidth="1"/>
    <col min="1159" max="1159" width="4.140625" style="52" customWidth="1"/>
    <col min="1160" max="1160" width="15" style="52" customWidth="1"/>
    <col min="1161" max="1162" width="9.140625" style="52" customWidth="1"/>
    <col min="1163" max="1163" width="11.5703125" style="52" customWidth="1"/>
    <col min="1164" max="1164" width="18.140625" style="52" customWidth="1"/>
    <col min="1165" max="1165" width="13.140625" style="52" customWidth="1"/>
    <col min="1166" max="1166" width="12.28515625" style="52" customWidth="1"/>
    <col min="1167" max="1404" width="9.140625" style="52"/>
    <col min="1405" max="1405" width="1.42578125" style="52" customWidth="1"/>
    <col min="1406" max="1406" width="59.5703125" style="52" customWidth="1"/>
    <col min="1407" max="1407" width="9.140625" style="52" customWidth="1"/>
    <col min="1408" max="1409" width="3.85546875" style="52" customWidth="1"/>
    <col min="1410" max="1410" width="10.5703125" style="52" customWidth="1"/>
    <col min="1411" max="1411" width="3.85546875" style="52" customWidth="1"/>
    <col min="1412" max="1414" width="14.42578125" style="52" customWidth="1"/>
    <col min="1415" max="1415" width="4.140625" style="52" customWidth="1"/>
    <col min="1416" max="1416" width="15" style="52" customWidth="1"/>
    <col min="1417" max="1418" width="9.140625" style="52" customWidth="1"/>
    <col min="1419" max="1419" width="11.5703125" style="52" customWidth="1"/>
    <col min="1420" max="1420" width="18.140625" style="52" customWidth="1"/>
    <col min="1421" max="1421" width="13.140625" style="52" customWidth="1"/>
    <col min="1422" max="1422" width="12.28515625" style="52" customWidth="1"/>
    <col min="1423" max="1660" width="9.140625" style="52"/>
    <col min="1661" max="1661" width="1.42578125" style="52" customWidth="1"/>
    <col min="1662" max="1662" width="59.5703125" style="52" customWidth="1"/>
    <col min="1663" max="1663" width="9.140625" style="52" customWidth="1"/>
    <col min="1664" max="1665" width="3.85546875" style="52" customWidth="1"/>
    <col min="1666" max="1666" width="10.5703125" style="52" customWidth="1"/>
    <col min="1667" max="1667" width="3.85546875" style="52" customWidth="1"/>
    <col min="1668" max="1670" width="14.42578125" style="52" customWidth="1"/>
    <col min="1671" max="1671" width="4.140625" style="52" customWidth="1"/>
    <col min="1672" max="1672" width="15" style="52" customWidth="1"/>
    <col min="1673" max="1674" width="9.140625" style="52" customWidth="1"/>
    <col min="1675" max="1675" width="11.5703125" style="52" customWidth="1"/>
    <col min="1676" max="1676" width="18.140625" style="52" customWidth="1"/>
    <col min="1677" max="1677" width="13.140625" style="52" customWidth="1"/>
    <col min="1678" max="1678" width="12.28515625" style="52" customWidth="1"/>
    <col min="1679" max="1916" width="9.140625" style="52"/>
    <col min="1917" max="1917" width="1.42578125" style="52" customWidth="1"/>
    <col min="1918" max="1918" width="59.5703125" style="52" customWidth="1"/>
    <col min="1919" max="1919" width="9.140625" style="52" customWidth="1"/>
    <col min="1920" max="1921" width="3.85546875" style="52" customWidth="1"/>
    <col min="1922" max="1922" width="10.5703125" style="52" customWidth="1"/>
    <col min="1923" max="1923" width="3.85546875" style="52" customWidth="1"/>
    <col min="1924" max="1926" width="14.42578125" style="52" customWidth="1"/>
    <col min="1927" max="1927" width="4.140625" style="52" customWidth="1"/>
    <col min="1928" max="1928" width="15" style="52" customWidth="1"/>
    <col min="1929" max="1930" width="9.140625" style="52" customWidth="1"/>
    <col min="1931" max="1931" width="11.5703125" style="52" customWidth="1"/>
    <col min="1932" max="1932" width="18.140625" style="52" customWidth="1"/>
    <col min="1933" max="1933" width="13.140625" style="52" customWidth="1"/>
    <col min="1934" max="1934" width="12.28515625" style="52" customWidth="1"/>
    <col min="1935" max="2172" width="9.140625" style="52"/>
    <col min="2173" max="2173" width="1.42578125" style="52" customWidth="1"/>
    <col min="2174" max="2174" width="59.5703125" style="52" customWidth="1"/>
    <col min="2175" max="2175" width="9.140625" style="52" customWidth="1"/>
    <col min="2176" max="2177" width="3.85546875" style="52" customWidth="1"/>
    <col min="2178" max="2178" width="10.5703125" style="52" customWidth="1"/>
    <col min="2179" max="2179" width="3.85546875" style="52" customWidth="1"/>
    <col min="2180" max="2182" width="14.42578125" style="52" customWidth="1"/>
    <col min="2183" max="2183" width="4.140625" style="52" customWidth="1"/>
    <col min="2184" max="2184" width="15" style="52" customWidth="1"/>
    <col min="2185" max="2186" width="9.140625" style="52" customWidth="1"/>
    <col min="2187" max="2187" width="11.5703125" style="52" customWidth="1"/>
    <col min="2188" max="2188" width="18.140625" style="52" customWidth="1"/>
    <col min="2189" max="2189" width="13.140625" style="52" customWidth="1"/>
    <col min="2190" max="2190" width="12.28515625" style="52" customWidth="1"/>
    <col min="2191" max="2428" width="9.140625" style="52"/>
    <col min="2429" max="2429" width="1.42578125" style="52" customWidth="1"/>
    <col min="2430" max="2430" width="59.5703125" style="52" customWidth="1"/>
    <col min="2431" max="2431" width="9.140625" style="52" customWidth="1"/>
    <col min="2432" max="2433" width="3.85546875" style="52" customWidth="1"/>
    <col min="2434" max="2434" width="10.5703125" style="52" customWidth="1"/>
    <col min="2435" max="2435" width="3.85546875" style="52" customWidth="1"/>
    <col min="2436" max="2438" width="14.42578125" style="52" customWidth="1"/>
    <col min="2439" max="2439" width="4.140625" style="52" customWidth="1"/>
    <col min="2440" max="2440" width="15" style="52" customWidth="1"/>
    <col min="2441" max="2442" width="9.140625" style="52" customWidth="1"/>
    <col min="2443" max="2443" width="11.5703125" style="52" customWidth="1"/>
    <col min="2444" max="2444" width="18.140625" style="52" customWidth="1"/>
    <col min="2445" max="2445" width="13.140625" style="52" customWidth="1"/>
    <col min="2446" max="2446" width="12.28515625" style="52" customWidth="1"/>
    <col min="2447" max="2684" width="9.140625" style="52"/>
    <col min="2685" max="2685" width="1.42578125" style="52" customWidth="1"/>
    <col min="2686" max="2686" width="59.5703125" style="52" customWidth="1"/>
    <col min="2687" max="2687" width="9.140625" style="52" customWidth="1"/>
    <col min="2688" max="2689" width="3.85546875" style="52" customWidth="1"/>
    <col min="2690" max="2690" width="10.5703125" style="52" customWidth="1"/>
    <col min="2691" max="2691" width="3.85546875" style="52" customWidth="1"/>
    <col min="2692" max="2694" width="14.42578125" style="52" customWidth="1"/>
    <col min="2695" max="2695" width="4.140625" style="52" customWidth="1"/>
    <col min="2696" max="2696" width="15" style="52" customWidth="1"/>
    <col min="2697" max="2698" width="9.140625" style="52" customWidth="1"/>
    <col min="2699" max="2699" width="11.5703125" style="52" customWidth="1"/>
    <col min="2700" max="2700" width="18.140625" style="52" customWidth="1"/>
    <col min="2701" max="2701" width="13.140625" style="52" customWidth="1"/>
    <col min="2702" max="2702" width="12.28515625" style="52" customWidth="1"/>
    <col min="2703" max="2940" width="9.140625" style="52"/>
    <col min="2941" max="2941" width="1.42578125" style="52" customWidth="1"/>
    <col min="2942" max="2942" width="59.5703125" style="52" customWidth="1"/>
    <col min="2943" max="2943" width="9.140625" style="52" customWidth="1"/>
    <col min="2944" max="2945" width="3.85546875" style="52" customWidth="1"/>
    <col min="2946" max="2946" width="10.5703125" style="52" customWidth="1"/>
    <col min="2947" max="2947" width="3.85546875" style="52" customWidth="1"/>
    <col min="2948" max="2950" width="14.42578125" style="52" customWidth="1"/>
    <col min="2951" max="2951" width="4.140625" style="52" customWidth="1"/>
    <col min="2952" max="2952" width="15" style="52" customWidth="1"/>
    <col min="2953" max="2954" width="9.140625" style="52" customWidth="1"/>
    <col min="2955" max="2955" width="11.5703125" style="52" customWidth="1"/>
    <col min="2956" max="2956" width="18.140625" style="52" customWidth="1"/>
    <col min="2957" max="2957" width="13.140625" style="52" customWidth="1"/>
    <col min="2958" max="2958" width="12.28515625" style="52" customWidth="1"/>
    <col min="2959" max="3196" width="9.140625" style="52"/>
    <col min="3197" max="3197" width="1.42578125" style="52" customWidth="1"/>
    <col min="3198" max="3198" width="59.5703125" style="52" customWidth="1"/>
    <col min="3199" max="3199" width="9.140625" style="52" customWidth="1"/>
    <col min="3200" max="3201" width="3.85546875" style="52" customWidth="1"/>
    <col min="3202" max="3202" width="10.5703125" style="52" customWidth="1"/>
    <col min="3203" max="3203" width="3.85546875" style="52" customWidth="1"/>
    <col min="3204" max="3206" width="14.42578125" style="52" customWidth="1"/>
    <col min="3207" max="3207" width="4.140625" style="52" customWidth="1"/>
    <col min="3208" max="3208" width="15" style="52" customWidth="1"/>
    <col min="3209" max="3210" width="9.140625" style="52" customWidth="1"/>
    <col min="3211" max="3211" width="11.5703125" style="52" customWidth="1"/>
    <col min="3212" max="3212" width="18.140625" style="52" customWidth="1"/>
    <col min="3213" max="3213" width="13.140625" style="52" customWidth="1"/>
    <col min="3214" max="3214" width="12.28515625" style="52" customWidth="1"/>
    <col min="3215" max="3452" width="9.140625" style="52"/>
    <col min="3453" max="3453" width="1.42578125" style="52" customWidth="1"/>
    <col min="3454" max="3454" width="59.5703125" style="52" customWidth="1"/>
    <col min="3455" max="3455" width="9.140625" style="52" customWidth="1"/>
    <col min="3456" max="3457" width="3.85546875" style="52" customWidth="1"/>
    <col min="3458" max="3458" width="10.5703125" style="52" customWidth="1"/>
    <col min="3459" max="3459" width="3.85546875" style="52" customWidth="1"/>
    <col min="3460" max="3462" width="14.42578125" style="52" customWidth="1"/>
    <col min="3463" max="3463" width="4.140625" style="52" customWidth="1"/>
    <col min="3464" max="3464" width="15" style="52" customWidth="1"/>
    <col min="3465" max="3466" width="9.140625" style="52" customWidth="1"/>
    <col min="3467" max="3467" width="11.5703125" style="52" customWidth="1"/>
    <col min="3468" max="3468" width="18.140625" style="52" customWidth="1"/>
    <col min="3469" max="3469" width="13.140625" style="52" customWidth="1"/>
    <col min="3470" max="3470" width="12.28515625" style="52" customWidth="1"/>
    <col min="3471" max="3708" width="9.140625" style="52"/>
    <col min="3709" max="3709" width="1.42578125" style="52" customWidth="1"/>
    <col min="3710" max="3710" width="59.5703125" style="52" customWidth="1"/>
    <col min="3711" max="3711" width="9.140625" style="52" customWidth="1"/>
    <col min="3712" max="3713" width="3.85546875" style="52" customWidth="1"/>
    <col min="3714" max="3714" width="10.5703125" style="52" customWidth="1"/>
    <col min="3715" max="3715" width="3.85546875" style="52" customWidth="1"/>
    <col min="3716" max="3718" width="14.42578125" style="52" customWidth="1"/>
    <col min="3719" max="3719" width="4.140625" style="52" customWidth="1"/>
    <col min="3720" max="3720" width="15" style="52" customWidth="1"/>
    <col min="3721" max="3722" width="9.140625" style="52" customWidth="1"/>
    <col min="3723" max="3723" width="11.5703125" style="52" customWidth="1"/>
    <col min="3724" max="3724" width="18.140625" style="52" customWidth="1"/>
    <col min="3725" max="3725" width="13.140625" style="52" customWidth="1"/>
    <col min="3726" max="3726" width="12.28515625" style="52" customWidth="1"/>
    <col min="3727" max="3964" width="9.140625" style="52"/>
    <col min="3965" max="3965" width="1.42578125" style="52" customWidth="1"/>
    <col min="3966" max="3966" width="59.5703125" style="52" customWidth="1"/>
    <col min="3967" max="3967" width="9.140625" style="52" customWidth="1"/>
    <col min="3968" max="3969" width="3.85546875" style="52" customWidth="1"/>
    <col min="3970" max="3970" width="10.5703125" style="52" customWidth="1"/>
    <col min="3971" max="3971" width="3.85546875" style="52" customWidth="1"/>
    <col min="3972" max="3974" width="14.42578125" style="52" customWidth="1"/>
    <col min="3975" max="3975" width="4.140625" style="52" customWidth="1"/>
    <col min="3976" max="3976" width="15" style="52" customWidth="1"/>
    <col min="3977" max="3978" width="9.140625" style="52" customWidth="1"/>
    <col min="3979" max="3979" width="11.5703125" style="52" customWidth="1"/>
    <col min="3980" max="3980" width="18.140625" style="52" customWidth="1"/>
    <col min="3981" max="3981" width="13.140625" style="52" customWidth="1"/>
    <col min="3982" max="3982" width="12.28515625" style="52" customWidth="1"/>
    <col min="3983" max="4220" width="9.140625" style="52"/>
    <col min="4221" max="4221" width="1.42578125" style="52" customWidth="1"/>
    <col min="4222" max="4222" width="59.5703125" style="52" customWidth="1"/>
    <col min="4223" max="4223" width="9.140625" style="52" customWidth="1"/>
    <col min="4224" max="4225" width="3.85546875" style="52" customWidth="1"/>
    <col min="4226" max="4226" width="10.5703125" style="52" customWidth="1"/>
    <col min="4227" max="4227" width="3.85546875" style="52" customWidth="1"/>
    <col min="4228" max="4230" width="14.42578125" style="52" customWidth="1"/>
    <col min="4231" max="4231" width="4.140625" style="52" customWidth="1"/>
    <col min="4232" max="4232" width="15" style="52" customWidth="1"/>
    <col min="4233" max="4234" width="9.140625" style="52" customWidth="1"/>
    <col min="4235" max="4235" width="11.5703125" style="52" customWidth="1"/>
    <col min="4236" max="4236" width="18.140625" style="52" customWidth="1"/>
    <col min="4237" max="4237" width="13.140625" style="52" customWidth="1"/>
    <col min="4238" max="4238" width="12.28515625" style="52" customWidth="1"/>
    <col min="4239" max="4476" width="9.140625" style="52"/>
    <col min="4477" max="4477" width="1.42578125" style="52" customWidth="1"/>
    <col min="4478" max="4478" width="59.5703125" style="52" customWidth="1"/>
    <col min="4479" max="4479" width="9.140625" style="52" customWidth="1"/>
    <col min="4480" max="4481" width="3.85546875" style="52" customWidth="1"/>
    <col min="4482" max="4482" width="10.5703125" style="52" customWidth="1"/>
    <col min="4483" max="4483" width="3.85546875" style="52" customWidth="1"/>
    <col min="4484" max="4486" width="14.42578125" style="52" customWidth="1"/>
    <col min="4487" max="4487" width="4.140625" style="52" customWidth="1"/>
    <col min="4488" max="4488" width="15" style="52" customWidth="1"/>
    <col min="4489" max="4490" width="9.140625" style="52" customWidth="1"/>
    <col min="4491" max="4491" width="11.5703125" style="52" customWidth="1"/>
    <col min="4492" max="4492" width="18.140625" style="52" customWidth="1"/>
    <col min="4493" max="4493" width="13.140625" style="52" customWidth="1"/>
    <col min="4494" max="4494" width="12.28515625" style="52" customWidth="1"/>
    <col min="4495" max="4732" width="9.140625" style="52"/>
    <col min="4733" max="4733" width="1.42578125" style="52" customWidth="1"/>
    <col min="4734" max="4734" width="59.5703125" style="52" customWidth="1"/>
    <col min="4735" max="4735" width="9.140625" style="52" customWidth="1"/>
    <col min="4736" max="4737" width="3.85546875" style="52" customWidth="1"/>
    <col min="4738" max="4738" width="10.5703125" style="52" customWidth="1"/>
    <col min="4739" max="4739" width="3.85546875" style="52" customWidth="1"/>
    <col min="4740" max="4742" width="14.42578125" style="52" customWidth="1"/>
    <col min="4743" max="4743" width="4.140625" style="52" customWidth="1"/>
    <col min="4744" max="4744" width="15" style="52" customWidth="1"/>
    <col min="4745" max="4746" width="9.140625" style="52" customWidth="1"/>
    <col min="4747" max="4747" width="11.5703125" style="52" customWidth="1"/>
    <col min="4748" max="4748" width="18.140625" style="52" customWidth="1"/>
    <col min="4749" max="4749" width="13.140625" style="52" customWidth="1"/>
    <col min="4750" max="4750" width="12.28515625" style="52" customWidth="1"/>
    <col min="4751" max="4988" width="9.140625" style="52"/>
    <col min="4989" max="4989" width="1.42578125" style="52" customWidth="1"/>
    <col min="4990" max="4990" width="59.5703125" style="52" customWidth="1"/>
    <col min="4991" max="4991" width="9.140625" style="52" customWidth="1"/>
    <col min="4992" max="4993" width="3.85546875" style="52" customWidth="1"/>
    <col min="4994" max="4994" width="10.5703125" style="52" customWidth="1"/>
    <col min="4995" max="4995" width="3.85546875" style="52" customWidth="1"/>
    <col min="4996" max="4998" width="14.42578125" style="52" customWidth="1"/>
    <col min="4999" max="4999" width="4.140625" style="52" customWidth="1"/>
    <col min="5000" max="5000" width="15" style="52" customWidth="1"/>
    <col min="5001" max="5002" width="9.140625" style="52" customWidth="1"/>
    <col min="5003" max="5003" width="11.5703125" style="52" customWidth="1"/>
    <col min="5004" max="5004" width="18.140625" style="52" customWidth="1"/>
    <col min="5005" max="5005" width="13.140625" style="52" customWidth="1"/>
    <col min="5006" max="5006" width="12.28515625" style="52" customWidth="1"/>
    <col min="5007" max="5244" width="9.140625" style="52"/>
    <col min="5245" max="5245" width="1.42578125" style="52" customWidth="1"/>
    <col min="5246" max="5246" width="59.5703125" style="52" customWidth="1"/>
    <col min="5247" max="5247" width="9.140625" style="52" customWidth="1"/>
    <col min="5248" max="5249" width="3.85546875" style="52" customWidth="1"/>
    <col min="5250" max="5250" width="10.5703125" style="52" customWidth="1"/>
    <col min="5251" max="5251" width="3.85546875" style="52" customWidth="1"/>
    <col min="5252" max="5254" width="14.42578125" style="52" customWidth="1"/>
    <col min="5255" max="5255" width="4.140625" style="52" customWidth="1"/>
    <col min="5256" max="5256" width="15" style="52" customWidth="1"/>
    <col min="5257" max="5258" width="9.140625" style="52" customWidth="1"/>
    <col min="5259" max="5259" width="11.5703125" style="52" customWidth="1"/>
    <col min="5260" max="5260" width="18.140625" style="52" customWidth="1"/>
    <col min="5261" max="5261" width="13.140625" style="52" customWidth="1"/>
    <col min="5262" max="5262" width="12.28515625" style="52" customWidth="1"/>
    <col min="5263" max="5500" width="9.140625" style="52"/>
    <col min="5501" max="5501" width="1.42578125" style="52" customWidth="1"/>
    <col min="5502" max="5502" width="59.5703125" style="52" customWidth="1"/>
    <col min="5503" max="5503" width="9.140625" style="52" customWidth="1"/>
    <col min="5504" max="5505" width="3.85546875" style="52" customWidth="1"/>
    <col min="5506" max="5506" width="10.5703125" style="52" customWidth="1"/>
    <col min="5507" max="5507" width="3.85546875" style="52" customWidth="1"/>
    <col min="5508" max="5510" width="14.42578125" style="52" customWidth="1"/>
    <col min="5511" max="5511" width="4.140625" style="52" customWidth="1"/>
    <col min="5512" max="5512" width="15" style="52" customWidth="1"/>
    <col min="5513" max="5514" width="9.140625" style="52" customWidth="1"/>
    <col min="5515" max="5515" width="11.5703125" style="52" customWidth="1"/>
    <col min="5516" max="5516" width="18.140625" style="52" customWidth="1"/>
    <col min="5517" max="5517" width="13.140625" style="52" customWidth="1"/>
    <col min="5518" max="5518" width="12.28515625" style="52" customWidth="1"/>
    <col min="5519" max="5756" width="9.140625" style="52"/>
    <col min="5757" max="5757" width="1.42578125" style="52" customWidth="1"/>
    <col min="5758" max="5758" width="59.5703125" style="52" customWidth="1"/>
    <col min="5759" max="5759" width="9.140625" style="52" customWidth="1"/>
    <col min="5760" max="5761" width="3.85546875" style="52" customWidth="1"/>
    <col min="5762" max="5762" width="10.5703125" style="52" customWidth="1"/>
    <col min="5763" max="5763" width="3.85546875" style="52" customWidth="1"/>
    <col min="5764" max="5766" width="14.42578125" style="52" customWidth="1"/>
    <col min="5767" max="5767" width="4.140625" style="52" customWidth="1"/>
    <col min="5768" max="5768" width="15" style="52" customWidth="1"/>
    <col min="5769" max="5770" width="9.140625" style="52" customWidth="1"/>
    <col min="5771" max="5771" width="11.5703125" style="52" customWidth="1"/>
    <col min="5772" max="5772" width="18.140625" style="52" customWidth="1"/>
    <col min="5773" max="5773" width="13.140625" style="52" customWidth="1"/>
    <col min="5774" max="5774" width="12.28515625" style="52" customWidth="1"/>
    <col min="5775" max="6012" width="9.140625" style="52"/>
    <col min="6013" max="6013" width="1.42578125" style="52" customWidth="1"/>
    <col min="6014" max="6014" width="59.5703125" style="52" customWidth="1"/>
    <col min="6015" max="6015" width="9.140625" style="52" customWidth="1"/>
    <col min="6016" max="6017" width="3.85546875" style="52" customWidth="1"/>
    <col min="6018" max="6018" width="10.5703125" style="52" customWidth="1"/>
    <col min="6019" max="6019" width="3.85546875" style="52" customWidth="1"/>
    <col min="6020" max="6022" width="14.42578125" style="52" customWidth="1"/>
    <col min="6023" max="6023" width="4.140625" style="52" customWidth="1"/>
    <col min="6024" max="6024" width="15" style="52" customWidth="1"/>
    <col min="6025" max="6026" width="9.140625" style="52" customWidth="1"/>
    <col min="6027" max="6027" width="11.5703125" style="52" customWidth="1"/>
    <col min="6028" max="6028" width="18.140625" style="52" customWidth="1"/>
    <col min="6029" max="6029" width="13.140625" style="52" customWidth="1"/>
    <col min="6030" max="6030" width="12.28515625" style="52" customWidth="1"/>
    <col min="6031" max="6268" width="9.140625" style="52"/>
    <col min="6269" max="6269" width="1.42578125" style="52" customWidth="1"/>
    <col min="6270" max="6270" width="59.5703125" style="52" customWidth="1"/>
    <col min="6271" max="6271" width="9.140625" style="52" customWidth="1"/>
    <col min="6272" max="6273" width="3.85546875" style="52" customWidth="1"/>
    <col min="6274" max="6274" width="10.5703125" style="52" customWidth="1"/>
    <col min="6275" max="6275" width="3.85546875" style="52" customWidth="1"/>
    <col min="6276" max="6278" width="14.42578125" style="52" customWidth="1"/>
    <col min="6279" max="6279" width="4.140625" style="52" customWidth="1"/>
    <col min="6280" max="6280" width="15" style="52" customWidth="1"/>
    <col min="6281" max="6282" width="9.140625" style="52" customWidth="1"/>
    <col min="6283" max="6283" width="11.5703125" style="52" customWidth="1"/>
    <col min="6284" max="6284" width="18.140625" style="52" customWidth="1"/>
    <col min="6285" max="6285" width="13.140625" style="52" customWidth="1"/>
    <col min="6286" max="6286" width="12.28515625" style="52" customWidth="1"/>
    <col min="6287" max="6524" width="9.140625" style="52"/>
    <col min="6525" max="6525" width="1.42578125" style="52" customWidth="1"/>
    <col min="6526" max="6526" width="59.5703125" style="52" customWidth="1"/>
    <col min="6527" max="6527" width="9.140625" style="52" customWidth="1"/>
    <col min="6528" max="6529" width="3.85546875" style="52" customWidth="1"/>
    <col min="6530" max="6530" width="10.5703125" style="52" customWidth="1"/>
    <col min="6531" max="6531" width="3.85546875" style="52" customWidth="1"/>
    <col min="6532" max="6534" width="14.42578125" style="52" customWidth="1"/>
    <col min="6535" max="6535" width="4.140625" style="52" customWidth="1"/>
    <col min="6536" max="6536" width="15" style="52" customWidth="1"/>
    <col min="6537" max="6538" width="9.140625" style="52" customWidth="1"/>
    <col min="6539" max="6539" width="11.5703125" style="52" customWidth="1"/>
    <col min="6540" max="6540" width="18.140625" style="52" customWidth="1"/>
    <col min="6541" max="6541" width="13.140625" style="52" customWidth="1"/>
    <col min="6542" max="6542" width="12.28515625" style="52" customWidth="1"/>
    <col min="6543" max="6780" width="9.140625" style="52"/>
    <col min="6781" max="6781" width="1.42578125" style="52" customWidth="1"/>
    <col min="6782" max="6782" width="59.5703125" style="52" customWidth="1"/>
    <col min="6783" max="6783" width="9.140625" style="52" customWidth="1"/>
    <col min="6784" max="6785" width="3.85546875" style="52" customWidth="1"/>
    <col min="6786" max="6786" width="10.5703125" style="52" customWidth="1"/>
    <col min="6787" max="6787" width="3.85546875" style="52" customWidth="1"/>
    <col min="6788" max="6790" width="14.42578125" style="52" customWidth="1"/>
    <col min="6791" max="6791" width="4.140625" style="52" customWidth="1"/>
    <col min="6792" max="6792" width="15" style="52" customWidth="1"/>
    <col min="6793" max="6794" width="9.140625" style="52" customWidth="1"/>
    <col min="6795" max="6795" width="11.5703125" style="52" customWidth="1"/>
    <col min="6796" max="6796" width="18.140625" style="52" customWidth="1"/>
    <col min="6797" max="6797" width="13.140625" style="52" customWidth="1"/>
    <col min="6798" max="6798" width="12.28515625" style="52" customWidth="1"/>
    <col min="6799" max="7036" width="9.140625" style="52"/>
    <col min="7037" max="7037" width="1.42578125" style="52" customWidth="1"/>
    <col min="7038" max="7038" width="59.5703125" style="52" customWidth="1"/>
    <col min="7039" max="7039" width="9.140625" style="52" customWidth="1"/>
    <col min="7040" max="7041" width="3.85546875" style="52" customWidth="1"/>
    <col min="7042" max="7042" width="10.5703125" style="52" customWidth="1"/>
    <col min="7043" max="7043" width="3.85546875" style="52" customWidth="1"/>
    <col min="7044" max="7046" width="14.42578125" style="52" customWidth="1"/>
    <col min="7047" max="7047" width="4.140625" style="52" customWidth="1"/>
    <col min="7048" max="7048" width="15" style="52" customWidth="1"/>
    <col min="7049" max="7050" width="9.140625" style="52" customWidth="1"/>
    <col min="7051" max="7051" width="11.5703125" style="52" customWidth="1"/>
    <col min="7052" max="7052" width="18.140625" style="52" customWidth="1"/>
    <col min="7053" max="7053" width="13.140625" style="52" customWidth="1"/>
    <col min="7054" max="7054" width="12.28515625" style="52" customWidth="1"/>
    <col min="7055" max="7292" width="9.140625" style="52"/>
    <col min="7293" max="7293" width="1.42578125" style="52" customWidth="1"/>
    <col min="7294" max="7294" width="59.5703125" style="52" customWidth="1"/>
    <col min="7295" max="7295" width="9.140625" style="52" customWidth="1"/>
    <col min="7296" max="7297" width="3.85546875" style="52" customWidth="1"/>
    <col min="7298" max="7298" width="10.5703125" style="52" customWidth="1"/>
    <col min="7299" max="7299" width="3.85546875" style="52" customWidth="1"/>
    <col min="7300" max="7302" width="14.42578125" style="52" customWidth="1"/>
    <col min="7303" max="7303" width="4.140625" style="52" customWidth="1"/>
    <col min="7304" max="7304" width="15" style="52" customWidth="1"/>
    <col min="7305" max="7306" width="9.140625" style="52" customWidth="1"/>
    <col min="7307" max="7307" width="11.5703125" style="52" customWidth="1"/>
    <col min="7308" max="7308" width="18.140625" style="52" customWidth="1"/>
    <col min="7309" max="7309" width="13.140625" style="52" customWidth="1"/>
    <col min="7310" max="7310" width="12.28515625" style="52" customWidth="1"/>
    <col min="7311" max="7548" width="9.140625" style="52"/>
    <col min="7549" max="7549" width="1.42578125" style="52" customWidth="1"/>
    <col min="7550" max="7550" width="59.5703125" style="52" customWidth="1"/>
    <col min="7551" max="7551" width="9.140625" style="52" customWidth="1"/>
    <col min="7552" max="7553" width="3.85546875" style="52" customWidth="1"/>
    <col min="7554" max="7554" width="10.5703125" style="52" customWidth="1"/>
    <col min="7555" max="7555" width="3.85546875" style="52" customWidth="1"/>
    <col min="7556" max="7558" width="14.42578125" style="52" customWidth="1"/>
    <col min="7559" max="7559" width="4.140625" style="52" customWidth="1"/>
    <col min="7560" max="7560" width="15" style="52" customWidth="1"/>
    <col min="7561" max="7562" width="9.140625" style="52" customWidth="1"/>
    <col min="7563" max="7563" width="11.5703125" style="52" customWidth="1"/>
    <col min="7564" max="7564" width="18.140625" style="52" customWidth="1"/>
    <col min="7565" max="7565" width="13.140625" style="52" customWidth="1"/>
    <col min="7566" max="7566" width="12.28515625" style="52" customWidth="1"/>
    <col min="7567" max="7804" width="9.140625" style="52"/>
    <col min="7805" max="7805" width="1.42578125" style="52" customWidth="1"/>
    <col min="7806" max="7806" width="59.5703125" style="52" customWidth="1"/>
    <col min="7807" max="7807" width="9.140625" style="52" customWidth="1"/>
    <col min="7808" max="7809" width="3.85546875" style="52" customWidth="1"/>
    <col min="7810" max="7810" width="10.5703125" style="52" customWidth="1"/>
    <col min="7811" max="7811" width="3.85546875" style="52" customWidth="1"/>
    <col min="7812" max="7814" width="14.42578125" style="52" customWidth="1"/>
    <col min="7815" max="7815" width="4.140625" style="52" customWidth="1"/>
    <col min="7816" max="7816" width="15" style="52" customWidth="1"/>
    <col min="7817" max="7818" width="9.140625" style="52" customWidth="1"/>
    <col min="7819" max="7819" width="11.5703125" style="52" customWidth="1"/>
    <col min="7820" max="7820" width="18.140625" style="52" customWidth="1"/>
    <col min="7821" max="7821" width="13.140625" style="52" customWidth="1"/>
    <col min="7822" max="7822" width="12.28515625" style="52" customWidth="1"/>
    <col min="7823" max="8060" width="9.140625" style="52"/>
    <col min="8061" max="8061" width="1.42578125" style="52" customWidth="1"/>
    <col min="8062" max="8062" width="59.5703125" style="52" customWidth="1"/>
    <col min="8063" max="8063" width="9.140625" style="52" customWidth="1"/>
    <col min="8064" max="8065" width="3.85546875" style="52" customWidth="1"/>
    <col min="8066" max="8066" width="10.5703125" style="52" customWidth="1"/>
    <col min="8067" max="8067" width="3.85546875" style="52" customWidth="1"/>
    <col min="8068" max="8070" width="14.42578125" style="52" customWidth="1"/>
    <col min="8071" max="8071" width="4.140625" style="52" customWidth="1"/>
    <col min="8072" max="8072" width="15" style="52" customWidth="1"/>
    <col min="8073" max="8074" width="9.140625" style="52" customWidth="1"/>
    <col min="8075" max="8075" width="11.5703125" style="52" customWidth="1"/>
    <col min="8076" max="8076" width="18.140625" style="52" customWidth="1"/>
    <col min="8077" max="8077" width="13.140625" style="52" customWidth="1"/>
    <col min="8078" max="8078" width="12.28515625" style="52" customWidth="1"/>
    <col min="8079" max="8316" width="9.140625" style="52"/>
    <col min="8317" max="8317" width="1.42578125" style="52" customWidth="1"/>
    <col min="8318" max="8318" width="59.5703125" style="52" customWidth="1"/>
    <col min="8319" max="8319" width="9.140625" style="52" customWidth="1"/>
    <col min="8320" max="8321" width="3.85546875" style="52" customWidth="1"/>
    <col min="8322" max="8322" width="10.5703125" style="52" customWidth="1"/>
    <col min="8323" max="8323" width="3.85546875" style="52" customWidth="1"/>
    <col min="8324" max="8326" width="14.42578125" style="52" customWidth="1"/>
    <col min="8327" max="8327" width="4.140625" style="52" customWidth="1"/>
    <col min="8328" max="8328" width="15" style="52" customWidth="1"/>
    <col min="8329" max="8330" width="9.140625" style="52" customWidth="1"/>
    <col min="8331" max="8331" width="11.5703125" style="52" customWidth="1"/>
    <col min="8332" max="8332" width="18.140625" style="52" customWidth="1"/>
    <col min="8333" max="8333" width="13.140625" style="52" customWidth="1"/>
    <col min="8334" max="8334" width="12.28515625" style="52" customWidth="1"/>
    <col min="8335" max="8572" width="9.140625" style="52"/>
    <col min="8573" max="8573" width="1.42578125" style="52" customWidth="1"/>
    <col min="8574" max="8574" width="59.5703125" style="52" customWidth="1"/>
    <col min="8575" max="8575" width="9.140625" style="52" customWidth="1"/>
    <col min="8576" max="8577" width="3.85546875" style="52" customWidth="1"/>
    <col min="8578" max="8578" width="10.5703125" style="52" customWidth="1"/>
    <col min="8579" max="8579" width="3.85546875" style="52" customWidth="1"/>
    <col min="8580" max="8582" width="14.42578125" style="52" customWidth="1"/>
    <col min="8583" max="8583" width="4.140625" style="52" customWidth="1"/>
    <col min="8584" max="8584" width="15" style="52" customWidth="1"/>
    <col min="8585" max="8586" width="9.140625" style="52" customWidth="1"/>
    <col min="8587" max="8587" width="11.5703125" style="52" customWidth="1"/>
    <col min="8588" max="8588" width="18.140625" style="52" customWidth="1"/>
    <col min="8589" max="8589" width="13.140625" style="52" customWidth="1"/>
    <col min="8590" max="8590" width="12.28515625" style="52" customWidth="1"/>
    <col min="8591" max="8828" width="9.140625" style="52"/>
    <col min="8829" max="8829" width="1.42578125" style="52" customWidth="1"/>
    <col min="8830" max="8830" width="59.5703125" style="52" customWidth="1"/>
    <col min="8831" max="8831" width="9.140625" style="52" customWidth="1"/>
    <col min="8832" max="8833" width="3.85546875" style="52" customWidth="1"/>
    <col min="8834" max="8834" width="10.5703125" style="52" customWidth="1"/>
    <col min="8835" max="8835" width="3.85546875" style="52" customWidth="1"/>
    <col min="8836" max="8838" width="14.42578125" style="52" customWidth="1"/>
    <col min="8839" max="8839" width="4.140625" style="52" customWidth="1"/>
    <col min="8840" max="8840" width="15" style="52" customWidth="1"/>
    <col min="8841" max="8842" width="9.140625" style="52" customWidth="1"/>
    <col min="8843" max="8843" width="11.5703125" style="52" customWidth="1"/>
    <col min="8844" max="8844" width="18.140625" style="52" customWidth="1"/>
    <col min="8845" max="8845" width="13.140625" style="52" customWidth="1"/>
    <col min="8846" max="8846" width="12.28515625" style="52" customWidth="1"/>
    <col min="8847" max="9084" width="9.140625" style="52"/>
    <col min="9085" max="9085" width="1.42578125" style="52" customWidth="1"/>
    <col min="9086" max="9086" width="59.5703125" style="52" customWidth="1"/>
    <col min="9087" max="9087" width="9.140625" style="52" customWidth="1"/>
    <col min="9088" max="9089" width="3.85546875" style="52" customWidth="1"/>
    <col min="9090" max="9090" width="10.5703125" style="52" customWidth="1"/>
    <col min="9091" max="9091" width="3.85546875" style="52" customWidth="1"/>
    <col min="9092" max="9094" width="14.42578125" style="52" customWidth="1"/>
    <col min="9095" max="9095" width="4.140625" style="52" customWidth="1"/>
    <col min="9096" max="9096" width="15" style="52" customWidth="1"/>
    <col min="9097" max="9098" width="9.140625" style="52" customWidth="1"/>
    <col min="9099" max="9099" width="11.5703125" style="52" customWidth="1"/>
    <col min="9100" max="9100" width="18.140625" style="52" customWidth="1"/>
    <col min="9101" max="9101" width="13.140625" style="52" customWidth="1"/>
    <col min="9102" max="9102" width="12.28515625" style="52" customWidth="1"/>
    <col min="9103" max="9340" width="9.140625" style="52"/>
    <col min="9341" max="9341" width="1.42578125" style="52" customWidth="1"/>
    <col min="9342" max="9342" width="59.5703125" style="52" customWidth="1"/>
    <col min="9343" max="9343" width="9.140625" style="52" customWidth="1"/>
    <col min="9344" max="9345" width="3.85546875" style="52" customWidth="1"/>
    <col min="9346" max="9346" width="10.5703125" style="52" customWidth="1"/>
    <col min="9347" max="9347" width="3.85546875" style="52" customWidth="1"/>
    <col min="9348" max="9350" width="14.42578125" style="52" customWidth="1"/>
    <col min="9351" max="9351" width="4.140625" style="52" customWidth="1"/>
    <col min="9352" max="9352" width="15" style="52" customWidth="1"/>
    <col min="9353" max="9354" width="9.140625" style="52" customWidth="1"/>
    <col min="9355" max="9355" width="11.5703125" style="52" customWidth="1"/>
    <col min="9356" max="9356" width="18.140625" style="52" customWidth="1"/>
    <col min="9357" max="9357" width="13.140625" style="52" customWidth="1"/>
    <col min="9358" max="9358" width="12.28515625" style="52" customWidth="1"/>
    <col min="9359" max="9596" width="9.140625" style="52"/>
    <col min="9597" max="9597" width="1.42578125" style="52" customWidth="1"/>
    <col min="9598" max="9598" width="59.5703125" style="52" customWidth="1"/>
    <col min="9599" max="9599" width="9.140625" style="52" customWidth="1"/>
    <col min="9600" max="9601" width="3.85546875" style="52" customWidth="1"/>
    <col min="9602" max="9602" width="10.5703125" style="52" customWidth="1"/>
    <col min="9603" max="9603" width="3.85546875" style="52" customWidth="1"/>
    <col min="9604" max="9606" width="14.42578125" style="52" customWidth="1"/>
    <col min="9607" max="9607" width="4.140625" style="52" customWidth="1"/>
    <col min="9608" max="9608" width="15" style="52" customWidth="1"/>
    <col min="9609" max="9610" width="9.140625" style="52" customWidth="1"/>
    <col min="9611" max="9611" width="11.5703125" style="52" customWidth="1"/>
    <col min="9612" max="9612" width="18.140625" style="52" customWidth="1"/>
    <col min="9613" max="9613" width="13.140625" style="52" customWidth="1"/>
    <col min="9614" max="9614" width="12.28515625" style="52" customWidth="1"/>
    <col min="9615" max="9852" width="9.140625" style="52"/>
    <col min="9853" max="9853" width="1.42578125" style="52" customWidth="1"/>
    <col min="9854" max="9854" width="59.5703125" style="52" customWidth="1"/>
    <col min="9855" max="9855" width="9.140625" style="52" customWidth="1"/>
    <col min="9856" max="9857" width="3.85546875" style="52" customWidth="1"/>
    <col min="9858" max="9858" width="10.5703125" style="52" customWidth="1"/>
    <col min="9859" max="9859" width="3.85546875" style="52" customWidth="1"/>
    <col min="9860" max="9862" width="14.42578125" style="52" customWidth="1"/>
    <col min="9863" max="9863" width="4.140625" style="52" customWidth="1"/>
    <col min="9864" max="9864" width="15" style="52" customWidth="1"/>
    <col min="9865" max="9866" width="9.140625" style="52" customWidth="1"/>
    <col min="9867" max="9867" width="11.5703125" style="52" customWidth="1"/>
    <col min="9868" max="9868" width="18.140625" style="52" customWidth="1"/>
    <col min="9869" max="9869" width="13.140625" style="52" customWidth="1"/>
    <col min="9870" max="9870" width="12.28515625" style="52" customWidth="1"/>
    <col min="9871" max="10108" width="9.140625" style="52"/>
    <col min="10109" max="10109" width="1.42578125" style="52" customWidth="1"/>
    <col min="10110" max="10110" width="59.5703125" style="52" customWidth="1"/>
    <col min="10111" max="10111" width="9.140625" style="52" customWidth="1"/>
    <col min="10112" max="10113" width="3.85546875" style="52" customWidth="1"/>
    <col min="10114" max="10114" width="10.5703125" style="52" customWidth="1"/>
    <col min="10115" max="10115" width="3.85546875" style="52" customWidth="1"/>
    <col min="10116" max="10118" width="14.42578125" style="52" customWidth="1"/>
    <col min="10119" max="10119" width="4.140625" style="52" customWidth="1"/>
    <col min="10120" max="10120" width="15" style="52" customWidth="1"/>
    <col min="10121" max="10122" width="9.140625" style="52" customWidth="1"/>
    <col min="10123" max="10123" width="11.5703125" style="52" customWidth="1"/>
    <col min="10124" max="10124" width="18.140625" style="52" customWidth="1"/>
    <col min="10125" max="10125" width="13.140625" style="52" customWidth="1"/>
    <col min="10126" max="10126" width="12.28515625" style="52" customWidth="1"/>
    <col min="10127" max="10364" width="9.140625" style="52"/>
    <col min="10365" max="10365" width="1.42578125" style="52" customWidth="1"/>
    <col min="10366" max="10366" width="59.5703125" style="52" customWidth="1"/>
    <col min="10367" max="10367" width="9.140625" style="52" customWidth="1"/>
    <col min="10368" max="10369" width="3.85546875" style="52" customWidth="1"/>
    <col min="10370" max="10370" width="10.5703125" style="52" customWidth="1"/>
    <col min="10371" max="10371" width="3.85546875" style="52" customWidth="1"/>
    <col min="10372" max="10374" width="14.42578125" style="52" customWidth="1"/>
    <col min="10375" max="10375" width="4.140625" style="52" customWidth="1"/>
    <col min="10376" max="10376" width="15" style="52" customWidth="1"/>
    <col min="10377" max="10378" width="9.140625" style="52" customWidth="1"/>
    <col min="10379" max="10379" width="11.5703125" style="52" customWidth="1"/>
    <col min="10380" max="10380" width="18.140625" style="52" customWidth="1"/>
    <col min="10381" max="10381" width="13.140625" style="52" customWidth="1"/>
    <col min="10382" max="10382" width="12.28515625" style="52" customWidth="1"/>
    <col min="10383" max="10620" width="9.140625" style="52"/>
    <col min="10621" max="10621" width="1.42578125" style="52" customWidth="1"/>
    <col min="10622" max="10622" width="59.5703125" style="52" customWidth="1"/>
    <col min="10623" max="10623" width="9.140625" style="52" customWidth="1"/>
    <col min="10624" max="10625" width="3.85546875" style="52" customWidth="1"/>
    <col min="10626" max="10626" width="10.5703125" style="52" customWidth="1"/>
    <col min="10627" max="10627" width="3.85546875" style="52" customWidth="1"/>
    <col min="10628" max="10630" width="14.42578125" style="52" customWidth="1"/>
    <col min="10631" max="10631" width="4.140625" style="52" customWidth="1"/>
    <col min="10632" max="10632" width="15" style="52" customWidth="1"/>
    <col min="10633" max="10634" width="9.140625" style="52" customWidth="1"/>
    <col min="10635" max="10635" width="11.5703125" style="52" customWidth="1"/>
    <col min="10636" max="10636" width="18.140625" style="52" customWidth="1"/>
    <col min="10637" max="10637" width="13.140625" style="52" customWidth="1"/>
    <col min="10638" max="10638" width="12.28515625" style="52" customWidth="1"/>
    <col min="10639" max="10876" width="9.140625" style="52"/>
    <col min="10877" max="10877" width="1.42578125" style="52" customWidth="1"/>
    <col min="10878" max="10878" width="59.5703125" style="52" customWidth="1"/>
    <col min="10879" max="10879" width="9.140625" style="52" customWidth="1"/>
    <col min="10880" max="10881" width="3.85546875" style="52" customWidth="1"/>
    <col min="10882" max="10882" width="10.5703125" style="52" customWidth="1"/>
    <col min="10883" max="10883" width="3.85546875" style="52" customWidth="1"/>
    <col min="10884" max="10886" width="14.42578125" style="52" customWidth="1"/>
    <col min="10887" max="10887" width="4.140625" style="52" customWidth="1"/>
    <col min="10888" max="10888" width="15" style="52" customWidth="1"/>
    <col min="10889" max="10890" width="9.140625" style="52" customWidth="1"/>
    <col min="10891" max="10891" width="11.5703125" style="52" customWidth="1"/>
    <col min="10892" max="10892" width="18.140625" style="52" customWidth="1"/>
    <col min="10893" max="10893" width="13.140625" style="52" customWidth="1"/>
    <col min="10894" max="10894" width="12.28515625" style="52" customWidth="1"/>
    <col min="10895" max="11132" width="9.140625" style="52"/>
    <col min="11133" max="11133" width="1.42578125" style="52" customWidth="1"/>
    <col min="11134" max="11134" width="59.5703125" style="52" customWidth="1"/>
    <col min="11135" max="11135" width="9.140625" style="52" customWidth="1"/>
    <col min="11136" max="11137" width="3.85546875" style="52" customWidth="1"/>
    <col min="11138" max="11138" width="10.5703125" style="52" customWidth="1"/>
    <col min="11139" max="11139" width="3.85546875" style="52" customWidth="1"/>
    <col min="11140" max="11142" width="14.42578125" style="52" customWidth="1"/>
    <col min="11143" max="11143" width="4.140625" style="52" customWidth="1"/>
    <col min="11144" max="11144" width="15" style="52" customWidth="1"/>
    <col min="11145" max="11146" width="9.140625" style="52" customWidth="1"/>
    <col min="11147" max="11147" width="11.5703125" style="52" customWidth="1"/>
    <col min="11148" max="11148" width="18.140625" style="52" customWidth="1"/>
    <col min="11149" max="11149" width="13.140625" style="52" customWidth="1"/>
    <col min="11150" max="11150" width="12.28515625" style="52" customWidth="1"/>
    <col min="11151" max="11388" width="9.140625" style="52"/>
    <col min="11389" max="11389" width="1.42578125" style="52" customWidth="1"/>
    <col min="11390" max="11390" width="59.5703125" style="52" customWidth="1"/>
    <col min="11391" max="11391" width="9.140625" style="52" customWidth="1"/>
    <col min="11392" max="11393" width="3.85546875" style="52" customWidth="1"/>
    <col min="11394" max="11394" width="10.5703125" style="52" customWidth="1"/>
    <col min="11395" max="11395" width="3.85546875" style="52" customWidth="1"/>
    <col min="11396" max="11398" width="14.42578125" style="52" customWidth="1"/>
    <col min="11399" max="11399" width="4.140625" style="52" customWidth="1"/>
    <col min="11400" max="11400" width="15" style="52" customWidth="1"/>
    <col min="11401" max="11402" width="9.140625" style="52" customWidth="1"/>
    <col min="11403" max="11403" width="11.5703125" style="52" customWidth="1"/>
    <col min="11404" max="11404" width="18.140625" style="52" customWidth="1"/>
    <col min="11405" max="11405" width="13.140625" style="52" customWidth="1"/>
    <col min="11406" max="11406" width="12.28515625" style="52" customWidth="1"/>
    <col min="11407" max="11644" width="9.140625" style="52"/>
    <col min="11645" max="11645" width="1.42578125" style="52" customWidth="1"/>
    <col min="11646" max="11646" width="59.5703125" style="52" customWidth="1"/>
    <col min="11647" max="11647" width="9.140625" style="52" customWidth="1"/>
    <col min="11648" max="11649" width="3.85546875" style="52" customWidth="1"/>
    <col min="11650" max="11650" width="10.5703125" style="52" customWidth="1"/>
    <col min="11651" max="11651" width="3.85546875" style="52" customWidth="1"/>
    <col min="11652" max="11654" width="14.42578125" style="52" customWidth="1"/>
    <col min="11655" max="11655" width="4.140625" style="52" customWidth="1"/>
    <col min="11656" max="11656" width="15" style="52" customWidth="1"/>
    <col min="11657" max="11658" width="9.140625" style="52" customWidth="1"/>
    <col min="11659" max="11659" width="11.5703125" style="52" customWidth="1"/>
    <col min="11660" max="11660" width="18.140625" style="52" customWidth="1"/>
    <col min="11661" max="11661" width="13.140625" style="52" customWidth="1"/>
    <col min="11662" max="11662" width="12.28515625" style="52" customWidth="1"/>
    <col min="11663" max="11900" width="9.140625" style="52"/>
    <col min="11901" max="11901" width="1.42578125" style="52" customWidth="1"/>
    <col min="11902" max="11902" width="59.5703125" style="52" customWidth="1"/>
    <col min="11903" max="11903" width="9.140625" style="52" customWidth="1"/>
    <col min="11904" max="11905" width="3.85546875" style="52" customWidth="1"/>
    <col min="11906" max="11906" width="10.5703125" style="52" customWidth="1"/>
    <col min="11907" max="11907" width="3.85546875" style="52" customWidth="1"/>
    <col min="11908" max="11910" width="14.42578125" style="52" customWidth="1"/>
    <col min="11911" max="11911" width="4.140625" style="52" customWidth="1"/>
    <col min="11912" max="11912" width="15" style="52" customWidth="1"/>
    <col min="11913" max="11914" width="9.140625" style="52" customWidth="1"/>
    <col min="11915" max="11915" width="11.5703125" style="52" customWidth="1"/>
    <col min="11916" max="11916" width="18.140625" style="52" customWidth="1"/>
    <col min="11917" max="11917" width="13.140625" style="52" customWidth="1"/>
    <col min="11918" max="11918" width="12.28515625" style="52" customWidth="1"/>
    <col min="11919" max="12156" width="9.140625" style="52"/>
    <col min="12157" max="12157" width="1.42578125" style="52" customWidth="1"/>
    <col min="12158" max="12158" width="59.5703125" style="52" customWidth="1"/>
    <col min="12159" max="12159" width="9.140625" style="52" customWidth="1"/>
    <col min="12160" max="12161" width="3.85546875" style="52" customWidth="1"/>
    <col min="12162" max="12162" width="10.5703125" style="52" customWidth="1"/>
    <col min="12163" max="12163" width="3.85546875" style="52" customWidth="1"/>
    <col min="12164" max="12166" width="14.42578125" style="52" customWidth="1"/>
    <col min="12167" max="12167" width="4.140625" style="52" customWidth="1"/>
    <col min="12168" max="12168" width="15" style="52" customWidth="1"/>
    <col min="12169" max="12170" width="9.140625" style="52" customWidth="1"/>
    <col min="12171" max="12171" width="11.5703125" style="52" customWidth="1"/>
    <col min="12172" max="12172" width="18.140625" style="52" customWidth="1"/>
    <col min="12173" max="12173" width="13.140625" style="52" customWidth="1"/>
    <col min="12174" max="12174" width="12.28515625" style="52" customWidth="1"/>
    <col min="12175" max="12412" width="9.140625" style="52"/>
    <col min="12413" max="12413" width="1.42578125" style="52" customWidth="1"/>
    <col min="12414" max="12414" width="59.5703125" style="52" customWidth="1"/>
    <col min="12415" max="12415" width="9.140625" style="52" customWidth="1"/>
    <col min="12416" max="12417" width="3.85546875" style="52" customWidth="1"/>
    <col min="12418" max="12418" width="10.5703125" style="52" customWidth="1"/>
    <col min="12419" max="12419" width="3.85546875" style="52" customWidth="1"/>
    <col min="12420" max="12422" width="14.42578125" style="52" customWidth="1"/>
    <col min="12423" max="12423" width="4.140625" style="52" customWidth="1"/>
    <col min="12424" max="12424" width="15" style="52" customWidth="1"/>
    <col min="12425" max="12426" width="9.140625" style="52" customWidth="1"/>
    <col min="12427" max="12427" width="11.5703125" style="52" customWidth="1"/>
    <col min="12428" max="12428" width="18.140625" style="52" customWidth="1"/>
    <col min="12429" max="12429" width="13.140625" style="52" customWidth="1"/>
    <col min="12430" max="12430" width="12.28515625" style="52" customWidth="1"/>
    <col min="12431" max="12668" width="9.140625" style="52"/>
    <col min="12669" max="12669" width="1.42578125" style="52" customWidth="1"/>
    <col min="12670" max="12670" width="59.5703125" style="52" customWidth="1"/>
    <col min="12671" max="12671" width="9.140625" style="52" customWidth="1"/>
    <col min="12672" max="12673" width="3.85546875" style="52" customWidth="1"/>
    <col min="12674" max="12674" width="10.5703125" style="52" customWidth="1"/>
    <col min="12675" max="12675" width="3.85546875" style="52" customWidth="1"/>
    <col min="12676" max="12678" width="14.42578125" style="52" customWidth="1"/>
    <col min="12679" max="12679" width="4.140625" style="52" customWidth="1"/>
    <col min="12680" max="12680" width="15" style="52" customWidth="1"/>
    <col min="12681" max="12682" width="9.140625" style="52" customWidth="1"/>
    <col min="12683" max="12683" width="11.5703125" style="52" customWidth="1"/>
    <col min="12684" max="12684" width="18.140625" style="52" customWidth="1"/>
    <col min="12685" max="12685" width="13.140625" style="52" customWidth="1"/>
    <col min="12686" max="12686" width="12.28515625" style="52" customWidth="1"/>
    <col min="12687" max="12924" width="9.140625" style="52"/>
    <col min="12925" max="12925" width="1.42578125" style="52" customWidth="1"/>
    <col min="12926" max="12926" width="59.5703125" style="52" customWidth="1"/>
    <col min="12927" max="12927" width="9.140625" style="52" customWidth="1"/>
    <col min="12928" max="12929" width="3.85546875" style="52" customWidth="1"/>
    <col min="12930" max="12930" width="10.5703125" style="52" customWidth="1"/>
    <col min="12931" max="12931" width="3.85546875" style="52" customWidth="1"/>
    <col min="12932" max="12934" width="14.42578125" style="52" customWidth="1"/>
    <col min="12935" max="12935" width="4.140625" style="52" customWidth="1"/>
    <col min="12936" max="12936" width="15" style="52" customWidth="1"/>
    <col min="12937" max="12938" width="9.140625" style="52" customWidth="1"/>
    <col min="12939" max="12939" width="11.5703125" style="52" customWidth="1"/>
    <col min="12940" max="12940" width="18.140625" style="52" customWidth="1"/>
    <col min="12941" max="12941" width="13.140625" style="52" customWidth="1"/>
    <col min="12942" max="12942" width="12.28515625" style="52" customWidth="1"/>
    <col min="12943" max="13180" width="9.140625" style="52"/>
    <col min="13181" max="13181" width="1.42578125" style="52" customWidth="1"/>
    <col min="13182" max="13182" width="59.5703125" style="52" customWidth="1"/>
    <col min="13183" max="13183" width="9.140625" style="52" customWidth="1"/>
    <col min="13184" max="13185" width="3.85546875" style="52" customWidth="1"/>
    <col min="13186" max="13186" width="10.5703125" style="52" customWidth="1"/>
    <col min="13187" max="13187" width="3.85546875" style="52" customWidth="1"/>
    <col min="13188" max="13190" width="14.42578125" style="52" customWidth="1"/>
    <col min="13191" max="13191" width="4.140625" style="52" customWidth="1"/>
    <col min="13192" max="13192" width="15" style="52" customWidth="1"/>
    <col min="13193" max="13194" width="9.140625" style="52" customWidth="1"/>
    <col min="13195" max="13195" width="11.5703125" style="52" customWidth="1"/>
    <col min="13196" max="13196" width="18.140625" style="52" customWidth="1"/>
    <col min="13197" max="13197" width="13.140625" style="52" customWidth="1"/>
    <col min="13198" max="13198" width="12.28515625" style="52" customWidth="1"/>
    <col min="13199" max="13436" width="9.140625" style="52"/>
    <col min="13437" max="13437" width="1.42578125" style="52" customWidth="1"/>
    <col min="13438" max="13438" width="59.5703125" style="52" customWidth="1"/>
    <col min="13439" max="13439" width="9.140625" style="52" customWidth="1"/>
    <col min="13440" max="13441" width="3.85546875" style="52" customWidth="1"/>
    <col min="13442" max="13442" width="10.5703125" style="52" customWidth="1"/>
    <col min="13443" max="13443" width="3.85546875" style="52" customWidth="1"/>
    <col min="13444" max="13446" width="14.42578125" style="52" customWidth="1"/>
    <col min="13447" max="13447" width="4.140625" style="52" customWidth="1"/>
    <col min="13448" max="13448" width="15" style="52" customWidth="1"/>
    <col min="13449" max="13450" width="9.140625" style="52" customWidth="1"/>
    <col min="13451" max="13451" width="11.5703125" style="52" customWidth="1"/>
    <col min="13452" max="13452" width="18.140625" style="52" customWidth="1"/>
    <col min="13453" max="13453" width="13.140625" style="52" customWidth="1"/>
    <col min="13454" max="13454" width="12.28515625" style="52" customWidth="1"/>
    <col min="13455" max="13692" width="9.140625" style="52"/>
    <col min="13693" max="13693" width="1.42578125" style="52" customWidth="1"/>
    <col min="13694" max="13694" width="59.5703125" style="52" customWidth="1"/>
    <col min="13695" max="13695" width="9.140625" style="52" customWidth="1"/>
    <col min="13696" max="13697" width="3.85546875" style="52" customWidth="1"/>
    <col min="13698" max="13698" width="10.5703125" style="52" customWidth="1"/>
    <col min="13699" max="13699" width="3.85546875" style="52" customWidth="1"/>
    <col min="13700" max="13702" width="14.42578125" style="52" customWidth="1"/>
    <col min="13703" max="13703" width="4.140625" style="52" customWidth="1"/>
    <col min="13704" max="13704" width="15" style="52" customWidth="1"/>
    <col min="13705" max="13706" width="9.140625" style="52" customWidth="1"/>
    <col min="13707" max="13707" width="11.5703125" style="52" customWidth="1"/>
    <col min="13708" max="13708" width="18.140625" style="52" customWidth="1"/>
    <col min="13709" max="13709" width="13.140625" style="52" customWidth="1"/>
    <col min="13710" max="13710" width="12.28515625" style="52" customWidth="1"/>
    <col min="13711" max="13948" width="9.140625" style="52"/>
    <col min="13949" max="13949" width="1.42578125" style="52" customWidth="1"/>
    <col min="13950" max="13950" width="59.5703125" style="52" customWidth="1"/>
    <col min="13951" max="13951" width="9.140625" style="52" customWidth="1"/>
    <col min="13952" max="13953" width="3.85546875" style="52" customWidth="1"/>
    <col min="13954" max="13954" width="10.5703125" style="52" customWidth="1"/>
    <col min="13955" max="13955" width="3.85546875" style="52" customWidth="1"/>
    <col min="13956" max="13958" width="14.42578125" style="52" customWidth="1"/>
    <col min="13959" max="13959" width="4.140625" style="52" customWidth="1"/>
    <col min="13960" max="13960" width="15" style="52" customWidth="1"/>
    <col min="13961" max="13962" width="9.140625" style="52" customWidth="1"/>
    <col min="13963" max="13963" width="11.5703125" style="52" customWidth="1"/>
    <col min="13964" max="13964" width="18.140625" style="52" customWidth="1"/>
    <col min="13965" max="13965" width="13.140625" style="52" customWidth="1"/>
    <col min="13966" max="13966" width="12.28515625" style="52" customWidth="1"/>
    <col min="13967" max="14204" width="9.140625" style="52"/>
    <col min="14205" max="14205" width="1.42578125" style="52" customWidth="1"/>
    <col min="14206" max="14206" width="59.5703125" style="52" customWidth="1"/>
    <col min="14207" max="14207" width="9.140625" style="52" customWidth="1"/>
    <col min="14208" max="14209" width="3.85546875" style="52" customWidth="1"/>
    <col min="14210" max="14210" width="10.5703125" style="52" customWidth="1"/>
    <col min="14211" max="14211" width="3.85546875" style="52" customWidth="1"/>
    <col min="14212" max="14214" width="14.42578125" style="52" customWidth="1"/>
    <col min="14215" max="14215" width="4.140625" style="52" customWidth="1"/>
    <col min="14216" max="14216" width="15" style="52" customWidth="1"/>
    <col min="14217" max="14218" width="9.140625" style="52" customWidth="1"/>
    <col min="14219" max="14219" width="11.5703125" style="52" customWidth="1"/>
    <col min="14220" max="14220" width="18.140625" style="52" customWidth="1"/>
    <col min="14221" max="14221" width="13.140625" style="52" customWidth="1"/>
    <col min="14222" max="14222" width="12.28515625" style="52" customWidth="1"/>
    <col min="14223" max="14460" width="9.140625" style="52"/>
    <col min="14461" max="14461" width="1.42578125" style="52" customWidth="1"/>
    <col min="14462" max="14462" width="59.5703125" style="52" customWidth="1"/>
    <col min="14463" max="14463" width="9.140625" style="52" customWidth="1"/>
    <col min="14464" max="14465" width="3.85546875" style="52" customWidth="1"/>
    <col min="14466" max="14466" width="10.5703125" style="52" customWidth="1"/>
    <col min="14467" max="14467" width="3.85546875" style="52" customWidth="1"/>
    <col min="14468" max="14470" width="14.42578125" style="52" customWidth="1"/>
    <col min="14471" max="14471" width="4.140625" style="52" customWidth="1"/>
    <col min="14472" max="14472" width="15" style="52" customWidth="1"/>
    <col min="14473" max="14474" width="9.140625" style="52" customWidth="1"/>
    <col min="14475" max="14475" width="11.5703125" style="52" customWidth="1"/>
    <col min="14476" max="14476" width="18.140625" style="52" customWidth="1"/>
    <col min="14477" max="14477" width="13.140625" style="52" customWidth="1"/>
    <col min="14478" max="14478" width="12.28515625" style="52" customWidth="1"/>
    <col min="14479" max="14716" width="9.140625" style="52"/>
    <col min="14717" max="14717" width="1.42578125" style="52" customWidth="1"/>
    <col min="14718" max="14718" width="59.5703125" style="52" customWidth="1"/>
    <col min="14719" max="14719" width="9.140625" style="52" customWidth="1"/>
    <col min="14720" max="14721" width="3.85546875" style="52" customWidth="1"/>
    <col min="14722" max="14722" width="10.5703125" style="52" customWidth="1"/>
    <col min="14723" max="14723" width="3.85546875" style="52" customWidth="1"/>
    <col min="14724" max="14726" width="14.42578125" style="52" customWidth="1"/>
    <col min="14727" max="14727" width="4.140625" style="52" customWidth="1"/>
    <col min="14728" max="14728" width="15" style="52" customWidth="1"/>
    <col min="14729" max="14730" width="9.140625" style="52" customWidth="1"/>
    <col min="14731" max="14731" width="11.5703125" style="52" customWidth="1"/>
    <col min="14732" max="14732" width="18.140625" style="52" customWidth="1"/>
    <col min="14733" max="14733" width="13.140625" style="52" customWidth="1"/>
    <col min="14734" max="14734" width="12.28515625" style="52" customWidth="1"/>
    <col min="14735" max="14972" width="9.140625" style="52"/>
    <col min="14973" max="14973" width="1.42578125" style="52" customWidth="1"/>
    <col min="14974" max="14974" width="59.5703125" style="52" customWidth="1"/>
    <col min="14975" max="14975" width="9.140625" style="52" customWidth="1"/>
    <col min="14976" max="14977" width="3.85546875" style="52" customWidth="1"/>
    <col min="14978" max="14978" width="10.5703125" style="52" customWidth="1"/>
    <col min="14979" max="14979" width="3.85546875" style="52" customWidth="1"/>
    <col min="14980" max="14982" width="14.42578125" style="52" customWidth="1"/>
    <col min="14983" max="14983" width="4.140625" style="52" customWidth="1"/>
    <col min="14984" max="14984" width="15" style="52" customWidth="1"/>
    <col min="14985" max="14986" width="9.140625" style="52" customWidth="1"/>
    <col min="14987" max="14987" width="11.5703125" style="52" customWidth="1"/>
    <col min="14988" max="14988" width="18.140625" style="52" customWidth="1"/>
    <col min="14989" max="14989" width="13.140625" style="52" customWidth="1"/>
    <col min="14990" max="14990" width="12.28515625" style="52" customWidth="1"/>
    <col min="14991" max="15228" width="9.140625" style="52"/>
    <col min="15229" max="15229" width="1.42578125" style="52" customWidth="1"/>
    <col min="15230" max="15230" width="59.5703125" style="52" customWidth="1"/>
    <col min="15231" max="15231" width="9.140625" style="52" customWidth="1"/>
    <col min="15232" max="15233" width="3.85546875" style="52" customWidth="1"/>
    <col min="15234" max="15234" width="10.5703125" style="52" customWidth="1"/>
    <col min="15235" max="15235" width="3.85546875" style="52" customWidth="1"/>
    <col min="15236" max="15238" width="14.42578125" style="52" customWidth="1"/>
    <col min="15239" max="15239" width="4.140625" style="52" customWidth="1"/>
    <col min="15240" max="15240" width="15" style="52" customWidth="1"/>
    <col min="15241" max="15242" width="9.140625" style="52" customWidth="1"/>
    <col min="15243" max="15243" width="11.5703125" style="52" customWidth="1"/>
    <col min="15244" max="15244" width="18.140625" style="52" customWidth="1"/>
    <col min="15245" max="15245" width="13.140625" style="52" customWidth="1"/>
    <col min="15246" max="15246" width="12.28515625" style="52" customWidth="1"/>
    <col min="15247" max="15484" width="9.140625" style="52"/>
    <col min="15485" max="15485" width="1.42578125" style="52" customWidth="1"/>
    <col min="15486" max="15486" width="59.5703125" style="52" customWidth="1"/>
    <col min="15487" max="15487" width="9.140625" style="52" customWidth="1"/>
    <col min="15488" max="15489" width="3.85546875" style="52" customWidth="1"/>
    <col min="15490" max="15490" width="10.5703125" style="52" customWidth="1"/>
    <col min="15491" max="15491" width="3.85546875" style="52" customWidth="1"/>
    <col min="15492" max="15494" width="14.42578125" style="52" customWidth="1"/>
    <col min="15495" max="15495" width="4.140625" style="52" customWidth="1"/>
    <col min="15496" max="15496" width="15" style="52" customWidth="1"/>
    <col min="15497" max="15498" width="9.140625" style="52" customWidth="1"/>
    <col min="15499" max="15499" width="11.5703125" style="52" customWidth="1"/>
    <col min="15500" max="15500" width="18.140625" style="52" customWidth="1"/>
    <col min="15501" max="15501" width="13.140625" style="52" customWidth="1"/>
    <col min="15502" max="15502" width="12.28515625" style="52" customWidth="1"/>
    <col min="15503" max="15740" width="9.140625" style="52"/>
    <col min="15741" max="15741" width="1.42578125" style="52" customWidth="1"/>
    <col min="15742" max="15742" width="59.5703125" style="52" customWidth="1"/>
    <col min="15743" max="15743" width="9.140625" style="52" customWidth="1"/>
    <col min="15744" max="15745" width="3.85546875" style="52" customWidth="1"/>
    <col min="15746" max="15746" width="10.5703125" style="52" customWidth="1"/>
    <col min="15747" max="15747" width="3.85546875" style="52" customWidth="1"/>
    <col min="15748" max="15750" width="14.42578125" style="52" customWidth="1"/>
    <col min="15751" max="15751" width="4.140625" style="52" customWidth="1"/>
    <col min="15752" max="15752" width="15" style="52" customWidth="1"/>
    <col min="15753" max="15754" width="9.140625" style="52" customWidth="1"/>
    <col min="15755" max="15755" width="11.5703125" style="52" customWidth="1"/>
    <col min="15756" max="15756" width="18.140625" style="52" customWidth="1"/>
    <col min="15757" max="15757" width="13.140625" style="52" customWidth="1"/>
    <col min="15758" max="15758" width="12.28515625" style="52" customWidth="1"/>
    <col min="15759" max="15996" width="9.140625" style="52"/>
    <col min="15997" max="15997" width="1.42578125" style="52" customWidth="1"/>
    <col min="15998" max="15998" width="59.5703125" style="52" customWidth="1"/>
    <col min="15999" max="15999" width="9.140625" style="52" customWidth="1"/>
    <col min="16000" max="16001" width="3.85546875" style="52" customWidth="1"/>
    <col min="16002" max="16002" width="10.5703125" style="52" customWidth="1"/>
    <col min="16003" max="16003" width="3.85546875" style="52" customWidth="1"/>
    <col min="16004" max="16006" width="14.42578125" style="52" customWidth="1"/>
    <col min="16007" max="16007" width="4.140625" style="52" customWidth="1"/>
    <col min="16008" max="16008" width="15" style="52" customWidth="1"/>
    <col min="16009" max="16010" width="9.140625" style="52" customWidth="1"/>
    <col min="16011" max="16011" width="11.5703125" style="52" customWidth="1"/>
    <col min="16012" max="16012" width="18.140625" style="52" customWidth="1"/>
    <col min="16013" max="16013" width="13.140625" style="52" customWidth="1"/>
    <col min="16014" max="16014" width="12.28515625" style="52" customWidth="1"/>
    <col min="16015" max="16384" width="9.140625" style="52"/>
  </cols>
  <sheetData>
    <row r="1" spans="1:10" ht="32.25" customHeight="1" x14ac:dyDescent="0.25">
      <c r="A1" s="151" t="s">
        <v>397</v>
      </c>
      <c r="B1" s="151"/>
      <c r="C1" s="151"/>
      <c r="D1" s="151"/>
      <c r="E1" s="151"/>
      <c r="F1" s="151"/>
      <c r="G1" s="151"/>
      <c r="H1" s="151"/>
      <c r="I1" s="151"/>
      <c r="J1" s="151"/>
    </row>
    <row r="2" spans="1:10" s="60" customFormat="1" ht="19.5" customHeight="1" x14ac:dyDescent="0.25">
      <c r="A2" s="54"/>
      <c r="B2" s="55"/>
      <c r="C2" s="55"/>
      <c r="D2" s="55"/>
      <c r="E2" s="56"/>
      <c r="F2" s="56"/>
      <c r="G2" s="56"/>
      <c r="H2" s="54"/>
      <c r="I2" s="56"/>
      <c r="J2" s="57" t="s">
        <v>118</v>
      </c>
    </row>
    <row r="3" spans="1:10" ht="35.25" customHeight="1" x14ac:dyDescent="0.25">
      <c r="A3" s="61" t="s">
        <v>119</v>
      </c>
      <c r="B3" s="62"/>
      <c r="C3" s="62"/>
      <c r="D3" s="62"/>
      <c r="E3" s="62" t="s">
        <v>120</v>
      </c>
      <c r="F3" s="63" t="s">
        <v>121</v>
      </c>
      <c r="G3" s="63" t="s">
        <v>122</v>
      </c>
      <c r="H3" s="64" t="s">
        <v>123</v>
      </c>
      <c r="I3" s="63" t="s">
        <v>124</v>
      </c>
      <c r="J3" s="62" t="s">
        <v>394</v>
      </c>
    </row>
    <row r="4" spans="1:10" s="76" customFormat="1" ht="28.5" x14ac:dyDescent="0.25">
      <c r="A4" s="65" t="s">
        <v>259</v>
      </c>
      <c r="B4" s="66"/>
      <c r="C4" s="66"/>
      <c r="D4" s="66"/>
      <c r="E4" s="71">
        <v>854</v>
      </c>
      <c r="F4" s="71"/>
      <c r="G4" s="71"/>
      <c r="H4" s="118" t="s">
        <v>126</v>
      </c>
      <c r="I4" s="71"/>
      <c r="J4" s="72">
        <f t="shared" ref="J4:J6" si="0">J5</f>
        <v>387800</v>
      </c>
    </row>
    <row r="5" spans="1:10" x14ac:dyDescent="0.25">
      <c r="A5" s="87" t="s">
        <v>127</v>
      </c>
      <c r="B5" s="70"/>
      <c r="C5" s="70"/>
      <c r="D5" s="70"/>
      <c r="E5" s="123">
        <v>854</v>
      </c>
      <c r="F5" s="71" t="s">
        <v>128</v>
      </c>
      <c r="G5" s="71"/>
      <c r="H5" s="119" t="s">
        <v>126</v>
      </c>
      <c r="I5" s="71"/>
      <c r="J5" s="72">
        <f t="shared" si="0"/>
        <v>387800</v>
      </c>
    </row>
    <row r="6" spans="1:10" ht="57" x14ac:dyDescent="0.25">
      <c r="A6" s="68" t="s">
        <v>26</v>
      </c>
      <c r="B6" s="74"/>
      <c r="C6" s="74"/>
      <c r="D6" s="74"/>
      <c r="E6" s="18">
        <v>854</v>
      </c>
      <c r="F6" s="75" t="s">
        <v>128</v>
      </c>
      <c r="G6" s="75" t="s">
        <v>161</v>
      </c>
      <c r="H6" s="119" t="s">
        <v>126</v>
      </c>
      <c r="I6" s="75"/>
      <c r="J6" s="10">
        <f t="shared" si="0"/>
        <v>387800</v>
      </c>
    </row>
    <row r="7" spans="1:10" ht="30" x14ac:dyDescent="0.25">
      <c r="A7" s="77" t="s">
        <v>136</v>
      </c>
      <c r="B7" s="1"/>
      <c r="C7" s="1"/>
      <c r="D7" s="1"/>
      <c r="E7" s="18">
        <v>854</v>
      </c>
      <c r="F7" s="67" t="s">
        <v>132</v>
      </c>
      <c r="G7" s="67" t="s">
        <v>161</v>
      </c>
      <c r="H7" s="119" t="s">
        <v>260</v>
      </c>
      <c r="I7" s="67"/>
      <c r="J7" s="11">
        <f t="shared" ref="J7" si="1">J8+J10</f>
        <v>387800</v>
      </c>
    </row>
    <row r="8" spans="1:10" ht="75" x14ac:dyDescent="0.25">
      <c r="A8" s="77" t="s">
        <v>131</v>
      </c>
      <c r="B8" s="1"/>
      <c r="C8" s="1"/>
      <c r="D8" s="1"/>
      <c r="E8" s="18">
        <v>854</v>
      </c>
      <c r="F8" s="67" t="s">
        <v>128</v>
      </c>
      <c r="G8" s="67" t="s">
        <v>161</v>
      </c>
      <c r="H8" s="119" t="s">
        <v>260</v>
      </c>
      <c r="I8" s="67" t="s">
        <v>133</v>
      </c>
      <c r="J8" s="11">
        <f t="shared" ref="J8" si="2">J9</f>
        <v>331400</v>
      </c>
    </row>
    <row r="9" spans="1:10" ht="30" x14ac:dyDescent="0.25">
      <c r="A9" s="77" t="s">
        <v>134</v>
      </c>
      <c r="B9" s="1"/>
      <c r="C9" s="1"/>
      <c r="D9" s="1"/>
      <c r="E9" s="18">
        <v>854</v>
      </c>
      <c r="F9" s="67" t="s">
        <v>128</v>
      </c>
      <c r="G9" s="67" t="s">
        <v>161</v>
      </c>
      <c r="H9" s="119" t="s">
        <v>260</v>
      </c>
      <c r="I9" s="67" t="s">
        <v>135</v>
      </c>
      <c r="J9" s="11">
        <v>331400</v>
      </c>
    </row>
    <row r="10" spans="1:10" ht="30" x14ac:dyDescent="0.25">
      <c r="A10" s="77" t="s">
        <v>137</v>
      </c>
      <c r="B10" s="1"/>
      <c r="C10" s="1"/>
      <c r="D10" s="1"/>
      <c r="E10" s="18">
        <v>854</v>
      </c>
      <c r="F10" s="67" t="s">
        <v>128</v>
      </c>
      <c r="G10" s="67" t="s">
        <v>161</v>
      </c>
      <c r="H10" s="119" t="s">
        <v>260</v>
      </c>
      <c r="I10" s="67" t="s">
        <v>138</v>
      </c>
      <c r="J10" s="11">
        <f t="shared" ref="J10" si="3">J11</f>
        <v>56400</v>
      </c>
    </row>
    <row r="11" spans="1:10" ht="45" x14ac:dyDescent="0.25">
      <c r="A11" s="77" t="s">
        <v>139</v>
      </c>
      <c r="B11" s="1"/>
      <c r="C11" s="1"/>
      <c r="D11" s="1"/>
      <c r="E11" s="18">
        <v>854</v>
      </c>
      <c r="F11" s="67" t="s">
        <v>128</v>
      </c>
      <c r="G11" s="67" t="s">
        <v>161</v>
      </c>
      <c r="H11" s="119" t="s">
        <v>260</v>
      </c>
      <c r="I11" s="67" t="s">
        <v>140</v>
      </c>
      <c r="J11" s="11">
        <v>56400</v>
      </c>
    </row>
    <row r="12" spans="1:10" x14ac:dyDescent="0.25">
      <c r="A12" s="52"/>
      <c r="E12" s="52"/>
      <c r="F12" s="52"/>
      <c r="G12" s="52"/>
      <c r="I12" s="52"/>
    </row>
    <row r="13" spans="1:10" s="76" customFormat="1" ht="30" customHeight="1" x14ac:dyDescent="0.25">
      <c r="A13" s="76" t="s">
        <v>273</v>
      </c>
      <c r="H13" s="151" t="s">
        <v>274</v>
      </c>
      <c r="I13" s="151"/>
      <c r="J13" s="151"/>
    </row>
    <row r="14" spans="1:10" x14ac:dyDescent="0.25">
      <c r="A14" s="52"/>
      <c r="E14" s="52"/>
      <c r="F14" s="52"/>
      <c r="G14" s="52"/>
      <c r="I14" s="52"/>
    </row>
    <row r="15" spans="1:10" x14ac:dyDescent="0.25">
      <c r="A15" s="52"/>
      <c r="E15" s="52"/>
      <c r="F15" s="52"/>
      <c r="G15" s="52"/>
      <c r="I15" s="52"/>
    </row>
    <row r="16" spans="1:10" x14ac:dyDescent="0.25">
      <c r="A16" s="52"/>
      <c r="E16" s="52"/>
      <c r="F16" s="52"/>
      <c r="G16" s="52"/>
      <c r="I16" s="52"/>
    </row>
    <row r="17" spans="1:9" x14ac:dyDescent="0.25">
      <c r="A17" s="52"/>
      <c r="E17" s="52"/>
      <c r="F17" s="52"/>
      <c r="G17" s="52"/>
      <c r="I17" s="52"/>
    </row>
    <row r="18" spans="1:9" x14ac:dyDescent="0.25">
      <c r="A18" s="52"/>
      <c r="E18" s="52"/>
      <c r="F18" s="52"/>
      <c r="G18" s="52"/>
      <c r="I18" s="52"/>
    </row>
    <row r="19" spans="1:9" x14ac:dyDescent="0.25">
      <c r="A19" s="52"/>
      <c r="E19" s="52"/>
      <c r="F19" s="52"/>
      <c r="G19" s="52"/>
      <c r="I19" s="52"/>
    </row>
    <row r="20" spans="1:9" x14ac:dyDescent="0.25">
      <c r="A20" s="52"/>
      <c r="E20" s="52"/>
      <c r="F20" s="52"/>
      <c r="G20" s="52"/>
      <c r="I20" s="52"/>
    </row>
    <row r="21" spans="1:9" x14ac:dyDescent="0.25">
      <c r="A21" s="52"/>
      <c r="E21" s="52"/>
      <c r="F21" s="52"/>
      <c r="G21" s="52"/>
      <c r="I21" s="52"/>
    </row>
    <row r="22" spans="1:9" x14ac:dyDescent="0.25">
      <c r="A22" s="52"/>
      <c r="E22" s="52"/>
      <c r="F22" s="52"/>
      <c r="G22" s="52"/>
      <c r="I22" s="52"/>
    </row>
    <row r="23" spans="1:9" x14ac:dyDescent="0.25">
      <c r="A23" s="52"/>
      <c r="E23" s="52"/>
      <c r="F23" s="52"/>
      <c r="G23" s="52"/>
      <c r="I23" s="52"/>
    </row>
    <row r="24" spans="1:9" x14ac:dyDescent="0.25">
      <c r="A24" s="52"/>
      <c r="E24" s="52"/>
      <c r="F24" s="52"/>
      <c r="G24" s="52"/>
      <c r="I24" s="52"/>
    </row>
    <row r="25" spans="1:9" x14ac:dyDescent="0.25">
      <c r="A25" s="52"/>
      <c r="E25" s="52"/>
      <c r="F25" s="52"/>
      <c r="G25" s="52"/>
      <c r="I25" s="52"/>
    </row>
    <row r="26" spans="1:9" x14ac:dyDescent="0.25">
      <c r="A26" s="52"/>
      <c r="E26" s="52"/>
      <c r="F26" s="52"/>
      <c r="G26" s="52"/>
      <c r="I26" s="52"/>
    </row>
    <row r="27" spans="1:9" x14ac:dyDescent="0.25">
      <c r="A27" s="52"/>
      <c r="E27" s="52"/>
      <c r="F27" s="52"/>
      <c r="G27" s="52"/>
      <c r="I27" s="52"/>
    </row>
    <row r="28" spans="1:9" x14ac:dyDescent="0.25">
      <c r="A28" s="52"/>
      <c r="E28" s="52"/>
      <c r="F28" s="52"/>
      <c r="G28" s="52"/>
      <c r="I28" s="52"/>
    </row>
    <row r="29" spans="1:9" x14ac:dyDescent="0.25">
      <c r="A29" s="52"/>
      <c r="E29" s="52"/>
      <c r="F29" s="52"/>
      <c r="G29" s="52"/>
      <c r="I29" s="52"/>
    </row>
    <row r="30" spans="1:9" x14ac:dyDescent="0.25">
      <c r="A30" s="52"/>
      <c r="E30" s="52"/>
      <c r="F30" s="52"/>
      <c r="G30" s="52"/>
      <c r="I30" s="52"/>
    </row>
    <row r="31" spans="1:9" x14ac:dyDescent="0.25">
      <c r="A31" s="52"/>
      <c r="E31" s="52"/>
      <c r="F31" s="52"/>
      <c r="G31" s="52"/>
      <c r="I31" s="52"/>
    </row>
    <row r="32" spans="1:9" x14ac:dyDescent="0.25">
      <c r="A32" s="52"/>
      <c r="E32" s="52"/>
      <c r="F32" s="52"/>
      <c r="G32" s="52"/>
      <c r="I32" s="52"/>
    </row>
    <row r="33" spans="1:9" x14ac:dyDescent="0.25">
      <c r="A33" s="52"/>
      <c r="E33" s="52"/>
      <c r="F33" s="52"/>
      <c r="G33" s="52"/>
      <c r="I33" s="52"/>
    </row>
    <row r="34" spans="1:9" x14ac:dyDescent="0.25">
      <c r="A34" s="52"/>
      <c r="E34" s="52"/>
      <c r="F34" s="52"/>
      <c r="G34" s="52"/>
      <c r="I34" s="52"/>
    </row>
    <row r="35" spans="1:9" x14ac:dyDescent="0.25">
      <c r="A35" s="52"/>
      <c r="E35" s="52"/>
      <c r="F35" s="52"/>
      <c r="G35" s="52"/>
      <c r="I35" s="52"/>
    </row>
    <row r="36" spans="1:9" x14ac:dyDescent="0.25">
      <c r="A36" s="52"/>
      <c r="E36" s="52"/>
      <c r="F36" s="52"/>
      <c r="G36" s="52"/>
      <c r="I36" s="52"/>
    </row>
    <row r="37" spans="1:9" x14ac:dyDescent="0.25">
      <c r="A37" s="52"/>
      <c r="E37" s="52"/>
      <c r="F37" s="52"/>
      <c r="G37" s="52"/>
      <c r="I37" s="52"/>
    </row>
    <row r="38" spans="1:9" x14ac:dyDescent="0.25">
      <c r="A38" s="52"/>
      <c r="E38" s="52"/>
      <c r="F38" s="52"/>
      <c r="G38" s="52"/>
      <c r="I38" s="52"/>
    </row>
    <row r="39" spans="1:9" x14ac:dyDescent="0.25">
      <c r="A39" s="52"/>
      <c r="E39" s="52"/>
      <c r="F39" s="52"/>
      <c r="G39" s="52"/>
      <c r="I39" s="52"/>
    </row>
    <row r="40" spans="1:9" x14ac:dyDescent="0.25">
      <c r="A40" s="52"/>
      <c r="E40" s="52"/>
      <c r="F40" s="52"/>
      <c r="G40" s="52"/>
      <c r="I40" s="52"/>
    </row>
    <row r="41" spans="1:9" x14ac:dyDescent="0.25">
      <c r="A41" s="52"/>
      <c r="E41" s="52"/>
      <c r="F41" s="52"/>
      <c r="G41" s="52"/>
      <c r="I41" s="52"/>
    </row>
    <row r="42" spans="1:9" x14ac:dyDescent="0.25">
      <c r="A42" s="52"/>
      <c r="E42" s="52"/>
      <c r="F42" s="52"/>
      <c r="G42" s="52"/>
      <c r="I42" s="52"/>
    </row>
    <row r="43" spans="1:9" x14ac:dyDescent="0.25">
      <c r="A43" s="52"/>
      <c r="E43" s="52"/>
      <c r="F43" s="52"/>
      <c r="G43" s="52"/>
      <c r="I43" s="52"/>
    </row>
    <row r="44" spans="1:9" x14ac:dyDescent="0.25">
      <c r="A44" s="52"/>
      <c r="E44" s="52"/>
      <c r="F44" s="52"/>
      <c r="G44" s="52"/>
      <c r="I44" s="52"/>
    </row>
    <row r="45" spans="1:9" x14ac:dyDescent="0.25">
      <c r="A45" s="52"/>
      <c r="E45" s="52"/>
      <c r="F45" s="52"/>
      <c r="G45" s="52"/>
      <c r="I45" s="52"/>
    </row>
    <row r="46" spans="1:9" x14ac:dyDescent="0.25">
      <c r="A46" s="52"/>
      <c r="E46" s="52"/>
      <c r="F46" s="52"/>
      <c r="G46" s="52"/>
      <c r="I46" s="52"/>
    </row>
    <row r="47" spans="1:9" x14ac:dyDescent="0.25">
      <c r="A47" s="52"/>
      <c r="E47" s="52"/>
      <c r="F47" s="52"/>
      <c r="G47" s="52"/>
      <c r="I47" s="52"/>
    </row>
    <row r="48" spans="1:9" x14ac:dyDescent="0.25">
      <c r="A48" s="52"/>
      <c r="E48" s="52"/>
      <c r="F48" s="52"/>
      <c r="G48" s="52"/>
      <c r="I48" s="52"/>
    </row>
    <row r="49" spans="1:9" x14ac:dyDescent="0.25">
      <c r="A49" s="52"/>
      <c r="E49" s="52"/>
      <c r="F49" s="52"/>
      <c r="G49" s="52"/>
      <c r="I49" s="52"/>
    </row>
    <row r="50" spans="1:9" x14ac:dyDescent="0.25">
      <c r="A50" s="52"/>
      <c r="E50" s="52"/>
      <c r="F50" s="52"/>
      <c r="G50" s="52"/>
      <c r="I50" s="52"/>
    </row>
    <row r="51" spans="1:9" x14ac:dyDescent="0.25">
      <c r="A51" s="52"/>
      <c r="E51" s="52"/>
      <c r="F51" s="52"/>
      <c r="G51" s="52"/>
      <c r="I51" s="52"/>
    </row>
    <row r="52" spans="1:9" x14ac:dyDescent="0.25">
      <c r="A52" s="52"/>
      <c r="E52" s="52"/>
      <c r="F52" s="52"/>
      <c r="G52" s="52"/>
      <c r="I52" s="52"/>
    </row>
    <row r="53" spans="1:9" x14ac:dyDescent="0.25">
      <c r="A53" s="52"/>
      <c r="E53" s="52"/>
      <c r="F53" s="52"/>
      <c r="G53" s="52"/>
      <c r="I53" s="52"/>
    </row>
    <row r="54" spans="1:9" x14ac:dyDescent="0.25">
      <c r="A54" s="52"/>
      <c r="E54" s="52"/>
      <c r="F54" s="52"/>
      <c r="G54" s="52"/>
      <c r="I54" s="52"/>
    </row>
    <row r="55" spans="1:9" x14ac:dyDescent="0.25">
      <c r="A55" s="52"/>
      <c r="E55" s="52"/>
      <c r="F55" s="52"/>
      <c r="G55" s="52"/>
      <c r="I55" s="52"/>
    </row>
    <row r="56" spans="1:9" x14ac:dyDescent="0.25">
      <c r="A56" s="52"/>
      <c r="E56" s="52"/>
      <c r="F56" s="52"/>
      <c r="G56" s="52"/>
      <c r="I56" s="52"/>
    </row>
    <row r="57" spans="1:9" x14ac:dyDescent="0.25">
      <c r="A57" s="52"/>
      <c r="E57" s="52"/>
      <c r="F57" s="52"/>
      <c r="G57" s="52"/>
      <c r="I57" s="52"/>
    </row>
    <row r="58" spans="1:9" x14ac:dyDescent="0.25">
      <c r="A58" s="52"/>
      <c r="E58" s="52"/>
      <c r="F58" s="52"/>
      <c r="G58" s="52"/>
      <c r="I58" s="52"/>
    </row>
    <row r="59" spans="1:9" x14ac:dyDescent="0.25">
      <c r="A59" s="52"/>
      <c r="E59" s="52"/>
      <c r="F59" s="52"/>
      <c r="G59" s="52"/>
      <c r="I59" s="52"/>
    </row>
    <row r="60" spans="1:9" x14ac:dyDescent="0.25">
      <c r="A60" s="52"/>
      <c r="E60" s="52"/>
      <c r="F60" s="52"/>
      <c r="G60" s="52"/>
      <c r="I60" s="52"/>
    </row>
    <row r="61" spans="1:9" x14ac:dyDescent="0.25">
      <c r="A61" s="52"/>
      <c r="E61" s="52"/>
      <c r="F61" s="52"/>
      <c r="G61" s="52"/>
      <c r="I61" s="52"/>
    </row>
    <row r="62" spans="1:9" x14ac:dyDescent="0.25">
      <c r="A62" s="52"/>
      <c r="E62" s="52"/>
      <c r="F62" s="52"/>
      <c r="G62" s="52"/>
      <c r="I62" s="52"/>
    </row>
    <row r="63" spans="1:9" x14ac:dyDescent="0.25">
      <c r="A63" s="52"/>
      <c r="E63" s="52"/>
      <c r="F63" s="52"/>
      <c r="G63" s="52"/>
      <c r="I63" s="52"/>
    </row>
    <row r="64" spans="1:9" x14ac:dyDescent="0.25">
      <c r="A64" s="52"/>
      <c r="E64" s="52"/>
      <c r="F64" s="52"/>
      <c r="G64" s="52"/>
      <c r="I64" s="52"/>
    </row>
    <row r="65" spans="1:9" x14ac:dyDescent="0.25">
      <c r="A65" s="52"/>
      <c r="E65" s="52"/>
      <c r="F65" s="52"/>
      <c r="G65" s="52"/>
      <c r="I65" s="52"/>
    </row>
    <row r="66" spans="1:9" x14ac:dyDescent="0.25">
      <c r="A66" s="52"/>
      <c r="E66" s="52"/>
      <c r="F66" s="52"/>
      <c r="G66" s="52"/>
      <c r="I66" s="52"/>
    </row>
    <row r="67" spans="1:9" x14ac:dyDescent="0.25">
      <c r="A67" s="52"/>
      <c r="E67" s="52"/>
      <c r="F67" s="52"/>
      <c r="G67" s="52"/>
      <c r="I67" s="52"/>
    </row>
    <row r="68" spans="1:9" x14ac:dyDescent="0.25">
      <c r="A68" s="52"/>
      <c r="E68" s="52"/>
      <c r="F68" s="52"/>
      <c r="G68" s="52"/>
      <c r="I68" s="52"/>
    </row>
    <row r="69" spans="1:9" x14ac:dyDescent="0.25">
      <c r="A69" s="52"/>
      <c r="E69" s="52"/>
      <c r="F69" s="52"/>
      <c r="G69" s="52"/>
      <c r="I69" s="52"/>
    </row>
    <row r="70" spans="1:9" x14ac:dyDescent="0.25">
      <c r="A70" s="52"/>
      <c r="E70" s="52"/>
      <c r="F70" s="52"/>
      <c r="G70" s="52"/>
      <c r="I70" s="52"/>
    </row>
    <row r="71" spans="1:9" x14ac:dyDescent="0.25">
      <c r="A71" s="52"/>
      <c r="E71" s="52"/>
      <c r="F71" s="52"/>
      <c r="G71" s="52"/>
      <c r="I71" s="52"/>
    </row>
    <row r="72" spans="1:9" x14ac:dyDescent="0.25">
      <c r="A72" s="52"/>
      <c r="E72" s="52"/>
      <c r="F72" s="52"/>
      <c r="G72" s="52"/>
      <c r="I72" s="52"/>
    </row>
    <row r="73" spans="1:9" x14ac:dyDescent="0.25">
      <c r="A73" s="52"/>
      <c r="E73" s="52"/>
      <c r="F73" s="52"/>
      <c r="G73" s="52"/>
      <c r="I73" s="52"/>
    </row>
    <row r="74" spans="1:9" x14ac:dyDescent="0.25">
      <c r="A74" s="52"/>
      <c r="E74" s="52"/>
      <c r="F74" s="52"/>
      <c r="G74" s="52"/>
      <c r="I74" s="52"/>
    </row>
    <row r="75" spans="1:9" x14ac:dyDescent="0.25">
      <c r="A75" s="52"/>
      <c r="E75" s="52"/>
      <c r="F75" s="52"/>
      <c r="G75" s="52"/>
      <c r="I75" s="52"/>
    </row>
    <row r="76" spans="1:9" x14ac:dyDescent="0.25">
      <c r="A76" s="52"/>
      <c r="E76" s="52"/>
      <c r="F76" s="52"/>
      <c r="G76" s="52"/>
      <c r="I76" s="52"/>
    </row>
    <row r="77" spans="1:9" x14ac:dyDescent="0.25">
      <c r="A77" s="52"/>
      <c r="E77" s="52"/>
      <c r="F77" s="52"/>
      <c r="G77" s="52"/>
      <c r="I77" s="52"/>
    </row>
    <row r="78" spans="1:9" x14ac:dyDescent="0.25">
      <c r="A78" s="52"/>
      <c r="E78" s="52"/>
      <c r="F78" s="52"/>
      <c r="G78" s="52"/>
      <c r="I78" s="52"/>
    </row>
    <row r="79" spans="1:9" x14ac:dyDescent="0.25">
      <c r="A79" s="52"/>
      <c r="E79" s="52"/>
      <c r="F79" s="52"/>
      <c r="G79" s="52"/>
      <c r="I79" s="52"/>
    </row>
    <row r="80" spans="1:9" x14ac:dyDescent="0.25">
      <c r="A80" s="52"/>
      <c r="E80" s="52"/>
      <c r="F80" s="52"/>
      <c r="G80" s="52"/>
      <c r="I80" s="52"/>
    </row>
    <row r="81" spans="1:9" x14ac:dyDescent="0.25">
      <c r="A81" s="52"/>
      <c r="E81" s="52"/>
      <c r="F81" s="52"/>
      <c r="G81" s="52"/>
      <c r="I81" s="52"/>
    </row>
    <row r="82" spans="1:9" x14ac:dyDescent="0.25">
      <c r="A82" s="52"/>
      <c r="E82" s="52"/>
      <c r="F82" s="52"/>
      <c r="G82" s="52"/>
      <c r="I82" s="52"/>
    </row>
    <row r="83" spans="1:9" x14ac:dyDescent="0.25">
      <c r="A83" s="52"/>
      <c r="E83" s="52"/>
      <c r="F83" s="52"/>
      <c r="G83" s="52"/>
      <c r="I83" s="52"/>
    </row>
    <row r="84" spans="1:9" x14ac:dyDescent="0.25">
      <c r="A84" s="52"/>
      <c r="E84" s="52"/>
      <c r="F84" s="52"/>
      <c r="G84" s="52"/>
      <c r="I84" s="52"/>
    </row>
    <row r="85" spans="1:9" x14ac:dyDescent="0.25">
      <c r="A85" s="52"/>
      <c r="E85" s="52"/>
      <c r="F85" s="52"/>
      <c r="G85" s="52"/>
      <c r="I85" s="52"/>
    </row>
    <row r="86" spans="1:9" x14ac:dyDescent="0.25">
      <c r="A86" s="52"/>
      <c r="E86" s="52"/>
      <c r="F86" s="52"/>
      <c r="G86" s="52"/>
      <c r="I86" s="52"/>
    </row>
    <row r="87" spans="1:9" x14ac:dyDescent="0.25">
      <c r="A87" s="52"/>
      <c r="E87" s="52"/>
      <c r="F87" s="52"/>
      <c r="G87" s="52"/>
      <c r="I87" s="52"/>
    </row>
    <row r="88" spans="1:9" x14ac:dyDescent="0.25">
      <c r="A88" s="52"/>
      <c r="E88" s="52"/>
      <c r="F88" s="52"/>
      <c r="G88" s="52"/>
      <c r="I88" s="52"/>
    </row>
    <row r="89" spans="1:9" x14ac:dyDescent="0.25">
      <c r="A89" s="52"/>
      <c r="E89" s="52"/>
      <c r="F89" s="52"/>
      <c r="G89" s="52"/>
      <c r="I89" s="52"/>
    </row>
    <row r="90" spans="1:9" x14ac:dyDescent="0.25">
      <c r="A90" s="52"/>
      <c r="E90" s="52"/>
      <c r="F90" s="52"/>
      <c r="G90" s="52"/>
      <c r="I90" s="52"/>
    </row>
    <row r="91" spans="1:9" x14ac:dyDescent="0.25">
      <c r="A91" s="52"/>
      <c r="E91" s="52"/>
      <c r="F91" s="52"/>
      <c r="G91" s="52"/>
      <c r="I91" s="52"/>
    </row>
    <row r="92" spans="1:9" x14ac:dyDescent="0.25">
      <c r="A92" s="52"/>
      <c r="E92" s="52"/>
      <c r="F92" s="52"/>
      <c r="G92" s="52"/>
      <c r="I92" s="52"/>
    </row>
    <row r="93" spans="1:9" x14ac:dyDescent="0.25">
      <c r="A93" s="52"/>
      <c r="E93" s="52"/>
      <c r="F93" s="52"/>
      <c r="G93" s="52"/>
      <c r="I93" s="52"/>
    </row>
    <row r="94" spans="1:9" x14ac:dyDescent="0.25">
      <c r="A94" s="52"/>
      <c r="E94" s="52"/>
      <c r="F94" s="52"/>
      <c r="G94" s="52"/>
      <c r="I94" s="52"/>
    </row>
    <row r="95" spans="1:9" x14ac:dyDescent="0.25">
      <c r="A95" s="52"/>
      <c r="E95" s="52"/>
      <c r="F95" s="52"/>
      <c r="G95" s="52"/>
      <c r="I95" s="52"/>
    </row>
    <row r="96" spans="1:9" x14ac:dyDescent="0.25">
      <c r="A96" s="52"/>
      <c r="E96" s="52"/>
      <c r="F96" s="52"/>
      <c r="G96" s="52"/>
      <c r="I96" s="52"/>
    </row>
    <row r="97" spans="1:9" x14ac:dyDescent="0.25">
      <c r="A97" s="52"/>
      <c r="E97" s="52"/>
      <c r="F97" s="52"/>
      <c r="G97" s="52"/>
      <c r="I97" s="52"/>
    </row>
    <row r="98" spans="1:9" x14ac:dyDescent="0.25">
      <c r="A98" s="52"/>
      <c r="E98" s="52"/>
      <c r="F98" s="52"/>
      <c r="G98" s="52"/>
      <c r="I98" s="52"/>
    </row>
    <row r="99" spans="1:9" x14ac:dyDescent="0.25">
      <c r="A99" s="52"/>
      <c r="E99" s="52"/>
      <c r="F99" s="52"/>
      <c r="G99" s="52"/>
      <c r="I99" s="52"/>
    </row>
    <row r="100" spans="1:9" x14ac:dyDescent="0.25">
      <c r="A100" s="52"/>
      <c r="E100" s="52"/>
      <c r="F100" s="52"/>
      <c r="G100" s="52"/>
      <c r="I100" s="52"/>
    </row>
    <row r="101" spans="1:9" x14ac:dyDescent="0.25">
      <c r="A101" s="52"/>
      <c r="E101" s="52"/>
      <c r="F101" s="52"/>
      <c r="G101" s="52"/>
      <c r="I101" s="52"/>
    </row>
    <row r="102" spans="1:9" x14ac:dyDescent="0.25">
      <c r="A102" s="52"/>
      <c r="E102" s="52"/>
      <c r="F102" s="52"/>
      <c r="G102" s="52"/>
      <c r="I102" s="52"/>
    </row>
    <row r="103" spans="1:9" x14ac:dyDescent="0.25">
      <c r="A103" s="52"/>
      <c r="E103" s="52"/>
      <c r="F103" s="52"/>
      <c r="G103" s="52"/>
      <c r="I103" s="52"/>
    </row>
    <row r="104" spans="1:9" x14ac:dyDescent="0.25">
      <c r="A104" s="52"/>
      <c r="E104" s="52"/>
      <c r="F104" s="52"/>
      <c r="G104" s="52"/>
      <c r="I104" s="52"/>
    </row>
    <row r="105" spans="1:9" x14ac:dyDescent="0.25">
      <c r="A105" s="52"/>
      <c r="E105" s="52"/>
      <c r="F105" s="52"/>
      <c r="G105" s="52"/>
      <c r="I105" s="52"/>
    </row>
    <row r="106" spans="1:9" x14ac:dyDescent="0.25">
      <c r="A106" s="52"/>
      <c r="E106" s="52"/>
      <c r="F106" s="52"/>
      <c r="G106" s="52"/>
      <c r="I106" s="52"/>
    </row>
    <row r="107" spans="1:9" x14ac:dyDescent="0.25">
      <c r="A107" s="52"/>
      <c r="E107" s="52"/>
      <c r="F107" s="52"/>
      <c r="G107" s="52"/>
      <c r="I107" s="52"/>
    </row>
    <row r="108" spans="1:9" x14ac:dyDescent="0.25">
      <c r="A108" s="52"/>
      <c r="E108" s="52"/>
      <c r="F108" s="52"/>
      <c r="G108" s="52"/>
      <c r="I108" s="52"/>
    </row>
    <row r="109" spans="1:9" x14ac:dyDescent="0.25">
      <c r="A109" s="52"/>
      <c r="E109" s="52"/>
      <c r="F109" s="52"/>
      <c r="G109" s="52"/>
      <c r="I109" s="52"/>
    </row>
    <row r="110" spans="1:9" x14ac:dyDescent="0.25">
      <c r="A110" s="52"/>
      <c r="E110" s="52"/>
      <c r="F110" s="52"/>
      <c r="G110" s="52"/>
      <c r="I110" s="52"/>
    </row>
    <row r="111" spans="1:9" x14ac:dyDescent="0.25">
      <c r="A111" s="52"/>
      <c r="E111" s="52"/>
      <c r="F111" s="52"/>
      <c r="G111" s="52"/>
      <c r="I111" s="52"/>
    </row>
    <row r="112" spans="1:9" x14ac:dyDescent="0.25">
      <c r="A112" s="52"/>
      <c r="E112" s="52"/>
      <c r="F112" s="52"/>
      <c r="G112" s="52"/>
      <c r="I112" s="52"/>
    </row>
    <row r="113" spans="1:9" x14ac:dyDescent="0.25">
      <c r="A113" s="52"/>
      <c r="E113" s="52"/>
      <c r="F113" s="52"/>
      <c r="G113" s="52"/>
      <c r="I113" s="52"/>
    </row>
    <row r="114" spans="1:9" x14ac:dyDescent="0.25">
      <c r="A114" s="52"/>
      <c r="E114" s="52"/>
      <c r="F114" s="52"/>
      <c r="G114" s="52"/>
      <c r="I114" s="52"/>
    </row>
    <row r="115" spans="1:9" x14ac:dyDescent="0.25">
      <c r="A115" s="52"/>
      <c r="E115" s="52"/>
      <c r="F115" s="52"/>
      <c r="G115" s="52"/>
      <c r="I115" s="52"/>
    </row>
    <row r="116" spans="1:9" x14ac:dyDescent="0.25">
      <c r="A116" s="52"/>
      <c r="E116" s="52"/>
      <c r="F116" s="52"/>
      <c r="G116" s="52"/>
      <c r="I116" s="52"/>
    </row>
    <row r="117" spans="1:9" x14ac:dyDescent="0.25">
      <c r="A117" s="52"/>
      <c r="E117" s="52"/>
      <c r="F117" s="52"/>
      <c r="G117" s="52"/>
      <c r="I117" s="52"/>
    </row>
    <row r="118" spans="1:9" x14ac:dyDescent="0.25">
      <c r="A118" s="52"/>
      <c r="E118" s="52"/>
      <c r="F118" s="52"/>
      <c r="G118" s="52"/>
      <c r="I118" s="52"/>
    </row>
    <row r="119" spans="1:9" x14ac:dyDescent="0.25">
      <c r="A119" s="52"/>
      <c r="E119" s="52"/>
      <c r="F119" s="52"/>
      <c r="G119" s="52"/>
      <c r="I119" s="52"/>
    </row>
    <row r="120" spans="1:9" x14ac:dyDescent="0.25">
      <c r="A120" s="52"/>
      <c r="E120" s="52"/>
      <c r="F120" s="52"/>
      <c r="G120" s="52"/>
      <c r="I120" s="52"/>
    </row>
    <row r="121" spans="1:9" x14ac:dyDescent="0.25">
      <c r="A121" s="52"/>
      <c r="E121" s="52"/>
      <c r="F121" s="52"/>
      <c r="G121" s="52"/>
      <c r="I121" s="52"/>
    </row>
    <row r="122" spans="1:9" x14ac:dyDescent="0.25">
      <c r="A122" s="52"/>
      <c r="E122" s="52"/>
      <c r="F122" s="52"/>
      <c r="G122" s="52"/>
      <c r="I122" s="52"/>
    </row>
    <row r="123" spans="1:9" x14ac:dyDescent="0.25">
      <c r="A123" s="52"/>
      <c r="E123" s="52"/>
      <c r="F123" s="52"/>
      <c r="G123" s="52"/>
      <c r="I123" s="52"/>
    </row>
    <row r="124" spans="1:9" x14ac:dyDescent="0.25">
      <c r="A124" s="52"/>
      <c r="E124" s="52"/>
      <c r="F124" s="52"/>
      <c r="G124" s="52"/>
      <c r="I124" s="52"/>
    </row>
    <row r="125" spans="1:9" x14ac:dyDescent="0.25">
      <c r="A125" s="52"/>
      <c r="E125" s="52"/>
      <c r="F125" s="52"/>
      <c r="G125" s="52"/>
      <c r="I125" s="52"/>
    </row>
    <row r="126" spans="1:9" x14ac:dyDescent="0.25">
      <c r="A126" s="52"/>
      <c r="E126" s="52"/>
      <c r="F126" s="52"/>
      <c r="G126" s="52"/>
      <c r="I126" s="52"/>
    </row>
    <row r="127" spans="1:9" x14ac:dyDescent="0.25">
      <c r="A127" s="52"/>
      <c r="E127" s="52"/>
      <c r="F127" s="52"/>
      <c r="G127" s="52"/>
      <c r="I127" s="52"/>
    </row>
    <row r="128" spans="1:9" x14ac:dyDescent="0.25">
      <c r="A128" s="52"/>
      <c r="E128" s="52"/>
      <c r="F128" s="52"/>
      <c r="G128" s="52"/>
      <c r="I128" s="52"/>
    </row>
    <row r="129" spans="1:9" x14ac:dyDescent="0.25">
      <c r="A129" s="52"/>
      <c r="E129" s="52"/>
      <c r="F129" s="52"/>
      <c r="G129" s="52"/>
      <c r="I129" s="52"/>
    </row>
    <row r="130" spans="1:9" x14ac:dyDescent="0.25">
      <c r="A130" s="52"/>
      <c r="E130" s="52"/>
      <c r="F130" s="52"/>
      <c r="G130" s="52"/>
      <c r="I130" s="52"/>
    </row>
    <row r="131" spans="1:9" x14ac:dyDescent="0.25">
      <c r="A131" s="52"/>
      <c r="E131" s="52"/>
      <c r="F131" s="52"/>
      <c r="G131" s="52"/>
      <c r="I131" s="52"/>
    </row>
    <row r="132" spans="1:9" x14ac:dyDescent="0.25">
      <c r="A132" s="52"/>
      <c r="E132" s="52"/>
      <c r="F132" s="52"/>
      <c r="G132" s="52"/>
      <c r="I132" s="52"/>
    </row>
    <row r="133" spans="1:9" x14ac:dyDescent="0.25">
      <c r="A133" s="52"/>
      <c r="E133" s="52"/>
      <c r="F133" s="52"/>
      <c r="G133" s="52"/>
      <c r="I133" s="52"/>
    </row>
    <row r="134" spans="1:9" x14ac:dyDescent="0.25">
      <c r="A134" s="52"/>
      <c r="E134" s="52"/>
      <c r="F134" s="52"/>
      <c r="G134" s="52"/>
      <c r="I134" s="52"/>
    </row>
    <row r="135" spans="1:9" x14ac:dyDescent="0.25">
      <c r="A135" s="52"/>
      <c r="E135" s="52"/>
      <c r="F135" s="52"/>
      <c r="G135" s="52"/>
      <c r="I135" s="52"/>
    </row>
    <row r="136" spans="1:9" x14ac:dyDescent="0.25">
      <c r="A136" s="52"/>
      <c r="E136" s="52"/>
      <c r="F136" s="52"/>
      <c r="G136" s="52"/>
      <c r="I136" s="52"/>
    </row>
    <row r="137" spans="1:9" x14ac:dyDescent="0.25">
      <c r="A137" s="52"/>
      <c r="E137" s="52"/>
      <c r="F137" s="52"/>
      <c r="G137" s="52"/>
      <c r="I137" s="52"/>
    </row>
    <row r="138" spans="1:9" x14ac:dyDescent="0.25">
      <c r="A138" s="52"/>
      <c r="E138" s="52"/>
      <c r="F138" s="52"/>
      <c r="G138" s="52"/>
      <c r="I138" s="52"/>
    </row>
    <row r="139" spans="1:9" x14ac:dyDescent="0.25">
      <c r="A139" s="52"/>
      <c r="E139" s="52"/>
      <c r="F139" s="52"/>
      <c r="G139" s="52"/>
      <c r="I139" s="52"/>
    </row>
    <row r="140" spans="1:9" x14ac:dyDescent="0.25">
      <c r="A140" s="52"/>
      <c r="E140" s="52"/>
      <c r="F140" s="52"/>
      <c r="G140" s="52"/>
      <c r="I140" s="52"/>
    </row>
    <row r="141" spans="1:9" x14ac:dyDescent="0.25">
      <c r="A141" s="52"/>
      <c r="E141" s="52"/>
      <c r="F141" s="52"/>
      <c r="G141" s="52"/>
      <c r="I141" s="52"/>
    </row>
    <row r="142" spans="1:9" x14ac:dyDescent="0.25">
      <c r="A142" s="52"/>
      <c r="E142" s="52"/>
      <c r="F142" s="52"/>
      <c r="G142" s="52"/>
      <c r="I142" s="52"/>
    </row>
    <row r="143" spans="1:9" x14ac:dyDescent="0.25">
      <c r="A143" s="52"/>
      <c r="E143" s="52"/>
      <c r="F143" s="52"/>
      <c r="G143" s="52"/>
      <c r="I143" s="52"/>
    </row>
    <row r="144" spans="1:9" x14ac:dyDescent="0.25">
      <c r="A144" s="52"/>
      <c r="E144" s="52"/>
      <c r="F144" s="52"/>
      <c r="G144" s="52"/>
      <c r="I144" s="52"/>
    </row>
    <row r="145" spans="1:9" x14ac:dyDescent="0.25">
      <c r="A145" s="52"/>
      <c r="E145" s="52"/>
      <c r="F145" s="52"/>
      <c r="G145" s="52"/>
      <c r="I145" s="52"/>
    </row>
    <row r="146" spans="1:9" x14ac:dyDescent="0.25">
      <c r="A146" s="52"/>
      <c r="E146" s="52"/>
      <c r="F146" s="52"/>
      <c r="G146" s="52"/>
      <c r="I146" s="52"/>
    </row>
    <row r="147" spans="1:9" x14ac:dyDescent="0.25">
      <c r="A147" s="52"/>
      <c r="E147" s="52"/>
      <c r="F147" s="52"/>
      <c r="G147" s="52"/>
      <c r="I147" s="52"/>
    </row>
    <row r="148" spans="1:9" x14ac:dyDescent="0.25">
      <c r="A148" s="52"/>
      <c r="E148" s="52"/>
      <c r="F148" s="52"/>
      <c r="G148" s="52"/>
      <c r="I148" s="52"/>
    </row>
    <row r="149" spans="1:9" x14ac:dyDescent="0.25">
      <c r="A149" s="52"/>
      <c r="E149" s="52"/>
      <c r="F149" s="52"/>
      <c r="G149" s="52"/>
      <c r="I149" s="52"/>
    </row>
    <row r="150" spans="1:9" x14ac:dyDescent="0.25">
      <c r="A150" s="52"/>
      <c r="E150" s="52"/>
      <c r="F150" s="52"/>
      <c r="G150" s="52"/>
      <c r="I150" s="52"/>
    </row>
    <row r="151" spans="1:9" x14ac:dyDescent="0.25">
      <c r="A151" s="52"/>
      <c r="E151" s="52"/>
      <c r="F151" s="52"/>
      <c r="G151" s="52"/>
      <c r="I151" s="52"/>
    </row>
    <row r="152" spans="1:9" x14ac:dyDescent="0.25">
      <c r="A152" s="52"/>
      <c r="E152" s="52"/>
      <c r="F152" s="52"/>
      <c r="G152" s="52"/>
      <c r="I152" s="52"/>
    </row>
    <row r="153" spans="1:9" x14ac:dyDescent="0.25">
      <c r="A153" s="52"/>
      <c r="E153" s="52"/>
      <c r="F153" s="52"/>
      <c r="G153" s="52"/>
      <c r="I153" s="52"/>
    </row>
    <row r="154" spans="1:9" x14ac:dyDescent="0.25">
      <c r="A154" s="52"/>
      <c r="E154" s="52"/>
      <c r="F154" s="52"/>
      <c r="G154" s="52"/>
      <c r="I154" s="52"/>
    </row>
    <row r="155" spans="1:9" x14ac:dyDescent="0.25">
      <c r="A155" s="52"/>
      <c r="E155" s="52"/>
      <c r="F155" s="52"/>
      <c r="G155" s="52"/>
      <c r="I155" s="52"/>
    </row>
    <row r="156" spans="1:9" x14ac:dyDescent="0.25">
      <c r="A156" s="52"/>
      <c r="E156" s="52"/>
      <c r="F156" s="52"/>
      <c r="G156" s="52"/>
      <c r="I156" s="52"/>
    </row>
    <row r="157" spans="1:9" x14ac:dyDescent="0.25">
      <c r="A157" s="52"/>
      <c r="E157" s="52"/>
      <c r="F157" s="52"/>
      <c r="G157" s="52"/>
      <c r="I157" s="52"/>
    </row>
    <row r="158" spans="1:9" x14ac:dyDescent="0.25">
      <c r="A158" s="52"/>
      <c r="E158" s="52"/>
      <c r="F158" s="52"/>
      <c r="G158" s="52"/>
      <c r="I158" s="52"/>
    </row>
    <row r="159" spans="1:9" x14ac:dyDescent="0.25">
      <c r="A159" s="52"/>
      <c r="E159" s="52"/>
      <c r="F159" s="52"/>
      <c r="G159" s="52"/>
      <c r="I159" s="52"/>
    </row>
    <row r="160" spans="1:9" x14ac:dyDescent="0.25">
      <c r="A160" s="52"/>
      <c r="E160" s="52"/>
      <c r="F160" s="52"/>
      <c r="G160" s="52"/>
      <c r="I160" s="52"/>
    </row>
    <row r="161" spans="1:9" x14ac:dyDescent="0.25">
      <c r="A161" s="52"/>
      <c r="E161" s="52"/>
      <c r="F161" s="52"/>
      <c r="G161" s="52"/>
      <c r="I161" s="52"/>
    </row>
    <row r="162" spans="1:9" x14ac:dyDescent="0.25">
      <c r="A162" s="52"/>
      <c r="E162" s="52"/>
      <c r="F162" s="52"/>
      <c r="G162" s="52"/>
      <c r="I162" s="52"/>
    </row>
    <row r="163" spans="1:9" x14ac:dyDescent="0.25">
      <c r="A163" s="52"/>
      <c r="E163" s="52"/>
      <c r="F163" s="52"/>
      <c r="G163" s="52"/>
      <c r="I163" s="52"/>
    </row>
    <row r="164" spans="1:9" x14ac:dyDescent="0.25">
      <c r="A164" s="52"/>
      <c r="E164" s="52"/>
      <c r="F164" s="52"/>
      <c r="G164" s="52"/>
      <c r="I164" s="52"/>
    </row>
    <row r="165" spans="1:9" x14ac:dyDescent="0.25">
      <c r="A165" s="52"/>
      <c r="E165" s="52"/>
      <c r="F165" s="52"/>
      <c r="G165" s="52"/>
      <c r="I165" s="52"/>
    </row>
    <row r="166" spans="1:9" x14ac:dyDescent="0.25">
      <c r="A166" s="52"/>
      <c r="E166" s="52"/>
      <c r="F166" s="52"/>
      <c r="G166" s="52"/>
      <c r="I166" s="52"/>
    </row>
    <row r="167" spans="1:9" x14ac:dyDescent="0.25">
      <c r="A167" s="52"/>
      <c r="E167" s="52"/>
      <c r="F167" s="52"/>
      <c r="G167" s="52"/>
      <c r="I167" s="52"/>
    </row>
    <row r="168" spans="1:9" x14ac:dyDescent="0.25">
      <c r="A168" s="52"/>
      <c r="E168" s="52"/>
      <c r="F168" s="52"/>
      <c r="G168" s="52"/>
      <c r="I168" s="52"/>
    </row>
    <row r="169" spans="1:9" x14ac:dyDescent="0.25">
      <c r="A169" s="52"/>
      <c r="E169" s="52"/>
      <c r="F169" s="52"/>
      <c r="G169" s="52"/>
      <c r="I169" s="52"/>
    </row>
    <row r="170" spans="1:9" x14ac:dyDescent="0.25">
      <c r="A170" s="52"/>
      <c r="E170" s="52"/>
      <c r="F170" s="52"/>
      <c r="G170" s="52"/>
      <c r="I170" s="52"/>
    </row>
    <row r="171" spans="1:9" x14ac:dyDescent="0.25">
      <c r="A171" s="52"/>
      <c r="E171" s="52"/>
      <c r="F171" s="52"/>
      <c r="G171" s="52"/>
      <c r="I171" s="52"/>
    </row>
    <row r="172" spans="1:9" x14ac:dyDescent="0.25">
      <c r="A172" s="52"/>
      <c r="E172" s="52"/>
      <c r="F172" s="52"/>
      <c r="G172" s="52"/>
      <c r="I172" s="52"/>
    </row>
    <row r="173" spans="1:9" x14ac:dyDescent="0.25">
      <c r="A173" s="52"/>
      <c r="E173" s="52"/>
      <c r="F173" s="52"/>
      <c r="G173" s="52"/>
      <c r="I173" s="52"/>
    </row>
    <row r="174" spans="1:9" x14ac:dyDescent="0.25">
      <c r="A174" s="52"/>
      <c r="E174" s="52"/>
      <c r="F174" s="52"/>
      <c r="G174" s="52"/>
      <c r="I174" s="52"/>
    </row>
    <row r="175" spans="1:9" x14ac:dyDescent="0.25">
      <c r="A175" s="52"/>
      <c r="E175" s="52"/>
      <c r="F175" s="52"/>
      <c r="G175" s="52"/>
      <c r="I175" s="52"/>
    </row>
    <row r="176" spans="1:9" x14ac:dyDescent="0.25">
      <c r="A176" s="52"/>
      <c r="E176" s="52"/>
      <c r="F176" s="52"/>
      <c r="G176" s="52"/>
      <c r="I176" s="52"/>
    </row>
    <row r="177" spans="1:9" x14ac:dyDescent="0.25">
      <c r="A177" s="52"/>
      <c r="E177" s="52"/>
      <c r="F177" s="52"/>
      <c r="G177" s="52"/>
      <c r="I177" s="52"/>
    </row>
    <row r="178" spans="1:9" x14ac:dyDescent="0.25">
      <c r="A178" s="52"/>
      <c r="E178" s="52"/>
      <c r="F178" s="52"/>
      <c r="G178" s="52"/>
      <c r="I178" s="52"/>
    </row>
    <row r="179" spans="1:9" x14ac:dyDescent="0.25">
      <c r="A179" s="52"/>
      <c r="E179" s="52"/>
      <c r="F179" s="52"/>
      <c r="G179" s="52"/>
      <c r="I179" s="52"/>
    </row>
    <row r="180" spans="1:9" x14ac:dyDescent="0.25">
      <c r="A180" s="52"/>
      <c r="E180" s="52"/>
      <c r="F180" s="52"/>
      <c r="G180" s="52"/>
      <c r="I180" s="52"/>
    </row>
    <row r="181" spans="1:9" x14ac:dyDescent="0.25">
      <c r="A181" s="52"/>
      <c r="E181" s="52"/>
      <c r="F181" s="52"/>
      <c r="G181" s="52"/>
      <c r="I181" s="52"/>
    </row>
    <row r="182" spans="1:9" x14ac:dyDescent="0.25">
      <c r="A182" s="52"/>
      <c r="E182" s="52"/>
      <c r="F182" s="52"/>
      <c r="G182" s="52"/>
      <c r="I182" s="52"/>
    </row>
    <row r="183" spans="1:9" x14ac:dyDescent="0.25">
      <c r="A183" s="52"/>
      <c r="E183" s="52"/>
      <c r="F183" s="52"/>
      <c r="G183" s="52"/>
      <c r="I183" s="52"/>
    </row>
    <row r="184" spans="1:9" x14ac:dyDescent="0.25">
      <c r="A184" s="52"/>
      <c r="E184" s="52"/>
      <c r="F184" s="52"/>
      <c r="G184" s="52"/>
      <c r="I184" s="52"/>
    </row>
    <row r="185" spans="1:9" x14ac:dyDescent="0.25">
      <c r="A185" s="52"/>
      <c r="E185" s="52"/>
      <c r="F185" s="52"/>
      <c r="G185" s="52"/>
      <c r="I185" s="52"/>
    </row>
    <row r="186" spans="1:9" x14ac:dyDescent="0.25">
      <c r="A186" s="52"/>
      <c r="E186" s="52"/>
      <c r="F186" s="52"/>
      <c r="G186" s="52"/>
      <c r="I186" s="52"/>
    </row>
    <row r="187" spans="1:9" x14ac:dyDescent="0.25">
      <c r="A187" s="52"/>
      <c r="E187" s="52"/>
      <c r="F187" s="52"/>
      <c r="G187" s="52"/>
      <c r="I187" s="52"/>
    </row>
    <row r="188" spans="1:9" x14ac:dyDescent="0.25">
      <c r="A188" s="52"/>
      <c r="E188" s="52"/>
      <c r="F188" s="52"/>
      <c r="G188" s="52"/>
      <c r="I188" s="52"/>
    </row>
    <row r="189" spans="1:9" x14ac:dyDescent="0.25">
      <c r="A189" s="52"/>
      <c r="E189" s="52"/>
      <c r="F189" s="52"/>
      <c r="G189" s="52"/>
      <c r="I189" s="52"/>
    </row>
    <row r="190" spans="1:9" x14ac:dyDescent="0.25">
      <c r="A190" s="52"/>
      <c r="E190" s="52"/>
      <c r="F190" s="52"/>
      <c r="G190" s="52"/>
      <c r="I190" s="52"/>
    </row>
    <row r="191" spans="1:9" x14ac:dyDescent="0.25">
      <c r="A191" s="52"/>
      <c r="E191" s="52"/>
      <c r="F191" s="52"/>
      <c r="G191" s="52"/>
      <c r="I191" s="52"/>
    </row>
    <row r="192" spans="1:9" x14ac:dyDescent="0.25">
      <c r="A192" s="52"/>
      <c r="E192" s="52"/>
      <c r="F192" s="52"/>
      <c r="G192" s="52"/>
      <c r="I192" s="52"/>
    </row>
    <row r="193" spans="1:9" x14ac:dyDescent="0.25">
      <c r="A193" s="52"/>
      <c r="E193" s="52"/>
      <c r="F193" s="52"/>
      <c r="G193" s="52"/>
      <c r="I193" s="52"/>
    </row>
    <row r="194" spans="1:9" x14ac:dyDescent="0.25">
      <c r="A194" s="52"/>
      <c r="E194" s="52"/>
      <c r="F194" s="52"/>
      <c r="G194" s="52"/>
      <c r="I194" s="52"/>
    </row>
    <row r="195" spans="1:9" x14ac:dyDescent="0.25">
      <c r="A195" s="52"/>
      <c r="E195" s="52"/>
      <c r="F195" s="52"/>
      <c r="G195" s="52"/>
      <c r="I195" s="52"/>
    </row>
    <row r="196" spans="1:9" x14ac:dyDescent="0.25">
      <c r="A196" s="52"/>
      <c r="E196" s="52"/>
      <c r="F196" s="52"/>
      <c r="G196" s="52"/>
      <c r="I196" s="52"/>
    </row>
    <row r="197" spans="1:9" x14ac:dyDescent="0.25">
      <c r="A197" s="52"/>
      <c r="E197" s="52"/>
      <c r="F197" s="52"/>
      <c r="G197" s="52"/>
      <c r="I197" s="52"/>
    </row>
    <row r="198" spans="1:9" x14ac:dyDescent="0.25">
      <c r="A198" s="52"/>
      <c r="E198" s="52"/>
      <c r="F198" s="52"/>
      <c r="G198" s="52"/>
      <c r="I198" s="52"/>
    </row>
    <row r="199" spans="1:9" x14ac:dyDescent="0.25">
      <c r="A199" s="52"/>
      <c r="E199" s="52"/>
      <c r="F199" s="52"/>
      <c r="G199" s="52"/>
      <c r="I199" s="52"/>
    </row>
    <row r="200" spans="1:9" x14ac:dyDescent="0.25">
      <c r="A200" s="52"/>
      <c r="E200" s="52"/>
      <c r="F200" s="52"/>
      <c r="G200" s="52"/>
      <c r="I200" s="52"/>
    </row>
    <row r="201" spans="1:9" x14ac:dyDescent="0.25">
      <c r="A201" s="52"/>
      <c r="E201" s="52"/>
      <c r="F201" s="52"/>
      <c r="G201" s="52"/>
      <c r="I201" s="52"/>
    </row>
    <row r="202" spans="1:9" x14ac:dyDescent="0.25">
      <c r="A202" s="52"/>
      <c r="E202" s="52"/>
      <c r="F202" s="52"/>
      <c r="G202" s="52"/>
      <c r="I202" s="52"/>
    </row>
    <row r="203" spans="1:9" x14ac:dyDescent="0.25">
      <c r="A203" s="52"/>
      <c r="E203" s="52"/>
      <c r="F203" s="52"/>
      <c r="G203" s="52"/>
      <c r="I203" s="52"/>
    </row>
    <row r="204" spans="1:9" x14ac:dyDescent="0.25">
      <c r="A204" s="52"/>
      <c r="E204" s="52"/>
      <c r="F204" s="52"/>
      <c r="G204" s="52"/>
      <c r="I204" s="52"/>
    </row>
    <row r="205" spans="1:9" x14ac:dyDescent="0.25">
      <c r="A205" s="52"/>
      <c r="E205" s="52"/>
      <c r="F205" s="52"/>
      <c r="G205" s="52"/>
      <c r="I205" s="52"/>
    </row>
    <row r="206" spans="1:9" x14ac:dyDescent="0.25">
      <c r="A206" s="52"/>
      <c r="E206" s="52"/>
      <c r="F206" s="52"/>
      <c r="G206" s="52"/>
      <c r="I206" s="52"/>
    </row>
    <row r="207" spans="1:9" x14ac:dyDescent="0.25">
      <c r="A207" s="52"/>
      <c r="E207" s="52"/>
      <c r="F207" s="52"/>
      <c r="G207" s="52"/>
      <c r="I207" s="52"/>
    </row>
    <row r="208" spans="1:9" x14ac:dyDescent="0.25">
      <c r="A208" s="52"/>
      <c r="E208" s="52"/>
      <c r="F208" s="52"/>
      <c r="G208" s="52"/>
      <c r="I208" s="52"/>
    </row>
    <row r="209" spans="1:9" x14ac:dyDescent="0.25">
      <c r="A209" s="52"/>
      <c r="E209" s="52"/>
      <c r="F209" s="52"/>
      <c r="G209" s="52"/>
      <c r="I209" s="52"/>
    </row>
    <row r="210" spans="1:9" x14ac:dyDescent="0.25">
      <c r="A210" s="52"/>
      <c r="E210" s="52"/>
      <c r="F210" s="52"/>
      <c r="G210" s="52"/>
      <c r="I210" s="52"/>
    </row>
    <row r="211" spans="1:9" x14ac:dyDescent="0.25">
      <c r="A211" s="52"/>
      <c r="E211" s="52"/>
      <c r="F211" s="52"/>
      <c r="G211" s="52"/>
      <c r="I211" s="52"/>
    </row>
    <row r="212" spans="1:9" x14ac:dyDescent="0.25">
      <c r="A212" s="52"/>
      <c r="E212" s="52"/>
      <c r="F212" s="52"/>
      <c r="G212" s="52"/>
      <c r="I212" s="52"/>
    </row>
    <row r="213" spans="1:9" x14ac:dyDescent="0.25">
      <c r="A213" s="52"/>
      <c r="E213" s="52"/>
      <c r="F213" s="52"/>
      <c r="G213" s="52"/>
      <c r="I213" s="52"/>
    </row>
    <row r="214" spans="1:9" x14ac:dyDescent="0.25">
      <c r="A214" s="52"/>
      <c r="E214" s="52"/>
      <c r="F214" s="52"/>
      <c r="G214" s="52"/>
      <c r="I214" s="52"/>
    </row>
    <row r="215" spans="1:9" x14ac:dyDescent="0.25">
      <c r="A215" s="52"/>
      <c r="E215" s="52"/>
      <c r="F215" s="52"/>
      <c r="G215" s="52"/>
      <c r="I215" s="52"/>
    </row>
    <row r="216" spans="1:9" x14ac:dyDescent="0.25">
      <c r="A216" s="52"/>
      <c r="E216" s="52"/>
      <c r="F216" s="52"/>
      <c r="G216" s="52"/>
      <c r="I216" s="52"/>
    </row>
    <row r="217" spans="1:9" x14ac:dyDescent="0.25">
      <c r="A217" s="52"/>
      <c r="E217" s="52"/>
      <c r="F217" s="52"/>
      <c r="G217" s="52"/>
      <c r="I217" s="52"/>
    </row>
    <row r="218" spans="1:9" x14ac:dyDescent="0.25">
      <c r="A218" s="52"/>
      <c r="E218" s="52"/>
      <c r="F218" s="52"/>
      <c r="G218" s="52"/>
      <c r="I218" s="52"/>
    </row>
    <row r="219" spans="1:9" x14ac:dyDescent="0.25">
      <c r="A219" s="52"/>
      <c r="E219" s="52"/>
      <c r="F219" s="52"/>
      <c r="G219" s="52"/>
      <c r="I219" s="52"/>
    </row>
    <row r="220" spans="1:9" x14ac:dyDescent="0.25">
      <c r="A220" s="52"/>
      <c r="E220" s="52"/>
      <c r="F220" s="52"/>
      <c r="G220" s="52"/>
      <c r="I220" s="52"/>
    </row>
    <row r="221" spans="1:9" x14ac:dyDescent="0.25">
      <c r="A221" s="52"/>
      <c r="E221" s="52"/>
      <c r="F221" s="52"/>
      <c r="G221" s="52"/>
      <c r="I221" s="52"/>
    </row>
    <row r="222" spans="1:9" x14ac:dyDescent="0.25">
      <c r="A222" s="52"/>
      <c r="E222" s="52"/>
      <c r="F222" s="52"/>
      <c r="G222" s="52"/>
      <c r="I222" s="52"/>
    </row>
    <row r="223" spans="1:9" x14ac:dyDescent="0.25">
      <c r="A223" s="52"/>
      <c r="E223" s="52"/>
      <c r="F223" s="52"/>
      <c r="G223" s="52"/>
      <c r="I223" s="52"/>
    </row>
    <row r="224" spans="1:9" x14ac:dyDescent="0.25">
      <c r="A224" s="52"/>
      <c r="E224" s="52"/>
      <c r="F224" s="52"/>
      <c r="G224" s="52"/>
      <c r="I224" s="52"/>
    </row>
    <row r="225" spans="1:9" x14ac:dyDescent="0.25">
      <c r="A225" s="52"/>
      <c r="E225" s="52"/>
      <c r="F225" s="52"/>
      <c r="G225" s="52"/>
      <c r="I225" s="52"/>
    </row>
    <row r="226" spans="1:9" x14ac:dyDescent="0.25">
      <c r="A226" s="52"/>
      <c r="E226" s="52"/>
      <c r="F226" s="52"/>
      <c r="G226" s="52"/>
      <c r="I226" s="52"/>
    </row>
    <row r="227" spans="1:9" x14ac:dyDescent="0.25">
      <c r="A227" s="52"/>
      <c r="E227" s="52"/>
      <c r="F227" s="52"/>
      <c r="G227" s="52"/>
      <c r="I227" s="52"/>
    </row>
    <row r="228" spans="1:9" x14ac:dyDescent="0.25">
      <c r="A228" s="52"/>
      <c r="E228" s="52"/>
      <c r="F228" s="52"/>
      <c r="G228" s="52"/>
      <c r="I228" s="52"/>
    </row>
    <row r="229" spans="1:9" x14ac:dyDescent="0.25">
      <c r="A229" s="52"/>
      <c r="E229" s="52"/>
      <c r="F229" s="52"/>
      <c r="G229" s="52"/>
      <c r="I229" s="52"/>
    </row>
    <row r="230" spans="1:9" x14ac:dyDescent="0.25">
      <c r="A230" s="52"/>
      <c r="E230" s="52"/>
      <c r="F230" s="52"/>
      <c r="G230" s="52"/>
      <c r="I230" s="52"/>
    </row>
    <row r="231" spans="1:9" x14ac:dyDescent="0.25">
      <c r="A231" s="52"/>
      <c r="E231" s="52"/>
      <c r="F231" s="52"/>
      <c r="G231" s="52"/>
      <c r="I231" s="52"/>
    </row>
    <row r="232" spans="1:9" x14ac:dyDescent="0.25">
      <c r="A232" s="52"/>
      <c r="E232" s="52"/>
      <c r="F232" s="52"/>
      <c r="G232" s="52"/>
      <c r="I232" s="52"/>
    </row>
    <row r="233" spans="1:9" x14ac:dyDescent="0.25">
      <c r="A233" s="52"/>
      <c r="E233" s="52"/>
      <c r="F233" s="52"/>
      <c r="G233" s="52"/>
      <c r="I233" s="52"/>
    </row>
    <row r="234" spans="1:9" x14ac:dyDescent="0.25">
      <c r="A234" s="52"/>
      <c r="E234" s="52"/>
      <c r="F234" s="52"/>
      <c r="G234" s="52"/>
      <c r="I234" s="52"/>
    </row>
    <row r="235" spans="1:9" x14ac:dyDescent="0.25">
      <c r="A235" s="52"/>
      <c r="E235" s="52"/>
      <c r="F235" s="52"/>
      <c r="G235" s="52"/>
      <c r="I235" s="52"/>
    </row>
    <row r="236" spans="1:9" x14ac:dyDescent="0.25">
      <c r="A236" s="52"/>
      <c r="E236" s="52"/>
      <c r="F236" s="52"/>
      <c r="G236" s="52"/>
      <c r="I236" s="52"/>
    </row>
    <row r="237" spans="1:9" x14ac:dyDescent="0.25">
      <c r="A237" s="52"/>
      <c r="E237" s="52"/>
      <c r="F237" s="52"/>
      <c r="G237" s="52"/>
      <c r="I237" s="52"/>
    </row>
    <row r="238" spans="1:9" x14ac:dyDescent="0.25">
      <c r="A238" s="52"/>
      <c r="E238" s="52"/>
      <c r="F238" s="52"/>
      <c r="G238" s="52"/>
      <c r="I238" s="52"/>
    </row>
    <row r="239" spans="1:9" x14ac:dyDescent="0.25">
      <c r="A239" s="52"/>
      <c r="E239" s="52"/>
      <c r="F239" s="52"/>
      <c r="G239" s="52"/>
      <c r="I239" s="52"/>
    </row>
    <row r="240" spans="1:9" x14ac:dyDescent="0.25">
      <c r="A240" s="52"/>
      <c r="E240" s="52"/>
      <c r="F240" s="52"/>
      <c r="G240" s="52"/>
      <c r="I240" s="52"/>
    </row>
    <row r="241" spans="1:9" x14ac:dyDescent="0.25">
      <c r="A241" s="52"/>
      <c r="E241" s="52"/>
      <c r="F241" s="52"/>
      <c r="G241" s="52"/>
      <c r="I241" s="52"/>
    </row>
    <row r="242" spans="1:9" x14ac:dyDescent="0.25">
      <c r="A242" s="52"/>
      <c r="E242" s="52"/>
      <c r="F242" s="52"/>
      <c r="G242" s="52"/>
      <c r="I242" s="52"/>
    </row>
    <row r="243" spans="1:9" x14ac:dyDescent="0.25">
      <c r="A243" s="52"/>
      <c r="E243" s="52"/>
      <c r="F243" s="52"/>
      <c r="G243" s="52"/>
      <c r="I243" s="52"/>
    </row>
    <row r="244" spans="1:9" x14ac:dyDescent="0.25">
      <c r="A244" s="52"/>
      <c r="E244" s="52"/>
      <c r="F244" s="52"/>
      <c r="G244" s="52"/>
      <c r="I244" s="52"/>
    </row>
    <row r="245" spans="1:9" x14ac:dyDescent="0.25">
      <c r="A245" s="52"/>
      <c r="E245" s="52"/>
      <c r="F245" s="52"/>
      <c r="G245" s="52"/>
      <c r="I245" s="52"/>
    </row>
    <row r="246" spans="1:9" x14ac:dyDescent="0.25">
      <c r="A246" s="52"/>
      <c r="E246" s="52"/>
      <c r="F246" s="52"/>
      <c r="G246" s="52"/>
      <c r="I246" s="52"/>
    </row>
    <row r="247" spans="1:9" x14ac:dyDescent="0.25">
      <c r="A247" s="52"/>
      <c r="E247" s="52"/>
      <c r="F247" s="52"/>
      <c r="G247" s="52"/>
      <c r="I247" s="52"/>
    </row>
    <row r="248" spans="1:9" x14ac:dyDescent="0.25">
      <c r="A248" s="52"/>
      <c r="E248" s="52"/>
      <c r="F248" s="52"/>
      <c r="G248" s="52"/>
      <c r="I248" s="52"/>
    </row>
    <row r="249" spans="1:9" x14ac:dyDescent="0.25">
      <c r="A249" s="52"/>
      <c r="E249" s="52"/>
      <c r="F249" s="52"/>
      <c r="G249" s="52"/>
      <c r="I249" s="52"/>
    </row>
    <row r="250" spans="1:9" x14ac:dyDescent="0.25">
      <c r="A250" s="52"/>
      <c r="E250" s="52"/>
      <c r="F250" s="52"/>
      <c r="G250" s="52"/>
      <c r="I250" s="52"/>
    </row>
    <row r="251" spans="1:9" x14ac:dyDescent="0.25">
      <c r="A251" s="52"/>
      <c r="E251" s="52"/>
      <c r="F251" s="52"/>
      <c r="G251" s="52"/>
      <c r="I251" s="52"/>
    </row>
    <row r="252" spans="1:9" x14ac:dyDescent="0.25">
      <c r="A252" s="52"/>
      <c r="E252" s="52"/>
      <c r="F252" s="52"/>
      <c r="G252" s="52"/>
      <c r="I252" s="52"/>
    </row>
    <row r="253" spans="1:9" x14ac:dyDescent="0.25">
      <c r="A253" s="52"/>
      <c r="E253" s="52"/>
      <c r="F253" s="52"/>
      <c r="G253" s="52"/>
      <c r="I253" s="52"/>
    </row>
    <row r="254" spans="1:9" x14ac:dyDescent="0.25">
      <c r="A254" s="52"/>
      <c r="E254" s="52"/>
      <c r="F254" s="52"/>
      <c r="G254" s="52"/>
      <c r="I254" s="52"/>
    </row>
    <row r="255" spans="1:9" x14ac:dyDescent="0.25">
      <c r="A255" s="52"/>
      <c r="E255" s="52"/>
      <c r="F255" s="52"/>
      <c r="G255" s="52"/>
      <c r="I255" s="52"/>
    </row>
    <row r="256" spans="1:9" x14ac:dyDescent="0.25">
      <c r="A256" s="52"/>
      <c r="E256" s="52"/>
      <c r="F256" s="52"/>
      <c r="G256" s="52"/>
      <c r="I256" s="52"/>
    </row>
    <row r="257" spans="1:9" x14ac:dyDescent="0.25">
      <c r="A257" s="52"/>
      <c r="E257" s="52"/>
      <c r="F257" s="52"/>
      <c r="G257" s="52"/>
      <c r="I257" s="52"/>
    </row>
    <row r="258" spans="1:9" x14ac:dyDescent="0.25">
      <c r="A258" s="52"/>
      <c r="E258" s="52"/>
      <c r="F258" s="52"/>
      <c r="G258" s="52"/>
      <c r="I258" s="52"/>
    </row>
    <row r="259" spans="1:9" x14ac:dyDescent="0.25">
      <c r="A259" s="52"/>
      <c r="E259" s="52"/>
      <c r="F259" s="52"/>
      <c r="G259" s="52"/>
      <c r="I259" s="52"/>
    </row>
    <row r="260" spans="1:9" x14ac:dyDescent="0.25">
      <c r="A260" s="52"/>
      <c r="E260" s="52"/>
      <c r="F260" s="52"/>
      <c r="G260" s="52"/>
      <c r="I260" s="52"/>
    </row>
    <row r="261" spans="1:9" x14ac:dyDescent="0.25">
      <c r="A261" s="52"/>
      <c r="E261" s="52"/>
      <c r="F261" s="52"/>
      <c r="G261" s="52"/>
      <c r="I261" s="52"/>
    </row>
    <row r="262" spans="1:9" x14ac:dyDescent="0.25">
      <c r="A262" s="52"/>
      <c r="E262" s="52"/>
      <c r="F262" s="52"/>
      <c r="G262" s="52"/>
      <c r="I262" s="52"/>
    </row>
    <row r="263" spans="1:9" x14ac:dyDescent="0.25">
      <c r="A263" s="52"/>
      <c r="E263" s="52"/>
      <c r="F263" s="52"/>
      <c r="G263" s="52"/>
      <c r="I263" s="52"/>
    </row>
    <row r="264" spans="1:9" x14ac:dyDescent="0.25">
      <c r="A264" s="52"/>
      <c r="E264" s="52"/>
      <c r="F264" s="52"/>
      <c r="G264" s="52"/>
      <c r="I264" s="52"/>
    </row>
    <row r="265" spans="1:9" x14ac:dyDescent="0.25">
      <c r="A265" s="52"/>
      <c r="E265" s="52"/>
      <c r="F265" s="52"/>
      <c r="G265" s="52"/>
      <c r="I265" s="52"/>
    </row>
    <row r="266" spans="1:9" x14ac:dyDescent="0.25">
      <c r="A266" s="52"/>
      <c r="E266" s="52"/>
      <c r="F266" s="52"/>
      <c r="G266" s="52"/>
      <c r="I266" s="52"/>
    </row>
    <row r="267" spans="1:9" x14ac:dyDescent="0.25">
      <c r="A267" s="52"/>
      <c r="E267" s="52"/>
      <c r="F267" s="52"/>
      <c r="G267" s="52"/>
      <c r="I267" s="52"/>
    </row>
    <row r="268" spans="1:9" x14ac:dyDescent="0.25">
      <c r="A268" s="52"/>
      <c r="E268" s="52"/>
      <c r="F268" s="52"/>
      <c r="G268" s="52"/>
      <c r="I268" s="52"/>
    </row>
    <row r="269" spans="1:9" x14ac:dyDescent="0.25">
      <c r="A269" s="52"/>
      <c r="E269" s="52"/>
      <c r="F269" s="52"/>
      <c r="G269" s="52"/>
      <c r="I269" s="52"/>
    </row>
    <row r="270" spans="1:9" x14ac:dyDescent="0.25">
      <c r="A270" s="52"/>
      <c r="E270" s="52"/>
      <c r="F270" s="52"/>
      <c r="G270" s="52"/>
      <c r="I270" s="52"/>
    </row>
    <row r="271" spans="1:9" x14ac:dyDescent="0.25">
      <c r="A271" s="52"/>
      <c r="E271" s="52"/>
      <c r="F271" s="52"/>
      <c r="G271" s="52"/>
      <c r="I271" s="52"/>
    </row>
    <row r="272" spans="1:9" x14ac:dyDescent="0.25">
      <c r="A272" s="52"/>
      <c r="E272" s="52"/>
      <c r="F272" s="52"/>
      <c r="G272" s="52"/>
      <c r="I272" s="52"/>
    </row>
    <row r="273" spans="1:9" x14ac:dyDescent="0.25">
      <c r="A273" s="52"/>
      <c r="E273" s="52"/>
      <c r="F273" s="52"/>
      <c r="G273" s="52"/>
      <c r="I273" s="52"/>
    </row>
    <row r="274" spans="1:9" x14ac:dyDescent="0.25">
      <c r="A274" s="52"/>
      <c r="E274" s="52"/>
      <c r="F274" s="52"/>
      <c r="G274" s="52"/>
      <c r="I274" s="52"/>
    </row>
    <row r="275" spans="1:9" x14ac:dyDescent="0.25">
      <c r="A275" s="52"/>
      <c r="E275" s="52"/>
      <c r="F275" s="52"/>
      <c r="G275" s="52"/>
      <c r="I275" s="52"/>
    </row>
    <row r="276" spans="1:9" x14ac:dyDescent="0.25">
      <c r="A276" s="52"/>
      <c r="E276" s="52"/>
      <c r="F276" s="52"/>
      <c r="G276" s="52"/>
      <c r="I276" s="52"/>
    </row>
    <row r="277" spans="1:9" x14ac:dyDescent="0.25">
      <c r="A277" s="52"/>
      <c r="E277" s="52"/>
      <c r="F277" s="52"/>
      <c r="G277" s="52"/>
      <c r="I277" s="52"/>
    </row>
    <row r="278" spans="1:9" x14ac:dyDescent="0.25">
      <c r="A278" s="52"/>
      <c r="E278" s="52"/>
      <c r="F278" s="52"/>
      <c r="G278" s="52"/>
      <c r="I278" s="52"/>
    </row>
    <row r="279" spans="1:9" x14ac:dyDescent="0.25">
      <c r="A279" s="52"/>
      <c r="E279" s="52"/>
      <c r="F279" s="52"/>
      <c r="G279" s="52"/>
      <c r="I279" s="52"/>
    </row>
    <row r="280" spans="1:9" x14ac:dyDescent="0.25">
      <c r="A280" s="52"/>
      <c r="E280" s="52"/>
      <c r="F280" s="52"/>
      <c r="G280" s="52"/>
      <c r="I280" s="52"/>
    </row>
    <row r="281" spans="1:9" x14ac:dyDescent="0.25">
      <c r="A281" s="52"/>
      <c r="E281" s="52"/>
      <c r="F281" s="52"/>
      <c r="G281" s="52"/>
      <c r="I281" s="52"/>
    </row>
    <row r="282" spans="1:9" x14ac:dyDescent="0.25">
      <c r="A282" s="52"/>
      <c r="E282" s="52"/>
      <c r="F282" s="52"/>
      <c r="G282" s="52"/>
      <c r="I282" s="52"/>
    </row>
    <row r="283" spans="1:9" x14ac:dyDescent="0.25">
      <c r="A283" s="52"/>
      <c r="E283" s="52"/>
      <c r="F283" s="52"/>
      <c r="G283" s="52"/>
      <c r="I283" s="52"/>
    </row>
    <row r="284" spans="1:9" x14ac:dyDescent="0.25">
      <c r="A284" s="52"/>
      <c r="E284" s="52"/>
      <c r="F284" s="52"/>
      <c r="G284" s="52"/>
      <c r="I284" s="52"/>
    </row>
    <row r="285" spans="1:9" x14ac:dyDescent="0.25">
      <c r="A285" s="52"/>
      <c r="E285" s="52"/>
      <c r="F285" s="52"/>
      <c r="G285" s="52"/>
      <c r="I285" s="52"/>
    </row>
    <row r="286" spans="1:9" x14ac:dyDescent="0.25">
      <c r="A286" s="52"/>
      <c r="E286" s="52"/>
      <c r="F286" s="52"/>
      <c r="G286" s="52"/>
      <c r="I286" s="52"/>
    </row>
    <row r="287" spans="1:9" x14ac:dyDescent="0.25">
      <c r="A287" s="52"/>
      <c r="E287" s="52"/>
      <c r="F287" s="52"/>
      <c r="G287" s="52"/>
      <c r="I287" s="52"/>
    </row>
    <row r="288" spans="1:9" x14ac:dyDescent="0.25">
      <c r="A288" s="52"/>
      <c r="E288" s="52"/>
      <c r="F288" s="52"/>
      <c r="G288" s="52"/>
      <c r="I288" s="52"/>
    </row>
    <row r="289" spans="1:9" x14ac:dyDescent="0.25">
      <c r="A289" s="52"/>
      <c r="E289" s="52"/>
      <c r="F289" s="52"/>
      <c r="G289" s="52"/>
      <c r="I289" s="52"/>
    </row>
    <row r="290" spans="1:9" x14ac:dyDescent="0.25">
      <c r="A290" s="52"/>
      <c r="E290" s="52"/>
      <c r="F290" s="52"/>
      <c r="G290" s="52"/>
      <c r="I290" s="52"/>
    </row>
    <row r="291" spans="1:9" x14ac:dyDescent="0.25">
      <c r="A291" s="52"/>
      <c r="E291" s="52"/>
      <c r="F291" s="52"/>
      <c r="G291" s="52"/>
      <c r="I291" s="52"/>
    </row>
    <row r="292" spans="1:9" x14ac:dyDescent="0.25">
      <c r="A292" s="52"/>
      <c r="E292" s="52"/>
      <c r="F292" s="52"/>
      <c r="G292" s="52"/>
      <c r="I292" s="52"/>
    </row>
    <row r="293" spans="1:9" x14ac:dyDescent="0.25">
      <c r="A293" s="52"/>
      <c r="E293" s="52"/>
      <c r="F293" s="52"/>
      <c r="G293" s="52"/>
      <c r="I293" s="52"/>
    </row>
    <row r="294" spans="1:9" x14ac:dyDescent="0.25">
      <c r="A294" s="52"/>
      <c r="E294" s="52"/>
      <c r="F294" s="52"/>
      <c r="G294" s="52"/>
      <c r="I294" s="52"/>
    </row>
    <row r="295" spans="1:9" x14ac:dyDescent="0.25">
      <c r="A295" s="52"/>
      <c r="E295" s="52"/>
      <c r="F295" s="52"/>
      <c r="G295" s="52"/>
      <c r="I295" s="52"/>
    </row>
    <row r="296" spans="1:9" x14ac:dyDescent="0.25">
      <c r="A296" s="52"/>
      <c r="E296" s="52"/>
      <c r="F296" s="52"/>
      <c r="G296" s="52"/>
      <c r="I296" s="52"/>
    </row>
    <row r="297" spans="1:9" x14ac:dyDescent="0.25">
      <c r="A297" s="52"/>
      <c r="E297" s="52"/>
      <c r="F297" s="52"/>
      <c r="G297" s="52"/>
      <c r="I297" s="52"/>
    </row>
    <row r="298" spans="1:9" x14ac:dyDescent="0.25">
      <c r="A298" s="52"/>
      <c r="E298" s="52"/>
      <c r="F298" s="52"/>
      <c r="G298" s="52"/>
      <c r="I298" s="52"/>
    </row>
    <row r="299" spans="1:9" x14ac:dyDescent="0.25">
      <c r="A299" s="52"/>
      <c r="E299" s="52"/>
      <c r="F299" s="52"/>
      <c r="G299" s="52"/>
      <c r="I299" s="52"/>
    </row>
    <row r="300" spans="1:9" x14ac:dyDescent="0.25">
      <c r="A300" s="52"/>
      <c r="E300" s="52"/>
      <c r="F300" s="52"/>
      <c r="G300" s="52"/>
      <c r="I300" s="52"/>
    </row>
    <row r="301" spans="1:9" x14ac:dyDescent="0.25">
      <c r="A301" s="52"/>
      <c r="E301" s="52"/>
      <c r="F301" s="52"/>
      <c r="G301" s="52"/>
      <c r="I301" s="52"/>
    </row>
    <row r="302" spans="1:9" x14ac:dyDescent="0.25">
      <c r="A302" s="52"/>
      <c r="E302" s="52"/>
      <c r="F302" s="52"/>
      <c r="G302" s="52"/>
      <c r="I302" s="52"/>
    </row>
    <row r="303" spans="1:9" x14ac:dyDescent="0.25">
      <c r="A303" s="52"/>
      <c r="E303" s="52"/>
      <c r="F303" s="52"/>
      <c r="G303" s="52"/>
      <c r="I303" s="52"/>
    </row>
    <row r="304" spans="1:9" x14ac:dyDescent="0.25">
      <c r="A304" s="52"/>
      <c r="E304" s="52"/>
      <c r="F304" s="52"/>
      <c r="G304" s="52"/>
      <c r="I304" s="52"/>
    </row>
    <row r="305" spans="1:9" x14ac:dyDescent="0.25">
      <c r="A305" s="52"/>
      <c r="E305" s="52"/>
      <c r="F305" s="52"/>
      <c r="G305" s="52"/>
      <c r="I305" s="52"/>
    </row>
    <row r="306" spans="1:9" x14ac:dyDescent="0.25">
      <c r="A306" s="52"/>
      <c r="E306" s="52"/>
      <c r="F306" s="52"/>
      <c r="G306" s="52"/>
      <c r="I306" s="52"/>
    </row>
    <row r="307" spans="1:9" x14ac:dyDescent="0.25">
      <c r="A307" s="52"/>
      <c r="E307" s="52"/>
      <c r="F307" s="52"/>
      <c r="G307" s="52"/>
      <c r="I307" s="52"/>
    </row>
    <row r="308" spans="1:9" x14ac:dyDescent="0.25">
      <c r="A308" s="52"/>
      <c r="E308" s="52"/>
      <c r="F308" s="52"/>
      <c r="G308" s="52"/>
      <c r="I308" s="52"/>
    </row>
    <row r="309" spans="1:9" x14ac:dyDescent="0.25">
      <c r="A309" s="52"/>
      <c r="E309" s="52"/>
      <c r="F309" s="52"/>
      <c r="G309" s="52"/>
      <c r="I309" s="52"/>
    </row>
    <row r="310" spans="1:9" x14ac:dyDescent="0.25">
      <c r="A310" s="52"/>
      <c r="E310" s="52"/>
      <c r="F310" s="52"/>
      <c r="G310" s="52"/>
      <c r="I310" s="52"/>
    </row>
    <row r="311" spans="1:9" x14ac:dyDescent="0.25">
      <c r="A311" s="52"/>
      <c r="E311" s="52"/>
      <c r="F311" s="52"/>
      <c r="G311" s="52"/>
      <c r="I311" s="52"/>
    </row>
    <row r="312" spans="1:9" x14ac:dyDescent="0.25">
      <c r="A312" s="52"/>
      <c r="E312" s="52"/>
      <c r="F312" s="52"/>
      <c r="G312" s="52"/>
      <c r="I312" s="52"/>
    </row>
    <row r="313" spans="1:9" x14ac:dyDescent="0.25">
      <c r="A313" s="52"/>
      <c r="E313" s="52"/>
      <c r="F313" s="52"/>
      <c r="G313" s="52"/>
      <c r="I313" s="52"/>
    </row>
    <row r="314" spans="1:9" x14ac:dyDescent="0.25">
      <c r="A314" s="52"/>
      <c r="E314" s="52"/>
      <c r="F314" s="52"/>
      <c r="G314" s="52"/>
      <c r="I314" s="52"/>
    </row>
    <row r="315" spans="1:9" x14ac:dyDescent="0.25">
      <c r="A315" s="52"/>
      <c r="E315" s="52"/>
      <c r="F315" s="52"/>
      <c r="G315" s="52"/>
      <c r="I315" s="52"/>
    </row>
    <row r="316" spans="1:9" x14ac:dyDescent="0.25">
      <c r="A316" s="52"/>
      <c r="E316" s="52"/>
      <c r="F316" s="52"/>
      <c r="G316" s="52"/>
      <c r="I316" s="52"/>
    </row>
    <row r="317" spans="1:9" x14ac:dyDescent="0.25">
      <c r="A317" s="52"/>
      <c r="E317" s="52"/>
      <c r="F317" s="52"/>
      <c r="G317" s="52"/>
      <c r="I317" s="52"/>
    </row>
    <row r="318" spans="1:9" x14ac:dyDescent="0.25">
      <c r="A318" s="52"/>
      <c r="E318" s="52"/>
      <c r="F318" s="52"/>
      <c r="G318" s="52"/>
      <c r="I318" s="52"/>
    </row>
    <row r="319" spans="1:9" x14ac:dyDescent="0.25">
      <c r="A319" s="52"/>
      <c r="E319" s="52"/>
      <c r="F319" s="52"/>
      <c r="G319" s="52"/>
      <c r="I319" s="52"/>
    </row>
    <row r="320" spans="1:9" x14ac:dyDescent="0.25">
      <c r="A320" s="52"/>
      <c r="E320" s="52"/>
      <c r="F320" s="52"/>
      <c r="G320" s="52"/>
      <c r="I320" s="52"/>
    </row>
    <row r="321" spans="1:9" x14ac:dyDescent="0.25">
      <c r="A321" s="52"/>
      <c r="E321" s="52"/>
      <c r="F321" s="52"/>
      <c r="G321" s="52"/>
      <c r="I321" s="52"/>
    </row>
    <row r="322" spans="1:9" x14ac:dyDescent="0.25">
      <c r="A322" s="52"/>
      <c r="E322" s="52"/>
      <c r="F322" s="52"/>
      <c r="G322" s="52"/>
      <c r="I322" s="52"/>
    </row>
    <row r="323" spans="1:9" x14ac:dyDescent="0.25">
      <c r="A323" s="52"/>
      <c r="E323" s="52"/>
      <c r="F323" s="52"/>
      <c r="G323" s="52"/>
      <c r="I323" s="52"/>
    </row>
    <row r="324" spans="1:9" x14ac:dyDescent="0.25">
      <c r="A324" s="52"/>
      <c r="E324" s="52"/>
      <c r="F324" s="52"/>
      <c r="G324" s="52"/>
      <c r="I324" s="52"/>
    </row>
    <row r="325" spans="1:9" x14ac:dyDescent="0.25">
      <c r="A325" s="52"/>
      <c r="E325" s="52"/>
      <c r="F325" s="52"/>
      <c r="G325" s="52"/>
      <c r="I325" s="52"/>
    </row>
    <row r="326" spans="1:9" x14ac:dyDescent="0.25">
      <c r="A326" s="52"/>
      <c r="E326" s="52"/>
      <c r="F326" s="52"/>
      <c r="G326" s="52"/>
      <c r="I326" s="52"/>
    </row>
    <row r="327" spans="1:9" x14ac:dyDescent="0.25">
      <c r="A327" s="52"/>
      <c r="E327" s="52"/>
      <c r="F327" s="52"/>
      <c r="G327" s="52"/>
      <c r="I327" s="52"/>
    </row>
    <row r="328" spans="1:9" x14ac:dyDescent="0.25">
      <c r="A328" s="52"/>
      <c r="E328" s="52"/>
      <c r="F328" s="52"/>
      <c r="G328" s="52"/>
      <c r="I328" s="52"/>
    </row>
    <row r="329" spans="1:9" x14ac:dyDescent="0.25">
      <c r="A329" s="52"/>
      <c r="E329" s="52"/>
      <c r="F329" s="52"/>
      <c r="G329" s="52"/>
      <c r="I329" s="52"/>
    </row>
    <row r="330" spans="1:9" x14ac:dyDescent="0.25">
      <c r="A330" s="52"/>
      <c r="E330" s="52"/>
      <c r="F330" s="52"/>
      <c r="G330" s="52"/>
      <c r="I330" s="52"/>
    </row>
    <row r="331" spans="1:9" x14ac:dyDescent="0.25">
      <c r="A331" s="52"/>
      <c r="E331" s="52"/>
      <c r="F331" s="52"/>
      <c r="G331" s="52"/>
      <c r="I331" s="52"/>
    </row>
    <row r="332" spans="1:9" x14ac:dyDescent="0.25">
      <c r="A332" s="52"/>
      <c r="E332" s="52"/>
      <c r="F332" s="52"/>
      <c r="G332" s="52"/>
      <c r="I332" s="52"/>
    </row>
    <row r="333" spans="1:9" x14ac:dyDescent="0.25">
      <c r="A333" s="52"/>
      <c r="E333" s="52"/>
      <c r="F333" s="52"/>
      <c r="G333" s="52"/>
      <c r="I333" s="52"/>
    </row>
    <row r="334" spans="1:9" x14ac:dyDescent="0.25">
      <c r="A334" s="52"/>
      <c r="E334" s="52"/>
      <c r="F334" s="52"/>
      <c r="G334" s="52"/>
      <c r="I334" s="52"/>
    </row>
    <row r="335" spans="1:9" x14ac:dyDescent="0.25">
      <c r="A335" s="52"/>
      <c r="E335" s="52"/>
      <c r="F335" s="52"/>
      <c r="G335" s="52"/>
      <c r="I335" s="52"/>
    </row>
    <row r="336" spans="1:9" x14ac:dyDescent="0.25">
      <c r="A336" s="52"/>
      <c r="E336" s="52"/>
      <c r="F336" s="52"/>
      <c r="G336" s="52"/>
      <c r="I336" s="52"/>
    </row>
    <row r="337" spans="1:9" x14ac:dyDescent="0.25">
      <c r="A337" s="52"/>
      <c r="E337" s="52"/>
      <c r="F337" s="52"/>
      <c r="G337" s="52"/>
      <c r="I337" s="52"/>
    </row>
    <row r="338" spans="1:9" x14ac:dyDescent="0.25">
      <c r="A338" s="52"/>
      <c r="E338" s="52"/>
      <c r="F338" s="52"/>
      <c r="G338" s="52"/>
      <c r="I338" s="52"/>
    </row>
    <row r="339" spans="1:9" x14ac:dyDescent="0.25">
      <c r="A339" s="52"/>
      <c r="E339" s="52"/>
      <c r="F339" s="52"/>
      <c r="G339" s="52"/>
      <c r="I339" s="52"/>
    </row>
    <row r="340" spans="1:9" x14ac:dyDescent="0.25">
      <c r="A340" s="52"/>
      <c r="E340" s="52"/>
      <c r="F340" s="52"/>
      <c r="G340" s="52"/>
      <c r="I340" s="52"/>
    </row>
    <row r="341" spans="1:9" x14ac:dyDescent="0.25">
      <c r="A341" s="52"/>
      <c r="E341" s="52"/>
      <c r="F341" s="52"/>
      <c r="G341" s="52"/>
      <c r="I341" s="52"/>
    </row>
    <row r="342" spans="1:9" x14ac:dyDescent="0.25">
      <c r="A342" s="52"/>
      <c r="E342" s="52"/>
      <c r="F342" s="52"/>
      <c r="G342" s="52"/>
      <c r="I342" s="52"/>
    </row>
    <row r="343" spans="1:9" x14ac:dyDescent="0.25">
      <c r="A343" s="52"/>
      <c r="E343" s="52"/>
      <c r="F343" s="52"/>
      <c r="G343" s="52"/>
      <c r="I343" s="52"/>
    </row>
    <row r="344" spans="1:9" x14ac:dyDescent="0.25">
      <c r="A344" s="52"/>
      <c r="E344" s="52"/>
      <c r="F344" s="52"/>
      <c r="G344" s="52"/>
      <c r="I344" s="52"/>
    </row>
    <row r="345" spans="1:9" x14ac:dyDescent="0.25">
      <c r="A345" s="52"/>
      <c r="E345" s="52"/>
      <c r="F345" s="52"/>
      <c r="G345" s="52"/>
      <c r="I345" s="52"/>
    </row>
    <row r="346" spans="1:9" x14ac:dyDescent="0.25">
      <c r="A346" s="52"/>
      <c r="E346" s="52"/>
      <c r="F346" s="52"/>
      <c r="G346" s="52"/>
      <c r="I346" s="52"/>
    </row>
    <row r="347" spans="1:9" x14ac:dyDescent="0.25">
      <c r="A347" s="52"/>
      <c r="E347" s="52"/>
      <c r="F347" s="52"/>
      <c r="G347" s="52"/>
      <c r="I347" s="52"/>
    </row>
    <row r="348" spans="1:9" x14ac:dyDescent="0.25">
      <c r="A348" s="52"/>
      <c r="E348" s="52"/>
      <c r="F348" s="52"/>
      <c r="G348" s="52"/>
      <c r="I348" s="52"/>
    </row>
    <row r="349" spans="1:9" x14ac:dyDescent="0.25">
      <c r="A349" s="52"/>
      <c r="E349" s="52"/>
      <c r="F349" s="52"/>
      <c r="G349" s="52"/>
      <c r="I349" s="52"/>
    </row>
    <row r="350" spans="1:9" x14ac:dyDescent="0.25">
      <c r="A350" s="52"/>
      <c r="E350" s="52"/>
      <c r="F350" s="52"/>
      <c r="G350" s="52"/>
      <c r="I350" s="52"/>
    </row>
    <row r="351" spans="1:9" x14ac:dyDescent="0.25">
      <c r="A351" s="52"/>
      <c r="E351" s="52"/>
      <c r="F351" s="52"/>
      <c r="G351" s="52"/>
      <c r="I351" s="52"/>
    </row>
    <row r="352" spans="1:9" x14ac:dyDescent="0.25">
      <c r="A352" s="52"/>
      <c r="E352" s="52"/>
      <c r="F352" s="52"/>
      <c r="G352" s="52"/>
      <c r="I352" s="52"/>
    </row>
    <row r="353" spans="1:9" x14ac:dyDescent="0.25">
      <c r="A353" s="52"/>
      <c r="E353" s="52"/>
      <c r="F353" s="52"/>
      <c r="G353" s="52"/>
      <c r="I353" s="52"/>
    </row>
    <row r="354" spans="1:9" x14ac:dyDescent="0.25">
      <c r="A354" s="52"/>
      <c r="E354" s="52"/>
      <c r="F354" s="52"/>
      <c r="G354" s="52"/>
      <c r="I354" s="52"/>
    </row>
    <row r="355" spans="1:9" x14ac:dyDescent="0.25">
      <c r="A355" s="52"/>
      <c r="E355" s="52"/>
      <c r="F355" s="52"/>
      <c r="G355" s="52"/>
      <c r="I355" s="52"/>
    </row>
    <row r="356" spans="1:9" x14ac:dyDescent="0.25">
      <c r="A356" s="52"/>
      <c r="E356" s="52"/>
      <c r="F356" s="52"/>
      <c r="G356" s="52"/>
      <c r="I356" s="52"/>
    </row>
    <row r="357" spans="1:9" x14ac:dyDescent="0.25">
      <c r="A357" s="52"/>
      <c r="E357" s="52"/>
      <c r="F357" s="52"/>
      <c r="G357" s="52"/>
      <c r="I357" s="52"/>
    </row>
    <row r="358" spans="1:9" x14ac:dyDescent="0.25">
      <c r="A358" s="52"/>
      <c r="E358" s="52"/>
      <c r="F358" s="52"/>
      <c r="G358" s="52"/>
      <c r="I358" s="52"/>
    </row>
    <row r="359" spans="1:9" x14ac:dyDescent="0.25">
      <c r="A359" s="52"/>
      <c r="E359" s="52"/>
      <c r="F359" s="52"/>
      <c r="G359" s="52"/>
      <c r="I359" s="52"/>
    </row>
    <row r="360" spans="1:9" x14ac:dyDescent="0.25">
      <c r="A360" s="52"/>
      <c r="E360" s="52"/>
      <c r="F360" s="52"/>
      <c r="G360" s="52"/>
      <c r="I360" s="52"/>
    </row>
    <row r="361" spans="1:9" x14ac:dyDescent="0.25">
      <c r="A361" s="52"/>
      <c r="E361" s="52"/>
      <c r="F361" s="52"/>
      <c r="G361" s="52"/>
      <c r="I361" s="52"/>
    </row>
    <row r="362" spans="1:9" x14ac:dyDescent="0.25">
      <c r="A362" s="52"/>
      <c r="E362" s="52"/>
      <c r="F362" s="52"/>
      <c r="G362" s="52"/>
      <c r="I362" s="52"/>
    </row>
    <row r="363" spans="1:9" x14ac:dyDescent="0.25">
      <c r="A363" s="52"/>
      <c r="E363" s="52"/>
      <c r="F363" s="52"/>
      <c r="G363" s="52"/>
      <c r="I363" s="52"/>
    </row>
    <row r="364" spans="1:9" x14ac:dyDescent="0.25">
      <c r="A364" s="52"/>
      <c r="E364" s="52"/>
      <c r="F364" s="52"/>
      <c r="G364" s="52"/>
      <c r="I364" s="52"/>
    </row>
    <row r="365" spans="1:9" x14ac:dyDescent="0.25">
      <c r="A365" s="52"/>
      <c r="E365" s="52"/>
      <c r="F365" s="52"/>
      <c r="G365" s="52"/>
      <c r="I365" s="52"/>
    </row>
    <row r="366" spans="1:9" x14ac:dyDescent="0.25">
      <c r="A366" s="52"/>
      <c r="E366" s="52"/>
      <c r="F366" s="52"/>
      <c r="G366" s="52"/>
      <c r="I366" s="52"/>
    </row>
    <row r="367" spans="1:9" x14ac:dyDescent="0.25">
      <c r="A367" s="52"/>
      <c r="E367" s="52"/>
      <c r="F367" s="52"/>
      <c r="G367" s="52"/>
      <c r="I367" s="52"/>
    </row>
    <row r="368" spans="1:9" x14ac:dyDescent="0.25">
      <c r="A368" s="52"/>
      <c r="E368" s="52"/>
      <c r="F368" s="52"/>
      <c r="G368" s="52"/>
      <c r="I368" s="52"/>
    </row>
    <row r="369" spans="1:9" x14ac:dyDescent="0.25">
      <c r="A369" s="52"/>
      <c r="E369" s="52"/>
      <c r="F369" s="52"/>
      <c r="G369" s="52"/>
      <c r="I369" s="52"/>
    </row>
    <row r="370" spans="1:9" x14ac:dyDescent="0.25">
      <c r="A370" s="52"/>
      <c r="E370" s="52"/>
      <c r="F370" s="52"/>
      <c r="G370" s="52"/>
      <c r="I370" s="52"/>
    </row>
    <row r="371" spans="1:9" x14ac:dyDescent="0.25">
      <c r="A371" s="52"/>
      <c r="E371" s="52"/>
      <c r="F371" s="52"/>
      <c r="G371" s="52"/>
      <c r="I371" s="52"/>
    </row>
    <row r="372" spans="1:9" x14ac:dyDescent="0.25">
      <c r="A372" s="52"/>
      <c r="E372" s="52"/>
      <c r="F372" s="52"/>
      <c r="G372" s="52"/>
      <c r="I372" s="52"/>
    </row>
    <row r="373" spans="1:9" x14ac:dyDescent="0.25">
      <c r="A373" s="52"/>
      <c r="E373" s="52"/>
      <c r="F373" s="52"/>
      <c r="G373" s="52"/>
      <c r="I373" s="52"/>
    </row>
    <row r="374" spans="1:9" x14ac:dyDescent="0.25">
      <c r="A374" s="52"/>
      <c r="E374" s="52"/>
      <c r="F374" s="52"/>
      <c r="G374" s="52"/>
      <c r="I374" s="52"/>
    </row>
    <row r="375" spans="1:9" x14ac:dyDescent="0.25">
      <c r="A375" s="52"/>
      <c r="E375" s="52"/>
      <c r="F375" s="52"/>
      <c r="G375" s="52"/>
      <c r="I375" s="52"/>
    </row>
    <row r="376" spans="1:9" x14ac:dyDescent="0.25">
      <c r="A376" s="52"/>
      <c r="E376" s="52"/>
      <c r="F376" s="52"/>
      <c r="G376" s="52"/>
      <c r="I376" s="52"/>
    </row>
    <row r="377" spans="1:9" x14ac:dyDescent="0.25">
      <c r="A377" s="52"/>
      <c r="E377" s="52"/>
      <c r="F377" s="52"/>
      <c r="G377" s="52"/>
      <c r="I377" s="52"/>
    </row>
    <row r="378" spans="1:9" x14ac:dyDescent="0.25">
      <c r="A378" s="52"/>
      <c r="E378" s="52"/>
      <c r="F378" s="52"/>
      <c r="G378" s="52"/>
      <c r="I378" s="52"/>
    </row>
    <row r="379" spans="1:9" x14ac:dyDescent="0.25">
      <c r="A379" s="52"/>
      <c r="E379" s="52"/>
      <c r="F379" s="52"/>
      <c r="G379" s="52"/>
      <c r="I379" s="52"/>
    </row>
    <row r="380" spans="1:9" x14ac:dyDescent="0.25">
      <c r="A380" s="52"/>
      <c r="E380" s="52"/>
      <c r="F380" s="52"/>
      <c r="G380" s="52"/>
      <c r="I380" s="52"/>
    </row>
    <row r="381" spans="1:9" x14ac:dyDescent="0.25">
      <c r="A381" s="52"/>
      <c r="E381" s="52"/>
      <c r="F381" s="52"/>
      <c r="G381" s="52"/>
      <c r="I381" s="52"/>
    </row>
    <row r="382" spans="1:9" x14ac:dyDescent="0.25">
      <c r="A382" s="52"/>
      <c r="E382" s="52"/>
      <c r="F382" s="52"/>
      <c r="G382" s="52"/>
      <c r="I382" s="52"/>
    </row>
    <row r="383" spans="1:9" x14ac:dyDescent="0.25">
      <c r="A383" s="52"/>
      <c r="E383" s="52"/>
      <c r="F383" s="52"/>
      <c r="G383" s="52"/>
      <c r="I383" s="52"/>
    </row>
    <row r="384" spans="1:9" x14ac:dyDescent="0.25">
      <c r="A384" s="52"/>
      <c r="E384" s="52"/>
      <c r="F384" s="52"/>
      <c r="G384" s="52"/>
      <c r="I384" s="52"/>
    </row>
    <row r="385" spans="1:9" x14ac:dyDescent="0.25">
      <c r="A385" s="52"/>
      <c r="E385" s="52"/>
      <c r="F385" s="52"/>
      <c r="G385" s="52"/>
      <c r="I385" s="52"/>
    </row>
    <row r="386" spans="1:9" x14ac:dyDescent="0.25">
      <c r="A386" s="52"/>
      <c r="E386" s="52"/>
      <c r="F386" s="52"/>
      <c r="G386" s="52"/>
      <c r="I386" s="52"/>
    </row>
    <row r="387" spans="1:9" x14ac:dyDescent="0.25">
      <c r="A387" s="52"/>
      <c r="E387" s="52"/>
      <c r="F387" s="52"/>
      <c r="G387" s="52"/>
      <c r="I387" s="52"/>
    </row>
    <row r="388" spans="1:9" x14ac:dyDescent="0.25">
      <c r="A388" s="52"/>
      <c r="E388" s="52"/>
      <c r="F388" s="52"/>
      <c r="G388" s="52"/>
      <c r="I388" s="52"/>
    </row>
    <row r="389" spans="1:9" x14ac:dyDescent="0.25">
      <c r="A389" s="52"/>
      <c r="E389" s="52"/>
      <c r="F389" s="52"/>
      <c r="G389" s="52"/>
      <c r="I389" s="52"/>
    </row>
    <row r="390" spans="1:9" x14ac:dyDescent="0.25">
      <c r="A390" s="52"/>
      <c r="E390" s="52"/>
      <c r="F390" s="52"/>
      <c r="G390" s="52"/>
      <c r="I390" s="52"/>
    </row>
    <row r="391" spans="1:9" x14ac:dyDescent="0.25">
      <c r="A391" s="52"/>
      <c r="E391" s="52"/>
      <c r="F391" s="52"/>
      <c r="G391" s="52"/>
      <c r="I391" s="52"/>
    </row>
    <row r="392" spans="1:9" x14ac:dyDescent="0.25">
      <c r="A392" s="52"/>
      <c r="E392" s="52"/>
      <c r="F392" s="52"/>
      <c r="G392" s="52"/>
      <c r="I392" s="52"/>
    </row>
    <row r="393" spans="1:9" x14ac:dyDescent="0.25">
      <c r="A393" s="52"/>
      <c r="E393" s="52"/>
      <c r="F393" s="52"/>
      <c r="G393" s="52"/>
      <c r="I393" s="52"/>
    </row>
    <row r="394" spans="1:9" x14ac:dyDescent="0.25">
      <c r="A394" s="52"/>
      <c r="E394" s="52"/>
      <c r="F394" s="52"/>
      <c r="G394" s="52"/>
      <c r="I394" s="52"/>
    </row>
    <row r="395" spans="1:9" x14ac:dyDescent="0.25">
      <c r="A395" s="52"/>
      <c r="E395" s="52"/>
      <c r="F395" s="52"/>
      <c r="G395" s="52"/>
      <c r="I395" s="52"/>
    </row>
    <row r="396" spans="1:9" x14ac:dyDescent="0.25">
      <c r="A396" s="52"/>
      <c r="E396" s="52"/>
      <c r="F396" s="52"/>
      <c r="G396" s="52"/>
      <c r="I396" s="52"/>
    </row>
    <row r="397" spans="1:9" x14ac:dyDescent="0.25">
      <c r="A397" s="52"/>
      <c r="E397" s="52"/>
      <c r="F397" s="52"/>
      <c r="G397" s="52"/>
      <c r="I397" s="52"/>
    </row>
    <row r="398" spans="1:9" x14ac:dyDescent="0.25">
      <c r="A398" s="52"/>
      <c r="E398" s="52"/>
      <c r="F398" s="52"/>
      <c r="G398" s="52"/>
      <c r="I398" s="52"/>
    </row>
    <row r="399" spans="1:9" x14ac:dyDescent="0.25">
      <c r="A399" s="52"/>
      <c r="E399" s="52"/>
      <c r="F399" s="52"/>
      <c r="G399" s="52"/>
      <c r="I399" s="52"/>
    </row>
    <row r="400" spans="1:9" x14ac:dyDescent="0.25">
      <c r="A400" s="52"/>
      <c r="E400" s="52"/>
      <c r="F400" s="52"/>
      <c r="G400" s="52"/>
      <c r="I400" s="52"/>
    </row>
    <row r="401" spans="1:9" x14ac:dyDescent="0.25">
      <c r="A401" s="52"/>
      <c r="E401" s="52"/>
      <c r="F401" s="52"/>
      <c r="G401" s="52"/>
      <c r="I401" s="52"/>
    </row>
    <row r="402" spans="1:9" x14ac:dyDescent="0.25">
      <c r="A402" s="52"/>
      <c r="E402" s="52"/>
      <c r="F402" s="52"/>
      <c r="G402" s="52"/>
      <c r="I402" s="52"/>
    </row>
    <row r="403" spans="1:9" x14ac:dyDescent="0.25">
      <c r="A403" s="52"/>
      <c r="E403" s="52"/>
      <c r="F403" s="52"/>
      <c r="G403" s="52"/>
      <c r="I403" s="52"/>
    </row>
    <row r="404" spans="1:9" x14ac:dyDescent="0.25">
      <c r="A404" s="52"/>
      <c r="E404" s="52"/>
      <c r="F404" s="52"/>
      <c r="G404" s="52"/>
      <c r="I404" s="52"/>
    </row>
    <row r="405" spans="1:9" x14ac:dyDescent="0.25">
      <c r="A405" s="52"/>
      <c r="E405" s="52"/>
      <c r="F405" s="52"/>
      <c r="G405" s="52"/>
      <c r="I405" s="52"/>
    </row>
    <row r="406" spans="1:9" x14ac:dyDescent="0.25">
      <c r="A406" s="52"/>
      <c r="E406" s="52"/>
      <c r="F406" s="52"/>
      <c r="G406" s="52"/>
      <c r="I406" s="52"/>
    </row>
    <row r="407" spans="1:9" x14ac:dyDescent="0.25">
      <c r="A407" s="52"/>
      <c r="E407" s="52"/>
      <c r="F407" s="52"/>
      <c r="G407" s="52"/>
      <c r="I407" s="52"/>
    </row>
    <row r="408" spans="1:9" x14ac:dyDescent="0.25">
      <c r="A408" s="52"/>
      <c r="E408" s="52"/>
      <c r="F408" s="52"/>
      <c r="G408" s="52"/>
      <c r="I408" s="52"/>
    </row>
    <row r="409" spans="1:9" x14ac:dyDescent="0.25">
      <c r="A409" s="52"/>
      <c r="E409" s="52"/>
      <c r="F409" s="52"/>
      <c r="G409" s="52"/>
      <c r="I409" s="52"/>
    </row>
    <row r="410" spans="1:9" x14ac:dyDescent="0.25">
      <c r="A410" s="52"/>
      <c r="E410" s="52"/>
      <c r="F410" s="52"/>
      <c r="G410" s="52"/>
      <c r="I410" s="52"/>
    </row>
    <row r="411" spans="1:9" x14ac:dyDescent="0.25">
      <c r="A411" s="52"/>
      <c r="E411" s="52"/>
      <c r="F411" s="52"/>
      <c r="G411" s="52"/>
      <c r="I411" s="52"/>
    </row>
    <row r="412" spans="1:9" x14ac:dyDescent="0.25">
      <c r="A412" s="52"/>
      <c r="E412" s="52"/>
      <c r="F412" s="52"/>
      <c r="G412" s="52"/>
      <c r="I412" s="52"/>
    </row>
    <row r="413" spans="1:9" x14ac:dyDescent="0.25">
      <c r="A413" s="52"/>
      <c r="E413" s="52"/>
      <c r="F413" s="52"/>
      <c r="G413" s="52"/>
      <c r="I413" s="52"/>
    </row>
    <row r="414" spans="1:9" x14ac:dyDescent="0.25">
      <c r="A414" s="52"/>
      <c r="E414" s="52"/>
      <c r="F414" s="52"/>
      <c r="G414" s="52"/>
      <c r="I414" s="52"/>
    </row>
    <row r="415" spans="1:9" x14ac:dyDescent="0.25">
      <c r="A415" s="52"/>
      <c r="E415" s="52"/>
      <c r="F415" s="52"/>
      <c r="G415" s="52"/>
      <c r="I415" s="52"/>
    </row>
    <row r="416" spans="1:9" x14ac:dyDescent="0.25">
      <c r="A416" s="52"/>
      <c r="E416" s="52"/>
      <c r="F416" s="52"/>
      <c r="G416" s="52"/>
      <c r="I416" s="52"/>
    </row>
    <row r="417" spans="1:9" x14ac:dyDescent="0.25">
      <c r="A417" s="52"/>
      <c r="E417" s="52"/>
      <c r="F417" s="52"/>
      <c r="G417" s="52"/>
      <c r="I417" s="52"/>
    </row>
    <row r="418" spans="1:9" x14ac:dyDescent="0.25">
      <c r="A418" s="52"/>
      <c r="E418" s="52"/>
      <c r="F418" s="52"/>
      <c r="G418" s="52"/>
      <c r="I418" s="52"/>
    </row>
    <row r="419" spans="1:9" x14ac:dyDescent="0.25">
      <c r="A419" s="52"/>
      <c r="E419" s="52"/>
      <c r="F419" s="52"/>
      <c r="G419" s="52"/>
      <c r="I419" s="52"/>
    </row>
    <row r="420" spans="1:9" x14ac:dyDescent="0.25">
      <c r="A420" s="52"/>
      <c r="E420" s="52"/>
      <c r="F420" s="52"/>
      <c r="G420" s="52"/>
      <c r="I420" s="52"/>
    </row>
    <row r="421" spans="1:9" x14ac:dyDescent="0.25">
      <c r="A421" s="52"/>
      <c r="E421" s="52"/>
      <c r="F421" s="52"/>
      <c r="G421" s="52"/>
      <c r="I421" s="52"/>
    </row>
    <row r="422" spans="1:9" x14ac:dyDescent="0.25">
      <c r="A422" s="52"/>
      <c r="E422" s="52"/>
      <c r="F422" s="52"/>
      <c r="G422" s="52"/>
      <c r="I422" s="52"/>
    </row>
    <row r="423" spans="1:9" x14ac:dyDescent="0.25">
      <c r="A423" s="52"/>
      <c r="E423" s="52"/>
      <c r="F423" s="52"/>
      <c r="G423" s="52"/>
      <c r="I423" s="52"/>
    </row>
    <row r="424" spans="1:9" x14ac:dyDescent="0.25">
      <c r="A424" s="52"/>
      <c r="E424" s="52"/>
      <c r="F424" s="52"/>
      <c r="G424" s="52"/>
      <c r="I424" s="52"/>
    </row>
    <row r="425" spans="1:9" x14ac:dyDescent="0.25">
      <c r="A425" s="52"/>
      <c r="E425" s="52"/>
      <c r="F425" s="52"/>
      <c r="G425" s="52"/>
      <c r="I425" s="52"/>
    </row>
    <row r="426" spans="1:9" x14ac:dyDescent="0.25">
      <c r="A426" s="52"/>
      <c r="E426" s="52"/>
      <c r="F426" s="52"/>
      <c r="G426" s="52"/>
      <c r="I426" s="52"/>
    </row>
    <row r="427" spans="1:9" x14ac:dyDescent="0.25">
      <c r="A427" s="52"/>
      <c r="E427" s="52"/>
      <c r="F427" s="52"/>
      <c r="G427" s="52"/>
      <c r="I427" s="52"/>
    </row>
    <row r="428" spans="1:9" x14ac:dyDescent="0.25">
      <c r="A428" s="52"/>
      <c r="E428" s="52"/>
      <c r="F428" s="52"/>
      <c r="G428" s="52"/>
      <c r="I428" s="52"/>
    </row>
    <row r="429" spans="1:9" x14ac:dyDescent="0.25">
      <c r="A429" s="52"/>
      <c r="E429" s="52"/>
      <c r="F429" s="52"/>
      <c r="G429" s="52"/>
      <c r="I429" s="52"/>
    </row>
    <row r="430" spans="1:9" x14ac:dyDescent="0.25">
      <c r="A430" s="52"/>
      <c r="E430" s="52"/>
      <c r="F430" s="52"/>
      <c r="G430" s="52"/>
      <c r="I430" s="52"/>
    </row>
    <row r="431" spans="1:9" x14ac:dyDescent="0.25">
      <c r="A431" s="52"/>
      <c r="E431" s="52"/>
      <c r="F431" s="52"/>
      <c r="G431" s="52"/>
      <c r="I431" s="52"/>
    </row>
    <row r="432" spans="1:9" x14ac:dyDescent="0.25">
      <c r="A432" s="52"/>
      <c r="E432" s="52"/>
      <c r="F432" s="52"/>
      <c r="G432" s="52"/>
      <c r="I432" s="52"/>
    </row>
    <row r="433" spans="1:9" x14ac:dyDescent="0.25">
      <c r="A433" s="52"/>
      <c r="E433" s="52"/>
      <c r="F433" s="52"/>
      <c r="G433" s="52"/>
      <c r="I433" s="52"/>
    </row>
    <row r="434" spans="1:9" x14ac:dyDescent="0.25">
      <c r="A434" s="52"/>
      <c r="E434" s="52"/>
      <c r="F434" s="52"/>
      <c r="G434" s="52"/>
      <c r="I434" s="52"/>
    </row>
    <row r="435" spans="1:9" x14ac:dyDescent="0.25">
      <c r="A435" s="52"/>
      <c r="E435" s="52"/>
      <c r="F435" s="52"/>
      <c r="G435" s="52"/>
      <c r="I435" s="52"/>
    </row>
    <row r="436" spans="1:9" x14ac:dyDescent="0.25">
      <c r="A436" s="52"/>
      <c r="E436" s="52"/>
      <c r="F436" s="52"/>
      <c r="G436" s="52"/>
      <c r="I436" s="52"/>
    </row>
    <row r="437" spans="1:9" x14ac:dyDescent="0.25">
      <c r="A437" s="52"/>
      <c r="E437" s="52"/>
      <c r="F437" s="52"/>
      <c r="G437" s="52"/>
      <c r="I437" s="52"/>
    </row>
    <row r="438" spans="1:9" x14ac:dyDescent="0.25">
      <c r="A438" s="52"/>
      <c r="E438" s="52"/>
      <c r="F438" s="52"/>
      <c r="G438" s="52"/>
      <c r="I438" s="52"/>
    </row>
    <row r="439" spans="1:9" x14ac:dyDescent="0.25">
      <c r="A439" s="52"/>
      <c r="E439" s="52"/>
      <c r="F439" s="52"/>
      <c r="G439" s="52"/>
      <c r="I439" s="52"/>
    </row>
    <row r="440" spans="1:9" x14ac:dyDescent="0.25">
      <c r="A440" s="52"/>
      <c r="E440" s="52"/>
      <c r="F440" s="52"/>
      <c r="G440" s="52"/>
      <c r="I440" s="52"/>
    </row>
    <row r="441" spans="1:9" x14ac:dyDescent="0.25">
      <c r="A441" s="52"/>
      <c r="E441" s="52"/>
      <c r="F441" s="52"/>
      <c r="G441" s="52"/>
      <c r="I441" s="52"/>
    </row>
    <row r="442" spans="1:9" x14ac:dyDescent="0.25">
      <c r="A442" s="52"/>
      <c r="E442" s="52"/>
      <c r="F442" s="52"/>
      <c r="G442" s="52"/>
      <c r="I442" s="52"/>
    </row>
    <row r="443" spans="1:9" x14ac:dyDescent="0.25">
      <c r="A443" s="52"/>
      <c r="E443" s="52"/>
      <c r="F443" s="52"/>
      <c r="G443" s="52"/>
      <c r="I443" s="52"/>
    </row>
    <row r="444" spans="1:9" x14ac:dyDescent="0.25">
      <c r="A444" s="52"/>
      <c r="E444" s="52"/>
      <c r="F444" s="52"/>
      <c r="G444" s="52"/>
      <c r="I444" s="52"/>
    </row>
    <row r="445" spans="1:9" x14ac:dyDescent="0.25">
      <c r="A445" s="52"/>
      <c r="E445" s="52"/>
      <c r="F445" s="52"/>
      <c r="G445" s="52"/>
      <c r="I445" s="52"/>
    </row>
    <row r="446" spans="1:9" x14ac:dyDescent="0.25">
      <c r="A446" s="52"/>
      <c r="E446" s="52"/>
      <c r="F446" s="52"/>
      <c r="G446" s="52"/>
      <c r="I446" s="52"/>
    </row>
    <row r="447" spans="1:9" x14ac:dyDescent="0.25">
      <c r="A447" s="52"/>
      <c r="E447" s="52"/>
      <c r="F447" s="52"/>
      <c r="G447" s="52"/>
      <c r="I447" s="52"/>
    </row>
    <row r="448" spans="1:9" x14ac:dyDescent="0.25">
      <c r="A448" s="52"/>
      <c r="E448" s="52"/>
      <c r="F448" s="52"/>
      <c r="G448" s="52"/>
      <c r="I448" s="52"/>
    </row>
    <row r="449" spans="1:9" x14ac:dyDescent="0.25">
      <c r="A449" s="52"/>
      <c r="E449" s="52"/>
      <c r="F449" s="52"/>
      <c r="G449" s="52"/>
      <c r="I449" s="52"/>
    </row>
    <row r="450" spans="1:9" x14ac:dyDescent="0.25">
      <c r="A450" s="52"/>
      <c r="E450" s="52"/>
      <c r="F450" s="52"/>
      <c r="G450" s="52"/>
      <c r="I450" s="52"/>
    </row>
    <row r="451" spans="1:9" x14ac:dyDescent="0.25">
      <c r="A451" s="52"/>
      <c r="E451" s="52"/>
      <c r="F451" s="52"/>
      <c r="G451" s="52"/>
      <c r="I451" s="52"/>
    </row>
    <row r="452" spans="1:9" x14ac:dyDescent="0.25">
      <c r="A452" s="52"/>
      <c r="E452" s="52"/>
      <c r="F452" s="52"/>
      <c r="G452" s="52"/>
      <c r="I452" s="52"/>
    </row>
    <row r="453" spans="1:9" x14ac:dyDescent="0.25">
      <c r="A453" s="52"/>
      <c r="E453" s="52"/>
      <c r="F453" s="52"/>
      <c r="G453" s="52"/>
      <c r="I453" s="52"/>
    </row>
    <row r="454" spans="1:9" x14ac:dyDescent="0.25">
      <c r="A454" s="52"/>
      <c r="E454" s="52"/>
      <c r="F454" s="52"/>
      <c r="G454" s="52"/>
      <c r="I454" s="52"/>
    </row>
    <row r="455" spans="1:9" x14ac:dyDescent="0.25">
      <c r="A455" s="52"/>
      <c r="E455" s="52"/>
      <c r="F455" s="52"/>
      <c r="G455" s="52"/>
      <c r="I455" s="52"/>
    </row>
    <row r="456" spans="1:9" x14ac:dyDescent="0.25">
      <c r="A456" s="52"/>
      <c r="E456" s="52"/>
      <c r="F456" s="52"/>
      <c r="G456" s="52"/>
      <c r="I456" s="52"/>
    </row>
    <row r="457" spans="1:9" x14ac:dyDescent="0.25">
      <c r="A457" s="52"/>
      <c r="E457" s="52"/>
      <c r="F457" s="52"/>
      <c r="G457" s="52"/>
      <c r="I457" s="52"/>
    </row>
    <row r="458" spans="1:9" x14ac:dyDescent="0.25">
      <c r="A458" s="52"/>
      <c r="E458" s="52"/>
      <c r="F458" s="52"/>
      <c r="G458" s="52"/>
      <c r="I458" s="52"/>
    </row>
    <row r="459" spans="1:9" x14ac:dyDescent="0.25">
      <c r="A459" s="52"/>
      <c r="E459" s="52"/>
      <c r="F459" s="52"/>
      <c r="G459" s="52"/>
      <c r="I459" s="52"/>
    </row>
    <row r="460" spans="1:9" x14ac:dyDescent="0.25">
      <c r="A460" s="52"/>
      <c r="E460" s="52"/>
      <c r="F460" s="52"/>
      <c r="G460" s="52"/>
      <c r="I460" s="52"/>
    </row>
    <row r="461" spans="1:9" x14ac:dyDescent="0.25">
      <c r="A461" s="52"/>
      <c r="E461" s="52"/>
      <c r="F461" s="52"/>
      <c r="G461" s="52"/>
      <c r="I461" s="52"/>
    </row>
    <row r="462" spans="1:9" x14ac:dyDescent="0.25">
      <c r="A462" s="52"/>
      <c r="E462" s="52"/>
      <c r="F462" s="52"/>
      <c r="G462" s="52"/>
      <c r="I462" s="52"/>
    </row>
    <row r="463" spans="1:9" x14ac:dyDescent="0.25">
      <c r="A463" s="52"/>
      <c r="E463" s="52"/>
      <c r="F463" s="52"/>
      <c r="G463" s="52"/>
      <c r="I463" s="52"/>
    </row>
    <row r="464" spans="1:9" x14ac:dyDescent="0.25">
      <c r="A464" s="52"/>
      <c r="E464" s="52"/>
      <c r="F464" s="52"/>
      <c r="G464" s="52"/>
      <c r="I464" s="52"/>
    </row>
    <row r="465" spans="1:9" x14ac:dyDescent="0.25">
      <c r="A465" s="52"/>
      <c r="E465" s="52"/>
      <c r="F465" s="52"/>
      <c r="G465" s="52"/>
      <c r="I465" s="52"/>
    </row>
    <row r="466" spans="1:9" x14ac:dyDescent="0.25">
      <c r="A466" s="52"/>
      <c r="E466" s="52"/>
      <c r="F466" s="52"/>
      <c r="G466" s="52"/>
      <c r="I466" s="52"/>
    </row>
    <row r="467" spans="1:9" x14ac:dyDescent="0.25">
      <c r="A467" s="52"/>
      <c r="E467" s="52"/>
      <c r="F467" s="52"/>
      <c r="G467" s="52"/>
      <c r="I467" s="52"/>
    </row>
    <row r="468" spans="1:9" x14ac:dyDescent="0.25">
      <c r="A468" s="52"/>
      <c r="E468" s="52"/>
      <c r="F468" s="52"/>
      <c r="G468" s="52"/>
      <c r="I468" s="52"/>
    </row>
    <row r="469" spans="1:9" x14ac:dyDescent="0.25">
      <c r="A469" s="52"/>
      <c r="E469" s="52"/>
      <c r="F469" s="52"/>
      <c r="G469" s="52"/>
      <c r="I469" s="52"/>
    </row>
    <row r="470" spans="1:9" x14ac:dyDescent="0.25">
      <c r="A470" s="52"/>
      <c r="E470" s="52"/>
      <c r="F470" s="52"/>
      <c r="G470" s="52"/>
      <c r="I470" s="52"/>
    </row>
    <row r="471" spans="1:9" x14ac:dyDescent="0.25">
      <c r="A471" s="52"/>
      <c r="E471" s="52"/>
      <c r="F471" s="52"/>
      <c r="G471" s="52"/>
      <c r="I471" s="52"/>
    </row>
    <row r="472" spans="1:9" x14ac:dyDescent="0.25">
      <c r="A472" s="52"/>
      <c r="E472" s="52"/>
      <c r="F472" s="52"/>
      <c r="G472" s="52"/>
      <c r="I472" s="52"/>
    </row>
    <row r="473" spans="1:9" x14ac:dyDescent="0.25">
      <c r="A473" s="52"/>
      <c r="E473" s="52"/>
      <c r="F473" s="52"/>
      <c r="G473" s="52"/>
      <c r="I473" s="52"/>
    </row>
    <row r="474" spans="1:9" x14ac:dyDescent="0.25">
      <c r="A474" s="52"/>
      <c r="E474" s="52"/>
      <c r="F474" s="52"/>
      <c r="G474" s="52"/>
      <c r="I474" s="52"/>
    </row>
    <row r="475" spans="1:9" x14ac:dyDescent="0.25">
      <c r="A475" s="52"/>
      <c r="E475" s="52"/>
      <c r="F475" s="52"/>
      <c r="G475" s="52"/>
      <c r="I475" s="52"/>
    </row>
    <row r="476" spans="1:9" x14ac:dyDescent="0.25">
      <c r="A476" s="52"/>
      <c r="E476" s="52"/>
      <c r="F476" s="52"/>
      <c r="G476" s="52"/>
      <c r="I476" s="52"/>
    </row>
    <row r="477" spans="1:9" x14ac:dyDescent="0.25">
      <c r="A477" s="52"/>
      <c r="E477" s="52"/>
      <c r="F477" s="52"/>
      <c r="G477" s="52"/>
      <c r="I477" s="52"/>
    </row>
    <row r="478" spans="1:9" x14ac:dyDescent="0.25">
      <c r="A478" s="52"/>
      <c r="E478" s="52"/>
      <c r="F478" s="52"/>
      <c r="G478" s="52"/>
      <c r="I478" s="52"/>
    </row>
    <row r="479" spans="1:9" x14ac:dyDescent="0.25">
      <c r="A479" s="52"/>
      <c r="E479" s="52"/>
      <c r="F479" s="52"/>
      <c r="G479" s="52"/>
      <c r="I479" s="52"/>
    </row>
    <row r="480" spans="1:9" x14ac:dyDescent="0.25">
      <c r="A480" s="52"/>
      <c r="E480" s="52"/>
      <c r="F480" s="52"/>
      <c r="G480" s="52"/>
      <c r="I480" s="52"/>
    </row>
    <row r="481" spans="1:9" x14ac:dyDescent="0.25">
      <c r="A481" s="52"/>
      <c r="E481" s="52"/>
      <c r="F481" s="52"/>
      <c r="G481" s="52"/>
      <c r="I481" s="52"/>
    </row>
    <row r="482" spans="1:9" x14ac:dyDescent="0.25">
      <c r="A482" s="52"/>
      <c r="E482" s="52"/>
      <c r="F482" s="52"/>
      <c r="G482" s="52"/>
      <c r="I482" s="52"/>
    </row>
    <row r="483" spans="1:9" x14ac:dyDescent="0.25">
      <c r="A483" s="52"/>
      <c r="E483" s="52"/>
      <c r="F483" s="52"/>
      <c r="G483" s="52"/>
      <c r="I483" s="52"/>
    </row>
    <row r="484" spans="1:9" x14ac:dyDescent="0.25">
      <c r="A484" s="52"/>
      <c r="E484" s="52"/>
      <c r="F484" s="52"/>
      <c r="G484" s="52"/>
      <c r="I484" s="52"/>
    </row>
    <row r="485" spans="1:9" x14ac:dyDescent="0.25">
      <c r="A485" s="52"/>
      <c r="E485" s="52"/>
      <c r="F485" s="52"/>
      <c r="G485" s="52"/>
      <c r="I485" s="52"/>
    </row>
    <row r="486" spans="1:9" x14ac:dyDescent="0.25">
      <c r="A486" s="52"/>
      <c r="E486" s="52"/>
      <c r="F486" s="52"/>
      <c r="G486" s="52"/>
      <c r="I486" s="52"/>
    </row>
    <row r="487" spans="1:9" x14ac:dyDescent="0.25">
      <c r="A487" s="52"/>
      <c r="E487" s="52"/>
      <c r="F487" s="52"/>
      <c r="G487" s="52"/>
      <c r="I487" s="52"/>
    </row>
    <row r="488" spans="1:9" x14ac:dyDescent="0.25">
      <c r="A488" s="52"/>
      <c r="E488" s="52"/>
      <c r="F488" s="52"/>
      <c r="G488" s="52"/>
      <c r="I488" s="52"/>
    </row>
    <row r="489" spans="1:9" x14ac:dyDescent="0.25">
      <c r="A489" s="52"/>
      <c r="E489" s="52"/>
      <c r="F489" s="52"/>
      <c r="G489" s="52"/>
      <c r="I489" s="52"/>
    </row>
    <row r="490" spans="1:9" x14ac:dyDescent="0.25">
      <c r="A490" s="52"/>
      <c r="E490" s="52"/>
      <c r="F490" s="52"/>
      <c r="G490" s="52"/>
      <c r="I490" s="52"/>
    </row>
    <row r="491" spans="1:9" x14ac:dyDescent="0.25">
      <c r="A491" s="52"/>
      <c r="E491" s="52"/>
      <c r="F491" s="52"/>
      <c r="G491" s="52"/>
      <c r="I491" s="52"/>
    </row>
    <row r="492" spans="1:9" x14ac:dyDescent="0.25">
      <c r="A492" s="52"/>
      <c r="E492" s="52"/>
      <c r="F492" s="52"/>
      <c r="G492" s="52"/>
      <c r="I492" s="52"/>
    </row>
    <row r="493" spans="1:9" x14ac:dyDescent="0.25">
      <c r="A493" s="52"/>
      <c r="E493" s="52"/>
      <c r="F493" s="52"/>
      <c r="G493" s="52"/>
      <c r="I493" s="52"/>
    </row>
    <row r="494" spans="1:9" x14ac:dyDescent="0.25">
      <c r="A494" s="52"/>
      <c r="E494" s="52"/>
      <c r="F494" s="52"/>
      <c r="G494" s="52"/>
      <c r="I494" s="52"/>
    </row>
    <row r="495" spans="1:9" x14ac:dyDescent="0.25">
      <c r="A495" s="52"/>
      <c r="E495" s="52"/>
      <c r="F495" s="52"/>
      <c r="G495" s="52"/>
      <c r="I495" s="52"/>
    </row>
    <row r="496" spans="1:9" x14ac:dyDescent="0.25">
      <c r="A496" s="52"/>
      <c r="E496" s="52"/>
      <c r="F496" s="52"/>
      <c r="G496" s="52"/>
      <c r="I496" s="52"/>
    </row>
    <row r="497" spans="1:9" x14ac:dyDescent="0.25">
      <c r="A497" s="52"/>
      <c r="E497" s="52"/>
      <c r="F497" s="52"/>
      <c r="G497" s="52"/>
      <c r="I497" s="52"/>
    </row>
    <row r="498" spans="1:9" x14ac:dyDescent="0.25">
      <c r="A498" s="52"/>
      <c r="E498" s="52"/>
      <c r="F498" s="52"/>
      <c r="G498" s="52"/>
      <c r="I498" s="52"/>
    </row>
    <row r="499" spans="1:9" x14ac:dyDescent="0.25">
      <c r="A499" s="52"/>
      <c r="E499" s="52"/>
      <c r="F499" s="52"/>
      <c r="G499" s="52"/>
      <c r="I499" s="52"/>
    </row>
    <row r="500" spans="1:9" x14ac:dyDescent="0.25">
      <c r="A500" s="52"/>
      <c r="E500" s="52"/>
      <c r="F500" s="52"/>
      <c r="G500" s="52"/>
      <c r="I500" s="52"/>
    </row>
    <row r="501" spans="1:9" x14ac:dyDescent="0.25">
      <c r="A501" s="52"/>
      <c r="E501" s="52"/>
      <c r="F501" s="52"/>
      <c r="G501" s="52"/>
      <c r="I501" s="52"/>
    </row>
    <row r="502" spans="1:9" x14ac:dyDescent="0.25">
      <c r="A502" s="52"/>
      <c r="E502" s="52"/>
      <c r="F502" s="52"/>
      <c r="G502" s="52"/>
      <c r="I502" s="52"/>
    </row>
    <row r="503" spans="1:9" x14ac:dyDescent="0.25">
      <c r="A503" s="52"/>
      <c r="E503" s="52"/>
      <c r="F503" s="52"/>
      <c r="G503" s="52"/>
      <c r="I503" s="52"/>
    </row>
    <row r="504" spans="1:9" x14ac:dyDescent="0.25">
      <c r="A504" s="52"/>
      <c r="E504" s="52"/>
      <c r="F504" s="52"/>
      <c r="G504" s="52"/>
      <c r="I504" s="52"/>
    </row>
    <row r="505" spans="1:9" x14ac:dyDescent="0.25">
      <c r="A505" s="52"/>
      <c r="E505" s="52"/>
      <c r="F505" s="52"/>
      <c r="G505" s="52"/>
      <c r="I505" s="52"/>
    </row>
    <row r="506" spans="1:9" x14ac:dyDescent="0.25">
      <c r="A506" s="52"/>
      <c r="E506" s="52"/>
      <c r="F506" s="52"/>
      <c r="G506" s="52"/>
      <c r="I506" s="52"/>
    </row>
    <row r="507" spans="1:9" x14ac:dyDescent="0.25">
      <c r="A507" s="52"/>
      <c r="E507" s="52"/>
      <c r="F507" s="52"/>
      <c r="G507" s="52"/>
      <c r="I507" s="52"/>
    </row>
    <row r="508" spans="1:9" x14ac:dyDescent="0.25">
      <c r="A508" s="52"/>
      <c r="E508" s="52"/>
      <c r="F508" s="52"/>
      <c r="G508" s="52"/>
      <c r="I508" s="52"/>
    </row>
    <row r="509" spans="1:9" x14ac:dyDescent="0.25">
      <c r="A509" s="52"/>
      <c r="E509" s="52"/>
      <c r="F509" s="52"/>
      <c r="G509" s="52"/>
      <c r="I509" s="52"/>
    </row>
    <row r="510" spans="1:9" x14ac:dyDescent="0.25">
      <c r="A510" s="52"/>
      <c r="E510" s="52"/>
      <c r="F510" s="52"/>
      <c r="G510" s="52"/>
      <c r="I510" s="52"/>
    </row>
    <row r="511" spans="1:9" x14ac:dyDescent="0.25">
      <c r="A511" s="52"/>
      <c r="E511" s="52"/>
      <c r="F511" s="52"/>
      <c r="G511" s="52"/>
      <c r="I511" s="52"/>
    </row>
    <row r="512" spans="1:9" x14ac:dyDescent="0.25">
      <c r="A512" s="52"/>
      <c r="E512" s="52"/>
      <c r="F512" s="52"/>
      <c r="G512" s="52"/>
      <c r="I512" s="52"/>
    </row>
    <row r="513" spans="1:9" x14ac:dyDescent="0.25">
      <c r="A513" s="52"/>
      <c r="E513" s="52"/>
      <c r="F513" s="52"/>
      <c r="G513" s="52"/>
      <c r="I513" s="52"/>
    </row>
    <row r="514" spans="1:9" x14ac:dyDescent="0.25">
      <c r="A514" s="52"/>
      <c r="E514" s="52"/>
      <c r="F514" s="52"/>
      <c r="G514" s="52"/>
      <c r="I514" s="52"/>
    </row>
    <row r="515" spans="1:9" x14ac:dyDescent="0.25">
      <c r="A515" s="52"/>
      <c r="E515" s="52"/>
      <c r="F515" s="52"/>
      <c r="G515" s="52"/>
      <c r="I515" s="52"/>
    </row>
    <row r="516" spans="1:9" x14ac:dyDescent="0.25">
      <c r="A516" s="52"/>
      <c r="E516" s="52"/>
      <c r="F516" s="52"/>
      <c r="G516" s="52"/>
      <c r="I516" s="52"/>
    </row>
    <row r="517" spans="1:9" x14ac:dyDescent="0.25">
      <c r="A517" s="52"/>
      <c r="E517" s="52"/>
      <c r="F517" s="52"/>
      <c r="G517" s="52"/>
      <c r="I517" s="52"/>
    </row>
    <row r="518" spans="1:9" x14ac:dyDescent="0.25">
      <c r="A518" s="52"/>
      <c r="E518" s="52"/>
      <c r="F518" s="52"/>
      <c r="G518" s="52"/>
      <c r="I518" s="52"/>
    </row>
    <row r="519" spans="1:9" x14ac:dyDescent="0.25">
      <c r="A519" s="52"/>
      <c r="E519" s="52"/>
      <c r="F519" s="52"/>
      <c r="G519" s="52"/>
      <c r="I519" s="52"/>
    </row>
    <row r="520" spans="1:9" x14ac:dyDescent="0.25">
      <c r="A520" s="52"/>
      <c r="E520" s="52"/>
      <c r="F520" s="52"/>
      <c r="G520" s="52"/>
      <c r="I520" s="52"/>
    </row>
    <row r="521" spans="1:9" x14ac:dyDescent="0.25">
      <c r="A521" s="52"/>
      <c r="E521" s="52"/>
      <c r="F521" s="52"/>
      <c r="G521" s="52"/>
      <c r="I521" s="52"/>
    </row>
    <row r="522" spans="1:9" x14ac:dyDescent="0.25">
      <c r="A522" s="52"/>
      <c r="E522" s="52"/>
      <c r="F522" s="52"/>
      <c r="G522" s="52"/>
      <c r="I522" s="52"/>
    </row>
    <row r="523" spans="1:9" x14ac:dyDescent="0.25">
      <c r="A523" s="52"/>
      <c r="E523" s="52"/>
      <c r="F523" s="52"/>
      <c r="G523" s="52"/>
      <c r="I523" s="52"/>
    </row>
    <row r="524" spans="1:9" x14ac:dyDescent="0.25">
      <c r="A524" s="52"/>
      <c r="E524" s="52"/>
      <c r="F524" s="52"/>
      <c r="G524" s="52"/>
      <c r="I524" s="52"/>
    </row>
    <row r="525" spans="1:9" x14ac:dyDescent="0.25">
      <c r="A525" s="52"/>
      <c r="E525" s="52"/>
      <c r="F525" s="52"/>
      <c r="G525" s="52"/>
      <c r="I525" s="52"/>
    </row>
    <row r="526" spans="1:9" x14ac:dyDescent="0.25">
      <c r="A526" s="52"/>
      <c r="E526" s="52"/>
      <c r="F526" s="52"/>
      <c r="G526" s="52"/>
      <c r="I526" s="52"/>
    </row>
    <row r="527" spans="1:9" x14ac:dyDescent="0.25">
      <c r="A527" s="52"/>
      <c r="E527" s="52"/>
      <c r="F527" s="52"/>
      <c r="G527" s="52"/>
      <c r="I527" s="52"/>
    </row>
    <row r="528" spans="1:9" x14ac:dyDescent="0.25">
      <c r="A528" s="52"/>
      <c r="E528" s="52"/>
      <c r="F528" s="52"/>
      <c r="G528" s="52"/>
      <c r="I528" s="52"/>
    </row>
  </sheetData>
  <mergeCells count="2">
    <mergeCell ref="A1:J1"/>
    <mergeCell ref="H13:J13"/>
  </mergeCells>
  <pageMargins left="0.51181102362204722" right="0.31496062992125984" top="0.15748031496062992"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2"/>
  <sheetViews>
    <sheetView workbookViewId="0">
      <selection activeCell="A10" sqref="A10"/>
    </sheetView>
  </sheetViews>
  <sheetFormatPr defaultRowHeight="15" x14ac:dyDescent="0.25"/>
  <cols>
    <col min="1" max="1" width="50.85546875" style="53" customWidth="1"/>
    <col min="2" max="4" width="4" style="52" hidden="1" customWidth="1"/>
    <col min="5" max="5" width="4.42578125" style="98" customWidth="1"/>
    <col min="6" max="7" width="3.7109375" style="98" customWidth="1"/>
    <col min="8" max="8" width="13.85546875" style="53" customWidth="1"/>
    <col min="9" max="9" width="4.5703125" style="98" customWidth="1"/>
    <col min="10" max="10" width="15.7109375" style="52" customWidth="1"/>
    <col min="11" max="124" width="9.140625" style="52"/>
    <col min="125" max="125" width="1.42578125" style="52" customWidth="1"/>
    <col min="126" max="126" width="59.5703125" style="52" customWidth="1"/>
    <col min="127" max="127" width="9.140625" style="52" customWidth="1"/>
    <col min="128" max="129" width="3.85546875" style="52" customWidth="1"/>
    <col min="130" max="130" width="10.5703125" style="52" customWidth="1"/>
    <col min="131" max="131" width="3.85546875" style="52" customWidth="1"/>
    <col min="132" max="134" width="14.42578125" style="52" customWidth="1"/>
    <col min="135" max="135" width="4.140625" style="52" customWidth="1"/>
    <col min="136" max="136" width="15" style="52" customWidth="1"/>
    <col min="137" max="138" width="9.140625" style="52" customWidth="1"/>
    <col min="139" max="139" width="11.5703125" style="52" customWidth="1"/>
    <col min="140" max="140" width="18.140625" style="52" customWidth="1"/>
    <col min="141" max="141" width="13.140625" style="52" customWidth="1"/>
    <col min="142" max="142" width="12.28515625" style="52" customWidth="1"/>
    <col min="143" max="380" width="9.140625" style="52"/>
    <col min="381" max="381" width="1.42578125" style="52" customWidth="1"/>
    <col min="382" max="382" width="59.5703125" style="52" customWidth="1"/>
    <col min="383" max="383" width="9.140625" style="52" customWidth="1"/>
    <col min="384" max="385" width="3.85546875" style="52" customWidth="1"/>
    <col min="386" max="386" width="10.5703125" style="52" customWidth="1"/>
    <col min="387" max="387" width="3.85546875" style="52" customWidth="1"/>
    <col min="388" max="390" width="14.42578125" style="52" customWidth="1"/>
    <col min="391" max="391" width="4.140625" style="52" customWidth="1"/>
    <col min="392" max="392" width="15" style="52" customWidth="1"/>
    <col min="393" max="394" width="9.140625" style="52" customWidth="1"/>
    <col min="395" max="395" width="11.5703125" style="52" customWidth="1"/>
    <col min="396" max="396" width="18.140625" style="52" customWidth="1"/>
    <col min="397" max="397" width="13.140625" style="52" customWidth="1"/>
    <col min="398" max="398" width="12.28515625" style="52" customWidth="1"/>
    <col min="399" max="636" width="9.140625" style="52"/>
    <col min="637" max="637" width="1.42578125" style="52" customWidth="1"/>
    <col min="638" max="638" width="59.5703125" style="52" customWidth="1"/>
    <col min="639" max="639" width="9.140625" style="52" customWidth="1"/>
    <col min="640" max="641" width="3.85546875" style="52" customWidth="1"/>
    <col min="642" max="642" width="10.5703125" style="52" customWidth="1"/>
    <col min="643" max="643" width="3.85546875" style="52" customWidth="1"/>
    <col min="644" max="646" width="14.42578125" style="52" customWidth="1"/>
    <col min="647" max="647" width="4.140625" style="52" customWidth="1"/>
    <col min="648" max="648" width="15" style="52" customWidth="1"/>
    <col min="649" max="650" width="9.140625" style="52" customWidth="1"/>
    <col min="651" max="651" width="11.5703125" style="52" customWidth="1"/>
    <col min="652" max="652" width="18.140625" style="52" customWidth="1"/>
    <col min="653" max="653" width="13.140625" style="52" customWidth="1"/>
    <col min="654" max="654" width="12.28515625" style="52" customWidth="1"/>
    <col min="655" max="892" width="9.140625" style="52"/>
    <col min="893" max="893" width="1.42578125" style="52" customWidth="1"/>
    <col min="894" max="894" width="59.5703125" style="52" customWidth="1"/>
    <col min="895" max="895" width="9.140625" style="52" customWidth="1"/>
    <col min="896" max="897" width="3.85546875" style="52" customWidth="1"/>
    <col min="898" max="898" width="10.5703125" style="52" customWidth="1"/>
    <col min="899" max="899" width="3.85546875" style="52" customWidth="1"/>
    <col min="900" max="902" width="14.42578125" style="52" customWidth="1"/>
    <col min="903" max="903" width="4.140625" style="52" customWidth="1"/>
    <col min="904" max="904" width="15" style="52" customWidth="1"/>
    <col min="905" max="906" width="9.140625" style="52" customWidth="1"/>
    <col min="907" max="907" width="11.5703125" style="52" customWidth="1"/>
    <col min="908" max="908" width="18.140625" style="52" customWidth="1"/>
    <col min="909" max="909" width="13.140625" style="52" customWidth="1"/>
    <col min="910" max="910" width="12.28515625" style="52" customWidth="1"/>
    <col min="911" max="1148" width="9.140625" style="52"/>
    <col min="1149" max="1149" width="1.42578125" style="52" customWidth="1"/>
    <col min="1150" max="1150" width="59.5703125" style="52" customWidth="1"/>
    <col min="1151" max="1151" width="9.140625" style="52" customWidth="1"/>
    <col min="1152" max="1153" width="3.85546875" style="52" customWidth="1"/>
    <col min="1154" max="1154" width="10.5703125" style="52" customWidth="1"/>
    <col min="1155" max="1155" width="3.85546875" style="52" customWidth="1"/>
    <col min="1156" max="1158" width="14.42578125" style="52" customWidth="1"/>
    <col min="1159" max="1159" width="4.140625" style="52" customWidth="1"/>
    <col min="1160" max="1160" width="15" style="52" customWidth="1"/>
    <col min="1161" max="1162" width="9.140625" style="52" customWidth="1"/>
    <col min="1163" max="1163" width="11.5703125" style="52" customWidth="1"/>
    <col min="1164" max="1164" width="18.140625" style="52" customWidth="1"/>
    <col min="1165" max="1165" width="13.140625" style="52" customWidth="1"/>
    <col min="1166" max="1166" width="12.28515625" style="52" customWidth="1"/>
    <col min="1167" max="1404" width="9.140625" style="52"/>
    <col min="1405" max="1405" width="1.42578125" style="52" customWidth="1"/>
    <col min="1406" max="1406" width="59.5703125" style="52" customWidth="1"/>
    <col min="1407" max="1407" width="9.140625" style="52" customWidth="1"/>
    <col min="1408" max="1409" width="3.85546875" style="52" customWidth="1"/>
    <col min="1410" max="1410" width="10.5703125" style="52" customWidth="1"/>
    <col min="1411" max="1411" width="3.85546875" style="52" customWidth="1"/>
    <col min="1412" max="1414" width="14.42578125" style="52" customWidth="1"/>
    <col min="1415" max="1415" width="4.140625" style="52" customWidth="1"/>
    <col min="1416" max="1416" width="15" style="52" customWidth="1"/>
    <col min="1417" max="1418" width="9.140625" style="52" customWidth="1"/>
    <col min="1419" max="1419" width="11.5703125" style="52" customWidth="1"/>
    <col min="1420" max="1420" width="18.140625" style="52" customWidth="1"/>
    <col min="1421" max="1421" width="13.140625" style="52" customWidth="1"/>
    <col min="1422" max="1422" width="12.28515625" style="52" customWidth="1"/>
    <col min="1423" max="1660" width="9.140625" style="52"/>
    <col min="1661" max="1661" width="1.42578125" style="52" customWidth="1"/>
    <col min="1662" max="1662" width="59.5703125" style="52" customWidth="1"/>
    <col min="1663" max="1663" width="9.140625" style="52" customWidth="1"/>
    <col min="1664" max="1665" width="3.85546875" style="52" customWidth="1"/>
    <col min="1666" max="1666" width="10.5703125" style="52" customWidth="1"/>
    <col min="1667" max="1667" width="3.85546875" style="52" customWidth="1"/>
    <col min="1668" max="1670" width="14.42578125" style="52" customWidth="1"/>
    <col min="1671" max="1671" width="4.140625" style="52" customWidth="1"/>
    <col min="1672" max="1672" width="15" style="52" customWidth="1"/>
    <col min="1673" max="1674" width="9.140625" style="52" customWidth="1"/>
    <col min="1675" max="1675" width="11.5703125" style="52" customWidth="1"/>
    <col min="1676" max="1676" width="18.140625" style="52" customWidth="1"/>
    <col min="1677" max="1677" width="13.140625" style="52" customWidth="1"/>
    <col min="1678" max="1678" width="12.28515625" style="52" customWidth="1"/>
    <col min="1679" max="1916" width="9.140625" style="52"/>
    <col min="1917" max="1917" width="1.42578125" style="52" customWidth="1"/>
    <col min="1918" max="1918" width="59.5703125" style="52" customWidth="1"/>
    <col min="1919" max="1919" width="9.140625" style="52" customWidth="1"/>
    <col min="1920" max="1921" width="3.85546875" style="52" customWidth="1"/>
    <col min="1922" max="1922" width="10.5703125" style="52" customWidth="1"/>
    <col min="1923" max="1923" width="3.85546875" style="52" customWidth="1"/>
    <col min="1924" max="1926" width="14.42578125" style="52" customWidth="1"/>
    <col min="1927" max="1927" width="4.140625" style="52" customWidth="1"/>
    <col min="1928" max="1928" width="15" style="52" customWidth="1"/>
    <col min="1929" max="1930" width="9.140625" style="52" customWidth="1"/>
    <col min="1931" max="1931" width="11.5703125" style="52" customWidth="1"/>
    <col min="1932" max="1932" width="18.140625" style="52" customWidth="1"/>
    <col min="1933" max="1933" width="13.140625" style="52" customWidth="1"/>
    <col min="1934" max="1934" width="12.28515625" style="52" customWidth="1"/>
    <col min="1935" max="2172" width="9.140625" style="52"/>
    <col min="2173" max="2173" width="1.42578125" style="52" customWidth="1"/>
    <col min="2174" max="2174" width="59.5703125" style="52" customWidth="1"/>
    <col min="2175" max="2175" width="9.140625" style="52" customWidth="1"/>
    <col min="2176" max="2177" width="3.85546875" style="52" customWidth="1"/>
    <col min="2178" max="2178" width="10.5703125" style="52" customWidth="1"/>
    <col min="2179" max="2179" width="3.85546875" style="52" customWidth="1"/>
    <col min="2180" max="2182" width="14.42578125" style="52" customWidth="1"/>
    <col min="2183" max="2183" width="4.140625" style="52" customWidth="1"/>
    <col min="2184" max="2184" width="15" style="52" customWidth="1"/>
    <col min="2185" max="2186" width="9.140625" style="52" customWidth="1"/>
    <col min="2187" max="2187" width="11.5703125" style="52" customWidth="1"/>
    <col min="2188" max="2188" width="18.140625" style="52" customWidth="1"/>
    <col min="2189" max="2189" width="13.140625" style="52" customWidth="1"/>
    <col min="2190" max="2190" width="12.28515625" style="52" customWidth="1"/>
    <col min="2191" max="2428" width="9.140625" style="52"/>
    <col min="2429" max="2429" width="1.42578125" style="52" customWidth="1"/>
    <col min="2430" max="2430" width="59.5703125" style="52" customWidth="1"/>
    <col min="2431" max="2431" width="9.140625" style="52" customWidth="1"/>
    <col min="2432" max="2433" width="3.85546875" style="52" customWidth="1"/>
    <col min="2434" max="2434" width="10.5703125" style="52" customWidth="1"/>
    <col min="2435" max="2435" width="3.85546875" style="52" customWidth="1"/>
    <col min="2436" max="2438" width="14.42578125" style="52" customWidth="1"/>
    <col min="2439" max="2439" width="4.140625" style="52" customWidth="1"/>
    <col min="2440" max="2440" width="15" style="52" customWidth="1"/>
    <col min="2441" max="2442" width="9.140625" style="52" customWidth="1"/>
    <col min="2443" max="2443" width="11.5703125" style="52" customWidth="1"/>
    <col min="2444" max="2444" width="18.140625" style="52" customWidth="1"/>
    <col min="2445" max="2445" width="13.140625" style="52" customWidth="1"/>
    <col min="2446" max="2446" width="12.28515625" style="52" customWidth="1"/>
    <col min="2447" max="2684" width="9.140625" style="52"/>
    <col min="2685" max="2685" width="1.42578125" style="52" customWidth="1"/>
    <col min="2686" max="2686" width="59.5703125" style="52" customWidth="1"/>
    <col min="2687" max="2687" width="9.140625" style="52" customWidth="1"/>
    <col min="2688" max="2689" width="3.85546875" style="52" customWidth="1"/>
    <col min="2690" max="2690" width="10.5703125" style="52" customWidth="1"/>
    <col min="2691" max="2691" width="3.85546875" style="52" customWidth="1"/>
    <col min="2692" max="2694" width="14.42578125" style="52" customWidth="1"/>
    <col min="2695" max="2695" width="4.140625" style="52" customWidth="1"/>
    <col min="2696" max="2696" width="15" style="52" customWidth="1"/>
    <col min="2697" max="2698" width="9.140625" style="52" customWidth="1"/>
    <col min="2699" max="2699" width="11.5703125" style="52" customWidth="1"/>
    <col min="2700" max="2700" width="18.140625" style="52" customWidth="1"/>
    <col min="2701" max="2701" width="13.140625" style="52" customWidth="1"/>
    <col min="2702" max="2702" width="12.28515625" style="52" customWidth="1"/>
    <col min="2703" max="2940" width="9.140625" style="52"/>
    <col min="2941" max="2941" width="1.42578125" style="52" customWidth="1"/>
    <col min="2942" max="2942" width="59.5703125" style="52" customWidth="1"/>
    <col min="2943" max="2943" width="9.140625" style="52" customWidth="1"/>
    <col min="2944" max="2945" width="3.85546875" style="52" customWidth="1"/>
    <col min="2946" max="2946" width="10.5703125" style="52" customWidth="1"/>
    <col min="2947" max="2947" width="3.85546875" style="52" customWidth="1"/>
    <col min="2948" max="2950" width="14.42578125" style="52" customWidth="1"/>
    <col min="2951" max="2951" width="4.140625" style="52" customWidth="1"/>
    <col min="2952" max="2952" width="15" style="52" customWidth="1"/>
    <col min="2953" max="2954" width="9.140625" style="52" customWidth="1"/>
    <col min="2955" max="2955" width="11.5703125" style="52" customWidth="1"/>
    <col min="2956" max="2956" width="18.140625" style="52" customWidth="1"/>
    <col min="2957" max="2957" width="13.140625" style="52" customWidth="1"/>
    <col min="2958" max="2958" width="12.28515625" style="52" customWidth="1"/>
    <col min="2959" max="3196" width="9.140625" style="52"/>
    <col min="3197" max="3197" width="1.42578125" style="52" customWidth="1"/>
    <col min="3198" max="3198" width="59.5703125" style="52" customWidth="1"/>
    <col min="3199" max="3199" width="9.140625" style="52" customWidth="1"/>
    <col min="3200" max="3201" width="3.85546875" style="52" customWidth="1"/>
    <col min="3202" max="3202" width="10.5703125" style="52" customWidth="1"/>
    <col min="3203" max="3203" width="3.85546875" style="52" customWidth="1"/>
    <col min="3204" max="3206" width="14.42578125" style="52" customWidth="1"/>
    <col min="3207" max="3207" width="4.140625" style="52" customWidth="1"/>
    <col min="3208" max="3208" width="15" style="52" customWidth="1"/>
    <col min="3209" max="3210" width="9.140625" style="52" customWidth="1"/>
    <col min="3211" max="3211" width="11.5703125" style="52" customWidth="1"/>
    <col min="3212" max="3212" width="18.140625" style="52" customWidth="1"/>
    <col min="3213" max="3213" width="13.140625" style="52" customWidth="1"/>
    <col min="3214" max="3214" width="12.28515625" style="52" customWidth="1"/>
    <col min="3215" max="3452" width="9.140625" style="52"/>
    <col min="3453" max="3453" width="1.42578125" style="52" customWidth="1"/>
    <col min="3454" max="3454" width="59.5703125" style="52" customWidth="1"/>
    <col min="3455" max="3455" width="9.140625" style="52" customWidth="1"/>
    <col min="3456" max="3457" width="3.85546875" style="52" customWidth="1"/>
    <col min="3458" max="3458" width="10.5703125" style="52" customWidth="1"/>
    <col min="3459" max="3459" width="3.85546875" style="52" customWidth="1"/>
    <col min="3460" max="3462" width="14.42578125" style="52" customWidth="1"/>
    <col min="3463" max="3463" width="4.140625" style="52" customWidth="1"/>
    <col min="3464" max="3464" width="15" style="52" customWidth="1"/>
    <col min="3465" max="3466" width="9.140625" style="52" customWidth="1"/>
    <col min="3467" max="3467" width="11.5703125" style="52" customWidth="1"/>
    <col min="3468" max="3468" width="18.140625" style="52" customWidth="1"/>
    <col min="3469" max="3469" width="13.140625" style="52" customWidth="1"/>
    <col min="3470" max="3470" width="12.28515625" style="52" customWidth="1"/>
    <col min="3471" max="3708" width="9.140625" style="52"/>
    <col min="3709" max="3709" width="1.42578125" style="52" customWidth="1"/>
    <col min="3710" max="3710" width="59.5703125" style="52" customWidth="1"/>
    <col min="3711" max="3711" width="9.140625" style="52" customWidth="1"/>
    <col min="3712" max="3713" width="3.85546875" style="52" customWidth="1"/>
    <col min="3714" max="3714" width="10.5703125" style="52" customWidth="1"/>
    <col min="3715" max="3715" width="3.85546875" style="52" customWidth="1"/>
    <col min="3716" max="3718" width="14.42578125" style="52" customWidth="1"/>
    <col min="3719" max="3719" width="4.140625" style="52" customWidth="1"/>
    <col min="3720" max="3720" width="15" style="52" customWidth="1"/>
    <col min="3721" max="3722" width="9.140625" style="52" customWidth="1"/>
    <col min="3723" max="3723" width="11.5703125" style="52" customWidth="1"/>
    <col min="3724" max="3724" width="18.140625" style="52" customWidth="1"/>
    <col min="3725" max="3725" width="13.140625" style="52" customWidth="1"/>
    <col min="3726" max="3726" width="12.28515625" style="52" customWidth="1"/>
    <col min="3727" max="3964" width="9.140625" style="52"/>
    <col min="3965" max="3965" width="1.42578125" style="52" customWidth="1"/>
    <col min="3966" max="3966" width="59.5703125" style="52" customWidth="1"/>
    <col min="3967" max="3967" width="9.140625" style="52" customWidth="1"/>
    <col min="3968" max="3969" width="3.85546875" style="52" customWidth="1"/>
    <col min="3970" max="3970" width="10.5703125" style="52" customWidth="1"/>
    <col min="3971" max="3971" width="3.85546875" style="52" customWidth="1"/>
    <col min="3972" max="3974" width="14.42578125" style="52" customWidth="1"/>
    <col min="3975" max="3975" width="4.140625" style="52" customWidth="1"/>
    <col min="3976" max="3976" width="15" style="52" customWidth="1"/>
    <col min="3977" max="3978" width="9.140625" style="52" customWidth="1"/>
    <col min="3979" max="3979" width="11.5703125" style="52" customWidth="1"/>
    <col min="3980" max="3980" width="18.140625" style="52" customWidth="1"/>
    <col min="3981" max="3981" width="13.140625" style="52" customWidth="1"/>
    <col min="3982" max="3982" width="12.28515625" style="52" customWidth="1"/>
    <col min="3983" max="4220" width="9.140625" style="52"/>
    <col min="4221" max="4221" width="1.42578125" style="52" customWidth="1"/>
    <col min="4222" max="4222" width="59.5703125" style="52" customWidth="1"/>
    <col min="4223" max="4223" width="9.140625" style="52" customWidth="1"/>
    <col min="4224" max="4225" width="3.85546875" style="52" customWidth="1"/>
    <col min="4226" max="4226" width="10.5703125" style="52" customWidth="1"/>
    <col min="4227" max="4227" width="3.85546875" style="52" customWidth="1"/>
    <col min="4228" max="4230" width="14.42578125" style="52" customWidth="1"/>
    <col min="4231" max="4231" width="4.140625" style="52" customWidth="1"/>
    <col min="4232" max="4232" width="15" style="52" customWidth="1"/>
    <col min="4233" max="4234" width="9.140625" style="52" customWidth="1"/>
    <col min="4235" max="4235" width="11.5703125" style="52" customWidth="1"/>
    <col min="4236" max="4236" width="18.140625" style="52" customWidth="1"/>
    <col min="4237" max="4237" width="13.140625" style="52" customWidth="1"/>
    <col min="4238" max="4238" width="12.28515625" style="52" customWidth="1"/>
    <col min="4239" max="4476" width="9.140625" style="52"/>
    <col min="4477" max="4477" width="1.42578125" style="52" customWidth="1"/>
    <col min="4478" max="4478" width="59.5703125" style="52" customWidth="1"/>
    <col min="4479" max="4479" width="9.140625" style="52" customWidth="1"/>
    <col min="4480" max="4481" width="3.85546875" style="52" customWidth="1"/>
    <col min="4482" max="4482" width="10.5703125" style="52" customWidth="1"/>
    <col min="4483" max="4483" width="3.85546875" style="52" customWidth="1"/>
    <col min="4484" max="4486" width="14.42578125" style="52" customWidth="1"/>
    <col min="4487" max="4487" width="4.140625" style="52" customWidth="1"/>
    <col min="4488" max="4488" width="15" style="52" customWidth="1"/>
    <col min="4489" max="4490" width="9.140625" style="52" customWidth="1"/>
    <col min="4491" max="4491" width="11.5703125" style="52" customWidth="1"/>
    <col min="4492" max="4492" width="18.140625" style="52" customWidth="1"/>
    <col min="4493" max="4493" width="13.140625" style="52" customWidth="1"/>
    <col min="4494" max="4494" width="12.28515625" style="52" customWidth="1"/>
    <col min="4495" max="4732" width="9.140625" style="52"/>
    <col min="4733" max="4733" width="1.42578125" style="52" customWidth="1"/>
    <col min="4734" max="4734" width="59.5703125" style="52" customWidth="1"/>
    <col min="4735" max="4735" width="9.140625" style="52" customWidth="1"/>
    <col min="4736" max="4737" width="3.85546875" style="52" customWidth="1"/>
    <col min="4738" max="4738" width="10.5703125" style="52" customWidth="1"/>
    <col min="4739" max="4739" width="3.85546875" style="52" customWidth="1"/>
    <col min="4740" max="4742" width="14.42578125" style="52" customWidth="1"/>
    <col min="4743" max="4743" width="4.140625" style="52" customWidth="1"/>
    <col min="4744" max="4744" width="15" style="52" customWidth="1"/>
    <col min="4745" max="4746" width="9.140625" style="52" customWidth="1"/>
    <col min="4747" max="4747" width="11.5703125" style="52" customWidth="1"/>
    <col min="4748" max="4748" width="18.140625" style="52" customWidth="1"/>
    <col min="4749" max="4749" width="13.140625" style="52" customWidth="1"/>
    <col min="4750" max="4750" width="12.28515625" style="52" customWidth="1"/>
    <col min="4751" max="4988" width="9.140625" style="52"/>
    <col min="4989" max="4989" width="1.42578125" style="52" customWidth="1"/>
    <col min="4990" max="4990" width="59.5703125" style="52" customWidth="1"/>
    <col min="4991" max="4991" width="9.140625" style="52" customWidth="1"/>
    <col min="4992" max="4993" width="3.85546875" style="52" customWidth="1"/>
    <col min="4994" max="4994" width="10.5703125" style="52" customWidth="1"/>
    <col min="4995" max="4995" width="3.85546875" style="52" customWidth="1"/>
    <col min="4996" max="4998" width="14.42578125" style="52" customWidth="1"/>
    <col min="4999" max="4999" width="4.140625" style="52" customWidth="1"/>
    <col min="5000" max="5000" width="15" style="52" customWidth="1"/>
    <col min="5001" max="5002" width="9.140625" style="52" customWidth="1"/>
    <col min="5003" max="5003" width="11.5703125" style="52" customWidth="1"/>
    <col min="5004" max="5004" width="18.140625" style="52" customWidth="1"/>
    <col min="5005" max="5005" width="13.140625" style="52" customWidth="1"/>
    <col min="5006" max="5006" width="12.28515625" style="52" customWidth="1"/>
    <col min="5007" max="5244" width="9.140625" style="52"/>
    <col min="5245" max="5245" width="1.42578125" style="52" customWidth="1"/>
    <col min="5246" max="5246" width="59.5703125" style="52" customWidth="1"/>
    <col min="5247" max="5247" width="9.140625" style="52" customWidth="1"/>
    <col min="5248" max="5249" width="3.85546875" style="52" customWidth="1"/>
    <col min="5250" max="5250" width="10.5703125" style="52" customWidth="1"/>
    <col min="5251" max="5251" width="3.85546875" style="52" customWidth="1"/>
    <col min="5252" max="5254" width="14.42578125" style="52" customWidth="1"/>
    <col min="5255" max="5255" width="4.140625" style="52" customWidth="1"/>
    <col min="5256" max="5256" width="15" style="52" customWidth="1"/>
    <col min="5257" max="5258" width="9.140625" style="52" customWidth="1"/>
    <col min="5259" max="5259" width="11.5703125" style="52" customWidth="1"/>
    <col min="5260" max="5260" width="18.140625" style="52" customWidth="1"/>
    <col min="5261" max="5261" width="13.140625" style="52" customWidth="1"/>
    <col min="5262" max="5262" width="12.28515625" style="52" customWidth="1"/>
    <col min="5263" max="5500" width="9.140625" style="52"/>
    <col min="5501" max="5501" width="1.42578125" style="52" customWidth="1"/>
    <col min="5502" max="5502" width="59.5703125" style="52" customWidth="1"/>
    <col min="5503" max="5503" width="9.140625" style="52" customWidth="1"/>
    <col min="5504" max="5505" width="3.85546875" style="52" customWidth="1"/>
    <col min="5506" max="5506" width="10.5703125" style="52" customWidth="1"/>
    <col min="5507" max="5507" width="3.85546875" style="52" customWidth="1"/>
    <col min="5508" max="5510" width="14.42578125" style="52" customWidth="1"/>
    <col min="5511" max="5511" width="4.140625" style="52" customWidth="1"/>
    <col min="5512" max="5512" width="15" style="52" customWidth="1"/>
    <col min="5513" max="5514" width="9.140625" style="52" customWidth="1"/>
    <col min="5515" max="5515" width="11.5703125" style="52" customWidth="1"/>
    <col min="5516" max="5516" width="18.140625" style="52" customWidth="1"/>
    <col min="5517" max="5517" width="13.140625" style="52" customWidth="1"/>
    <col min="5518" max="5518" width="12.28515625" style="52" customWidth="1"/>
    <col min="5519" max="5756" width="9.140625" style="52"/>
    <col min="5757" max="5757" width="1.42578125" style="52" customWidth="1"/>
    <col min="5758" max="5758" width="59.5703125" style="52" customWidth="1"/>
    <col min="5759" max="5759" width="9.140625" style="52" customWidth="1"/>
    <col min="5760" max="5761" width="3.85546875" style="52" customWidth="1"/>
    <col min="5762" max="5762" width="10.5703125" style="52" customWidth="1"/>
    <col min="5763" max="5763" width="3.85546875" style="52" customWidth="1"/>
    <col min="5764" max="5766" width="14.42578125" style="52" customWidth="1"/>
    <col min="5767" max="5767" width="4.140625" style="52" customWidth="1"/>
    <col min="5768" max="5768" width="15" style="52" customWidth="1"/>
    <col min="5769" max="5770" width="9.140625" style="52" customWidth="1"/>
    <col min="5771" max="5771" width="11.5703125" style="52" customWidth="1"/>
    <col min="5772" max="5772" width="18.140625" style="52" customWidth="1"/>
    <col min="5773" max="5773" width="13.140625" style="52" customWidth="1"/>
    <col min="5774" max="5774" width="12.28515625" style="52" customWidth="1"/>
    <col min="5775" max="6012" width="9.140625" style="52"/>
    <col min="6013" max="6013" width="1.42578125" style="52" customWidth="1"/>
    <col min="6014" max="6014" width="59.5703125" style="52" customWidth="1"/>
    <col min="6015" max="6015" width="9.140625" style="52" customWidth="1"/>
    <col min="6016" max="6017" width="3.85546875" style="52" customWidth="1"/>
    <col min="6018" max="6018" width="10.5703125" style="52" customWidth="1"/>
    <col min="6019" max="6019" width="3.85546875" style="52" customWidth="1"/>
    <col min="6020" max="6022" width="14.42578125" style="52" customWidth="1"/>
    <col min="6023" max="6023" width="4.140625" style="52" customWidth="1"/>
    <col min="6024" max="6024" width="15" style="52" customWidth="1"/>
    <col min="6025" max="6026" width="9.140625" style="52" customWidth="1"/>
    <col min="6027" max="6027" width="11.5703125" style="52" customWidth="1"/>
    <col min="6028" max="6028" width="18.140625" style="52" customWidth="1"/>
    <col min="6029" max="6029" width="13.140625" style="52" customWidth="1"/>
    <col min="6030" max="6030" width="12.28515625" style="52" customWidth="1"/>
    <col min="6031" max="6268" width="9.140625" style="52"/>
    <col min="6269" max="6269" width="1.42578125" style="52" customWidth="1"/>
    <col min="6270" max="6270" width="59.5703125" style="52" customWidth="1"/>
    <col min="6271" max="6271" width="9.140625" style="52" customWidth="1"/>
    <col min="6272" max="6273" width="3.85546875" style="52" customWidth="1"/>
    <col min="6274" max="6274" width="10.5703125" style="52" customWidth="1"/>
    <col min="6275" max="6275" width="3.85546875" style="52" customWidth="1"/>
    <col min="6276" max="6278" width="14.42578125" style="52" customWidth="1"/>
    <col min="6279" max="6279" width="4.140625" style="52" customWidth="1"/>
    <col min="6280" max="6280" width="15" style="52" customWidth="1"/>
    <col min="6281" max="6282" width="9.140625" style="52" customWidth="1"/>
    <col min="6283" max="6283" width="11.5703125" style="52" customWidth="1"/>
    <col min="6284" max="6284" width="18.140625" style="52" customWidth="1"/>
    <col min="6285" max="6285" width="13.140625" style="52" customWidth="1"/>
    <col min="6286" max="6286" width="12.28515625" style="52" customWidth="1"/>
    <col min="6287" max="6524" width="9.140625" style="52"/>
    <col min="6525" max="6525" width="1.42578125" style="52" customWidth="1"/>
    <col min="6526" max="6526" width="59.5703125" style="52" customWidth="1"/>
    <col min="6527" max="6527" width="9.140625" style="52" customWidth="1"/>
    <col min="6528" max="6529" width="3.85546875" style="52" customWidth="1"/>
    <col min="6530" max="6530" width="10.5703125" style="52" customWidth="1"/>
    <col min="6531" max="6531" width="3.85546875" style="52" customWidth="1"/>
    <col min="6532" max="6534" width="14.42578125" style="52" customWidth="1"/>
    <col min="6535" max="6535" width="4.140625" style="52" customWidth="1"/>
    <col min="6536" max="6536" width="15" style="52" customWidth="1"/>
    <col min="6537" max="6538" width="9.140625" style="52" customWidth="1"/>
    <col min="6539" max="6539" width="11.5703125" style="52" customWidth="1"/>
    <col min="6540" max="6540" width="18.140625" style="52" customWidth="1"/>
    <col min="6541" max="6541" width="13.140625" style="52" customWidth="1"/>
    <col min="6542" max="6542" width="12.28515625" style="52" customWidth="1"/>
    <col min="6543" max="6780" width="9.140625" style="52"/>
    <col min="6781" max="6781" width="1.42578125" style="52" customWidth="1"/>
    <col min="6782" max="6782" width="59.5703125" style="52" customWidth="1"/>
    <col min="6783" max="6783" width="9.140625" style="52" customWidth="1"/>
    <col min="6784" max="6785" width="3.85546875" style="52" customWidth="1"/>
    <col min="6786" max="6786" width="10.5703125" style="52" customWidth="1"/>
    <col min="6787" max="6787" width="3.85546875" style="52" customWidth="1"/>
    <col min="6788" max="6790" width="14.42578125" style="52" customWidth="1"/>
    <col min="6791" max="6791" width="4.140625" style="52" customWidth="1"/>
    <col min="6792" max="6792" width="15" style="52" customWidth="1"/>
    <col min="6793" max="6794" width="9.140625" style="52" customWidth="1"/>
    <col min="6795" max="6795" width="11.5703125" style="52" customWidth="1"/>
    <col min="6796" max="6796" width="18.140625" style="52" customWidth="1"/>
    <col min="6797" max="6797" width="13.140625" style="52" customWidth="1"/>
    <col min="6798" max="6798" width="12.28515625" style="52" customWidth="1"/>
    <col min="6799" max="7036" width="9.140625" style="52"/>
    <col min="7037" max="7037" width="1.42578125" style="52" customWidth="1"/>
    <col min="7038" max="7038" width="59.5703125" style="52" customWidth="1"/>
    <col min="7039" max="7039" width="9.140625" style="52" customWidth="1"/>
    <col min="7040" max="7041" width="3.85546875" style="52" customWidth="1"/>
    <col min="7042" max="7042" width="10.5703125" style="52" customWidth="1"/>
    <col min="7043" max="7043" width="3.85546875" style="52" customWidth="1"/>
    <col min="7044" max="7046" width="14.42578125" style="52" customWidth="1"/>
    <col min="7047" max="7047" width="4.140625" style="52" customWidth="1"/>
    <col min="7048" max="7048" width="15" style="52" customWidth="1"/>
    <col min="7049" max="7050" width="9.140625" style="52" customWidth="1"/>
    <col min="7051" max="7051" width="11.5703125" style="52" customWidth="1"/>
    <col min="7052" max="7052" width="18.140625" style="52" customWidth="1"/>
    <col min="7053" max="7053" width="13.140625" style="52" customWidth="1"/>
    <col min="7054" max="7054" width="12.28515625" style="52" customWidth="1"/>
    <col min="7055" max="7292" width="9.140625" style="52"/>
    <col min="7293" max="7293" width="1.42578125" style="52" customWidth="1"/>
    <col min="7294" max="7294" width="59.5703125" style="52" customWidth="1"/>
    <col min="7295" max="7295" width="9.140625" style="52" customWidth="1"/>
    <col min="7296" max="7297" width="3.85546875" style="52" customWidth="1"/>
    <col min="7298" max="7298" width="10.5703125" style="52" customWidth="1"/>
    <col min="7299" max="7299" width="3.85546875" style="52" customWidth="1"/>
    <col min="7300" max="7302" width="14.42578125" style="52" customWidth="1"/>
    <col min="7303" max="7303" width="4.140625" style="52" customWidth="1"/>
    <col min="7304" max="7304" width="15" style="52" customWidth="1"/>
    <col min="7305" max="7306" width="9.140625" style="52" customWidth="1"/>
    <col min="7307" max="7307" width="11.5703125" style="52" customWidth="1"/>
    <col min="7308" max="7308" width="18.140625" style="52" customWidth="1"/>
    <col min="7309" max="7309" width="13.140625" style="52" customWidth="1"/>
    <col min="7310" max="7310" width="12.28515625" style="52" customWidth="1"/>
    <col min="7311" max="7548" width="9.140625" style="52"/>
    <col min="7549" max="7549" width="1.42578125" style="52" customWidth="1"/>
    <col min="7550" max="7550" width="59.5703125" style="52" customWidth="1"/>
    <col min="7551" max="7551" width="9.140625" style="52" customWidth="1"/>
    <col min="7552" max="7553" width="3.85546875" style="52" customWidth="1"/>
    <col min="7554" max="7554" width="10.5703125" style="52" customWidth="1"/>
    <col min="7555" max="7555" width="3.85546875" style="52" customWidth="1"/>
    <col min="7556" max="7558" width="14.42578125" style="52" customWidth="1"/>
    <col min="7559" max="7559" width="4.140625" style="52" customWidth="1"/>
    <col min="7560" max="7560" width="15" style="52" customWidth="1"/>
    <col min="7561" max="7562" width="9.140625" style="52" customWidth="1"/>
    <col min="7563" max="7563" width="11.5703125" style="52" customWidth="1"/>
    <col min="7564" max="7564" width="18.140625" style="52" customWidth="1"/>
    <col min="7565" max="7565" width="13.140625" style="52" customWidth="1"/>
    <col min="7566" max="7566" width="12.28515625" style="52" customWidth="1"/>
    <col min="7567" max="7804" width="9.140625" style="52"/>
    <col min="7805" max="7805" width="1.42578125" style="52" customWidth="1"/>
    <col min="7806" max="7806" width="59.5703125" style="52" customWidth="1"/>
    <col min="7807" max="7807" width="9.140625" style="52" customWidth="1"/>
    <col min="7808" max="7809" width="3.85546875" style="52" customWidth="1"/>
    <col min="7810" max="7810" width="10.5703125" style="52" customWidth="1"/>
    <col min="7811" max="7811" width="3.85546875" style="52" customWidth="1"/>
    <col min="7812" max="7814" width="14.42578125" style="52" customWidth="1"/>
    <col min="7815" max="7815" width="4.140625" style="52" customWidth="1"/>
    <col min="7816" max="7816" width="15" style="52" customWidth="1"/>
    <col min="7817" max="7818" width="9.140625" style="52" customWidth="1"/>
    <col min="7819" max="7819" width="11.5703125" style="52" customWidth="1"/>
    <col min="7820" max="7820" width="18.140625" style="52" customWidth="1"/>
    <col min="7821" max="7821" width="13.140625" style="52" customWidth="1"/>
    <col min="7822" max="7822" width="12.28515625" style="52" customWidth="1"/>
    <col min="7823" max="8060" width="9.140625" style="52"/>
    <col min="8061" max="8061" width="1.42578125" style="52" customWidth="1"/>
    <col min="8062" max="8062" width="59.5703125" style="52" customWidth="1"/>
    <col min="8063" max="8063" width="9.140625" style="52" customWidth="1"/>
    <col min="8064" max="8065" width="3.85546875" style="52" customWidth="1"/>
    <col min="8066" max="8066" width="10.5703125" style="52" customWidth="1"/>
    <col min="8067" max="8067" width="3.85546875" style="52" customWidth="1"/>
    <col min="8068" max="8070" width="14.42578125" style="52" customWidth="1"/>
    <col min="8071" max="8071" width="4.140625" style="52" customWidth="1"/>
    <col min="8072" max="8072" width="15" style="52" customWidth="1"/>
    <col min="8073" max="8074" width="9.140625" style="52" customWidth="1"/>
    <col min="8075" max="8075" width="11.5703125" style="52" customWidth="1"/>
    <col min="8076" max="8076" width="18.140625" style="52" customWidth="1"/>
    <col min="8077" max="8077" width="13.140625" style="52" customWidth="1"/>
    <col min="8078" max="8078" width="12.28515625" style="52" customWidth="1"/>
    <col min="8079" max="8316" width="9.140625" style="52"/>
    <col min="8317" max="8317" width="1.42578125" style="52" customWidth="1"/>
    <col min="8318" max="8318" width="59.5703125" style="52" customWidth="1"/>
    <col min="8319" max="8319" width="9.140625" style="52" customWidth="1"/>
    <col min="8320" max="8321" width="3.85546875" style="52" customWidth="1"/>
    <col min="8322" max="8322" width="10.5703125" style="52" customWidth="1"/>
    <col min="8323" max="8323" width="3.85546875" style="52" customWidth="1"/>
    <col min="8324" max="8326" width="14.42578125" style="52" customWidth="1"/>
    <col min="8327" max="8327" width="4.140625" style="52" customWidth="1"/>
    <col min="8328" max="8328" width="15" style="52" customWidth="1"/>
    <col min="8329" max="8330" width="9.140625" style="52" customWidth="1"/>
    <col min="8331" max="8331" width="11.5703125" style="52" customWidth="1"/>
    <col min="8332" max="8332" width="18.140625" style="52" customWidth="1"/>
    <col min="8333" max="8333" width="13.140625" style="52" customWidth="1"/>
    <col min="8334" max="8334" width="12.28515625" style="52" customWidth="1"/>
    <col min="8335" max="8572" width="9.140625" style="52"/>
    <col min="8573" max="8573" width="1.42578125" style="52" customWidth="1"/>
    <col min="8574" max="8574" width="59.5703125" style="52" customWidth="1"/>
    <col min="8575" max="8575" width="9.140625" style="52" customWidth="1"/>
    <col min="8576" max="8577" width="3.85546875" style="52" customWidth="1"/>
    <col min="8578" max="8578" width="10.5703125" style="52" customWidth="1"/>
    <col min="8579" max="8579" width="3.85546875" style="52" customWidth="1"/>
    <col min="8580" max="8582" width="14.42578125" style="52" customWidth="1"/>
    <col min="8583" max="8583" width="4.140625" style="52" customWidth="1"/>
    <col min="8584" max="8584" width="15" style="52" customWidth="1"/>
    <col min="8585" max="8586" width="9.140625" style="52" customWidth="1"/>
    <col min="8587" max="8587" width="11.5703125" style="52" customWidth="1"/>
    <col min="8588" max="8588" width="18.140625" style="52" customWidth="1"/>
    <col min="8589" max="8589" width="13.140625" style="52" customWidth="1"/>
    <col min="8590" max="8590" width="12.28515625" style="52" customWidth="1"/>
    <col min="8591" max="8828" width="9.140625" style="52"/>
    <col min="8829" max="8829" width="1.42578125" style="52" customWidth="1"/>
    <col min="8830" max="8830" width="59.5703125" style="52" customWidth="1"/>
    <col min="8831" max="8831" width="9.140625" style="52" customWidth="1"/>
    <col min="8832" max="8833" width="3.85546875" style="52" customWidth="1"/>
    <col min="8834" max="8834" width="10.5703125" style="52" customWidth="1"/>
    <col min="8835" max="8835" width="3.85546875" style="52" customWidth="1"/>
    <col min="8836" max="8838" width="14.42578125" style="52" customWidth="1"/>
    <col min="8839" max="8839" width="4.140625" style="52" customWidth="1"/>
    <col min="8840" max="8840" width="15" style="52" customWidth="1"/>
    <col min="8841" max="8842" width="9.140625" style="52" customWidth="1"/>
    <col min="8843" max="8843" width="11.5703125" style="52" customWidth="1"/>
    <col min="8844" max="8844" width="18.140625" style="52" customWidth="1"/>
    <col min="8845" max="8845" width="13.140625" style="52" customWidth="1"/>
    <col min="8846" max="8846" width="12.28515625" style="52" customWidth="1"/>
    <col min="8847" max="9084" width="9.140625" style="52"/>
    <col min="9085" max="9085" width="1.42578125" style="52" customWidth="1"/>
    <col min="9086" max="9086" width="59.5703125" style="52" customWidth="1"/>
    <col min="9087" max="9087" width="9.140625" style="52" customWidth="1"/>
    <col min="9088" max="9089" width="3.85546875" style="52" customWidth="1"/>
    <col min="9090" max="9090" width="10.5703125" style="52" customWidth="1"/>
    <col min="9091" max="9091" width="3.85546875" style="52" customWidth="1"/>
    <col min="9092" max="9094" width="14.42578125" style="52" customWidth="1"/>
    <col min="9095" max="9095" width="4.140625" style="52" customWidth="1"/>
    <col min="9096" max="9096" width="15" style="52" customWidth="1"/>
    <col min="9097" max="9098" width="9.140625" style="52" customWidth="1"/>
    <col min="9099" max="9099" width="11.5703125" style="52" customWidth="1"/>
    <col min="9100" max="9100" width="18.140625" style="52" customWidth="1"/>
    <col min="9101" max="9101" width="13.140625" style="52" customWidth="1"/>
    <col min="9102" max="9102" width="12.28515625" style="52" customWidth="1"/>
    <col min="9103" max="9340" width="9.140625" style="52"/>
    <col min="9341" max="9341" width="1.42578125" style="52" customWidth="1"/>
    <col min="9342" max="9342" width="59.5703125" style="52" customWidth="1"/>
    <col min="9343" max="9343" width="9.140625" style="52" customWidth="1"/>
    <col min="9344" max="9345" width="3.85546875" style="52" customWidth="1"/>
    <col min="9346" max="9346" width="10.5703125" style="52" customWidth="1"/>
    <col min="9347" max="9347" width="3.85546875" style="52" customWidth="1"/>
    <col min="9348" max="9350" width="14.42578125" style="52" customWidth="1"/>
    <col min="9351" max="9351" width="4.140625" style="52" customWidth="1"/>
    <col min="9352" max="9352" width="15" style="52" customWidth="1"/>
    <col min="9353" max="9354" width="9.140625" style="52" customWidth="1"/>
    <col min="9355" max="9355" width="11.5703125" style="52" customWidth="1"/>
    <col min="9356" max="9356" width="18.140625" style="52" customWidth="1"/>
    <col min="9357" max="9357" width="13.140625" style="52" customWidth="1"/>
    <col min="9358" max="9358" width="12.28515625" style="52" customWidth="1"/>
    <col min="9359" max="9596" width="9.140625" style="52"/>
    <col min="9597" max="9597" width="1.42578125" style="52" customWidth="1"/>
    <col min="9598" max="9598" width="59.5703125" style="52" customWidth="1"/>
    <col min="9599" max="9599" width="9.140625" style="52" customWidth="1"/>
    <col min="9600" max="9601" width="3.85546875" style="52" customWidth="1"/>
    <col min="9602" max="9602" width="10.5703125" style="52" customWidth="1"/>
    <col min="9603" max="9603" width="3.85546875" style="52" customWidth="1"/>
    <col min="9604" max="9606" width="14.42578125" style="52" customWidth="1"/>
    <col min="9607" max="9607" width="4.140625" style="52" customWidth="1"/>
    <col min="9608" max="9608" width="15" style="52" customWidth="1"/>
    <col min="9609" max="9610" width="9.140625" style="52" customWidth="1"/>
    <col min="9611" max="9611" width="11.5703125" style="52" customWidth="1"/>
    <col min="9612" max="9612" width="18.140625" style="52" customWidth="1"/>
    <col min="9613" max="9613" width="13.140625" style="52" customWidth="1"/>
    <col min="9614" max="9614" width="12.28515625" style="52" customWidth="1"/>
    <col min="9615" max="9852" width="9.140625" style="52"/>
    <col min="9853" max="9853" width="1.42578125" style="52" customWidth="1"/>
    <col min="9854" max="9854" width="59.5703125" style="52" customWidth="1"/>
    <col min="9855" max="9855" width="9.140625" style="52" customWidth="1"/>
    <col min="9856" max="9857" width="3.85546875" style="52" customWidth="1"/>
    <col min="9858" max="9858" width="10.5703125" style="52" customWidth="1"/>
    <col min="9859" max="9859" width="3.85546875" style="52" customWidth="1"/>
    <col min="9860" max="9862" width="14.42578125" style="52" customWidth="1"/>
    <col min="9863" max="9863" width="4.140625" style="52" customWidth="1"/>
    <col min="9864" max="9864" width="15" style="52" customWidth="1"/>
    <col min="9865" max="9866" width="9.140625" style="52" customWidth="1"/>
    <col min="9867" max="9867" width="11.5703125" style="52" customWidth="1"/>
    <col min="9868" max="9868" width="18.140625" style="52" customWidth="1"/>
    <col min="9869" max="9869" width="13.140625" style="52" customWidth="1"/>
    <col min="9870" max="9870" width="12.28515625" style="52" customWidth="1"/>
    <col min="9871" max="10108" width="9.140625" style="52"/>
    <col min="10109" max="10109" width="1.42578125" style="52" customWidth="1"/>
    <col min="10110" max="10110" width="59.5703125" style="52" customWidth="1"/>
    <col min="10111" max="10111" width="9.140625" style="52" customWidth="1"/>
    <col min="10112" max="10113" width="3.85546875" style="52" customWidth="1"/>
    <col min="10114" max="10114" width="10.5703125" style="52" customWidth="1"/>
    <col min="10115" max="10115" width="3.85546875" style="52" customWidth="1"/>
    <col min="10116" max="10118" width="14.42578125" style="52" customWidth="1"/>
    <col min="10119" max="10119" width="4.140625" style="52" customWidth="1"/>
    <col min="10120" max="10120" width="15" style="52" customWidth="1"/>
    <col min="10121" max="10122" width="9.140625" style="52" customWidth="1"/>
    <col min="10123" max="10123" width="11.5703125" style="52" customWidth="1"/>
    <col min="10124" max="10124" width="18.140625" style="52" customWidth="1"/>
    <col min="10125" max="10125" width="13.140625" style="52" customWidth="1"/>
    <col min="10126" max="10126" width="12.28515625" style="52" customWidth="1"/>
    <col min="10127" max="10364" width="9.140625" style="52"/>
    <col min="10365" max="10365" width="1.42578125" style="52" customWidth="1"/>
    <col min="10366" max="10366" width="59.5703125" style="52" customWidth="1"/>
    <col min="10367" max="10367" width="9.140625" style="52" customWidth="1"/>
    <col min="10368" max="10369" width="3.85546875" style="52" customWidth="1"/>
    <col min="10370" max="10370" width="10.5703125" style="52" customWidth="1"/>
    <col min="10371" max="10371" width="3.85546875" style="52" customWidth="1"/>
    <col min="10372" max="10374" width="14.42578125" style="52" customWidth="1"/>
    <col min="10375" max="10375" width="4.140625" style="52" customWidth="1"/>
    <col min="10376" max="10376" width="15" style="52" customWidth="1"/>
    <col min="10377" max="10378" width="9.140625" style="52" customWidth="1"/>
    <col min="10379" max="10379" width="11.5703125" style="52" customWidth="1"/>
    <col min="10380" max="10380" width="18.140625" style="52" customWidth="1"/>
    <col min="10381" max="10381" width="13.140625" style="52" customWidth="1"/>
    <col min="10382" max="10382" width="12.28515625" style="52" customWidth="1"/>
    <col min="10383" max="10620" width="9.140625" style="52"/>
    <col min="10621" max="10621" width="1.42578125" style="52" customWidth="1"/>
    <col min="10622" max="10622" width="59.5703125" style="52" customWidth="1"/>
    <col min="10623" max="10623" width="9.140625" style="52" customWidth="1"/>
    <col min="10624" max="10625" width="3.85546875" style="52" customWidth="1"/>
    <col min="10626" max="10626" width="10.5703125" style="52" customWidth="1"/>
    <col min="10627" max="10627" width="3.85546875" style="52" customWidth="1"/>
    <col min="10628" max="10630" width="14.42578125" style="52" customWidth="1"/>
    <col min="10631" max="10631" width="4.140625" style="52" customWidth="1"/>
    <col min="10632" max="10632" width="15" style="52" customWidth="1"/>
    <col min="10633" max="10634" width="9.140625" style="52" customWidth="1"/>
    <col min="10635" max="10635" width="11.5703125" style="52" customWidth="1"/>
    <col min="10636" max="10636" width="18.140625" style="52" customWidth="1"/>
    <col min="10637" max="10637" width="13.140625" style="52" customWidth="1"/>
    <col min="10638" max="10638" width="12.28515625" style="52" customWidth="1"/>
    <col min="10639" max="10876" width="9.140625" style="52"/>
    <col min="10877" max="10877" width="1.42578125" style="52" customWidth="1"/>
    <col min="10878" max="10878" width="59.5703125" style="52" customWidth="1"/>
    <col min="10879" max="10879" width="9.140625" style="52" customWidth="1"/>
    <col min="10880" max="10881" width="3.85546875" style="52" customWidth="1"/>
    <col min="10882" max="10882" width="10.5703125" style="52" customWidth="1"/>
    <col min="10883" max="10883" width="3.85546875" style="52" customWidth="1"/>
    <col min="10884" max="10886" width="14.42578125" style="52" customWidth="1"/>
    <col min="10887" max="10887" width="4.140625" style="52" customWidth="1"/>
    <col min="10888" max="10888" width="15" style="52" customWidth="1"/>
    <col min="10889" max="10890" width="9.140625" style="52" customWidth="1"/>
    <col min="10891" max="10891" width="11.5703125" style="52" customWidth="1"/>
    <col min="10892" max="10892" width="18.140625" style="52" customWidth="1"/>
    <col min="10893" max="10893" width="13.140625" style="52" customWidth="1"/>
    <col min="10894" max="10894" width="12.28515625" style="52" customWidth="1"/>
    <col min="10895" max="11132" width="9.140625" style="52"/>
    <col min="11133" max="11133" width="1.42578125" style="52" customWidth="1"/>
    <col min="11134" max="11134" width="59.5703125" style="52" customWidth="1"/>
    <col min="11135" max="11135" width="9.140625" style="52" customWidth="1"/>
    <col min="11136" max="11137" width="3.85546875" style="52" customWidth="1"/>
    <col min="11138" max="11138" width="10.5703125" style="52" customWidth="1"/>
    <col min="11139" max="11139" width="3.85546875" style="52" customWidth="1"/>
    <col min="11140" max="11142" width="14.42578125" style="52" customWidth="1"/>
    <col min="11143" max="11143" width="4.140625" style="52" customWidth="1"/>
    <col min="11144" max="11144" width="15" style="52" customWidth="1"/>
    <col min="11145" max="11146" width="9.140625" style="52" customWidth="1"/>
    <col min="11147" max="11147" width="11.5703125" style="52" customWidth="1"/>
    <col min="11148" max="11148" width="18.140625" style="52" customWidth="1"/>
    <col min="11149" max="11149" width="13.140625" style="52" customWidth="1"/>
    <col min="11150" max="11150" width="12.28515625" style="52" customWidth="1"/>
    <col min="11151" max="11388" width="9.140625" style="52"/>
    <col min="11389" max="11389" width="1.42578125" style="52" customWidth="1"/>
    <col min="11390" max="11390" width="59.5703125" style="52" customWidth="1"/>
    <col min="11391" max="11391" width="9.140625" style="52" customWidth="1"/>
    <col min="11392" max="11393" width="3.85546875" style="52" customWidth="1"/>
    <col min="11394" max="11394" width="10.5703125" style="52" customWidth="1"/>
    <col min="11395" max="11395" width="3.85546875" style="52" customWidth="1"/>
    <col min="11396" max="11398" width="14.42578125" style="52" customWidth="1"/>
    <col min="11399" max="11399" width="4.140625" style="52" customWidth="1"/>
    <col min="11400" max="11400" width="15" style="52" customWidth="1"/>
    <col min="11401" max="11402" width="9.140625" style="52" customWidth="1"/>
    <col min="11403" max="11403" width="11.5703125" style="52" customWidth="1"/>
    <col min="11404" max="11404" width="18.140625" style="52" customWidth="1"/>
    <col min="11405" max="11405" width="13.140625" style="52" customWidth="1"/>
    <col min="11406" max="11406" width="12.28515625" style="52" customWidth="1"/>
    <col min="11407" max="11644" width="9.140625" style="52"/>
    <col min="11645" max="11645" width="1.42578125" style="52" customWidth="1"/>
    <col min="11646" max="11646" width="59.5703125" style="52" customWidth="1"/>
    <col min="11647" max="11647" width="9.140625" style="52" customWidth="1"/>
    <col min="11648" max="11649" width="3.85546875" style="52" customWidth="1"/>
    <col min="11650" max="11650" width="10.5703125" style="52" customWidth="1"/>
    <col min="11651" max="11651" width="3.85546875" style="52" customWidth="1"/>
    <col min="11652" max="11654" width="14.42578125" style="52" customWidth="1"/>
    <col min="11655" max="11655" width="4.140625" style="52" customWidth="1"/>
    <col min="11656" max="11656" width="15" style="52" customWidth="1"/>
    <col min="11657" max="11658" width="9.140625" style="52" customWidth="1"/>
    <col min="11659" max="11659" width="11.5703125" style="52" customWidth="1"/>
    <col min="11660" max="11660" width="18.140625" style="52" customWidth="1"/>
    <col min="11661" max="11661" width="13.140625" style="52" customWidth="1"/>
    <col min="11662" max="11662" width="12.28515625" style="52" customWidth="1"/>
    <col min="11663" max="11900" width="9.140625" style="52"/>
    <col min="11901" max="11901" width="1.42578125" style="52" customWidth="1"/>
    <col min="11902" max="11902" width="59.5703125" style="52" customWidth="1"/>
    <col min="11903" max="11903" width="9.140625" style="52" customWidth="1"/>
    <col min="11904" max="11905" width="3.85546875" style="52" customWidth="1"/>
    <col min="11906" max="11906" width="10.5703125" style="52" customWidth="1"/>
    <col min="11907" max="11907" width="3.85546875" style="52" customWidth="1"/>
    <col min="11908" max="11910" width="14.42578125" style="52" customWidth="1"/>
    <col min="11911" max="11911" width="4.140625" style="52" customWidth="1"/>
    <col min="11912" max="11912" width="15" style="52" customWidth="1"/>
    <col min="11913" max="11914" width="9.140625" style="52" customWidth="1"/>
    <col min="11915" max="11915" width="11.5703125" style="52" customWidth="1"/>
    <col min="11916" max="11916" width="18.140625" style="52" customWidth="1"/>
    <col min="11917" max="11917" width="13.140625" style="52" customWidth="1"/>
    <col min="11918" max="11918" width="12.28515625" style="52" customWidth="1"/>
    <col min="11919" max="12156" width="9.140625" style="52"/>
    <col min="12157" max="12157" width="1.42578125" style="52" customWidth="1"/>
    <col min="12158" max="12158" width="59.5703125" style="52" customWidth="1"/>
    <col min="12159" max="12159" width="9.140625" style="52" customWidth="1"/>
    <col min="12160" max="12161" width="3.85546875" style="52" customWidth="1"/>
    <col min="12162" max="12162" width="10.5703125" style="52" customWidth="1"/>
    <col min="12163" max="12163" width="3.85546875" style="52" customWidth="1"/>
    <col min="12164" max="12166" width="14.42578125" style="52" customWidth="1"/>
    <col min="12167" max="12167" width="4.140625" style="52" customWidth="1"/>
    <col min="12168" max="12168" width="15" style="52" customWidth="1"/>
    <col min="12169" max="12170" width="9.140625" style="52" customWidth="1"/>
    <col min="12171" max="12171" width="11.5703125" style="52" customWidth="1"/>
    <col min="12172" max="12172" width="18.140625" style="52" customWidth="1"/>
    <col min="12173" max="12173" width="13.140625" style="52" customWidth="1"/>
    <col min="12174" max="12174" width="12.28515625" style="52" customWidth="1"/>
    <col min="12175" max="12412" width="9.140625" style="52"/>
    <col min="12413" max="12413" width="1.42578125" style="52" customWidth="1"/>
    <col min="12414" max="12414" width="59.5703125" style="52" customWidth="1"/>
    <col min="12415" max="12415" width="9.140625" style="52" customWidth="1"/>
    <col min="12416" max="12417" width="3.85546875" style="52" customWidth="1"/>
    <col min="12418" max="12418" width="10.5703125" style="52" customWidth="1"/>
    <col min="12419" max="12419" width="3.85546875" style="52" customWidth="1"/>
    <col min="12420" max="12422" width="14.42578125" style="52" customWidth="1"/>
    <col min="12423" max="12423" width="4.140625" style="52" customWidth="1"/>
    <col min="12424" max="12424" width="15" style="52" customWidth="1"/>
    <col min="12425" max="12426" width="9.140625" style="52" customWidth="1"/>
    <col min="12427" max="12427" width="11.5703125" style="52" customWidth="1"/>
    <col min="12428" max="12428" width="18.140625" style="52" customWidth="1"/>
    <col min="12429" max="12429" width="13.140625" style="52" customWidth="1"/>
    <col min="12430" max="12430" width="12.28515625" style="52" customWidth="1"/>
    <col min="12431" max="12668" width="9.140625" style="52"/>
    <col min="12669" max="12669" width="1.42578125" style="52" customWidth="1"/>
    <col min="12670" max="12670" width="59.5703125" style="52" customWidth="1"/>
    <col min="12671" max="12671" width="9.140625" style="52" customWidth="1"/>
    <col min="12672" max="12673" width="3.85546875" style="52" customWidth="1"/>
    <col min="12674" max="12674" width="10.5703125" style="52" customWidth="1"/>
    <col min="12675" max="12675" width="3.85546875" style="52" customWidth="1"/>
    <col min="12676" max="12678" width="14.42578125" style="52" customWidth="1"/>
    <col min="12679" max="12679" width="4.140625" style="52" customWidth="1"/>
    <col min="12680" max="12680" width="15" style="52" customWidth="1"/>
    <col min="12681" max="12682" width="9.140625" style="52" customWidth="1"/>
    <col min="12683" max="12683" width="11.5703125" style="52" customWidth="1"/>
    <col min="12684" max="12684" width="18.140625" style="52" customWidth="1"/>
    <col min="12685" max="12685" width="13.140625" style="52" customWidth="1"/>
    <col min="12686" max="12686" width="12.28515625" style="52" customWidth="1"/>
    <col min="12687" max="12924" width="9.140625" style="52"/>
    <col min="12925" max="12925" width="1.42578125" style="52" customWidth="1"/>
    <col min="12926" max="12926" width="59.5703125" style="52" customWidth="1"/>
    <col min="12927" max="12927" width="9.140625" style="52" customWidth="1"/>
    <col min="12928" max="12929" width="3.85546875" style="52" customWidth="1"/>
    <col min="12930" max="12930" width="10.5703125" style="52" customWidth="1"/>
    <col min="12931" max="12931" width="3.85546875" style="52" customWidth="1"/>
    <col min="12932" max="12934" width="14.42578125" style="52" customWidth="1"/>
    <col min="12935" max="12935" width="4.140625" style="52" customWidth="1"/>
    <col min="12936" max="12936" width="15" style="52" customWidth="1"/>
    <col min="12937" max="12938" width="9.140625" style="52" customWidth="1"/>
    <col min="12939" max="12939" width="11.5703125" style="52" customWidth="1"/>
    <col min="12940" max="12940" width="18.140625" style="52" customWidth="1"/>
    <col min="12941" max="12941" width="13.140625" style="52" customWidth="1"/>
    <col min="12942" max="12942" width="12.28515625" style="52" customWidth="1"/>
    <col min="12943" max="13180" width="9.140625" style="52"/>
    <col min="13181" max="13181" width="1.42578125" style="52" customWidth="1"/>
    <col min="13182" max="13182" width="59.5703125" style="52" customWidth="1"/>
    <col min="13183" max="13183" width="9.140625" style="52" customWidth="1"/>
    <col min="13184" max="13185" width="3.85546875" style="52" customWidth="1"/>
    <col min="13186" max="13186" width="10.5703125" style="52" customWidth="1"/>
    <col min="13187" max="13187" width="3.85546875" style="52" customWidth="1"/>
    <col min="13188" max="13190" width="14.42578125" style="52" customWidth="1"/>
    <col min="13191" max="13191" width="4.140625" style="52" customWidth="1"/>
    <col min="13192" max="13192" width="15" style="52" customWidth="1"/>
    <col min="13193" max="13194" width="9.140625" style="52" customWidth="1"/>
    <col min="13195" max="13195" width="11.5703125" style="52" customWidth="1"/>
    <col min="13196" max="13196" width="18.140625" style="52" customWidth="1"/>
    <col min="13197" max="13197" width="13.140625" style="52" customWidth="1"/>
    <col min="13198" max="13198" width="12.28515625" style="52" customWidth="1"/>
    <col min="13199" max="13436" width="9.140625" style="52"/>
    <col min="13437" max="13437" width="1.42578125" style="52" customWidth="1"/>
    <col min="13438" max="13438" width="59.5703125" style="52" customWidth="1"/>
    <col min="13439" max="13439" width="9.140625" style="52" customWidth="1"/>
    <col min="13440" max="13441" width="3.85546875" style="52" customWidth="1"/>
    <col min="13442" max="13442" width="10.5703125" style="52" customWidth="1"/>
    <col min="13443" max="13443" width="3.85546875" style="52" customWidth="1"/>
    <col min="13444" max="13446" width="14.42578125" style="52" customWidth="1"/>
    <col min="13447" max="13447" width="4.140625" style="52" customWidth="1"/>
    <col min="13448" max="13448" width="15" style="52" customWidth="1"/>
    <col min="13449" max="13450" width="9.140625" style="52" customWidth="1"/>
    <col min="13451" max="13451" width="11.5703125" style="52" customWidth="1"/>
    <col min="13452" max="13452" width="18.140625" style="52" customWidth="1"/>
    <col min="13453" max="13453" width="13.140625" style="52" customWidth="1"/>
    <col min="13454" max="13454" width="12.28515625" style="52" customWidth="1"/>
    <col min="13455" max="13692" width="9.140625" style="52"/>
    <col min="13693" max="13693" width="1.42578125" style="52" customWidth="1"/>
    <col min="13694" max="13694" width="59.5703125" style="52" customWidth="1"/>
    <col min="13695" max="13695" width="9.140625" style="52" customWidth="1"/>
    <col min="13696" max="13697" width="3.85546875" style="52" customWidth="1"/>
    <col min="13698" max="13698" width="10.5703125" style="52" customWidth="1"/>
    <col min="13699" max="13699" width="3.85546875" style="52" customWidth="1"/>
    <col min="13700" max="13702" width="14.42578125" style="52" customWidth="1"/>
    <col min="13703" max="13703" width="4.140625" style="52" customWidth="1"/>
    <col min="13704" max="13704" width="15" style="52" customWidth="1"/>
    <col min="13705" max="13706" width="9.140625" style="52" customWidth="1"/>
    <col min="13707" max="13707" width="11.5703125" style="52" customWidth="1"/>
    <col min="13708" max="13708" width="18.140625" style="52" customWidth="1"/>
    <col min="13709" max="13709" width="13.140625" style="52" customWidth="1"/>
    <col min="13710" max="13710" width="12.28515625" style="52" customWidth="1"/>
    <col min="13711" max="13948" width="9.140625" style="52"/>
    <col min="13949" max="13949" width="1.42578125" style="52" customWidth="1"/>
    <col min="13950" max="13950" width="59.5703125" style="52" customWidth="1"/>
    <col min="13951" max="13951" width="9.140625" style="52" customWidth="1"/>
    <col min="13952" max="13953" width="3.85546875" style="52" customWidth="1"/>
    <col min="13954" max="13954" width="10.5703125" style="52" customWidth="1"/>
    <col min="13955" max="13955" width="3.85546875" style="52" customWidth="1"/>
    <col min="13956" max="13958" width="14.42578125" style="52" customWidth="1"/>
    <col min="13959" max="13959" width="4.140625" style="52" customWidth="1"/>
    <col min="13960" max="13960" width="15" style="52" customWidth="1"/>
    <col min="13961" max="13962" width="9.140625" style="52" customWidth="1"/>
    <col min="13963" max="13963" width="11.5703125" style="52" customWidth="1"/>
    <col min="13964" max="13964" width="18.140625" style="52" customWidth="1"/>
    <col min="13965" max="13965" width="13.140625" style="52" customWidth="1"/>
    <col min="13966" max="13966" width="12.28515625" style="52" customWidth="1"/>
    <col min="13967" max="14204" width="9.140625" style="52"/>
    <col min="14205" max="14205" width="1.42578125" style="52" customWidth="1"/>
    <col min="14206" max="14206" width="59.5703125" style="52" customWidth="1"/>
    <col min="14207" max="14207" width="9.140625" style="52" customWidth="1"/>
    <col min="14208" max="14209" width="3.85546875" style="52" customWidth="1"/>
    <col min="14210" max="14210" width="10.5703125" style="52" customWidth="1"/>
    <col min="14211" max="14211" width="3.85546875" style="52" customWidth="1"/>
    <col min="14212" max="14214" width="14.42578125" style="52" customWidth="1"/>
    <col min="14215" max="14215" width="4.140625" style="52" customWidth="1"/>
    <col min="14216" max="14216" width="15" style="52" customWidth="1"/>
    <col min="14217" max="14218" width="9.140625" style="52" customWidth="1"/>
    <col min="14219" max="14219" width="11.5703125" style="52" customWidth="1"/>
    <col min="14220" max="14220" width="18.140625" style="52" customWidth="1"/>
    <col min="14221" max="14221" width="13.140625" style="52" customWidth="1"/>
    <col min="14222" max="14222" width="12.28515625" style="52" customWidth="1"/>
    <col min="14223" max="14460" width="9.140625" style="52"/>
    <col min="14461" max="14461" width="1.42578125" style="52" customWidth="1"/>
    <col min="14462" max="14462" width="59.5703125" style="52" customWidth="1"/>
    <col min="14463" max="14463" width="9.140625" style="52" customWidth="1"/>
    <col min="14464" max="14465" width="3.85546875" style="52" customWidth="1"/>
    <col min="14466" max="14466" width="10.5703125" style="52" customWidth="1"/>
    <col min="14467" max="14467" width="3.85546875" style="52" customWidth="1"/>
    <col min="14468" max="14470" width="14.42578125" style="52" customWidth="1"/>
    <col min="14471" max="14471" width="4.140625" style="52" customWidth="1"/>
    <col min="14472" max="14472" width="15" style="52" customWidth="1"/>
    <col min="14473" max="14474" width="9.140625" style="52" customWidth="1"/>
    <col min="14475" max="14475" width="11.5703125" style="52" customWidth="1"/>
    <col min="14476" max="14476" width="18.140625" style="52" customWidth="1"/>
    <col min="14477" max="14477" width="13.140625" style="52" customWidth="1"/>
    <col min="14478" max="14478" width="12.28515625" style="52" customWidth="1"/>
    <col min="14479" max="14716" width="9.140625" style="52"/>
    <col min="14717" max="14717" width="1.42578125" style="52" customWidth="1"/>
    <col min="14718" max="14718" width="59.5703125" style="52" customWidth="1"/>
    <col min="14719" max="14719" width="9.140625" style="52" customWidth="1"/>
    <col min="14720" max="14721" width="3.85546875" style="52" customWidth="1"/>
    <col min="14722" max="14722" width="10.5703125" style="52" customWidth="1"/>
    <col min="14723" max="14723" width="3.85546875" style="52" customWidth="1"/>
    <col min="14724" max="14726" width="14.42578125" style="52" customWidth="1"/>
    <col min="14727" max="14727" width="4.140625" style="52" customWidth="1"/>
    <col min="14728" max="14728" width="15" style="52" customWidth="1"/>
    <col min="14729" max="14730" width="9.140625" style="52" customWidth="1"/>
    <col min="14731" max="14731" width="11.5703125" style="52" customWidth="1"/>
    <col min="14732" max="14732" width="18.140625" style="52" customWidth="1"/>
    <col min="14733" max="14733" width="13.140625" style="52" customWidth="1"/>
    <col min="14734" max="14734" width="12.28515625" style="52" customWidth="1"/>
    <col min="14735" max="14972" width="9.140625" style="52"/>
    <col min="14973" max="14973" width="1.42578125" style="52" customWidth="1"/>
    <col min="14974" max="14974" width="59.5703125" style="52" customWidth="1"/>
    <col min="14975" max="14975" width="9.140625" style="52" customWidth="1"/>
    <col min="14976" max="14977" width="3.85546875" style="52" customWidth="1"/>
    <col min="14978" max="14978" width="10.5703125" style="52" customWidth="1"/>
    <col min="14979" max="14979" width="3.85546875" style="52" customWidth="1"/>
    <col min="14980" max="14982" width="14.42578125" style="52" customWidth="1"/>
    <col min="14983" max="14983" width="4.140625" style="52" customWidth="1"/>
    <col min="14984" max="14984" width="15" style="52" customWidth="1"/>
    <col min="14985" max="14986" width="9.140625" style="52" customWidth="1"/>
    <col min="14987" max="14987" width="11.5703125" style="52" customWidth="1"/>
    <col min="14988" max="14988" width="18.140625" style="52" customWidth="1"/>
    <col min="14989" max="14989" width="13.140625" style="52" customWidth="1"/>
    <col min="14990" max="14990" width="12.28515625" style="52" customWidth="1"/>
    <col min="14991" max="15228" width="9.140625" style="52"/>
    <col min="15229" max="15229" width="1.42578125" style="52" customWidth="1"/>
    <col min="15230" max="15230" width="59.5703125" style="52" customWidth="1"/>
    <col min="15231" max="15231" width="9.140625" style="52" customWidth="1"/>
    <col min="15232" max="15233" width="3.85546875" style="52" customWidth="1"/>
    <col min="15234" max="15234" width="10.5703125" style="52" customWidth="1"/>
    <col min="15235" max="15235" width="3.85546875" style="52" customWidth="1"/>
    <col min="15236" max="15238" width="14.42578125" style="52" customWidth="1"/>
    <col min="15239" max="15239" width="4.140625" style="52" customWidth="1"/>
    <col min="15240" max="15240" width="15" style="52" customWidth="1"/>
    <col min="15241" max="15242" width="9.140625" style="52" customWidth="1"/>
    <col min="15243" max="15243" width="11.5703125" style="52" customWidth="1"/>
    <col min="15244" max="15244" width="18.140625" style="52" customWidth="1"/>
    <col min="15245" max="15245" width="13.140625" style="52" customWidth="1"/>
    <col min="15246" max="15246" width="12.28515625" style="52" customWidth="1"/>
    <col min="15247" max="15484" width="9.140625" style="52"/>
    <col min="15485" max="15485" width="1.42578125" style="52" customWidth="1"/>
    <col min="15486" max="15486" width="59.5703125" style="52" customWidth="1"/>
    <col min="15487" max="15487" width="9.140625" style="52" customWidth="1"/>
    <col min="15488" max="15489" width="3.85546875" style="52" customWidth="1"/>
    <col min="15490" max="15490" width="10.5703125" style="52" customWidth="1"/>
    <col min="15491" max="15491" width="3.85546875" style="52" customWidth="1"/>
    <col min="15492" max="15494" width="14.42578125" style="52" customWidth="1"/>
    <col min="15495" max="15495" width="4.140625" style="52" customWidth="1"/>
    <col min="15496" max="15496" width="15" style="52" customWidth="1"/>
    <col min="15497" max="15498" width="9.140625" style="52" customWidth="1"/>
    <col min="15499" max="15499" width="11.5703125" style="52" customWidth="1"/>
    <col min="15500" max="15500" width="18.140625" style="52" customWidth="1"/>
    <col min="15501" max="15501" width="13.140625" style="52" customWidth="1"/>
    <col min="15502" max="15502" width="12.28515625" style="52" customWidth="1"/>
    <col min="15503" max="15740" width="9.140625" style="52"/>
    <col min="15741" max="15741" width="1.42578125" style="52" customWidth="1"/>
    <col min="15742" max="15742" width="59.5703125" style="52" customWidth="1"/>
    <col min="15743" max="15743" width="9.140625" style="52" customWidth="1"/>
    <col min="15744" max="15745" width="3.85546875" style="52" customWidth="1"/>
    <col min="15746" max="15746" width="10.5703125" style="52" customWidth="1"/>
    <col min="15747" max="15747" width="3.85546875" style="52" customWidth="1"/>
    <col min="15748" max="15750" width="14.42578125" style="52" customWidth="1"/>
    <col min="15751" max="15751" width="4.140625" style="52" customWidth="1"/>
    <col min="15752" max="15752" width="15" style="52" customWidth="1"/>
    <col min="15753" max="15754" width="9.140625" style="52" customWidth="1"/>
    <col min="15755" max="15755" width="11.5703125" style="52" customWidth="1"/>
    <col min="15756" max="15756" width="18.140625" style="52" customWidth="1"/>
    <col min="15757" max="15757" width="13.140625" style="52" customWidth="1"/>
    <col min="15758" max="15758" width="12.28515625" style="52" customWidth="1"/>
    <col min="15759" max="15996" width="9.140625" style="52"/>
    <col min="15997" max="15997" width="1.42578125" style="52" customWidth="1"/>
    <col min="15998" max="15998" width="59.5703125" style="52" customWidth="1"/>
    <col min="15999" max="15999" width="9.140625" style="52" customWidth="1"/>
    <col min="16000" max="16001" width="3.85546875" style="52" customWidth="1"/>
    <col min="16002" max="16002" width="10.5703125" style="52" customWidth="1"/>
    <col min="16003" max="16003" width="3.85546875" style="52" customWidth="1"/>
    <col min="16004" max="16006" width="14.42578125" style="52" customWidth="1"/>
    <col min="16007" max="16007" width="4.140625" style="52" customWidth="1"/>
    <col min="16008" max="16008" width="15" style="52" customWidth="1"/>
    <col min="16009" max="16010" width="9.140625" style="52" customWidth="1"/>
    <col min="16011" max="16011" width="11.5703125" style="52" customWidth="1"/>
    <col min="16012" max="16012" width="18.140625" style="52" customWidth="1"/>
    <col min="16013" max="16013" width="13.140625" style="52" customWidth="1"/>
    <col min="16014" max="16014" width="12.28515625" style="52" customWidth="1"/>
    <col min="16015" max="16384" width="9.140625" style="52"/>
  </cols>
  <sheetData>
    <row r="1" spans="1:10" ht="32.25" customHeight="1" x14ac:dyDescent="0.25">
      <c r="A1" s="151" t="s">
        <v>402</v>
      </c>
      <c r="B1" s="151"/>
      <c r="C1" s="151"/>
      <c r="D1" s="151"/>
      <c r="E1" s="151"/>
      <c r="F1" s="151"/>
      <c r="G1" s="151"/>
      <c r="H1" s="151"/>
      <c r="I1" s="151"/>
      <c r="J1" s="151"/>
    </row>
    <row r="2" spans="1:10" s="60" customFormat="1" ht="19.5" customHeight="1" x14ac:dyDescent="0.25">
      <c r="A2" s="54"/>
      <c r="B2" s="55"/>
      <c r="C2" s="55"/>
      <c r="D2" s="55"/>
      <c r="E2" s="56"/>
      <c r="F2" s="56"/>
      <c r="G2" s="56"/>
      <c r="H2" s="54"/>
      <c r="I2" s="56"/>
      <c r="J2" s="57" t="s">
        <v>118</v>
      </c>
    </row>
    <row r="3" spans="1:10" ht="35.25" customHeight="1" x14ac:dyDescent="0.25">
      <c r="A3" s="61" t="s">
        <v>119</v>
      </c>
      <c r="B3" s="62"/>
      <c r="C3" s="62"/>
      <c r="D3" s="62"/>
      <c r="E3" s="62" t="s">
        <v>120</v>
      </c>
      <c r="F3" s="63" t="s">
        <v>121</v>
      </c>
      <c r="G3" s="63" t="s">
        <v>122</v>
      </c>
      <c r="H3" s="64" t="s">
        <v>123</v>
      </c>
      <c r="I3" s="63" t="s">
        <v>124</v>
      </c>
      <c r="J3" s="62" t="s">
        <v>266</v>
      </c>
    </row>
    <row r="4" spans="1:10" s="73" customFormat="1" ht="32.25" customHeight="1" x14ac:dyDescent="0.25">
      <c r="A4" s="65" t="s">
        <v>261</v>
      </c>
      <c r="B4" s="66"/>
      <c r="C4" s="66"/>
      <c r="D4" s="66"/>
      <c r="E4" s="84">
        <v>857</v>
      </c>
      <c r="F4" s="71"/>
      <c r="G4" s="71"/>
      <c r="H4" s="118" t="s">
        <v>126</v>
      </c>
      <c r="I4" s="71"/>
      <c r="J4" s="72">
        <f t="shared" ref="J4:J5" si="0">J5</f>
        <v>751600</v>
      </c>
    </row>
    <row r="5" spans="1:10" s="73" customFormat="1" ht="19.5" customHeight="1" x14ac:dyDescent="0.25">
      <c r="A5" s="87" t="s">
        <v>127</v>
      </c>
      <c r="B5" s="70"/>
      <c r="C5" s="70"/>
      <c r="D5" s="70"/>
      <c r="E5" s="84">
        <v>857</v>
      </c>
      <c r="F5" s="71" t="s">
        <v>128</v>
      </c>
      <c r="G5" s="71"/>
      <c r="H5" s="119" t="s">
        <v>126</v>
      </c>
      <c r="I5" s="71"/>
      <c r="J5" s="72">
        <f t="shared" si="0"/>
        <v>751600</v>
      </c>
    </row>
    <row r="6" spans="1:10" s="76" customFormat="1" ht="46.5" customHeight="1" x14ac:dyDescent="0.25">
      <c r="A6" s="68" t="s">
        <v>23</v>
      </c>
      <c r="B6" s="74"/>
      <c r="C6" s="74"/>
      <c r="D6" s="74"/>
      <c r="E6" s="18">
        <v>857</v>
      </c>
      <c r="F6" s="75" t="s">
        <v>128</v>
      </c>
      <c r="G6" s="75" t="s">
        <v>220</v>
      </c>
      <c r="H6" s="119" t="s">
        <v>126</v>
      </c>
      <c r="I6" s="75"/>
      <c r="J6" s="10">
        <f t="shared" ref="J6" si="1">J7+J10+J14</f>
        <v>751600</v>
      </c>
    </row>
    <row r="7" spans="1:10" s="76" customFormat="1" ht="33.75" customHeight="1" x14ac:dyDescent="0.25">
      <c r="A7" s="77" t="s">
        <v>136</v>
      </c>
      <c r="B7" s="74"/>
      <c r="C7" s="74"/>
      <c r="D7" s="74"/>
      <c r="E7" s="18">
        <v>857</v>
      </c>
      <c r="F7" s="67" t="s">
        <v>128</v>
      </c>
      <c r="G7" s="67" t="s">
        <v>220</v>
      </c>
      <c r="H7" s="119" t="s">
        <v>260</v>
      </c>
      <c r="I7" s="67"/>
      <c r="J7" s="11">
        <f t="shared" ref="J7:J8" si="2">J8</f>
        <v>4500</v>
      </c>
    </row>
    <row r="8" spans="1:10" s="76" customFormat="1" ht="33.75" customHeight="1" x14ac:dyDescent="0.25">
      <c r="A8" s="77" t="s">
        <v>137</v>
      </c>
      <c r="B8" s="2"/>
      <c r="C8" s="2"/>
      <c r="D8" s="67" t="s">
        <v>128</v>
      </c>
      <c r="E8" s="18">
        <v>857</v>
      </c>
      <c r="F8" s="67" t="s">
        <v>128</v>
      </c>
      <c r="G8" s="67" t="s">
        <v>220</v>
      </c>
      <c r="H8" s="119" t="s">
        <v>260</v>
      </c>
      <c r="I8" s="67" t="s">
        <v>138</v>
      </c>
      <c r="J8" s="11">
        <f t="shared" si="2"/>
        <v>4500</v>
      </c>
    </row>
    <row r="9" spans="1:10" s="76" customFormat="1" ht="33.75" customHeight="1" x14ac:dyDescent="0.25">
      <c r="A9" s="77" t="s">
        <v>139</v>
      </c>
      <c r="B9" s="7"/>
      <c r="C9" s="7"/>
      <c r="D9" s="67" t="s">
        <v>128</v>
      </c>
      <c r="E9" s="18">
        <v>857</v>
      </c>
      <c r="F9" s="67" t="s">
        <v>128</v>
      </c>
      <c r="G9" s="67" t="s">
        <v>220</v>
      </c>
      <c r="H9" s="119" t="s">
        <v>260</v>
      </c>
      <c r="I9" s="67" t="s">
        <v>140</v>
      </c>
      <c r="J9" s="11">
        <f>20500-16000</f>
        <v>4500</v>
      </c>
    </row>
    <row r="10" spans="1:10" ht="49.5" customHeight="1" x14ac:dyDescent="0.25">
      <c r="A10" s="77" t="s">
        <v>262</v>
      </c>
      <c r="B10" s="7"/>
      <c r="C10" s="7"/>
      <c r="D10" s="7"/>
      <c r="E10" s="18">
        <v>857</v>
      </c>
      <c r="F10" s="67" t="s">
        <v>128</v>
      </c>
      <c r="G10" s="67" t="s">
        <v>220</v>
      </c>
      <c r="H10" s="119" t="s">
        <v>263</v>
      </c>
      <c r="I10" s="67"/>
      <c r="J10" s="11">
        <f t="shared" ref="J10:J11" si="3">J11</f>
        <v>729100</v>
      </c>
    </row>
    <row r="11" spans="1:10" ht="75.75" customHeight="1" x14ac:dyDescent="0.25">
      <c r="A11" s="77" t="s">
        <v>131</v>
      </c>
      <c r="B11" s="7"/>
      <c r="C11" s="7"/>
      <c r="D11" s="7"/>
      <c r="E11" s="18">
        <v>857</v>
      </c>
      <c r="F11" s="67" t="s">
        <v>132</v>
      </c>
      <c r="G11" s="67" t="s">
        <v>220</v>
      </c>
      <c r="H11" s="119" t="s">
        <v>263</v>
      </c>
      <c r="I11" s="67" t="s">
        <v>133</v>
      </c>
      <c r="J11" s="11">
        <f t="shared" si="3"/>
        <v>729100</v>
      </c>
    </row>
    <row r="12" spans="1:10" ht="32.25" customHeight="1" x14ac:dyDescent="0.25">
      <c r="A12" s="77" t="s">
        <v>134</v>
      </c>
      <c r="B12" s="2"/>
      <c r="C12" s="2"/>
      <c r="D12" s="2"/>
      <c r="E12" s="18">
        <v>857</v>
      </c>
      <c r="F12" s="67" t="s">
        <v>128</v>
      </c>
      <c r="G12" s="67" t="s">
        <v>220</v>
      </c>
      <c r="H12" s="119" t="s">
        <v>263</v>
      </c>
      <c r="I12" s="67" t="s">
        <v>135</v>
      </c>
      <c r="J12" s="11">
        <f>728700+400</f>
        <v>729100</v>
      </c>
    </row>
    <row r="13" spans="1:10" ht="79.5" customHeight="1" x14ac:dyDescent="0.25">
      <c r="A13" s="77" t="s">
        <v>264</v>
      </c>
      <c r="B13" s="7"/>
      <c r="C13" s="7"/>
      <c r="D13" s="67" t="s">
        <v>128</v>
      </c>
      <c r="E13" s="18">
        <v>857</v>
      </c>
      <c r="F13" s="67" t="s">
        <v>132</v>
      </c>
      <c r="G13" s="67" t="s">
        <v>220</v>
      </c>
      <c r="H13" s="119" t="s">
        <v>265</v>
      </c>
      <c r="I13" s="67"/>
      <c r="J13" s="11">
        <f t="shared" ref="J13:J14" si="4">J14</f>
        <v>18000</v>
      </c>
    </row>
    <row r="14" spans="1:10" ht="33.75" customHeight="1" x14ac:dyDescent="0.25">
      <c r="A14" s="77" t="s">
        <v>137</v>
      </c>
      <c r="B14" s="2"/>
      <c r="C14" s="2"/>
      <c r="D14" s="67" t="s">
        <v>128</v>
      </c>
      <c r="E14" s="18">
        <v>857</v>
      </c>
      <c r="F14" s="67" t="s">
        <v>128</v>
      </c>
      <c r="G14" s="67" t="s">
        <v>220</v>
      </c>
      <c r="H14" s="119" t="s">
        <v>265</v>
      </c>
      <c r="I14" s="67" t="s">
        <v>138</v>
      </c>
      <c r="J14" s="11">
        <f t="shared" si="4"/>
        <v>18000</v>
      </c>
    </row>
    <row r="15" spans="1:10" ht="33.75" customHeight="1" x14ac:dyDescent="0.25">
      <c r="A15" s="77" t="s">
        <v>139</v>
      </c>
      <c r="B15" s="7"/>
      <c r="C15" s="7"/>
      <c r="D15" s="67" t="s">
        <v>128</v>
      </c>
      <c r="E15" s="18">
        <v>857</v>
      </c>
      <c r="F15" s="67" t="s">
        <v>128</v>
      </c>
      <c r="G15" s="67" t="s">
        <v>220</v>
      </c>
      <c r="H15" s="119" t="s">
        <v>265</v>
      </c>
      <c r="I15" s="67" t="s">
        <v>140</v>
      </c>
      <c r="J15" s="11">
        <v>18000</v>
      </c>
    </row>
    <row r="16" spans="1:10" x14ac:dyDescent="0.25">
      <c r="A16" s="52"/>
      <c r="E16" s="52"/>
      <c r="F16" s="52"/>
      <c r="G16" s="52"/>
      <c r="I16" s="52"/>
    </row>
    <row r="17" spans="1:10" s="76" customFormat="1" ht="30" customHeight="1" x14ac:dyDescent="0.25">
      <c r="A17" s="76" t="s">
        <v>273</v>
      </c>
      <c r="H17" s="151" t="s">
        <v>274</v>
      </c>
      <c r="I17" s="151"/>
      <c r="J17" s="151"/>
    </row>
    <row r="18" spans="1:10" x14ac:dyDescent="0.25">
      <c r="A18" s="52"/>
      <c r="E18" s="52"/>
      <c r="F18" s="52"/>
      <c r="G18" s="52"/>
      <c r="I18" s="52"/>
    </row>
    <row r="19" spans="1:10" x14ac:dyDescent="0.25">
      <c r="A19" s="52"/>
      <c r="E19" s="52"/>
      <c r="F19" s="52"/>
      <c r="G19" s="52"/>
      <c r="I19" s="52"/>
    </row>
    <row r="20" spans="1:10" x14ac:dyDescent="0.25">
      <c r="A20" s="52"/>
      <c r="E20" s="52"/>
      <c r="F20" s="52"/>
      <c r="G20" s="52"/>
      <c r="I20" s="52"/>
    </row>
    <row r="21" spans="1:10" x14ac:dyDescent="0.25">
      <c r="A21" s="52"/>
      <c r="E21" s="52"/>
      <c r="F21" s="52"/>
      <c r="G21" s="52"/>
      <c r="I21" s="52"/>
    </row>
    <row r="22" spans="1:10" x14ac:dyDescent="0.25">
      <c r="A22" s="52"/>
      <c r="E22" s="52"/>
      <c r="F22" s="52"/>
      <c r="G22" s="52"/>
      <c r="I22" s="52"/>
    </row>
    <row r="23" spans="1:10" x14ac:dyDescent="0.25">
      <c r="A23" s="52"/>
      <c r="E23" s="52"/>
      <c r="F23" s="52"/>
      <c r="G23" s="52"/>
      <c r="I23" s="52"/>
    </row>
    <row r="24" spans="1:10" x14ac:dyDescent="0.25">
      <c r="A24" s="52"/>
      <c r="E24" s="52"/>
      <c r="F24" s="52"/>
      <c r="G24" s="52"/>
      <c r="I24" s="52"/>
    </row>
    <row r="25" spans="1:10" x14ac:dyDescent="0.25">
      <c r="A25" s="52"/>
      <c r="E25" s="52"/>
      <c r="F25" s="52"/>
      <c r="G25" s="52"/>
      <c r="I25" s="52"/>
    </row>
    <row r="26" spans="1:10" x14ac:dyDescent="0.25">
      <c r="A26" s="52"/>
      <c r="E26" s="52"/>
      <c r="F26" s="52"/>
      <c r="G26" s="52"/>
      <c r="I26" s="52"/>
    </row>
    <row r="27" spans="1:10" x14ac:dyDescent="0.25">
      <c r="A27" s="52"/>
      <c r="E27" s="52"/>
      <c r="F27" s="52"/>
      <c r="G27" s="52"/>
      <c r="I27" s="52"/>
    </row>
    <row r="28" spans="1:10" x14ac:dyDescent="0.25">
      <c r="A28" s="52"/>
      <c r="E28" s="52"/>
      <c r="F28" s="52"/>
      <c r="G28" s="52"/>
      <c r="I28" s="52"/>
    </row>
    <row r="29" spans="1:10" x14ac:dyDescent="0.25">
      <c r="A29" s="52"/>
      <c r="E29" s="52"/>
      <c r="F29" s="52"/>
      <c r="G29" s="52"/>
      <c r="I29" s="52"/>
    </row>
    <row r="30" spans="1:10" x14ac:dyDescent="0.25">
      <c r="A30" s="52"/>
      <c r="E30" s="52"/>
      <c r="F30" s="52"/>
      <c r="G30" s="52"/>
      <c r="I30" s="52"/>
    </row>
    <row r="31" spans="1:10" x14ac:dyDescent="0.25">
      <c r="A31" s="52"/>
      <c r="E31" s="52"/>
      <c r="F31" s="52"/>
      <c r="G31" s="52"/>
      <c r="I31" s="52"/>
    </row>
    <row r="32" spans="1:10" x14ac:dyDescent="0.25">
      <c r="A32" s="52"/>
      <c r="E32" s="52"/>
      <c r="F32" s="52"/>
      <c r="G32" s="52"/>
      <c r="I32" s="52"/>
    </row>
    <row r="33" spans="1:9" x14ac:dyDescent="0.25">
      <c r="A33" s="52"/>
      <c r="E33" s="52"/>
      <c r="F33" s="52"/>
      <c r="G33" s="52"/>
      <c r="I33" s="52"/>
    </row>
    <row r="34" spans="1:9" x14ac:dyDescent="0.25">
      <c r="A34" s="52"/>
      <c r="E34" s="52"/>
      <c r="F34" s="52"/>
      <c r="G34" s="52"/>
      <c r="I34" s="52"/>
    </row>
    <row r="35" spans="1:9" x14ac:dyDescent="0.25">
      <c r="A35" s="52"/>
      <c r="E35" s="52"/>
      <c r="F35" s="52"/>
      <c r="G35" s="52"/>
      <c r="I35" s="52"/>
    </row>
    <row r="36" spans="1:9" x14ac:dyDescent="0.25">
      <c r="A36" s="52"/>
      <c r="E36" s="52"/>
      <c r="F36" s="52"/>
      <c r="G36" s="52"/>
      <c r="I36" s="52"/>
    </row>
    <row r="37" spans="1:9" x14ac:dyDescent="0.25">
      <c r="A37" s="52"/>
      <c r="E37" s="52"/>
      <c r="F37" s="52"/>
      <c r="G37" s="52"/>
      <c r="I37" s="52"/>
    </row>
    <row r="38" spans="1:9" x14ac:dyDescent="0.25">
      <c r="A38" s="52"/>
      <c r="E38" s="52"/>
      <c r="F38" s="52"/>
      <c r="G38" s="52"/>
      <c r="I38" s="52"/>
    </row>
    <row r="39" spans="1:9" x14ac:dyDescent="0.25">
      <c r="A39" s="52"/>
      <c r="E39" s="52"/>
      <c r="F39" s="52"/>
      <c r="G39" s="52"/>
      <c r="I39" s="52"/>
    </row>
    <row r="40" spans="1:9" x14ac:dyDescent="0.25">
      <c r="A40" s="52"/>
      <c r="E40" s="52"/>
      <c r="F40" s="52"/>
      <c r="G40" s="52"/>
      <c r="I40" s="52"/>
    </row>
    <row r="41" spans="1:9" x14ac:dyDescent="0.25">
      <c r="A41" s="52"/>
      <c r="E41" s="52"/>
      <c r="F41" s="52"/>
      <c r="G41" s="52"/>
      <c r="I41" s="52"/>
    </row>
    <row r="42" spans="1:9" x14ac:dyDescent="0.25">
      <c r="A42" s="52"/>
      <c r="E42" s="52"/>
      <c r="F42" s="52"/>
      <c r="G42" s="52"/>
      <c r="I42" s="52"/>
    </row>
    <row r="43" spans="1:9" x14ac:dyDescent="0.25">
      <c r="A43" s="52"/>
      <c r="E43" s="52"/>
      <c r="F43" s="52"/>
      <c r="G43" s="52"/>
      <c r="I43" s="52"/>
    </row>
    <row r="44" spans="1:9" x14ac:dyDescent="0.25">
      <c r="A44" s="52"/>
      <c r="E44" s="52"/>
      <c r="F44" s="52"/>
      <c r="G44" s="52"/>
      <c r="I44" s="52"/>
    </row>
    <row r="45" spans="1:9" x14ac:dyDescent="0.25">
      <c r="A45" s="52"/>
      <c r="E45" s="52"/>
      <c r="F45" s="52"/>
      <c r="G45" s="52"/>
      <c r="I45" s="52"/>
    </row>
    <row r="46" spans="1:9" x14ac:dyDescent="0.25">
      <c r="A46" s="52"/>
      <c r="E46" s="52"/>
      <c r="F46" s="52"/>
      <c r="G46" s="52"/>
      <c r="I46" s="52"/>
    </row>
    <row r="47" spans="1:9" x14ac:dyDescent="0.25">
      <c r="A47" s="52"/>
      <c r="E47" s="52"/>
      <c r="F47" s="52"/>
      <c r="G47" s="52"/>
      <c r="I47" s="52"/>
    </row>
    <row r="48" spans="1:9" x14ac:dyDescent="0.25">
      <c r="A48" s="52"/>
      <c r="E48" s="52"/>
      <c r="F48" s="52"/>
      <c r="G48" s="52"/>
      <c r="I48" s="52"/>
    </row>
    <row r="49" spans="1:9" x14ac:dyDescent="0.25">
      <c r="A49" s="52"/>
      <c r="E49" s="52"/>
      <c r="F49" s="52"/>
      <c r="G49" s="52"/>
      <c r="I49" s="52"/>
    </row>
    <row r="50" spans="1:9" x14ac:dyDescent="0.25">
      <c r="A50" s="52"/>
      <c r="E50" s="52"/>
      <c r="F50" s="52"/>
      <c r="G50" s="52"/>
      <c r="I50" s="52"/>
    </row>
    <row r="51" spans="1:9" x14ac:dyDescent="0.25">
      <c r="A51" s="52"/>
      <c r="E51" s="52"/>
      <c r="F51" s="52"/>
      <c r="G51" s="52"/>
      <c r="I51" s="52"/>
    </row>
    <row r="52" spans="1:9" x14ac:dyDescent="0.25">
      <c r="A52" s="52"/>
      <c r="E52" s="52"/>
      <c r="F52" s="52"/>
      <c r="G52" s="52"/>
      <c r="I52" s="52"/>
    </row>
    <row r="53" spans="1:9" x14ac:dyDescent="0.25">
      <c r="A53" s="52"/>
      <c r="E53" s="52"/>
      <c r="F53" s="52"/>
      <c r="G53" s="52"/>
      <c r="I53" s="52"/>
    </row>
    <row r="54" spans="1:9" x14ac:dyDescent="0.25">
      <c r="A54" s="52"/>
      <c r="E54" s="52"/>
      <c r="F54" s="52"/>
      <c r="G54" s="52"/>
      <c r="I54" s="52"/>
    </row>
    <row r="55" spans="1:9" x14ac:dyDescent="0.25">
      <c r="A55" s="52"/>
      <c r="E55" s="52"/>
      <c r="F55" s="52"/>
      <c r="G55" s="52"/>
      <c r="I55" s="52"/>
    </row>
    <row r="56" spans="1:9" x14ac:dyDescent="0.25">
      <c r="A56" s="52"/>
      <c r="E56" s="52"/>
      <c r="F56" s="52"/>
      <c r="G56" s="52"/>
      <c r="I56" s="52"/>
    </row>
    <row r="57" spans="1:9" x14ac:dyDescent="0.25">
      <c r="A57" s="52"/>
      <c r="E57" s="52"/>
      <c r="F57" s="52"/>
      <c r="G57" s="52"/>
      <c r="I57" s="52"/>
    </row>
    <row r="58" spans="1:9" x14ac:dyDescent="0.25">
      <c r="A58" s="52"/>
      <c r="E58" s="52"/>
      <c r="F58" s="52"/>
      <c r="G58" s="52"/>
      <c r="I58" s="52"/>
    </row>
    <row r="59" spans="1:9" x14ac:dyDescent="0.25">
      <c r="A59" s="52"/>
      <c r="E59" s="52"/>
      <c r="F59" s="52"/>
      <c r="G59" s="52"/>
      <c r="I59" s="52"/>
    </row>
    <row r="60" spans="1:9" x14ac:dyDescent="0.25">
      <c r="A60" s="52"/>
      <c r="E60" s="52"/>
      <c r="F60" s="52"/>
      <c r="G60" s="52"/>
      <c r="I60" s="52"/>
    </row>
    <row r="61" spans="1:9" x14ac:dyDescent="0.25">
      <c r="A61" s="52"/>
      <c r="E61" s="52"/>
      <c r="F61" s="52"/>
      <c r="G61" s="52"/>
      <c r="I61" s="52"/>
    </row>
    <row r="62" spans="1:9" x14ac:dyDescent="0.25">
      <c r="A62" s="52"/>
      <c r="E62" s="52"/>
      <c r="F62" s="52"/>
      <c r="G62" s="52"/>
      <c r="I62" s="52"/>
    </row>
    <row r="63" spans="1:9" x14ac:dyDescent="0.25">
      <c r="A63" s="52"/>
      <c r="E63" s="52"/>
      <c r="F63" s="52"/>
      <c r="G63" s="52"/>
      <c r="I63" s="52"/>
    </row>
    <row r="64" spans="1:9" x14ac:dyDescent="0.25">
      <c r="A64" s="52"/>
      <c r="E64" s="52"/>
      <c r="F64" s="52"/>
      <c r="G64" s="52"/>
      <c r="I64" s="52"/>
    </row>
    <row r="65" spans="1:9" x14ac:dyDescent="0.25">
      <c r="A65" s="52"/>
      <c r="E65" s="52"/>
      <c r="F65" s="52"/>
      <c r="G65" s="52"/>
      <c r="I65" s="52"/>
    </row>
    <row r="66" spans="1:9" x14ac:dyDescent="0.25">
      <c r="A66" s="52"/>
      <c r="E66" s="52"/>
      <c r="F66" s="52"/>
      <c r="G66" s="52"/>
      <c r="I66" s="52"/>
    </row>
    <row r="67" spans="1:9" x14ac:dyDescent="0.25">
      <c r="A67" s="52"/>
      <c r="E67" s="52"/>
      <c r="F67" s="52"/>
      <c r="G67" s="52"/>
      <c r="I67" s="52"/>
    </row>
    <row r="68" spans="1:9" x14ac:dyDescent="0.25">
      <c r="A68" s="52"/>
      <c r="E68" s="52"/>
      <c r="F68" s="52"/>
      <c r="G68" s="52"/>
      <c r="I68" s="52"/>
    </row>
    <row r="69" spans="1:9" x14ac:dyDescent="0.25">
      <c r="A69" s="52"/>
      <c r="E69" s="52"/>
      <c r="F69" s="52"/>
      <c r="G69" s="52"/>
      <c r="I69" s="52"/>
    </row>
    <row r="70" spans="1:9" x14ac:dyDescent="0.25">
      <c r="A70" s="52"/>
      <c r="E70" s="52"/>
      <c r="F70" s="52"/>
      <c r="G70" s="52"/>
      <c r="I70" s="52"/>
    </row>
    <row r="71" spans="1:9" x14ac:dyDescent="0.25">
      <c r="A71" s="52"/>
      <c r="E71" s="52"/>
      <c r="F71" s="52"/>
      <c r="G71" s="52"/>
      <c r="I71" s="52"/>
    </row>
    <row r="72" spans="1:9" x14ac:dyDescent="0.25">
      <c r="A72" s="52"/>
      <c r="E72" s="52"/>
      <c r="F72" s="52"/>
      <c r="G72" s="52"/>
      <c r="I72" s="52"/>
    </row>
    <row r="73" spans="1:9" x14ac:dyDescent="0.25">
      <c r="A73" s="52"/>
      <c r="E73" s="52"/>
      <c r="F73" s="52"/>
      <c r="G73" s="52"/>
      <c r="I73" s="52"/>
    </row>
    <row r="74" spans="1:9" x14ac:dyDescent="0.25">
      <c r="A74" s="52"/>
      <c r="E74" s="52"/>
      <c r="F74" s="52"/>
      <c r="G74" s="52"/>
      <c r="I74" s="52"/>
    </row>
    <row r="75" spans="1:9" x14ac:dyDescent="0.25">
      <c r="A75" s="52"/>
      <c r="E75" s="52"/>
      <c r="F75" s="52"/>
      <c r="G75" s="52"/>
      <c r="I75" s="52"/>
    </row>
    <row r="76" spans="1:9" x14ac:dyDescent="0.25">
      <c r="A76" s="52"/>
      <c r="E76" s="52"/>
      <c r="F76" s="52"/>
      <c r="G76" s="52"/>
      <c r="I76" s="52"/>
    </row>
    <row r="77" spans="1:9" x14ac:dyDescent="0.25">
      <c r="A77" s="52"/>
      <c r="E77" s="52"/>
      <c r="F77" s="52"/>
      <c r="G77" s="52"/>
      <c r="I77" s="52"/>
    </row>
    <row r="78" spans="1:9" x14ac:dyDescent="0.25">
      <c r="A78" s="52"/>
      <c r="E78" s="52"/>
      <c r="F78" s="52"/>
      <c r="G78" s="52"/>
      <c r="I78" s="52"/>
    </row>
    <row r="79" spans="1:9" x14ac:dyDescent="0.25">
      <c r="A79" s="52"/>
      <c r="E79" s="52"/>
      <c r="F79" s="52"/>
      <c r="G79" s="52"/>
      <c r="I79" s="52"/>
    </row>
    <row r="80" spans="1:9" x14ac:dyDescent="0.25">
      <c r="A80" s="52"/>
      <c r="E80" s="52"/>
      <c r="F80" s="52"/>
      <c r="G80" s="52"/>
      <c r="I80" s="52"/>
    </row>
    <row r="81" spans="1:9" x14ac:dyDescent="0.25">
      <c r="A81" s="52"/>
      <c r="E81" s="52"/>
      <c r="F81" s="52"/>
      <c r="G81" s="52"/>
      <c r="I81" s="52"/>
    </row>
    <row r="82" spans="1:9" x14ac:dyDescent="0.25">
      <c r="A82" s="52"/>
      <c r="E82" s="52"/>
      <c r="F82" s="52"/>
      <c r="G82" s="52"/>
      <c r="I82" s="52"/>
    </row>
    <row r="83" spans="1:9" x14ac:dyDescent="0.25">
      <c r="A83" s="52"/>
      <c r="E83" s="52"/>
      <c r="F83" s="52"/>
      <c r="G83" s="52"/>
      <c r="I83" s="52"/>
    </row>
    <row r="84" spans="1:9" x14ac:dyDescent="0.25">
      <c r="A84" s="52"/>
      <c r="E84" s="52"/>
      <c r="F84" s="52"/>
      <c r="G84" s="52"/>
      <c r="I84" s="52"/>
    </row>
    <row r="85" spans="1:9" x14ac:dyDescent="0.25">
      <c r="A85" s="52"/>
      <c r="E85" s="52"/>
      <c r="F85" s="52"/>
      <c r="G85" s="52"/>
      <c r="I85" s="52"/>
    </row>
    <row r="86" spans="1:9" x14ac:dyDescent="0.25">
      <c r="A86" s="52"/>
      <c r="E86" s="52"/>
      <c r="F86" s="52"/>
      <c r="G86" s="52"/>
      <c r="I86" s="52"/>
    </row>
    <row r="87" spans="1:9" x14ac:dyDescent="0.25">
      <c r="A87" s="52"/>
      <c r="E87" s="52"/>
      <c r="F87" s="52"/>
      <c r="G87" s="52"/>
      <c r="I87" s="52"/>
    </row>
    <row r="88" spans="1:9" x14ac:dyDescent="0.25">
      <c r="A88" s="52"/>
      <c r="E88" s="52"/>
      <c r="F88" s="52"/>
      <c r="G88" s="52"/>
      <c r="I88" s="52"/>
    </row>
    <row r="89" spans="1:9" x14ac:dyDescent="0.25">
      <c r="A89" s="52"/>
      <c r="E89" s="52"/>
      <c r="F89" s="52"/>
      <c r="G89" s="52"/>
      <c r="I89" s="52"/>
    </row>
    <row r="90" spans="1:9" x14ac:dyDescent="0.25">
      <c r="A90" s="52"/>
      <c r="E90" s="52"/>
      <c r="F90" s="52"/>
      <c r="G90" s="52"/>
      <c r="I90" s="52"/>
    </row>
    <row r="91" spans="1:9" x14ac:dyDescent="0.25">
      <c r="A91" s="52"/>
      <c r="E91" s="52"/>
      <c r="F91" s="52"/>
      <c r="G91" s="52"/>
      <c r="I91" s="52"/>
    </row>
    <row r="92" spans="1:9" x14ac:dyDescent="0.25">
      <c r="A92" s="52"/>
      <c r="E92" s="52"/>
      <c r="F92" s="52"/>
      <c r="G92" s="52"/>
      <c r="I92" s="52"/>
    </row>
    <row r="93" spans="1:9" x14ac:dyDescent="0.25">
      <c r="A93" s="52"/>
      <c r="E93" s="52"/>
      <c r="F93" s="52"/>
      <c r="G93" s="52"/>
      <c r="I93" s="52"/>
    </row>
    <row r="94" spans="1:9" x14ac:dyDescent="0.25">
      <c r="A94" s="52"/>
      <c r="E94" s="52"/>
      <c r="F94" s="52"/>
      <c r="G94" s="52"/>
      <c r="I94" s="52"/>
    </row>
    <row r="95" spans="1:9" x14ac:dyDescent="0.25">
      <c r="A95" s="52"/>
      <c r="E95" s="52"/>
      <c r="F95" s="52"/>
      <c r="G95" s="52"/>
      <c r="I95" s="52"/>
    </row>
    <row r="96" spans="1:9" x14ac:dyDescent="0.25">
      <c r="A96" s="52"/>
      <c r="E96" s="52"/>
      <c r="F96" s="52"/>
      <c r="G96" s="52"/>
      <c r="I96" s="52"/>
    </row>
    <row r="97" spans="1:9" x14ac:dyDescent="0.25">
      <c r="A97" s="52"/>
      <c r="E97" s="52"/>
      <c r="F97" s="52"/>
      <c r="G97" s="52"/>
      <c r="I97" s="52"/>
    </row>
    <row r="98" spans="1:9" x14ac:dyDescent="0.25">
      <c r="A98" s="52"/>
      <c r="E98" s="52"/>
      <c r="F98" s="52"/>
      <c r="G98" s="52"/>
      <c r="I98" s="52"/>
    </row>
    <row r="99" spans="1:9" x14ac:dyDescent="0.25">
      <c r="A99" s="52"/>
      <c r="E99" s="52"/>
      <c r="F99" s="52"/>
      <c r="G99" s="52"/>
      <c r="I99" s="52"/>
    </row>
    <row r="100" spans="1:9" x14ac:dyDescent="0.25">
      <c r="A100" s="52"/>
      <c r="E100" s="52"/>
      <c r="F100" s="52"/>
      <c r="G100" s="52"/>
      <c r="I100" s="52"/>
    </row>
    <row r="101" spans="1:9" x14ac:dyDescent="0.25">
      <c r="A101" s="52"/>
      <c r="E101" s="52"/>
      <c r="F101" s="52"/>
      <c r="G101" s="52"/>
      <c r="I101" s="52"/>
    </row>
    <row r="102" spans="1:9" x14ac:dyDescent="0.25">
      <c r="A102" s="52"/>
      <c r="E102" s="52"/>
      <c r="F102" s="52"/>
      <c r="G102" s="52"/>
      <c r="I102" s="52"/>
    </row>
    <row r="103" spans="1:9" x14ac:dyDescent="0.25">
      <c r="A103" s="52"/>
      <c r="E103" s="52"/>
      <c r="F103" s="52"/>
      <c r="G103" s="52"/>
      <c r="I103" s="52"/>
    </row>
    <row r="104" spans="1:9" x14ac:dyDescent="0.25">
      <c r="A104" s="52"/>
      <c r="E104" s="52"/>
      <c r="F104" s="52"/>
      <c r="G104" s="52"/>
      <c r="I104" s="52"/>
    </row>
    <row r="105" spans="1:9" x14ac:dyDescent="0.25">
      <c r="A105" s="52"/>
      <c r="E105" s="52"/>
      <c r="F105" s="52"/>
      <c r="G105" s="52"/>
      <c r="I105" s="52"/>
    </row>
    <row r="106" spans="1:9" x14ac:dyDescent="0.25">
      <c r="A106" s="52"/>
      <c r="E106" s="52"/>
      <c r="F106" s="52"/>
      <c r="G106" s="52"/>
      <c r="I106" s="52"/>
    </row>
    <row r="107" spans="1:9" x14ac:dyDescent="0.25">
      <c r="A107" s="52"/>
      <c r="E107" s="52"/>
      <c r="F107" s="52"/>
      <c r="G107" s="52"/>
      <c r="I107" s="52"/>
    </row>
    <row r="108" spans="1:9" x14ac:dyDescent="0.25">
      <c r="A108" s="52"/>
      <c r="E108" s="52"/>
      <c r="F108" s="52"/>
      <c r="G108" s="52"/>
      <c r="I108" s="52"/>
    </row>
    <row r="109" spans="1:9" x14ac:dyDescent="0.25">
      <c r="A109" s="52"/>
      <c r="E109" s="52"/>
      <c r="F109" s="52"/>
      <c r="G109" s="52"/>
      <c r="I109" s="52"/>
    </row>
    <row r="110" spans="1:9" x14ac:dyDescent="0.25">
      <c r="A110" s="52"/>
      <c r="E110" s="52"/>
      <c r="F110" s="52"/>
      <c r="G110" s="52"/>
      <c r="I110" s="52"/>
    </row>
    <row r="111" spans="1:9" x14ac:dyDescent="0.25">
      <c r="A111" s="52"/>
      <c r="E111" s="52"/>
      <c r="F111" s="52"/>
      <c r="G111" s="52"/>
      <c r="I111" s="52"/>
    </row>
    <row r="112" spans="1:9" x14ac:dyDescent="0.25">
      <c r="A112" s="52"/>
      <c r="E112" s="52"/>
      <c r="F112" s="52"/>
      <c r="G112" s="52"/>
      <c r="I112" s="52"/>
    </row>
    <row r="113" spans="1:9" x14ac:dyDescent="0.25">
      <c r="A113" s="52"/>
      <c r="E113" s="52"/>
      <c r="F113" s="52"/>
      <c r="G113" s="52"/>
      <c r="I113" s="52"/>
    </row>
    <row r="114" spans="1:9" x14ac:dyDescent="0.25">
      <c r="A114" s="52"/>
      <c r="E114" s="52"/>
      <c r="F114" s="52"/>
      <c r="G114" s="52"/>
      <c r="I114" s="52"/>
    </row>
    <row r="115" spans="1:9" x14ac:dyDescent="0.25">
      <c r="A115" s="52"/>
      <c r="E115" s="52"/>
      <c r="F115" s="52"/>
      <c r="G115" s="52"/>
      <c r="I115" s="52"/>
    </row>
    <row r="116" spans="1:9" x14ac:dyDescent="0.25">
      <c r="A116" s="52"/>
      <c r="E116" s="52"/>
      <c r="F116" s="52"/>
      <c r="G116" s="52"/>
      <c r="I116" s="52"/>
    </row>
    <row r="117" spans="1:9" x14ac:dyDescent="0.25">
      <c r="A117" s="52"/>
      <c r="E117" s="52"/>
      <c r="F117" s="52"/>
      <c r="G117" s="52"/>
      <c r="I117" s="52"/>
    </row>
    <row r="118" spans="1:9" x14ac:dyDescent="0.25">
      <c r="A118" s="52"/>
      <c r="E118" s="52"/>
      <c r="F118" s="52"/>
      <c r="G118" s="52"/>
      <c r="I118" s="52"/>
    </row>
    <row r="119" spans="1:9" x14ac:dyDescent="0.25">
      <c r="A119" s="52"/>
      <c r="E119" s="52"/>
      <c r="F119" s="52"/>
      <c r="G119" s="52"/>
      <c r="I119" s="52"/>
    </row>
    <row r="120" spans="1:9" x14ac:dyDescent="0.25">
      <c r="A120" s="52"/>
      <c r="E120" s="52"/>
      <c r="F120" s="52"/>
      <c r="G120" s="52"/>
      <c r="I120" s="52"/>
    </row>
    <row r="121" spans="1:9" x14ac:dyDescent="0.25">
      <c r="A121" s="52"/>
      <c r="E121" s="52"/>
      <c r="F121" s="52"/>
      <c r="G121" s="52"/>
      <c r="I121" s="52"/>
    </row>
    <row r="122" spans="1:9" x14ac:dyDescent="0.25">
      <c r="A122" s="52"/>
      <c r="E122" s="52"/>
      <c r="F122" s="52"/>
      <c r="G122" s="52"/>
      <c r="I122" s="52"/>
    </row>
    <row r="123" spans="1:9" x14ac:dyDescent="0.25">
      <c r="A123" s="52"/>
      <c r="E123" s="52"/>
      <c r="F123" s="52"/>
      <c r="G123" s="52"/>
      <c r="I123" s="52"/>
    </row>
    <row r="124" spans="1:9" x14ac:dyDescent="0.25">
      <c r="A124" s="52"/>
      <c r="E124" s="52"/>
      <c r="F124" s="52"/>
      <c r="G124" s="52"/>
      <c r="I124" s="52"/>
    </row>
    <row r="125" spans="1:9" x14ac:dyDescent="0.25">
      <c r="A125" s="52"/>
      <c r="E125" s="52"/>
      <c r="F125" s="52"/>
      <c r="G125" s="52"/>
      <c r="I125" s="52"/>
    </row>
    <row r="126" spans="1:9" x14ac:dyDescent="0.25">
      <c r="A126" s="52"/>
      <c r="E126" s="52"/>
      <c r="F126" s="52"/>
      <c r="G126" s="52"/>
      <c r="I126" s="52"/>
    </row>
    <row r="127" spans="1:9" x14ac:dyDescent="0.25">
      <c r="A127" s="52"/>
      <c r="E127" s="52"/>
      <c r="F127" s="52"/>
      <c r="G127" s="52"/>
      <c r="I127" s="52"/>
    </row>
    <row r="128" spans="1:9" x14ac:dyDescent="0.25">
      <c r="A128" s="52"/>
      <c r="E128" s="52"/>
      <c r="F128" s="52"/>
      <c r="G128" s="52"/>
      <c r="I128" s="52"/>
    </row>
    <row r="129" spans="1:9" x14ac:dyDescent="0.25">
      <c r="A129" s="52"/>
      <c r="E129" s="52"/>
      <c r="F129" s="52"/>
      <c r="G129" s="52"/>
      <c r="I129" s="52"/>
    </row>
    <row r="130" spans="1:9" x14ac:dyDescent="0.25">
      <c r="A130" s="52"/>
      <c r="E130" s="52"/>
      <c r="F130" s="52"/>
      <c r="G130" s="52"/>
      <c r="I130" s="52"/>
    </row>
    <row r="131" spans="1:9" x14ac:dyDescent="0.25">
      <c r="A131" s="52"/>
      <c r="E131" s="52"/>
      <c r="F131" s="52"/>
      <c r="G131" s="52"/>
      <c r="I131" s="52"/>
    </row>
    <row r="132" spans="1:9" x14ac:dyDescent="0.25">
      <c r="A132" s="52"/>
      <c r="E132" s="52"/>
      <c r="F132" s="52"/>
      <c r="G132" s="52"/>
      <c r="I132" s="52"/>
    </row>
    <row r="133" spans="1:9" x14ac:dyDescent="0.25">
      <c r="A133" s="52"/>
      <c r="E133" s="52"/>
      <c r="F133" s="52"/>
      <c r="G133" s="52"/>
      <c r="I133" s="52"/>
    </row>
    <row r="134" spans="1:9" x14ac:dyDescent="0.25">
      <c r="A134" s="52"/>
      <c r="E134" s="52"/>
      <c r="F134" s="52"/>
      <c r="G134" s="52"/>
      <c r="I134" s="52"/>
    </row>
    <row r="135" spans="1:9" x14ac:dyDescent="0.25">
      <c r="A135" s="52"/>
      <c r="E135" s="52"/>
      <c r="F135" s="52"/>
      <c r="G135" s="52"/>
      <c r="I135" s="52"/>
    </row>
    <row r="136" spans="1:9" x14ac:dyDescent="0.25">
      <c r="A136" s="52"/>
      <c r="E136" s="52"/>
      <c r="F136" s="52"/>
      <c r="G136" s="52"/>
      <c r="I136" s="52"/>
    </row>
    <row r="137" spans="1:9" x14ac:dyDescent="0.25">
      <c r="A137" s="52"/>
      <c r="E137" s="52"/>
      <c r="F137" s="52"/>
      <c r="G137" s="52"/>
      <c r="I137" s="52"/>
    </row>
    <row r="138" spans="1:9" x14ac:dyDescent="0.25">
      <c r="A138" s="52"/>
      <c r="E138" s="52"/>
      <c r="F138" s="52"/>
      <c r="G138" s="52"/>
      <c r="I138" s="52"/>
    </row>
    <row r="139" spans="1:9" x14ac:dyDescent="0.25">
      <c r="A139" s="52"/>
      <c r="E139" s="52"/>
      <c r="F139" s="52"/>
      <c r="G139" s="52"/>
      <c r="I139" s="52"/>
    </row>
    <row r="140" spans="1:9" x14ac:dyDescent="0.25">
      <c r="A140" s="52"/>
      <c r="E140" s="52"/>
      <c r="F140" s="52"/>
      <c r="G140" s="52"/>
      <c r="I140" s="52"/>
    </row>
    <row r="141" spans="1:9" x14ac:dyDescent="0.25">
      <c r="A141" s="52"/>
      <c r="E141" s="52"/>
      <c r="F141" s="52"/>
      <c r="G141" s="52"/>
      <c r="I141" s="52"/>
    </row>
    <row r="142" spans="1:9" x14ac:dyDescent="0.25">
      <c r="A142" s="52"/>
      <c r="E142" s="52"/>
      <c r="F142" s="52"/>
      <c r="G142" s="52"/>
      <c r="I142" s="52"/>
    </row>
    <row r="143" spans="1:9" x14ac:dyDescent="0.25">
      <c r="A143" s="52"/>
      <c r="E143" s="52"/>
      <c r="F143" s="52"/>
      <c r="G143" s="52"/>
      <c r="I143" s="52"/>
    </row>
    <row r="144" spans="1:9" x14ac:dyDescent="0.25">
      <c r="A144" s="52"/>
      <c r="E144" s="52"/>
      <c r="F144" s="52"/>
      <c r="G144" s="52"/>
      <c r="I144" s="52"/>
    </row>
    <row r="145" spans="1:9" x14ac:dyDescent="0.25">
      <c r="A145" s="52"/>
      <c r="E145" s="52"/>
      <c r="F145" s="52"/>
      <c r="G145" s="52"/>
      <c r="I145" s="52"/>
    </row>
    <row r="146" spans="1:9" x14ac:dyDescent="0.25">
      <c r="A146" s="52"/>
      <c r="E146" s="52"/>
      <c r="F146" s="52"/>
      <c r="G146" s="52"/>
      <c r="I146" s="52"/>
    </row>
    <row r="147" spans="1:9" x14ac:dyDescent="0.25">
      <c r="A147" s="52"/>
      <c r="E147" s="52"/>
      <c r="F147" s="52"/>
      <c r="G147" s="52"/>
      <c r="I147" s="52"/>
    </row>
    <row r="148" spans="1:9" x14ac:dyDescent="0.25">
      <c r="A148" s="52"/>
      <c r="E148" s="52"/>
      <c r="F148" s="52"/>
      <c r="G148" s="52"/>
      <c r="I148" s="52"/>
    </row>
    <row r="149" spans="1:9" x14ac:dyDescent="0.25">
      <c r="A149" s="52"/>
      <c r="E149" s="52"/>
      <c r="F149" s="52"/>
      <c r="G149" s="52"/>
      <c r="I149" s="52"/>
    </row>
    <row r="150" spans="1:9" x14ac:dyDescent="0.25">
      <c r="A150" s="52"/>
      <c r="E150" s="52"/>
      <c r="F150" s="52"/>
      <c r="G150" s="52"/>
      <c r="I150" s="52"/>
    </row>
    <row r="151" spans="1:9" x14ac:dyDescent="0.25">
      <c r="A151" s="52"/>
      <c r="E151" s="52"/>
      <c r="F151" s="52"/>
      <c r="G151" s="52"/>
      <c r="I151" s="52"/>
    </row>
    <row r="152" spans="1:9" x14ac:dyDescent="0.25">
      <c r="A152" s="52"/>
      <c r="E152" s="52"/>
      <c r="F152" s="52"/>
      <c r="G152" s="52"/>
      <c r="I152" s="52"/>
    </row>
    <row r="153" spans="1:9" x14ac:dyDescent="0.25">
      <c r="A153" s="52"/>
      <c r="E153" s="52"/>
      <c r="F153" s="52"/>
      <c r="G153" s="52"/>
      <c r="I153" s="52"/>
    </row>
    <row r="154" spans="1:9" x14ac:dyDescent="0.25">
      <c r="A154" s="52"/>
      <c r="E154" s="52"/>
      <c r="F154" s="52"/>
      <c r="G154" s="52"/>
      <c r="I154" s="52"/>
    </row>
    <row r="155" spans="1:9" x14ac:dyDescent="0.25">
      <c r="A155" s="52"/>
      <c r="E155" s="52"/>
      <c r="F155" s="52"/>
      <c r="G155" s="52"/>
      <c r="I155" s="52"/>
    </row>
    <row r="156" spans="1:9" x14ac:dyDescent="0.25">
      <c r="A156" s="52"/>
      <c r="E156" s="52"/>
      <c r="F156" s="52"/>
      <c r="G156" s="52"/>
      <c r="I156" s="52"/>
    </row>
    <row r="157" spans="1:9" x14ac:dyDescent="0.25">
      <c r="A157" s="52"/>
      <c r="E157" s="52"/>
      <c r="F157" s="52"/>
      <c r="G157" s="52"/>
      <c r="I157" s="52"/>
    </row>
    <row r="158" spans="1:9" x14ac:dyDescent="0.25">
      <c r="A158" s="52"/>
      <c r="E158" s="52"/>
      <c r="F158" s="52"/>
      <c r="G158" s="52"/>
      <c r="I158" s="52"/>
    </row>
    <row r="159" spans="1:9" x14ac:dyDescent="0.25">
      <c r="A159" s="52"/>
      <c r="E159" s="52"/>
      <c r="F159" s="52"/>
      <c r="G159" s="52"/>
      <c r="I159" s="52"/>
    </row>
    <row r="160" spans="1:9" x14ac:dyDescent="0.25">
      <c r="A160" s="52"/>
      <c r="E160" s="52"/>
      <c r="F160" s="52"/>
      <c r="G160" s="52"/>
      <c r="I160" s="52"/>
    </row>
    <row r="161" spans="1:9" x14ac:dyDescent="0.25">
      <c r="A161" s="52"/>
      <c r="E161" s="52"/>
      <c r="F161" s="52"/>
      <c r="G161" s="52"/>
      <c r="I161" s="52"/>
    </row>
    <row r="162" spans="1:9" x14ac:dyDescent="0.25">
      <c r="A162" s="52"/>
      <c r="E162" s="52"/>
      <c r="F162" s="52"/>
      <c r="G162" s="52"/>
      <c r="I162" s="52"/>
    </row>
    <row r="163" spans="1:9" x14ac:dyDescent="0.25">
      <c r="A163" s="52"/>
      <c r="E163" s="52"/>
      <c r="F163" s="52"/>
      <c r="G163" s="52"/>
      <c r="I163" s="52"/>
    </row>
    <row r="164" spans="1:9" x14ac:dyDescent="0.25">
      <c r="A164" s="52"/>
      <c r="E164" s="52"/>
      <c r="F164" s="52"/>
      <c r="G164" s="52"/>
      <c r="I164" s="52"/>
    </row>
    <row r="165" spans="1:9" x14ac:dyDescent="0.25">
      <c r="A165" s="52"/>
      <c r="E165" s="52"/>
      <c r="F165" s="52"/>
      <c r="G165" s="52"/>
      <c r="I165" s="52"/>
    </row>
    <row r="166" spans="1:9" x14ac:dyDescent="0.25">
      <c r="A166" s="52"/>
      <c r="E166" s="52"/>
      <c r="F166" s="52"/>
      <c r="G166" s="52"/>
      <c r="I166" s="52"/>
    </row>
    <row r="167" spans="1:9" x14ac:dyDescent="0.25">
      <c r="A167" s="52"/>
      <c r="E167" s="52"/>
      <c r="F167" s="52"/>
      <c r="G167" s="52"/>
      <c r="I167" s="52"/>
    </row>
    <row r="168" spans="1:9" x14ac:dyDescent="0.25">
      <c r="A168" s="52"/>
      <c r="E168" s="52"/>
      <c r="F168" s="52"/>
      <c r="G168" s="52"/>
      <c r="I168" s="52"/>
    </row>
    <row r="169" spans="1:9" x14ac:dyDescent="0.25">
      <c r="A169" s="52"/>
      <c r="E169" s="52"/>
      <c r="F169" s="52"/>
      <c r="G169" s="52"/>
      <c r="I169" s="52"/>
    </row>
    <row r="170" spans="1:9" x14ac:dyDescent="0.25">
      <c r="A170" s="52"/>
      <c r="E170" s="52"/>
      <c r="F170" s="52"/>
      <c r="G170" s="52"/>
      <c r="I170" s="52"/>
    </row>
    <row r="171" spans="1:9" x14ac:dyDescent="0.25">
      <c r="A171" s="52"/>
      <c r="E171" s="52"/>
      <c r="F171" s="52"/>
      <c r="G171" s="52"/>
      <c r="I171" s="52"/>
    </row>
    <row r="172" spans="1:9" x14ac:dyDescent="0.25">
      <c r="A172" s="52"/>
      <c r="E172" s="52"/>
      <c r="F172" s="52"/>
      <c r="G172" s="52"/>
      <c r="I172" s="52"/>
    </row>
    <row r="173" spans="1:9" x14ac:dyDescent="0.25">
      <c r="A173" s="52"/>
      <c r="E173" s="52"/>
      <c r="F173" s="52"/>
      <c r="G173" s="52"/>
      <c r="I173" s="52"/>
    </row>
    <row r="174" spans="1:9" x14ac:dyDescent="0.25">
      <c r="A174" s="52"/>
      <c r="E174" s="52"/>
      <c r="F174" s="52"/>
      <c r="G174" s="52"/>
      <c r="I174" s="52"/>
    </row>
    <row r="175" spans="1:9" x14ac:dyDescent="0.25">
      <c r="A175" s="52"/>
      <c r="E175" s="52"/>
      <c r="F175" s="52"/>
      <c r="G175" s="52"/>
      <c r="I175" s="52"/>
    </row>
    <row r="176" spans="1:9" x14ac:dyDescent="0.25">
      <c r="A176" s="52"/>
      <c r="E176" s="52"/>
      <c r="F176" s="52"/>
      <c r="G176" s="52"/>
      <c r="I176" s="52"/>
    </row>
    <row r="177" spans="1:9" x14ac:dyDescent="0.25">
      <c r="A177" s="52"/>
      <c r="E177" s="52"/>
      <c r="F177" s="52"/>
      <c r="G177" s="52"/>
      <c r="I177" s="52"/>
    </row>
    <row r="178" spans="1:9" x14ac:dyDescent="0.25">
      <c r="A178" s="52"/>
      <c r="E178" s="52"/>
      <c r="F178" s="52"/>
      <c r="G178" s="52"/>
      <c r="I178" s="52"/>
    </row>
    <row r="179" spans="1:9" x14ac:dyDescent="0.25">
      <c r="A179" s="52"/>
      <c r="E179" s="52"/>
      <c r="F179" s="52"/>
      <c r="G179" s="52"/>
      <c r="I179" s="52"/>
    </row>
    <row r="180" spans="1:9" x14ac:dyDescent="0.25">
      <c r="A180" s="52"/>
      <c r="E180" s="52"/>
      <c r="F180" s="52"/>
      <c r="G180" s="52"/>
      <c r="I180" s="52"/>
    </row>
    <row r="181" spans="1:9" x14ac:dyDescent="0.25">
      <c r="A181" s="52"/>
      <c r="E181" s="52"/>
      <c r="F181" s="52"/>
      <c r="G181" s="52"/>
      <c r="I181" s="52"/>
    </row>
    <row r="182" spans="1:9" x14ac:dyDescent="0.25">
      <c r="A182" s="52"/>
      <c r="E182" s="52"/>
      <c r="F182" s="52"/>
      <c r="G182" s="52"/>
      <c r="I182" s="52"/>
    </row>
    <row r="183" spans="1:9" x14ac:dyDescent="0.25">
      <c r="A183" s="52"/>
      <c r="E183" s="52"/>
      <c r="F183" s="52"/>
      <c r="G183" s="52"/>
      <c r="I183" s="52"/>
    </row>
    <row r="184" spans="1:9" x14ac:dyDescent="0.25">
      <c r="A184" s="52"/>
      <c r="E184" s="52"/>
      <c r="F184" s="52"/>
      <c r="G184" s="52"/>
      <c r="I184" s="52"/>
    </row>
    <row r="185" spans="1:9" x14ac:dyDescent="0.25">
      <c r="A185" s="52"/>
      <c r="E185" s="52"/>
      <c r="F185" s="52"/>
      <c r="G185" s="52"/>
      <c r="I185" s="52"/>
    </row>
    <row r="186" spans="1:9" x14ac:dyDescent="0.25">
      <c r="A186" s="52"/>
      <c r="E186" s="52"/>
      <c r="F186" s="52"/>
      <c r="G186" s="52"/>
      <c r="I186" s="52"/>
    </row>
    <row r="187" spans="1:9" x14ac:dyDescent="0.25">
      <c r="A187" s="52"/>
      <c r="E187" s="52"/>
      <c r="F187" s="52"/>
      <c r="G187" s="52"/>
      <c r="I187" s="52"/>
    </row>
    <row r="188" spans="1:9" x14ac:dyDescent="0.25">
      <c r="A188" s="52"/>
      <c r="E188" s="52"/>
      <c r="F188" s="52"/>
      <c r="G188" s="52"/>
      <c r="I188" s="52"/>
    </row>
    <row r="189" spans="1:9" x14ac:dyDescent="0.25">
      <c r="A189" s="52"/>
      <c r="E189" s="52"/>
      <c r="F189" s="52"/>
      <c r="G189" s="52"/>
      <c r="I189" s="52"/>
    </row>
    <row r="190" spans="1:9" x14ac:dyDescent="0.25">
      <c r="A190" s="52"/>
      <c r="E190" s="52"/>
      <c r="F190" s="52"/>
      <c r="G190" s="52"/>
      <c r="I190" s="52"/>
    </row>
    <row r="191" spans="1:9" x14ac:dyDescent="0.25">
      <c r="A191" s="52"/>
      <c r="E191" s="52"/>
      <c r="F191" s="52"/>
      <c r="G191" s="52"/>
      <c r="I191" s="52"/>
    </row>
    <row r="192" spans="1:9" x14ac:dyDescent="0.25">
      <c r="A192" s="52"/>
      <c r="E192" s="52"/>
      <c r="F192" s="52"/>
      <c r="G192" s="52"/>
      <c r="I192" s="52"/>
    </row>
    <row r="193" spans="1:9" x14ac:dyDescent="0.25">
      <c r="A193" s="52"/>
      <c r="E193" s="52"/>
      <c r="F193" s="52"/>
      <c r="G193" s="52"/>
      <c r="I193" s="52"/>
    </row>
    <row r="194" spans="1:9" x14ac:dyDescent="0.25">
      <c r="A194" s="52"/>
      <c r="E194" s="52"/>
      <c r="F194" s="52"/>
      <c r="G194" s="52"/>
      <c r="I194" s="52"/>
    </row>
    <row r="195" spans="1:9" x14ac:dyDescent="0.25">
      <c r="A195" s="52"/>
      <c r="E195" s="52"/>
      <c r="F195" s="52"/>
      <c r="G195" s="52"/>
      <c r="I195" s="52"/>
    </row>
    <row r="196" spans="1:9" x14ac:dyDescent="0.25">
      <c r="A196" s="52"/>
      <c r="E196" s="52"/>
      <c r="F196" s="52"/>
      <c r="G196" s="52"/>
      <c r="I196" s="52"/>
    </row>
    <row r="197" spans="1:9" x14ac:dyDescent="0.25">
      <c r="A197" s="52"/>
      <c r="E197" s="52"/>
      <c r="F197" s="52"/>
      <c r="G197" s="52"/>
      <c r="I197" s="52"/>
    </row>
    <row r="198" spans="1:9" x14ac:dyDescent="0.25">
      <c r="A198" s="52"/>
      <c r="E198" s="52"/>
      <c r="F198" s="52"/>
      <c r="G198" s="52"/>
      <c r="I198" s="52"/>
    </row>
    <row r="199" spans="1:9" x14ac:dyDescent="0.25">
      <c r="A199" s="52"/>
      <c r="E199" s="52"/>
      <c r="F199" s="52"/>
      <c r="G199" s="52"/>
      <c r="I199" s="52"/>
    </row>
    <row r="200" spans="1:9" x14ac:dyDescent="0.25">
      <c r="A200" s="52"/>
      <c r="E200" s="52"/>
      <c r="F200" s="52"/>
      <c r="G200" s="52"/>
      <c r="I200" s="52"/>
    </row>
    <row r="201" spans="1:9" x14ac:dyDescent="0.25">
      <c r="A201" s="52"/>
      <c r="E201" s="52"/>
      <c r="F201" s="52"/>
      <c r="G201" s="52"/>
      <c r="I201" s="52"/>
    </row>
    <row r="202" spans="1:9" x14ac:dyDescent="0.25">
      <c r="A202" s="52"/>
      <c r="E202" s="52"/>
      <c r="F202" s="52"/>
      <c r="G202" s="52"/>
      <c r="I202" s="52"/>
    </row>
    <row r="203" spans="1:9" x14ac:dyDescent="0.25">
      <c r="A203" s="52"/>
      <c r="E203" s="52"/>
      <c r="F203" s="52"/>
      <c r="G203" s="52"/>
      <c r="I203" s="52"/>
    </row>
    <row r="204" spans="1:9" x14ac:dyDescent="0.25">
      <c r="A204" s="52"/>
      <c r="E204" s="52"/>
      <c r="F204" s="52"/>
      <c r="G204" s="52"/>
      <c r="I204" s="52"/>
    </row>
    <row r="205" spans="1:9" x14ac:dyDescent="0.25">
      <c r="A205" s="52"/>
      <c r="E205" s="52"/>
      <c r="F205" s="52"/>
      <c r="G205" s="52"/>
      <c r="I205" s="52"/>
    </row>
    <row r="206" spans="1:9" x14ac:dyDescent="0.25">
      <c r="A206" s="52"/>
      <c r="E206" s="52"/>
      <c r="F206" s="52"/>
      <c r="G206" s="52"/>
      <c r="I206" s="52"/>
    </row>
    <row r="207" spans="1:9" x14ac:dyDescent="0.25">
      <c r="A207" s="52"/>
      <c r="E207" s="52"/>
      <c r="F207" s="52"/>
      <c r="G207" s="52"/>
      <c r="I207" s="52"/>
    </row>
    <row r="208" spans="1:9" x14ac:dyDescent="0.25">
      <c r="A208" s="52"/>
      <c r="E208" s="52"/>
      <c r="F208" s="52"/>
      <c r="G208" s="52"/>
      <c r="I208" s="52"/>
    </row>
    <row r="209" spans="1:9" x14ac:dyDescent="0.25">
      <c r="A209" s="52"/>
      <c r="E209" s="52"/>
      <c r="F209" s="52"/>
      <c r="G209" s="52"/>
      <c r="I209" s="52"/>
    </row>
    <row r="210" spans="1:9" x14ac:dyDescent="0.25">
      <c r="A210" s="52"/>
      <c r="E210" s="52"/>
      <c r="F210" s="52"/>
      <c r="G210" s="52"/>
      <c r="I210" s="52"/>
    </row>
    <row r="211" spans="1:9" x14ac:dyDescent="0.25">
      <c r="A211" s="52"/>
      <c r="E211" s="52"/>
      <c r="F211" s="52"/>
      <c r="G211" s="52"/>
      <c r="I211" s="52"/>
    </row>
    <row r="212" spans="1:9" x14ac:dyDescent="0.25">
      <c r="A212" s="52"/>
      <c r="E212" s="52"/>
      <c r="F212" s="52"/>
      <c r="G212" s="52"/>
      <c r="I212" s="52"/>
    </row>
    <row r="213" spans="1:9" x14ac:dyDescent="0.25">
      <c r="A213" s="52"/>
      <c r="E213" s="52"/>
      <c r="F213" s="52"/>
      <c r="G213" s="52"/>
      <c r="I213" s="52"/>
    </row>
    <row r="214" spans="1:9" x14ac:dyDescent="0.25">
      <c r="A214" s="52"/>
      <c r="E214" s="52"/>
      <c r="F214" s="52"/>
      <c r="G214" s="52"/>
      <c r="I214" s="52"/>
    </row>
    <row r="215" spans="1:9" x14ac:dyDescent="0.25">
      <c r="A215" s="52"/>
      <c r="E215" s="52"/>
      <c r="F215" s="52"/>
      <c r="G215" s="52"/>
      <c r="I215" s="52"/>
    </row>
    <row r="216" spans="1:9" x14ac:dyDescent="0.25">
      <c r="A216" s="52"/>
      <c r="E216" s="52"/>
      <c r="F216" s="52"/>
      <c r="G216" s="52"/>
      <c r="I216" s="52"/>
    </row>
    <row r="217" spans="1:9" x14ac:dyDescent="0.25">
      <c r="A217" s="52"/>
      <c r="E217" s="52"/>
      <c r="F217" s="52"/>
      <c r="G217" s="52"/>
      <c r="I217" s="52"/>
    </row>
    <row r="218" spans="1:9" x14ac:dyDescent="0.25">
      <c r="A218" s="52"/>
      <c r="E218" s="52"/>
      <c r="F218" s="52"/>
      <c r="G218" s="52"/>
      <c r="I218" s="52"/>
    </row>
    <row r="219" spans="1:9" x14ac:dyDescent="0.25">
      <c r="A219" s="52"/>
      <c r="E219" s="52"/>
      <c r="F219" s="52"/>
      <c r="G219" s="52"/>
      <c r="I219" s="52"/>
    </row>
    <row r="220" spans="1:9" x14ac:dyDescent="0.25">
      <c r="A220" s="52"/>
      <c r="E220" s="52"/>
      <c r="F220" s="52"/>
      <c r="G220" s="52"/>
      <c r="I220" s="52"/>
    </row>
    <row r="221" spans="1:9" x14ac:dyDescent="0.25">
      <c r="A221" s="52"/>
      <c r="E221" s="52"/>
      <c r="F221" s="52"/>
      <c r="G221" s="52"/>
      <c r="I221" s="52"/>
    </row>
    <row r="222" spans="1:9" x14ac:dyDescent="0.25">
      <c r="A222" s="52"/>
      <c r="E222" s="52"/>
      <c r="F222" s="52"/>
      <c r="G222" s="52"/>
      <c r="I222" s="52"/>
    </row>
    <row r="223" spans="1:9" x14ac:dyDescent="0.25">
      <c r="A223" s="52"/>
      <c r="E223" s="52"/>
      <c r="F223" s="52"/>
      <c r="G223" s="52"/>
      <c r="I223" s="52"/>
    </row>
    <row r="224" spans="1:9" x14ac:dyDescent="0.25">
      <c r="A224" s="52"/>
      <c r="E224" s="52"/>
      <c r="F224" s="52"/>
      <c r="G224" s="52"/>
      <c r="I224" s="52"/>
    </row>
    <row r="225" spans="1:9" x14ac:dyDescent="0.25">
      <c r="A225" s="52"/>
      <c r="E225" s="52"/>
      <c r="F225" s="52"/>
      <c r="G225" s="52"/>
      <c r="I225" s="52"/>
    </row>
    <row r="226" spans="1:9" x14ac:dyDescent="0.25">
      <c r="A226" s="52"/>
      <c r="E226" s="52"/>
      <c r="F226" s="52"/>
      <c r="G226" s="52"/>
      <c r="I226" s="52"/>
    </row>
    <row r="227" spans="1:9" x14ac:dyDescent="0.25">
      <c r="A227" s="52"/>
      <c r="E227" s="52"/>
      <c r="F227" s="52"/>
      <c r="G227" s="52"/>
      <c r="I227" s="52"/>
    </row>
    <row r="228" spans="1:9" x14ac:dyDescent="0.25">
      <c r="A228" s="52"/>
      <c r="E228" s="52"/>
      <c r="F228" s="52"/>
      <c r="G228" s="52"/>
      <c r="I228" s="52"/>
    </row>
    <row r="229" spans="1:9" x14ac:dyDescent="0.25">
      <c r="A229" s="52"/>
      <c r="E229" s="52"/>
      <c r="F229" s="52"/>
      <c r="G229" s="52"/>
      <c r="I229" s="52"/>
    </row>
    <row r="230" spans="1:9" x14ac:dyDescent="0.25">
      <c r="A230" s="52"/>
      <c r="E230" s="52"/>
      <c r="F230" s="52"/>
      <c r="G230" s="52"/>
      <c r="I230" s="52"/>
    </row>
    <row r="231" spans="1:9" x14ac:dyDescent="0.25">
      <c r="A231" s="52"/>
      <c r="E231" s="52"/>
      <c r="F231" s="52"/>
      <c r="G231" s="52"/>
      <c r="I231" s="52"/>
    </row>
    <row r="232" spans="1:9" x14ac:dyDescent="0.25">
      <c r="A232" s="52"/>
      <c r="E232" s="52"/>
      <c r="F232" s="52"/>
      <c r="G232" s="52"/>
      <c r="I232" s="52"/>
    </row>
    <row r="233" spans="1:9" x14ac:dyDescent="0.25">
      <c r="A233" s="52"/>
      <c r="E233" s="52"/>
      <c r="F233" s="52"/>
      <c r="G233" s="52"/>
      <c r="I233" s="52"/>
    </row>
    <row r="234" spans="1:9" x14ac:dyDescent="0.25">
      <c r="A234" s="52"/>
      <c r="E234" s="52"/>
      <c r="F234" s="52"/>
      <c r="G234" s="52"/>
      <c r="I234" s="52"/>
    </row>
    <row r="235" spans="1:9" x14ac:dyDescent="0.25">
      <c r="A235" s="52"/>
      <c r="E235" s="52"/>
      <c r="F235" s="52"/>
      <c r="G235" s="52"/>
      <c r="I235" s="52"/>
    </row>
    <row r="236" spans="1:9" x14ac:dyDescent="0.25">
      <c r="A236" s="52"/>
      <c r="E236" s="52"/>
      <c r="F236" s="52"/>
      <c r="G236" s="52"/>
      <c r="I236" s="52"/>
    </row>
    <row r="237" spans="1:9" x14ac:dyDescent="0.25">
      <c r="A237" s="52"/>
      <c r="E237" s="52"/>
      <c r="F237" s="52"/>
      <c r="G237" s="52"/>
      <c r="I237" s="52"/>
    </row>
    <row r="238" spans="1:9" x14ac:dyDescent="0.25">
      <c r="A238" s="52"/>
      <c r="E238" s="52"/>
      <c r="F238" s="52"/>
      <c r="G238" s="52"/>
      <c r="I238" s="52"/>
    </row>
    <row r="239" spans="1:9" x14ac:dyDescent="0.25">
      <c r="A239" s="52"/>
      <c r="E239" s="52"/>
      <c r="F239" s="52"/>
      <c r="G239" s="52"/>
      <c r="I239" s="52"/>
    </row>
    <row r="240" spans="1:9" x14ac:dyDescent="0.25">
      <c r="A240" s="52"/>
      <c r="E240" s="52"/>
      <c r="F240" s="52"/>
      <c r="G240" s="52"/>
      <c r="I240" s="52"/>
    </row>
    <row r="241" spans="1:9" x14ac:dyDescent="0.25">
      <c r="A241" s="52"/>
      <c r="E241" s="52"/>
      <c r="F241" s="52"/>
      <c r="G241" s="52"/>
      <c r="I241" s="52"/>
    </row>
    <row r="242" spans="1:9" x14ac:dyDescent="0.25">
      <c r="A242" s="52"/>
      <c r="E242" s="52"/>
      <c r="F242" s="52"/>
      <c r="G242" s="52"/>
      <c r="I242" s="52"/>
    </row>
    <row r="243" spans="1:9" x14ac:dyDescent="0.25">
      <c r="A243" s="52"/>
      <c r="E243" s="52"/>
      <c r="F243" s="52"/>
      <c r="G243" s="52"/>
      <c r="I243" s="52"/>
    </row>
    <row r="244" spans="1:9" x14ac:dyDescent="0.25">
      <c r="A244" s="52"/>
      <c r="E244" s="52"/>
      <c r="F244" s="52"/>
      <c r="G244" s="52"/>
      <c r="I244" s="52"/>
    </row>
    <row r="245" spans="1:9" x14ac:dyDescent="0.25">
      <c r="A245" s="52"/>
      <c r="E245" s="52"/>
      <c r="F245" s="52"/>
      <c r="G245" s="52"/>
      <c r="I245" s="52"/>
    </row>
    <row r="246" spans="1:9" x14ac:dyDescent="0.25">
      <c r="A246" s="52"/>
      <c r="E246" s="52"/>
      <c r="F246" s="52"/>
      <c r="G246" s="52"/>
      <c r="I246" s="52"/>
    </row>
    <row r="247" spans="1:9" x14ac:dyDescent="0.25">
      <c r="A247" s="52"/>
      <c r="E247" s="52"/>
      <c r="F247" s="52"/>
      <c r="G247" s="52"/>
      <c r="I247" s="52"/>
    </row>
    <row r="248" spans="1:9" x14ac:dyDescent="0.25">
      <c r="A248" s="52"/>
      <c r="E248" s="52"/>
      <c r="F248" s="52"/>
      <c r="G248" s="52"/>
      <c r="I248" s="52"/>
    </row>
    <row r="249" spans="1:9" x14ac:dyDescent="0.25">
      <c r="A249" s="52"/>
      <c r="E249" s="52"/>
      <c r="F249" s="52"/>
      <c r="G249" s="52"/>
      <c r="I249" s="52"/>
    </row>
    <row r="250" spans="1:9" x14ac:dyDescent="0.25">
      <c r="A250" s="52"/>
      <c r="E250" s="52"/>
      <c r="F250" s="52"/>
      <c r="G250" s="52"/>
      <c r="I250" s="52"/>
    </row>
    <row r="251" spans="1:9" x14ac:dyDescent="0.25">
      <c r="A251" s="52"/>
      <c r="E251" s="52"/>
      <c r="F251" s="52"/>
      <c r="G251" s="52"/>
      <c r="I251" s="52"/>
    </row>
    <row r="252" spans="1:9" x14ac:dyDescent="0.25">
      <c r="A252" s="52"/>
      <c r="E252" s="52"/>
      <c r="F252" s="52"/>
      <c r="G252" s="52"/>
      <c r="I252" s="52"/>
    </row>
    <row r="253" spans="1:9" x14ac:dyDescent="0.25">
      <c r="A253" s="52"/>
      <c r="E253" s="52"/>
      <c r="F253" s="52"/>
      <c r="G253" s="52"/>
      <c r="I253" s="52"/>
    </row>
    <row r="254" spans="1:9" x14ac:dyDescent="0.25">
      <c r="A254" s="52"/>
      <c r="E254" s="52"/>
      <c r="F254" s="52"/>
      <c r="G254" s="52"/>
      <c r="I254" s="52"/>
    </row>
    <row r="255" spans="1:9" x14ac:dyDescent="0.25">
      <c r="A255" s="52"/>
      <c r="E255" s="52"/>
      <c r="F255" s="52"/>
      <c r="G255" s="52"/>
      <c r="I255" s="52"/>
    </row>
    <row r="256" spans="1:9" x14ac:dyDescent="0.25">
      <c r="A256" s="52"/>
      <c r="E256" s="52"/>
      <c r="F256" s="52"/>
      <c r="G256" s="52"/>
      <c r="I256" s="52"/>
    </row>
    <row r="257" spans="1:9" x14ac:dyDescent="0.25">
      <c r="A257" s="52"/>
      <c r="E257" s="52"/>
      <c r="F257" s="52"/>
      <c r="G257" s="52"/>
      <c r="I257" s="52"/>
    </row>
    <row r="258" spans="1:9" x14ac:dyDescent="0.25">
      <c r="A258" s="52"/>
      <c r="E258" s="52"/>
      <c r="F258" s="52"/>
      <c r="G258" s="52"/>
      <c r="I258" s="52"/>
    </row>
    <row r="259" spans="1:9" x14ac:dyDescent="0.25">
      <c r="A259" s="52"/>
      <c r="E259" s="52"/>
      <c r="F259" s="52"/>
      <c r="G259" s="52"/>
      <c r="I259" s="52"/>
    </row>
    <row r="260" spans="1:9" x14ac:dyDescent="0.25">
      <c r="A260" s="52"/>
      <c r="E260" s="52"/>
      <c r="F260" s="52"/>
      <c r="G260" s="52"/>
      <c r="I260" s="52"/>
    </row>
    <row r="261" spans="1:9" x14ac:dyDescent="0.25">
      <c r="A261" s="52"/>
      <c r="E261" s="52"/>
      <c r="F261" s="52"/>
      <c r="G261" s="52"/>
      <c r="I261" s="52"/>
    </row>
    <row r="262" spans="1:9" x14ac:dyDescent="0.25">
      <c r="A262" s="52"/>
      <c r="E262" s="52"/>
      <c r="F262" s="52"/>
      <c r="G262" s="52"/>
      <c r="I262" s="52"/>
    </row>
    <row r="263" spans="1:9" x14ac:dyDescent="0.25">
      <c r="A263" s="52"/>
      <c r="E263" s="52"/>
      <c r="F263" s="52"/>
      <c r="G263" s="52"/>
      <c r="I263" s="52"/>
    </row>
    <row r="264" spans="1:9" x14ac:dyDescent="0.25">
      <c r="A264" s="52"/>
      <c r="E264" s="52"/>
      <c r="F264" s="52"/>
      <c r="G264" s="52"/>
      <c r="I264" s="52"/>
    </row>
    <row r="265" spans="1:9" x14ac:dyDescent="0.25">
      <c r="A265" s="52"/>
      <c r="E265" s="52"/>
      <c r="F265" s="52"/>
      <c r="G265" s="52"/>
      <c r="I265" s="52"/>
    </row>
    <row r="266" spans="1:9" x14ac:dyDescent="0.25">
      <c r="A266" s="52"/>
      <c r="E266" s="52"/>
      <c r="F266" s="52"/>
      <c r="G266" s="52"/>
      <c r="I266" s="52"/>
    </row>
    <row r="267" spans="1:9" x14ac:dyDescent="0.25">
      <c r="A267" s="52"/>
      <c r="E267" s="52"/>
      <c r="F267" s="52"/>
      <c r="G267" s="52"/>
      <c r="I267" s="52"/>
    </row>
    <row r="268" spans="1:9" x14ac:dyDescent="0.25">
      <c r="A268" s="52"/>
      <c r="E268" s="52"/>
      <c r="F268" s="52"/>
      <c r="G268" s="52"/>
      <c r="I268" s="52"/>
    </row>
    <row r="269" spans="1:9" x14ac:dyDescent="0.25">
      <c r="A269" s="52"/>
      <c r="E269" s="52"/>
      <c r="F269" s="52"/>
      <c r="G269" s="52"/>
      <c r="I269" s="52"/>
    </row>
    <row r="270" spans="1:9" x14ac:dyDescent="0.25">
      <c r="A270" s="52"/>
      <c r="E270" s="52"/>
      <c r="F270" s="52"/>
      <c r="G270" s="52"/>
      <c r="I270" s="52"/>
    </row>
    <row r="271" spans="1:9" x14ac:dyDescent="0.25">
      <c r="A271" s="52"/>
      <c r="E271" s="52"/>
      <c r="F271" s="52"/>
      <c r="G271" s="52"/>
      <c r="I271" s="52"/>
    </row>
    <row r="272" spans="1:9" x14ac:dyDescent="0.25">
      <c r="A272" s="52"/>
      <c r="E272" s="52"/>
      <c r="F272" s="52"/>
      <c r="G272" s="52"/>
      <c r="I272" s="52"/>
    </row>
    <row r="273" spans="1:9" x14ac:dyDescent="0.25">
      <c r="A273" s="52"/>
      <c r="E273" s="52"/>
      <c r="F273" s="52"/>
      <c r="G273" s="52"/>
      <c r="I273" s="52"/>
    </row>
    <row r="274" spans="1:9" x14ac:dyDescent="0.25">
      <c r="A274" s="52"/>
      <c r="E274" s="52"/>
      <c r="F274" s="52"/>
      <c r="G274" s="52"/>
      <c r="I274" s="52"/>
    </row>
    <row r="275" spans="1:9" x14ac:dyDescent="0.25">
      <c r="A275" s="52"/>
      <c r="E275" s="52"/>
      <c r="F275" s="52"/>
      <c r="G275" s="52"/>
      <c r="I275" s="52"/>
    </row>
    <row r="276" spans="1:9" x14ac:dyDescent="0.25">
      <c r="A276" s="52"/>
      <c r="E276" s="52"/>
      <c r="F276" s="52"/>
      <c r="G276" s="52"/>
      <c r="I276" s="52"/>
    </row>
    <row r="277" spans="1:9" x14ac:dyDescent="0.25">
      <c r="A277" s="52"/>
      <c r="E277" s="52"/>
      <c r="F277" s="52"/>
      <c r="G277" s="52"/>
      <c r="I277" s="52"/>
    </row>
    <row r="278" spans="1:9" x14ac:dyDescent="0.25">
      <c r="A278" s="52"/>
      <c r="E278" s="52"/>
      <c r="F278" s="52"/>
      <c r="G278" s="52"/>
      <c r="I278" s="52"/>
    </row>
    <row r="279" spans="1:9" x14ac:dyDescent="0.25">
      <c r="A279" s="52"/>
      <c r="E279" s="52"/>
      <c r="F279" s="52"/>
      <c r="G279" s="52"/>
      <c r="I279" s="52"/>
    </row>
    <row r="280" spans="1:9" x14ac:dyDescent="0.25">
      <c r="A280" s="52"/>
      <c r="E280" s="52"/>
      <c r="F280" s="52"/>
      <c r="G280" s="52"/>
      <c r="I280" s="52"/>
    </row>
    <row r="281" spans="1:9" x14ac:dyDescent="0.25">
      <c r="A281" s="52"/>
      <c r="E281" s="52"/>
      <c r="F281" s="52"/>
      <c r="G281" s="52"/>
      <c r="I281" s="52"/>
    </row>
    <row r="282" spans="1:9" x14ac:dyDescent="0.25">
      <c r="A282" s="52"/>
      <c r="E282" s="52"/>
      <c r="F282" s="52"/>
      <c r="G282" s="52"/>
      <c r="I282" s="52"/>
    </row>
    <row r="283" spans="1:9" x14ac:dyDescent="0.25">
      <c r="A283" s="52"/>
      <c r="E283" s="52"/>
      <c r="F283" s="52"/>
      <c r="G283" s="52"/>
      <c r="I283" s="52"/>
    </row>
    <row r="284" spans="1:9" x14ac:dyDescent="0.25">
      <c r="A284" s="52"/>
      <c r="E284" s="52"/>
      <c r="F284" s="52"/>
      <c r="G284" s="52"/>
      <c r="I284" s="52"/>
    </row>
    <row r="285" spans="1:9" x14ac:dyDescent="0.25">
      <c r="A285" s="52"/>
      <c r="E285" s="52"/>
      <c r="F285" s="52"/>
      <c r="G285" s="52"/>
      <c r="I285" s="52"/>
    </row>
    <row r="286" spans="1:9" x14ac:dyDescent="0.25">
      <c r="A286" s="52"/>
      <c r="E286" s="52"/>
      <c r="F286" s="52"/>
      <c r="G286" s="52"/>
      <c r="I286" s="52"/>
    </row>
    <row r="287" spans="1:9" x14ac:dyDescent="0.25">
      <c r="A287" s="52"/>
      <c r="E287" s="52"/>
      <c r="F287" s="52"/>
      <c r="G287" s="52"/>
      <c r="I287" s="52"/>
    </row>
    <row r="288" spans="1:9" x14ac:dyDescent="0.25">
      <c r="A288" s="52"/>
      <c r="E288" s="52"/>
      <c r="F288" s="52"/>
      <c r="G288" s="52"/>
      <c r="I288" s="52"/>
    </row>
    <row r="289" spans="1:9" x14ac:dyDescent="0.25">
      <c r="A289" s="52"/>
      <c r="E289" s="52"/>
      <c r="F289" s="52"/>
      <c r="G289" s="52"/>
      <c r="I289" s="52"/>
    </row>
    <row r="290" spans="1:9" x14ac:dyDescent="0.25">
      <c r="A290" s="52"/>
      <c r="E290" s="52"/>
      <c r="F290" s="52"/>
      <c r="G290" s="52"/>
      <c r="I290" s="52"/>
    </row>
    <row r="291" spans="1:9" x14ac:dyDescent="0.25">
      <c r="A291" s="52"/>
      <c r="E291" s="52"/>
      <c r="F291" s="52"/>
      <c r="G291" s="52"/>
      <c r="I291" s="52"/>
    </row>
    <row r="292" spans="1:9" x14ac:dyDescent="0.25">
      <c r="A292" s="52"/>
      <c r="E292" s="52"/>
      <c r="F292" s="52"/>
      <c r="G292" s="52"/>
      <c r="I292" s="52"/>
    </row>
    <row r="293" spans="1:9" x14ac:dyDescent="0.25">
      <c r="A293" s="52"/>
      <c r="E293" s="52"/>
      <c r="F293" s="52"/>
      <c r="G293" s="52"/>
      <c r="I293" s="52"/>
    </row>
    <row r="294" spans="1:9" x14ac:dyDescent="0.25">
      <c r="A294" s="52"/>
      <c r="E294" s="52"/>
      <c r="F294" s="52"/>
      <c r="G294" s="52"/>
      <c r="I294" s="52"/>
    </row>
    <row r="295" spans="1:9" x14ac:dyDescent="0.25">
      <c r="A295" s="52"/>
      <c r="E295" s="52"/>
      <c r="F295" s="52"/>
      <c r="G295" s="52"/>
      <c r="I295" s="52"/>
    </row>
    <row r="296" spans="1:9" x14ac:dyDescent="0.25">
      <c r="A296" s="52"/>
      <c r="E296" s="52"/>
      <c r="F296" s="52"/>
      <c r="G296" s="52"/>
      <c r="I296" s="52"/>
    </row>
    <row r="297" spans="1:9" x14ac:dyDescent="0.25">
      <c r="A297" s="52"/>
      <c r="E297" s="52"/>
      <c r="F297" s="52"/>
      <c r="G297" s="52"/>
      <c r="I297" s="52"/>
    </row>
    <row r="298" spans="1:9" x14ac:dyDescent="0.25">
      <c r="A298" s="52"/>
      <c r="E298" s="52"/>
      <c r="F298" s="52"/>
      <c r="G298" s="52"/>
      <c r="I298" s="52"/>
    </row>
    <row r="299" spans="1:9" x14ac:dyDescent="0.25">
      <c r="A299" s="52"/>
      <c r="E299" s="52"/>
      <c r="F299" s="52"/>
      <c r="G299" s="52"/>
      <c r="I299" s="52"/>
    </row>
    <row r="300" spans="1:9" x14ac:dyDescent="0.25">
      <c r="A300" s="52"/>
      <c r="E300" s="52"/>
      <c r="F300" s="52"/>
      <c r="G300" s="52"/>
      <c r="I300" s="52"/>
    </row>
    <row r="301" spans="1:9" x14ac:dyDescent="0.25">
      <c r="A301" s="52"/>
      <c r="E301" s="52"/>
      <c r="F301" s="52"/>
      <c r="G301" s="52"/>
      <c r="I301" s="52"/>
    </row>
    <row r="302" spans="1:9" x14ac:dyDescent="0.25">
      <c r="A302" s="52"/>
      <c r="E302" s="52"/>
      <c r="F302" s="52"/>
      <c r="G302" s="52"/>
      <c r="I302" s="52"/>
    </row>
    <row r="303" spans="1:9" x14ac:dyDescent="0.25">
      <c r="A303" s="52"/>
      <c r="E303" s="52"/>
      <c r="F303" s="52"/>
      <c r="G303" s="52"/>
      <c r="I303" s="52"/>
    </row>
    <row r="304" spans="1:9" x14ac:dyDescent="0.25">
      <c r="A304" s="52"/>
      <c r="E304" s="52"/>
      <c r="F304" s="52"/>
      <c r="G304" s="52"/>
      <c r="I304" s="52"/>
    </row>
    <row r="305" spans="1:9" x14ac:dyDescent="0.25">
      <c r="A305" s="52"/>
      <c r="E305" s="52"/>
      <c r="F305" s="52"/>
      <c r="G305" s="52"/>
      <c r="I305" s="52"/>
    </row>
    <row r="306" spans="1:9" x14ac:dyDescent="0.25">
      <c r="A306" s="52"/>
      <c r="E306" s="52"/>
      <c r="F306" s="52"/>
      <c r="G306" s="52"/>
      <c r="I306" s="52"/>
    </row>
    <row r="307" spans="1:9" x14ac:dyDescent="0.25">
      <c r="A307" s="52"/>
      <c r="E307" s="52"/>
      <c r="F307" s="52"/>
      <c r="G307" s="52"/>
      <c r="I307" s="52"/>
    </row>
    <row r="308" spans="1:9" x14ac:dyDescent="0.25">
      <c r="A308" s="52"/>
      <c r="E308" s="52"/>
      <c r="F308" s="52"/>
      <c r="G308" s="52"/>
      <c r="I308" s="52"/>
    </row>
    <row r="309" spans="1:9" x14ac:dyDescent="0.25">
      <c r="A309" s="52"/>
      <c r="E309" s="52"/>
      <c r="F309" s="52"/>
      <c r="G309" s="52"/>
      <c r="I309" s="52"/>
    </row>
    <row r="310" spans="1:9" x14ac:dyDescent="0.25">
      <c r="A310" s="52"/>
      <c r="E310" s="52"/>
      <c r="F310" s="52"/>
      <c r="G310" s="52"/>
      <c r="I310" s="52"/>
    </row>
    <row r="311" spans="1:9" x14ac:dyDescent="0.25">
      <c r="A311" s="52"/>
      <c r="E311" s="52"/>
      <c r="F311" s="52"/>
      <c r="G311" s="52"/>
      <c r="I311" s="52"/>
    </row>
    <row r="312" spans="1:9" x14ac:dyDescent="0.25">
      <c r="A312" s="52"/>
      <c r="E312" s="52"/>
      <c r="F312" s="52"/>
      <c r="G312" s="52"/>
      <c r="I312" s="52"/>
    </row>
    <row r="313" spans="1:9" x14ac:dyDescent="0.25">
      <c r="A313" s="52"/>
      <c r="E313" s="52"/>
      <c r="F313" s="52"/>
      <c r="G313" s="52"/>
      <c r="I313" s="52"/>
    </row>
    <row r="314" spans="1:9" x14ac:dyDescent="0.25">
      <c r="A314" s="52"/>
      <c r="E314" s="52"/>
      <c r="F314" s="52"/>
      <c r="G314" s="52"/>
      <c r="I314" s="52"/>
    </row>
    <row r="315" spans="1:9" x14ac:dyDescent="0.25">
      <c r="A315" s="52"/>
      <c r="E315" s="52"/>
      <c r="F315" s="52"/>
      <c r="G315" s="52"/>
      <c r="I315" s="52"/>
    </row>
    <row r="316" spans="1:9" x14ac:dyDescent="0.25">
      <c r="A316" s="52"/>
      <c r="E316" s="52"/>
      <c r="F316" s="52"/>
      <c r="G316" s="52"/>
      <c r="I316" s="52"/>
    </row>
    <row r="317" spans="1:9" x14ac:dyDescent="0.25">
      <c r="A317" s="52"/>
      <c r="E317" s="52"/>
      <c r="F317" s="52"/>
      <c r="G317" s="52"/>
      <c r="I317" s="52"/>
    </row>
    <row r="318" spans="1:9" x14ac:dyDescent="0.25">
      <c r="A318" s="52"/>
      <c r="E318" s="52"/>
      <c r="F318" s="52"/>
      <c r="G318" s="52"/>
      <c r="I318" s="52"/>
    </row>
    <row r="319" spans="1:9" x14ac:dyDescent="0.25">
      <c r="A319" s="52"/>
      <c r="E319" s="52"/>
      <c r="F319" s="52"/>
      <c r="G319" s="52"/>
      <c r="I319" s="52"/>
    </row>
    <row r="320" spans="1:9" x14ac:dyDescent="0.25">
      <c r="A320" s="52"/>
      <c r="E320" s="52"/>
      <c r="F320" s="52"/>
      <c r="G320" s="52"/>
      <c r="I320" s="52"/>
    </row>
    <row r="321" spans="1:9" x14ac:dyDescent="0.25">
      <c r="A321" s="52"/>
      <c r="E321" s="52"/>
      <c r="F321" s="52"/>
      <c r="G321" s="52"/>
      <c r="I321" s="52"/>
    </row>
    <row r="322" spans="1:9" x14ac:dyDescent="0.25">
      <c r="A322" s="52"/>
      <c r="E322" s="52"/>
      <c r="F322" s="52"/>
      <c r="G322" s="52"/>
      <c r="I322" s="52"/>
    </row>
    <row r="323" spans="1:9" x14ac:dyDescent="0.25">
      <c r="A323" s="52"/>
      <c r="E323" s="52"/>
      <c r="F323" s="52"/>
      <c r="G323" s="52"/>
      <c r="I323" s="52"/>
    </row>
    <row r="324" spans="1:9" x14ac:dyDescent="0.25">
      <c r="A324" s="52"/>
      <c r="E324" s="52"/>
      <c r="F324" s="52"/>
      <c r="G324" s="52"/>
      <c r="I324" s="52"/>
    </row>
    <row r="325" spans="1:9" x14ac:dyDescent="0.25">
      <c r="A325" s="52"/>
      <c r="E325" s="52"/>
      <c r="F325" s="52"/>
      <c r="G325" s="52"/>
      <c r="I325" s="52"/>
    </row>
    <row r="326" spans="1:9" x14ac:dyDescent="0.25">
      <c r="A326" s="52"/>
      <c r="E326" s="52"/>
      <c r="F326" s="52"/>
      <c r="G326" s="52"/>
      <c r="I326" s="52"/>
    </row>
    <row r="327" spans="1:9" x14ac:dyDescent="0.25">
      <c r="A327" s="52"/>
      <c r="E327" s="52"/>
      <c r="F327" s="52"/>
      <c r="G327" s="52"/>
      <c r="I327" s="52"/>
    </row>
    <row r="328" spans="1:9" x14ac:dyDescent="0.25">
      <c r="A328" s="52"/>
      <c r="E328" s="52"/>
      <c r="F328" s="52"/>
      <c r="G328" s="52"/>
      <c r="I328" s="52"/>
    </row>
    <row r="329" spans="1:9" x14ac:dyDescent="0.25">
      <c r="A329" s="52"/>
      <c r="E329" s="52"/>
      <c r="F329" s="52"/>
      <c r="G329" s="52"/>
      <c r="I329" s="52"/>
    </row>
    <row r="330" spans="1:9" x14ac:dyDescent="0.25">
      <c r="A330" s="52"/>
      <c r="E330" s="52"/>
      <c r="F330" s="52"/>
      <c r="G330" s="52"/>
      <c r="I330" s="52"/>
    </row>
    <row r="331" spans="1:9" x14ac:dyDescent="0.25">
      <c r="A331" s="52"/>
      <c r="E331" s="52"/>
      <c r="F331" s="52"/>
      <c r="G331" s="52"/>
      <c r="I331" s="52"/>
    </row>
    <row r="332" spans="1:9" x14ac:dyDescent="0.25">
      <c r="A332" s="52"/>
      <c r="E332" s="52"/>
      <c r="F332" s="52"/>
      <c r="G332" s="52"/>
      <c r="I332" s="52"/>
    </row>
    <row r="333" spans="1:9" x14ac:dyDescent="0.25">
      <c r="A333" s="52"/>
      <c r="E333" s="52"/>
      <c r="F333" s="52"/>
      <c r="G333" s="52"/>
      <c r="I333" s="52"/>
    </row>
    <row r="334" spans="1:9" x14ac:dyDescent="0.25">
      <c r="A334" s="52"/>
      <c r="E334" s="52"/>
      <c r="F334" s="52"/>
      <c r="G334" s="52"/>
      <c r="I334" s="52"/>
    </row>
    <row r="335" spans="1:9" x14ac:dyDescent="0.25">
      <c r="A335" s="52"/>
      <c r="E335" s="52"/>
      <c r="F335" s="52"/>
      <c r="G335" s="52"/>
      <c r="I335" s="52"/>
    </row>
    <row r="336" spans="1:9" x14ac:dyDescent="0.25">
      <c r="A336" s="52"/>
      <c r="E336" s="52"/>
      <c r="F336" s="52"/>
      <c r="G336" s="52"/>
      <c r="I336" s="52"/>
    </row>
    <row r="337" spans="1:9" x14ac:dyDescent="0.25">
      <c r="A337" s="52"/>
      <c r="E337" s="52"/>
      <c r="F337" s="52"/>
      <c r="G337" s="52"/>
      <c r="I337" s="52"/>
    </row>
    <row r="338" spans="1:9" x14ac:dyDescent="0.25">
      <c r="A338" s="52"/>
      <c r="E338" s="52"/>
      <c r="F338" s="52"/>
      <c r="G338" s="52"/>
      <c r="I338" s="52"/>
    </row>
    <row r="339" spans="1:9" x14ac:dyDescent="0.25">
      <c r="A339" s="52"/>
      <c r="E339" s="52"/>
      <c r="F339" s="52"/>
      <c r="G339" s="52"/>
      <c r="I339" s="52"/>
    </row>
    <row r="340" spans="1:9" x14ac:dyDescent="0.25">
      <c r="A340" s="52"/>
      <c r="E340" s="52"/>
      <c r="F340" s="52"/>
      <c r="G340" s="52"/>
      <c r="I340" s="52"/>
    </row>
    <row r="341" spans="1:9" x14ac:dyDescent="0.25">
      <c r="A341" s="52"/>
      <c r="E341" s="52"/>
      <c r="F341" s="52"/>
      <c r="G341" s="52"/>
      <c r="I341" s="52"/>
    </row>
    <row r="342" spans="1:9" x14ac:dyDescent="0.25">
      <c r="A342" s="52"/>
      <c r="E342" s="52"/>
      <c r="F342" s="52"/>
      <c r="G342" s="52"/>
      <c r="I342" s="52"/>
    </row>
    <row r="343" spans="1:9" x14ac:dyDescent="0.25">
      <c r="A343" s="52"/>
      <c r="E343" s="52"/>
      <c r="F343" s="52"/>
      <c r="G343" s="52"/>
      <c r="I343" s="52"/>
    </row>
    <row r="344" spans="1:9" x14ac:dyDescent="0.25">
      <c r="A344" s="52"/>
      <c r="E344" s="52"/>
      <c r="F344" s="52"/>
      <c r="G344" s="52"/>
      <c r="I344" s="52"/>
    </row>
    <row r="345" spans="1:9" x14ac:dyDescent="0.25">
      <c r="A345" s="52"/>
      <c r="E345" s="52"/>
      <c r="F345" s="52"/>
      <c r="G345" s="52"/>
      <c r="I345" s="52"/>
    </row>
    <row r="346" spans="1:9" x14ac:dyDescent="0.25">
      <c r="A346" s="52"/>
      <c r="E346" s="52"/>
      <c r="F346" s="52"/>
      <c r="G346" s="52"/>
      <c r="I346" s="52"/>
    </row>
    <row r="347" spans="1:9" x14ac:dyDescent="0.25">
      <c r="A347" s="52"/>
      <c r="E347" s="52"/>
      <c r="F347" s="52"/>
      <c r="G347" s="52"/>
      <c r="I347" s="52"/>
    </row>
    <row r="348" spans="1:9" x14ac:dyDescent="0.25">
      <c r="A348" s="52"/>
      <c r="E348" s="52"/>
      <c r="F348" s="52"/>
      <c r="G348" s="52"/>
      <c r="I348" s="52"/>
    </row>
    <row r="349" spans="1:9" x14ac:dyDescent="0.25">
      <c r="A349" s="52"/>
      <c r="E349" s="52"/>
      <c r="F349" s="52"/>
      <c r="G349" s="52"/>
      <c r="I349" s="52"/>
    </row>
    <row r="350" spans="1:9" x14ac:dyDescent="0.25">
      <c r="A350" s="52"/>
      <c r="E350" s="52"/>
      <c r="F350" s="52"/>
      <c r="G350" s="52"/>
      <c r="I350" s="52"/>
    </row>
    <row r="351" spans="1:9" x14ac:dyDescent="0.25">
      <c r="A351" s="52"/>
      <c r="E351" s="52"/>
      <c r="F351" s="52"/>
      <c r="G351" s="52"/>
      <c r="I351" s="52"/>
    </row>
    <row r="352" spans="1:9" x14ac:dyDescent="0.25">
      <c r="A352" s="52"/>
      <c r="E352" s="52"/>
      <c r="F352" s="52"/>
      <c r="G352" s="52"/>
      <c r="I352" s="52"/>
    </row>
    <row r="353" spans="1:9" x14ac:dyDescent="0.25">
      <c r="A353" s="52"/>
      <c r="E353" s="52"/>
      <c r="F353" s="52"/>
      <c r="G353" s="52"/>
      <c r="I353" s="52"/>
    </row>
    <row r="354" spans="1:9" x14ac:dyDescent="0.25">
      <c r="A354" s="52"/>
      <c r="E354" s="52"/>
      <c r="F354" s="52"/>
      <c r="G354" s="52"/>
      <c r="I354" s="52"/>
    </row>
    <row r="355" spans="1:9" x14ac:dyDescent="0.25">
      <c r="A355" s="52"/>
      <c r="E355" s="52"/>
      <c r="F355" s="52"/>
      <c r="G355" s="52"/>
      <c r="I355" s="52"/>
    </row>
    <row r="356" spans="1:9" x14ac:dyDescent="0.25">
      <c r="A356" s="52"/>
      <c r="E356" s="52"/>
      <c r="F356" s="52"/>
      <c r="G356" s="52"/>
      <c r="I356" s="52"/>
    </row>
    <row r="357" spans="1:9" x14ac:dyDescent="0.25">
      <c r="A357" s="52"/>
      <c r="E357" s="52"/>
      <c r="F357" s="52"/>
      <c r="G357" s="52"/>
      <c r="I357" s="52"/>
    </row>
    <row r="358" spans="1:9" x14ac:dyDescent="0.25">
      <c r="A358" s="52"/>
      <c r="E358" s="52"/>
      <c r="F358" s="52"/>
      <c r="G358" s="52"/>
      <c r="I358" s="52"/>
    </row>
    <row r="359" spans="1:9" x14ac:dyDescent="0.25">
      <c r="A359" s="52"/>
      <c r="E359" s="52"/>
      <c r="F359" s="52"/>
      <c r="G359" s="52"/>
      <c r="I359" s="52"/>
    </row>
    <row r="360" spans="1:9" x14ac:dyDescent="0.25">
      <c r="A360" s="52"/>
      <c r="E360" s="52"/>
      <c r="F360" s="52"/>
      <c r="G360" s="52"/>
      <c r="I360" s="52"/>
    </row>
    <row r="361" spans="1:9" x14ac:dyDescent="0.25">
      <c r="A361" s="52"/>
      <c r="E361" s="52"/>
      <c r="F361" s="52"/>
      <c r="G361" s="52"/>
      <c r="I361" s="52"/>
    </row>
    <row r="362" spans="1:9" x14ac:dyDescent="0.25">
      <c r="A362" s="52"/>
      <c r="E362" s="52"/>
      <c r="F362" s="52"/>
      <c r="G362" s="52"/>
      <c r="I362" s="52"/>
    </row>
    <row r="363" spans="1:9" x14ac:dyDescent="0.25">
      <c r="A363" s="52"/>
      <c r="E363" s="52"/>
      <c r="F363" s="52"/>
      <c r="G363" s="52"/>
      <c r="I363" s="52"/>
    </row>
    <row r="364" spans="1:9" x14ac:dyDescent="0.25">
      <c r="A364" s="52"/>
      <c r="E364" s="52"/>
      <c r="F364" s="52"/>
      <c r="G364" s="52"/>
      <c r="I364" s="52"/>
    </row>
    <row r="365" spans="1:9" x14ac:dyDescent="0.25">
      <c r="A365" s="52"/>
      <c r="E365" s="52"/>
      <c r="F365" s="52"/>
      <c r="G365" s="52"/>
      <c r="I365" s="52"/>
    </row>
    <row r="366" spans="1:9" x14ac:dyDescent="0.25">
      <c r="A366" s="52"/>
      <c r="E366" s="52"/>
      <c r="F366" s="52"/>
      <c r="G366" s="52"/>
      <c r="I366" s="52"/>
    </row>
    <row r="367" spans="1:9" x14ac:dyDescent="0.25">
      <c r="A367" s="52"/>
      <c r="E367" s="52"/>
      <c r="F367" s="52"/>
      <c r="G367" s="52"/>
      <c r="I367" s="52"/>
    </row>
    <row r="368" spans="1:9" x14ac:dyDescent="0.25">
      <c r="A368" s="52"/>
      <c r="E368" s="52"/>
      <c r="F368" s="52"/>
      <c r="G368" s="52"/>
      <c r="I368" s="52"/>
    </row>
    <row r="369" spans="1:9" x14ac:dyDescent="0.25">
      <c r="A369" s="52"/>
      <c r="E369" s="52"/>
      <c r="F369" s="52"/>
      <c r="G369" s="52"/>
      <c r="I369" s="52"/>
    </row>
    <row r="370" spans="1:9" x14ac:dyDescent="0.25">
      <c r="A370" s="52"/>
      <c r="E370" s="52"/>
      <c r="F370" s="52"/>
      <c r="G370" s="52"/>
      <c r="I370" s="52"/>
    </row>
    <row r="371" spans="1:9" x14ac:dyDescent="0.25">
      <c r="A371" s="52"/>
      <c r="E371" s="52"/>
      <c r="F371" s="52"/>
      <c r="G371" s="52"/>
      <c r="I371" s="52"/>
    </row>
    <row r="372" spans="1:9" x14ac:dyDescent="0.25">
      <c r="A372" s="52"/>
      <c r="E372" s="52"/>
      <c r="F372" s="52"/>
      <c r="G372" s="52"/>
      <c r="I372" s="52"/>
    </row>
    <row r="373" spans="1:9" x14ac:dyDescent="0.25">
      <c r="A373" s="52"/>
      <c r="E373" s="52"/>
      <c r="F373" s="52"/>
      <c r="G373" s="52"/>
      <c r="I373" s="52"/>
    </row>
    <row r="374" spans="1:9" x14ac:dyDescent="0.25">
      <c r="A374" s="52"/>
      <c r="E374" s="52"/>
      <c r="F374" s="52"/>
      <c r="G374" s="52"/>
      <c r="I374" s="52"/>
    </row>
    <row r="375" spans="1:9" x14ac:dyDescent="0.25">
      <c r="A375" s="52"/>
      <c r="E375" s="52"/>
      <c r="F375" s="52"/>
      <c r="G375" s="52"/>
      <c r="I375" s="52"/>
    </row>
    <row r="376" spans="1:9" x14ac:dyDescent="0.25">
      <c r="A376" s="52"/>
      <c r="E376" s="52"/>
      <c r="F376" s="52"/>
      <c r="G376" s="52"/>
      <c r="I376" s="52"/>
    </row>
    <row r="377" spans="1:9" x14ac:dyDescent="0.25">
      <c r="A377" s="52"/>
      <c r="E377" s="52"/>
      <c r="F377" s="52"/>
      <c r="G377" s="52"/>
      <c r="I377" s="52"/>
    </row>
    <row r="378" spans="1:9" x14ac:dyDescent="0.25">
      <c r="A378" s="52"/>
      <c r="E378" s="52"/>
      <c r="F378" s="52"/>
      <c r="G378" s="52"/>
      <c r="I378" s="52"/>
    </row>
    <row r="379" spans="1:9" x14ac:dyDescent="0.25">
      <c r="A379" s="52"/>
      <c r="E379" s="52"/>
      <c r="F379" s="52"/>
      <c r="G379" s="52"/>
      <c r="I379" s="52"/>
    </row>
    <row r="380" spans="1:9" x14ac:dyDescent="0.25">
      <c r="A380" s="52"/>
      <c r="E380" s="52"/>
      <c r="F380" s="52"/>
      <c r="G380" s="52"/>
      <c r="I380" s="52"/>
    </row>
    <row r="381" spans="1:9" x14ac:dyDescent="0.25">
      <c r="A381" s="52"/>
      <c r="E381" s="52"/>
      <c r="F381" s="52"/>
      <c r="G381" s="52"/>
      <c r="I381" s="52"/>
    </row>
    <row r="382" spans="1:9" x14ac:dyDescent="0.25">
      <c r="A382" s="52"/>
      <c r="E382" s="52"/>
      <c r="F382" s="52"/>
      <c r="G382" s="52"/>
      <c r="I382" s="52"/>
    </row>
    <row r="383" spans="1:9" x14ac:dyDescent="0.25">
      <c r="A383" s="52"/>
      <c r="E383" s="52"/>
      <c r="F383" s="52"/>
      <c r="G383" s="52"/>
      <c r="I383" s="52"/>
    </row>
    <row r="384" spans="1:9" x14ac:dyDescent="0.25">
      <c r="A384" s="52"/>
      <c r="E384" s="52"/>
      <c r="F384" s="52"/>
      <c r="G384" s="52"/>
      <c r="I384" s="52"/>
    </row>
    <row r="385" spans="1:9" x14ac:dyDescent="0.25">
      <c r="A385" s="52"/>
      <c r="E385" s="52"/>
      <c r="F385" s="52"/>
      <c r="G385" s="52"/>
      <c r="I385" s="52"/>
    </row>
    <row r="386" spans="1:9" x14ac:dyDescent="0.25">
      <c r="A386" s="52"/>
      <c r="E386" s="52"/>
      <c r="F386" s="52"/>
      <c r="G386" s="52"/>
      <c r="I386" s="52"/>
    </row>
    <row r="387" spans="1:9" x14ac:dyDescent="0.25">
      <c r="A387" s="52"/>
      <c r="E387" s="52"/>
      <c r="F387" s="52"/>
      <c r="G387" s="52"/>
      <c r="I387" s="52"/>
    </row>
    <row r="388" spans="1:9" x14ac:dyDescent="0.25">
      <c r="A388" s="52"/>
      <c r="E388" s="52"/>
      <c r="F388" s="52"/>
      <c r="G388" s="52"/>
      <c r="I388" s="52"/>
    </row>
    <row r="389" spans="1:9" x14ac:dyDescent="0.25">
      <c r="A389" s="52"/>
      <c r="E389" s="52"/>
      <c r="F389" s="52"/>
      <c r="G389" s="52"/>
      <c r="I389" s="52"/>
    </row>
    <row r="390" spans="1:9" x14ac:dyDescent="0.25">
      <c r="A390" s="52"/>
      <c r="E390" s="52"/>
      <c r="F390" s="52"/>
      <c r="G390" s="52"/>
      <c r="I390" s="52"/>
    </row>
    <row r="391" spans="1:9" x14ac:dyDescent="0.25">
      <c r="A391" s="52"/>
      <c r="E391" s="52"/>
      <c r="F391" s="52"/>
      <c r="G391" s="52"/>
      <c r="I391" s="52"/>
    </row>
    <row r="392" spans="1:9" x14ac:dyDescent="0.25">
      <c r="A392" s="52"/>
      <c r="E392" s="52"/>
      <c r="F392" s="52"/>
      <c r="G392" s="52"/>
      <c r="I392" s="52"/>
    </row>
    <row r="393" spans="1:9" x14ac:dyDescent="0.25">
      <c r="A393" s="52"/>
      <c r="E393" s="52"/>
      <c r="F393" s="52"/>
      <c r="G393" s="52"/>
      <c r="I393" s="52"/>
    </row>
    <row r="394" spans="1:9" x14ac:dyDescent="0.25">
      <c r="A394" s="52"/>
      <c r="E394" s="52"/>
      <c r="F394" s="52"/>
      <c r="G394" s="52"/>
      <c r="I394" s="52"/>
    </row>
    <row r="395" spans="1:9" x14ac:dyDescent="0.25">
      <c r="A395" s="52"/>
      <c r="E395" s="52"/>
      <c r="F395" s="52"/>
      <c r="G395" s="52"/>
      <c r="I395" s="52"/>
    </row>
    <row r="396" spans="1:9" x14ac:dyDescent="0.25">
      <c r="A396" s="52"/>
      <c r="E396" s="52"/>
      <c r="F396" s="52"/>
      <c r="G396" s="52"/>
      <c r="I396" s="52"/>
    </row>
    <row r="397" spans="1:9" x14ac:dyDescent="0.25">
      <c r="A397" s="52"/>
      <c r="E397" s="52"/>
      <c r="F397" s="52"/>
      <c r="G397" s="52"/>
      <c r="I397" s="52"/>
    </row>
    <row r="398" spans="1:9" x14ac:dyDescent="0.25">
      <c r="A398" s="52"/>
      <c r="E398" s="52"/>
      <c r="F398" s="52"/>
      <c r="G398" s="52"/>
      <c r="I398" s="52"/>
    </row>
    <row r="399" spans="1:9" x14ac:dyDescent="0.25">
      <c r="A399" s="52"/>
      <c r="E399" s="52"/>
      <c r="F399" s="52"/>
      <c r="G399" s="52"/>
      <c r="I399" s="52"/>
    </row>
    <row r="400" spans="1:9" x14ac:dyDescent="0.25">
      <c r="A400" s="52"/>
      <c r="E400" s="52"/>
      <c r="F400" s="52"/>
      <c r="G400" s="52"/>
      <c r="I400" s="52"/>
    </row>
    <row r="401" spans="1:9" x14ac:dyDescent="0.25">
      <c r="A401" s="52"/>
      <c r="E401" s="52"/>
      <c r="F401" s="52"/>
      <c r="G401" s="52"/>
      <c r="I401" s="52"/>
    </row>
    <row r="402" spans="1:9" x14ac:dyDescent="0.25">
      <c r="A402" s="52"/>
      <c r="E402" s="52"/>
      <c r="F402" s="52"/>
      <c r="G402" s="52"/>
      <c r="I402" s="52"/>
    </row>
    <row r="403" spans="1:9" x14ac:dyDescent="0.25">
      <c r="A403" s="52"/>
      <c r="E403" s="52"/>
      <c r="F403" s="52"/>
      <c r="G403" s="52"/>
      <c r="I403" s="52"/>
    </row>
    <row r="404" spans="1:9" x14ac:dyDescent="0.25">
      <c r="A404" s="52"/>
      <c r="E404" s="52"/>
      <c r="F404" s="52"/>
      <c r="G404" s="52"/>
      <c r="I404" s="52"/>
    </row>
    <row r="405" spans="1:9" x14ac:dyDescent="0.25">
      <c r="A405" s="52"/>
      <c r="E405" s="52"/>
      <c r="F405" s="52"/>
      <c r="G405" s="52"/>
      <c r="I405" s="52"/>
    </row>
    <row r="406" spans="1:9" x14ac:dyDescent="0.25">
      <c r="A406" s="52"/>
      <c r="E406" s="52"/>
      <c r="F406" s="52"/>
      <c r="G406" s="52"/>
      <c r="I406" s="52"/>
    </row>
    <row r="407" spans="1:9" x14ac:dyDescent="0.25">
      <c r="A407" s="52"/>
      <c r="E407" s="52"/>
      <c r="F407" s="52"/>
      <c r="G407" s="52"/>
      <c r="I407" s="52"/>
    </row>
    <row r="408" spans="1:9" x14ac:dyDescent="0.25">
      <c r="A408" s="52"/>
      <c r="E408" s="52"/>
      <c r="F408" s="52"/>
      <c r="G408" s="52"/>
      <c r="I408" s="52"/>
    </row>
    <row r="409" spans="1:9" x14ac:dyDescent="0.25">
      <c r="A409" s="52"/>
      <c r="E409" s="52"/>
      <c r="F409" s="52"/>
      <c r="G409" s="52"/>
      <c r="I409" s="52"/>
    </row>
    <row r="410" spans="1:9" x14ac:dyDescent="0.25">
      <c r="A410" s="52"/>
      <c r="E410" s="52"/>
      <c r="F410" s="52"/>
      <c r="G410" s="52"/>
      <c r="I410" s="52"/>
    </row>
    <row r="411" spans="1:9" x14ac:dyDescent="0.25">
      <c r="A411" s="52"/>
      <c r="E411" s="52"/>
      <c r="F411" s="52"/>
      <c r="G411" s="52"/>
      <c r="I411" s="52"/>
    </row>
    <row r="412" spans="1:9" x14ac:dyDescent="0.25">
      <c r="A412" s="52"/>
      <c r="E412" s="52"/>
      <c r="F412" s="52"/>
      <c r="G412" s="52"/>
      <c r="I412" s="52"/>
    </row>
    <row r="413" spans="1:9" x14ac:dyDescent="0.25">
      <c r="A413" s="52"/>
      <c r="E413" s="52"/>
      <c r="F413" s="52"/>
      <c r="G413" s="52"/>
      <c r="I413" s="52"/>
    </row>
    <row r="414" spans="1:9" x14ac:dyDescent="0.25">
      <c r="A414" s="52"/>
      <c r="E414" s="52"/>
      <c r="F414" s="52"/>
      <c r="G414" s="52"/>
      <c r="I414" s="52"/>
    </row>
    <row r="415" spans="1:9" x14ac:dyDescent="0.25">
      <c r="A415" s="52"/>
      <c r="E415" s="52"/>
      <c r="F415" s="52"/>
      <c r="G415" s="52"/>
      <c r="I415" s="52"/>
    </row>
    <row r="416" spans="1:9" x14ac:dyDescent="0.25">
      <c r="A416" s="52"/>
      <c r="E416" s="52"/>
      <c r="F416" s="52"/>
      <c r="G416" s="52"/>
      <c r="I416" s="52"/>
    </row>
    <row r="417" spans="1:9" x14ac:dyDescent="0.25">
      <c r="A417" s="52"/>
      <c r="E417" s="52"/>
      <c r="F417" s="52"/>
      <c r="G417" s="52"/>
      <c r="I417" s="52"/>
    </row>
    <row r="418" spans="1:9" x14ac:dyDescent="0.25">
      <c r="A418" s="52"/>
      <c r="E418" s="52"/>
      <c r="F418" s="52"/>
      <c r="G418" s="52"/>
      <c r="I418" s="52"/>
    </row>
    <row r="419" spans="1:9" x14ac:dyDescent="0.25">
      <c r="A419" s="52"/>
      <c r="E419" s="52"/>
      <c r="F419" s="52"/>
      <c r="G419" s="52"/>
      <c r="I419" s="52"/>
    </row>
    <row r="420" spans="1:9" x14ac:dyDescent="0.25">
      <c r="A420" s="52"/>
      <c r="E420" s="52"/>
      <c r="F420" s="52"/>
      <c r="G420" s="52"/>
      <c r="I420" s="52"/>
    </row>
    <row r="421" spans="1:9" x14ac:dyDescent="0.25">
      <c r="A421" s="52"/>
      <c r="E421" s="52"/>
      <c r="F421" s="52"/>
      <c r="G421" s="52"/>
      <c r="I421" s="52"/>
    </row>
    <row r="422" spans="1:9" x14ac:dyDescent="0.25">
      <c r="A422" s="52"/>
      <c r="E422" s="52"/>
      <c r="F422" s="52"/>
      <c r="G422" s="52"/>
      <c r="I422" s="52"/>
    </row>
    <row r="423" spans="1:9" x14ac:dyDescent="0.25">
      <c r="A423" s="52"/>
      <c r="E423" s="52"/>
      <c r="F423" s="52"/>
      <c r="G423" s="52"/>
      <c r="I423" s="52"/>
    </row>
    <row r="424" spans="1:9" x14ac:dyDescent="0.25">
      <c r="A424" s="52"/>
      <c r="E424" s="52"/>
      <c r="F424" s="52"/>
      <c r="G424" s="52"/>
      <c r="I424" s="52"/>
    </row>
    <row r="425" spans="1:9" x14ac:dyDescent="0.25">
      <c r="A425" s="52"/>
      <c r="E425" s="52"/>
      <c r="F425" s="52"/>
      <c r="G425" s="52"/>
      <c r="I425" s="52"/>
    </row>
    <row r="426" spans="1:9" x14ac:dyDescent="0.25">
      <c r="A426" s="52"/>
      <c r="E426" s="52"/>
      <c r="F426" s="52"/>
      <c r="G426" s="52"/>
      <c r="I426" s="52"/>
    </row>
    <row r="427" spans="1:9" x14ac:dyDescent="0.25">
      <c r="A427" s="52"/>
      <c r="E427" s="52"/>
      <c r="F427" s="52"/>
      <c r="G427" s="52"/>
      <c r="I427" s="52"/>
    </row>
    <row r="428" spans="1:9" x14ac:dyDescent="0.25">
      <c r="A428" s="52"/>
      <c r="E428" s="52"/>
      <c r="F428" s="52"/>
      <c r="G428" s="52"/>
      <c r="I428" s="52"/>
    </row>
    <row r="429" spans="1:9" x14ac:dyDescent="0.25">
      <c r="A429" s="52"/>
      <c r="E429" s="52"/>
      <c r="F429" s="52"/>
      <c r="G429" s="52"/>
      <c r="I429" s="52"/>
    </row>
    <row r="430" spans="1:9" x14ac:dyDescent="0.25">
      <c r="A430" s="52"/>
      <c r="E430" s="52"/>
      <c r="F430" s="52"/>
      <c r="G430" s="52"/>
      <c r="I430" s="52"/>
    </row>
    <row r="431" spans="1:9" x14ac:dyDescent="0.25">
      <c r="A431" s="52"/>
      <c r="E431" s="52"/>
      <c r="F431" s="52"/>
      <c r="G431" s="52"/>
      <c r="I431" s="52"/>
    </row>
    <row r="432" spans="1:9" x14ac:dyDescent="0.25">
      <c r="A432" s="52"/>
      <c r="E432" s="52"/>
      <c r="F432" s="52"/>
      <c r="G432" s="52"/>
      <c r="I432" s="52"/>
    </row>
    <row r="433" spans="1:9" x14ac:dyDescent="0.25">
      <c r="A433" s="52"/>
      <c r="E433" s="52"/>
      <c r="F433" s="52"/>
      <c r="G433" s="52"/>
      <c r="I433" s="52"/>
    </row>
    <row r="434" spans="1:9" x14ac:dyDescent="0.25">
      <c r="A434" s="52"/>
      <c r="E434" s="52"/>
      <c r="F434" s="52"/>
      <c r="G434" s="52"/>
      <c r="I434" s="52"/>
    </row>
    <row r="435" spans="1:9" x14ac:dyDescent="0.25">
      <c r="A435" s="52"/>
      <c r="E435" s="52"/>
      <c r="F435" s="52"/>
      <c r="G435" s="52"/>
      <c r="I435" s="52"/>
    </row>
    <row r="436" spans="1:9" x14ac:dyDescent="0.25">
      <c r="A436" s="52"/>
      <c r="E436" s="52"/>
      <c r="F436" s="52"/>
      <c r="G436" s="52"/>
      <c r="I436" s="52"/>
    </row>
    <row r="437" spans="1:9" x14ac:dyDescent="0.25">
      <c r="A437" s="52"/>
      <c r="E437" s="52"/>
      <c r="F437" s="52"/>
      <c r="G437" s="52"/>
      <c r="I437" s="52"/>
    </row>
    <row r="438" spans="1:9" x14ac:dyDescent="0.25">
      <c r="A438" s="52"/>
      <c r="E438" s="52"/>
      <c r="F438" s="52"/>
      <c r="G438" s="52"/>
      <c r="I438" s="52"/>
    </row>
    <row r="439" spans="1:9" x14ac:dyDescent="0.25">
      <c r="A439" s="52"/>
      <c r="E439" s="52"/>
      <c r="F439" s="52"/>
      <c r="G439" s="52"/>
      <c r="I439" s="52"/>
    </row>
    <row r="440" spans="1:9" x14ac:dyDescent="0.25">
      <c r="A440" s="52"/>
      <c r="E440" s="52"/>
      <c r="F440" s="52"/>
      <c r="G440" s="52"/>
      <c r="I440" s="52"/>
    </row>
    <row r="441" spans="1:9" x14ac:dyDescent="0.25">
      <c r="A441" s="52"/>
      <c r="E441" s="52"/>
      <c r="F441" s="52"/>
      <c r="G441" s="52"/>
      <c r="I441" s="52"/>
    </row>
    <row r="442" spans="1:9" x14ac:dyDescent="0.25">
      <c r="A442" s="52"/>
      <c r="E442" s="52"/>
      <c r="F442" s="52"/>
      <c r="G442" s="52"/>
      <c r="I442" s="52"/>
    </row>
    <row r="443" spans="1:9" x14ac:dyDescent="0.25">
      <c r="A443" s="52"/>
      <c r="E443" s="52"/>
      <c r="F443" s="52"/>
      <c r="G443" s="52"/>
      <c r="I443" s="52"/>
    </row>
    <row r="444" spans="1:9" x14ac:dyDescent="0.25">
      <c r="A444" s="52"/>
      <c r="E444" s="52"/>
      <c r="F444" s="52"/>
      <c r="G444" s="52"/>
      <c r="I444" s="52"/>
    </row>
    <row r="445" spans="1:9" x14ac:dyDescent="0.25">
      <c r="A445" s="52"/>
      <c r="E445" s="52"/>
      <c r="F445" s="52"/>
      <c r="G445" s="52"/>
      <c r="I445" s="52"/>
    </row>
    <row r="446" spans="1:9" x14ac:dyDescent="0.25">
      <c r="A446" s="52"/>
      <c r="E446" s="52"/>
      <c r="F446" s="52"/>
      <c r="G446" s="52"/>
      <c r="I446" s="52"/>
    </row>
    <row r="447" spans="1:9" x14ac:dyDescent="0.25">
      <c r="A447" s="52"/>
      <c r="E447" s="52"/>
      <c r="F447" s="52"/>
      <c r="G447" s="52"/>
      <c r="I447" s="52"/>
    </row>
    <row r="448" spans="1:9" x14ac:dyDescent="0.25">
      <c r="A448" s="52"/>
      <c r="E448" s="52"/>
      <c r="F448" s="52"/>
      <c r="G448" s="52"/>
      <c r="I448" s="52"/>
    </row>
    <row r="449" spans="1:9" x14ac:dyDescent="0.25">
      <c r="A449" s="52"/>
      <c r="E449" s="52"/>
      <c r="F449" s="52"/>
      <c r="G449" s="52"/>
      <c r="I449" s="52"/>
    </row>
    <row r="450" spans="1:9" x14ac:dyDescent="0.25">
      <c r="A450" s="52"/>
      <c r="E450" s="52"/>
      <c r="F450" s="52"/>
      <c r="G450" s="52"/>
      <c r="I450" s="52"/>
    </row>
    <row r="451" spans="1:9" x14ac:dyDescent="0.25">
      <c r="A451" s="52"/>
      <c r="E451" s="52"/>
      <c r="F451" s="52"/>
      <c r="G451" s="52"/>
      <c r="I451" s="52"/>
    </row>
    <row r="452" spans="1:9" x14ac:dyDescent="0.25">
      <c r="A452" s="52"/>
      <c r="E452" s="52"/>
      <c r="F452" s="52"/>
      <c r="G452" s="52"/>
      <c r="I452" s="52"/>
    </row>
    <row r="453" spans="1:9" x14ac:dyDescent="0.25">
      <c r="A453" s="52"/>
      <c r="E453" s="52"/>
      <c r="F453" s="52"/>
      <c r="G453" s="52"/>
      <c r="I453" s="52"/>
    </row>
    <row r="454" spans="1:9" x14ac:dyDescent="0.25">
      <c r="A454" s="52"/>
      <c r="E454" s="52"/>
      <c r="F454" s="52"/>
      <c r="G454" s="52"/>
      <c r="I454" s="52"/>
    </row>
    <row r="455" spans="1:9" x14ac:dyDescent="0.25">
      <c r="A455" s="52"/>
      <c r="E455" s="52"/>
      <c r="F455" s="52"/>
      <c r="G455" s="52"/>
      <c r="I455" s="52"/>
    </row>
    <row r="456" spans="1:9" x14ac:dyDescent="0.25">
      <c r="A456" s="52"/>
      <c r="E456" s="52"/>
      <c r="F456" s="52"/>
      <c r="G456" s="52"/>
      <c r="I456" s="52"/>
    </row>
    <row r="457" spans="1:9" x14ac:dyDescent="0.25">
      <c r="A457" s="52"/>
      <c r="E457" s="52"/>
      <c r="F457" s="52"/>
      <c r="G457" s="52"/>
      <c r="I457" s="52"/>
    </row>
    <row r="458" spans="1:9" x14ac:dyDescent="0.25">
      <c r="A458" s="52"/>
      <c r="E458" s="52"/>
      <c r="F458" s="52"/>
      <c r="G458" s="52"/>
      <c r="I458" s="52"/>
    </row>
    <row r="459" spans="1:9" x14ac:dyDescent="0.25">
      <c r="A459" s="52"/>
      <c r="E459" s="52"/>
      <c r="F459" s="52"/>
      <c r="G459" s="52"/>
      <c r="I459" s="52"/>
    </row>
    <row r="460" spans="1:9" x14ac:dyDescent="0.25">
      <c r="A460" s="52"/>
      <c r="E460" s="52"/>
      <c r="F460" s="52"/>
      <c r="G460" s="52"/>
      <c r="I460" s="52"/>
    </row>
    <row r="461" spans="1:9" x14ac:dyDescent="0.25">
      <c r="A461" s="52"/>
      <c r="E461" s="52"/>
      <c r="F461" s="52"/>
      <c r="G461" s="52"/>
      <c r="I461" s="52"/>
    </row>
    <row r="462" spans="1:9" x14ac:dyDescent="0.25">
      <c r="A462" s="52"/>
      <c r="E462" s="52"/>
      <c r="F462" s="52"/>
      <c r="G462" s="52"/>
      <c r="I462" s="52"/>
    </row>
    <row r="463" spans="1:9" x14ac:dyDescent="0.25">
      <c r="A463" s="52"/>
      <c r="E463" s="52"/>
      <c r="F463" s="52"/>
      <c r="G463" s="52"/>
      <c r="I463" s="52"/>
    </row>
    <row r="464" spans="1:9" x14ac:dyDescent="0.25">
      <c r="A464" s="52"/>
      <c r="E464" s="52"/>
      <c r="F464" s="52"/>
      <c r="G464" s="52"/>
      <c r="I464" s="52"/>
    </row>
    <row r="465" spans="1:9" x14ac:dyDescent="0.25">
      <c r="A465" s="52"/>
      <c r="E465" s="52"/>
      <c r="F465" s="52"/>
      <c r="G465" s="52"/>
      <c r="I465" s="52"/>
    </row>
    <row r="466" spans="1:9" x14ac:dyDescent="0.25">
      <c r="A466" s="52"/>
      <c r="E466" s="52"/>
      <c r="F466" s="52"/>
      <c r="G466" s="52"/>
      <c r="I466" s="52"/>
    </row>
    <row r="467" spans="1:9" x14ac:dyDescent="0.25">
      <c r="A467" s="52"/>
      <c r="E467" s="52"/>
      <c r="F467" s="52"/>
      <c r="G467" s="52"/>
      <c r="I467" s="52"/>
    </row>
    <row r="468" spans="1:9" x14ac:dyDescent="0.25">
      <c r="A468" s="52"/>
      <c r="E468" s="52"/>
      <c r="F468" s="52"/>
      <c r="G468" s="52"/>
      <c r="I468" s="52"/>
    </row>
    <row r="469" spans="1:9" x14ac:dyDescent="0.25">
      <c r="A469" s="52"/>
      <c r="E469" s="52"/>
      <c r="F469" s="52"/>
      <c r="G469" s="52"/>
      <c r="I469" s="52"/>
    </row>
    <row r="470" spans="1:9" x14ac:dyDescent="0.25">
      <c r="A470" s="52"/>
      <c r="E470" s="52"/>
      <c r="F470" s="52"/>
      <c r="G470" s="52"/>
      <c r="I470" s="52"/>
    </row>
    <row r="471" spans="1:9" x14ac:dyDescent="0.25">
      <c r="A471" s="52"/>
      <c r="E471" s="52"/>
      <c r="F471" s="52"/>
      <c r="G471" s="52"/>
      <c r="I471" s="52"/>
    </row>
    <row r="472" spans="1:9" x14ac:dyDescent="0.25">
      <c r="A472" s="52"/>
      <c r="E472" s="52"/>
      <c r="F472" s="52"/>
      <c r="G472" s="52"/>
      <c r="I472" s="52"/>
    </row>
    <row r="473" spans="1:9" x14ac:dyDescent="0.25">
      <c r="A473" s="52"/>
      <c r="E473" s="52"/>
      <c r="F473" s="52"/>
      <c r="G473" s="52"/>
      <c r="I473" s="52"/>
    </row>
    <row r="474" spans="1:9" x14ac:dyDescent="0.25">
      <c r="A474" s="52"/>
      <c r="E474" s="52"/>
      <c r="F474" s="52"/>
      <c r="G474" s="52"/>
      <c r="I474" s="52"/>
    </row>
    <row r="475" spans="1:9" x14ac:dyDescent="0.25">
      <c r="A475" s="52"/>
      <c r="E475" s="52"/>
      <c r="F475" s="52"/>
      <c r="G475" s="52"/>
      <c r="I475" s="52"/>
    </row>
    <row r="476" spans="1:9" x14ac:dyDescent="0.25">
      <c r="A476" s="52"/>
      <c r="E476" s="52"/>
      <c r="F476" s="52"/>
      <c r="G476" s="52"/>
      <c r="I476" s="52"/>
    </row>
    <row r="477" spans="1:9" x14ac:dyDescent="0.25">
      <c r="A477" s="52"/>
      <c r="E477" s="52"/>
      <c r="F477" s="52"/>
      <c r="G477" s="52"/>
      <c r="I477" s="52"/>
    </row>
    <row r="478" spans="1:9" x14ac:dyDescent="0.25">
      <c r="A478" s="52"/>
      <c r="E478" s="52"/>
      <c r="F478" s="52"/>
      <c r="G478" s="52"/>
      <c r="I478" s="52"/>
    </row>
    <row r="479" spans="1:9" x14ac:dyDescent="0.25">
      <c r="A479" s="52"/>
      <c r="E479" s="52"/>
      <c r="F479" s="52"/>
      <c r="G479" s="52"/>
      <c r="I479" s="52"/>
    </row>
    <row r="480" spans="1:9" x14ac:dyDescent="0.25">
      <c r="A480" s="52"/>
      <c r="E480" s="52"/>
      <c r="F480" s="52"/>
      <c r="G480" s="52"/>
      <c r="I480" s="52"/>
    </row>
    <row r="481" spans="1:9" x14ac:dyDescent="0.25">
      <c r="A481" s="52"/>
      <c r="E481" s="52"/>
      <c r="F481" s="52"/>
      <c r="G481" s="52"/>
      <c r="I481" s="52"/>
    </row>
    <row r="482" spans="1:9" x14ac:dyDescent="0.25">
      <c r="A482" s="52"/>
      <c r="E482" s="52"/>
      <c r="F482" s="52"/>
      <c r="G482" s="52"/>
      <c r="I482" s="52"/>
    </row>
    <row r="483" spans="1:9" x14ac:dyDescent="0.25">
      <c r="A483" s="52"/>
      <c r="E483" s="52"/>
      <c r="F483" s="52"/>
      <c r="G483" s="52"/>
      <c r="I483" s="52"/>
    </row>
    <row r="484" spans="1:9" x14ac:dyDescent="0.25">
      <c r="A484" s="52"/>
      <c r="E484" s="52"/>
      <c r="F484" s="52"/>
      <c r="G484" s="52"/>
      <c r="I484" s="52"/>
    </row>
    <row r="485" spans="1:9" x14ac:dyDescent="0.25">
      <c r="A485" s="52"/>
      <c r="E485" s="52"/>
      <c r="F485" s="52"/>
      <c r="G485" s="52"/>
      <c r="I485" s="52"/>
    </row>
    <row r="486" spans="1:9" x14ac:dyDescent="0.25">
      <c r="A486" s="52"/>
      <c r="E486" s="52"/>
      <c r="F486" s="52"/>
      <c r="G486" s="52"/>
      <c r="I486" s="52"/>
    </row>
    <row r="487" spans="1:9" x14ac:dyDescent="0.25">
      <c r="A487" s="52"/>
      <c r="E487" s="52"/>
      <c r="F487" s="52"/>
      <c r="G487" s="52"/>
      <c r="I487" s="52"/>
    </row>
    <row r="488" spans="1:9" x14ac:dyDescent="0.25">
      <c r="A488" s="52"/>
      <c r="E488" s="52"/>
      <c r="F488" s="52"/>
      <c r="G488" s="52"/>
      <c r="I488" s="52"/>
    </row>
    <row r="489" spans="1:9" x14ac:dyDescent="0.25">
      <c r="A489" s="52"/>
      <c r="E489" s="52"/>
      <c r="F489" s="52"/>
      <c r="G489" s="52"/>
      <c r="I489" s="52"/>
    </row>
    <row r="490" spans="1:9" x14ac:dyDescent="0.25">
      <c r="A490" s="52"/>
      <c r="E490" s="52"/>
      <c r="F490" s="52"/>
      <c r="G490" s="52"/>
      <c r="I490" s="52"/>
    </row>
    <row r="491" spans="1:9" x14ac:dyDescent="0.25">
      <c r="A491" s="52"/>
      <c r="E491" s="52"/>
      <c r="F491" s="52"/>
      <c r="G491" s="52"/>
      <c r="I491" s="52"/>
    </row>
    <row r="492" spans="1:9" x14ac:dyDescent="0.25">
      <c r="A492" s="52"/>
      <c r="E492" s="52"/>
      <c r="F492" s="52"/>
      <c r="G492" s="52"/>
      <c r="I492" s="52"/>
    </row>
    <row r="493" spans="1:9" x14ac:dyDescent="0.25">
      <c r="A493" s="52"/>
      <c r="E493" s="52"/>
      <c r="F493" s="52"/>
      <c r="G493" s="52"/>
      <c r="I493" s="52"/>
    </row>
    <row r="494" spans="1:9" x14ac:dyDescent="0.25">
      <c r="A494" s="52"/>
      <c r="E494" s="52"/>
      <c r="F494" s="52"/>
      <c r="G494" s="52"/>
      <c r="I494" s="52"/>
    </row>
    <row r="495" spans="1:9" x14ac:dyDescent="0.25">
      <c r="A495" s="52"/>
      <c r="E495" s="52"/>
      <c r="F495" s="52"/>
      <c r="G495" s="52"/>
      <c r="I495" s="52"/>
    </row>
    <row r="496" spans="1:9" x14ac:dyDescent="0.25">
      <c r="A496" s="52"/>
      <c r="E496" s="52"/>
      <c r="F496" s="52"/>
      <c r="G496" s="52"/>
      <c r="I496" s="52"/>
    </row>
    <row r="497" spans="1:9" x14ac:dyDescent="0.25">
      <c r="A497" s="52"/>
      <c r="E497" s="52"/>
      <c r="F497" s="52"/>
      <c r="G497" s="52"/>
      <c r="I497" s="52"/>
    </row>
    <row r="498" spans="1:9" x14ac:dyDescent="0.25">
      <c r="A498" s="52"/>
      <c r="E498" s="52"/>
      <c r="F498" s="52"/>
      <c r="G498" s="52"/>
      <c r="I498" s="52"/>
    </row>
    <row r="499" spans="1:9" x14ac:dyDescent="0.25">
      <c r="A499" s="52"/>
      <c r="E499" s="52"/>
      <c r="F499" s="52"/>
      <c r="G499" s="52"/>
      <c r="I499" s="52"/>
    </row>
    <row r="500" spans="1:9" x14ac:dyDescent="0.25">
      <c r="A500" s="52"/>
      <c r="E500" s="52"/>
      <c r="F500" s="52"/>
      <c r="G500" s="52"/>
      <c r="I500" s="52"/>
    </row>
    <row r="501" spans="1:9" x14ac:dyDescent="0.25">
      <c r="A501" s="52"/>
      <c r="E501" s="52"/>
      <c r="F501" s="52"/>
      <c r="G501" s="52"/>
      <c r="I501" s="52"/>
    </row>
    <row r="502" spans="1:9" x14ac:dyDescent="0.25">
      <c r="A502" s="52"/>
      <c r="E502" s="52"/>
      <c r="F502" s="52"/>
      <c r="G502" s="52"/>
      <c r="I502" s="52"/>
    </row>
    <row r="503" spans="1:9" x14ac:dyDescent="0.25">
      <c r="A503" s="52"/>
      <c r="E503" s="52"/>
      <c r="F503" s="52"/>
      <c r="G503" s="52"/>
      <c r="I503" s="52"/>
    </row>
    <row r="504" spans="1:9" x14ac:dyDescent="0.25">
      <c r="A504" s="52"/>
      <c r="E504" s="52"/>
      <c r="F504" s="52"/>
      <c r="G504" s="52"/>
      <c r="I504" s="52"/>
    </row>
    <row r="505" spans="1:9" x14ac:dyDescent="0.25">
      <c r="A505" s="52"/>
      <c r="E505" s="52"/>
      <c r="F505" s="52"/>
      <c r="G505" s="52"/>
      <c r="I505" s="52"/>
    </row>
    <row r="506" spans="1:9" x14ac:dyDescent="0.25">
      <c r="A506" s="52"/>
      <c r="E506" s="52"/>
      <c r="F506" s="52"/>
      <c r="G506" s="52"/>
      <c r="I506" s="52"/>
    </row>
    <row r="507" spans="1:9" x14ac:dyDescent="0.25">
      <c r="A507" s="52"/>
      <c r="E507" s="52"/>
      <c r="F507" s="52"/>
      <c r="G507" s="52"/>
      <c r="I507" s="52"/>
    </row>
    <row r="508" spans="1:9" x14ac:dyDescent="0.25">
      <c r="A508" s="52"/>
      <c r="E508" s="52"/>
      <c r="F508" s="52"/>
      <c r="G508" s="52"/>
      <c r="I508" s="52"/>
    </row>
    <row r="509" spans="1:9" x14ac:dyDescent="0.25">
      <c r="A509" s="52"/>
      <c r="E509" s="52"/>
      <c r="F509" s="52"/>
      <c r="G509" s="52"/>
      <c r="I509" s="52"/>
    </row>
    <row r="510" spans="1:9" x14ac:dyDescent="0.25">
      <c r="A510" s="52"/>
      <c r="E510" s="52"/>
      <c r="F510" s="52"/>
      <c r="G510" s="52"/>
      <c r="I510" s="52"/>
    </row>
    <row r="511" spans="1:9" x14ac:dyDescent="0.25">
      <c r="A511" s="52"/>
      <c r="E511" s="52"/>
      <c r="F511" s="52"/>
      <c r="G511" s="52"/>
      <c r="I511" s="52"/>
    </row>
    <row r="512" spans="1:9" x14ac:dyDescent="0.25">
      <c r="A512" s="52"/>
      <c r="E512" s="52"/>
      <c r="F512" s="52"/>
      <c r="G512" s="52"/>
      <c r="I512" s="52"/>
    </row>
    <row r="513" spans="1:9" x14ac:dyDescent="0.25">
      <c r="A513" s="52"/>
      <c r="E513" s="52"/>
      <c r="F513" s="52"/>
      <c r="G513" s="52"/>
      <c r="I513" s="52"/>
    </row>
    <row r="514" spans="1:9" x14ac:dyDescent="0.25">
      <c r="A514" s="52"/>
      <c r="E514" s="52"/>
      <c r="F514" s="52"/>
      <c r="G514" s="52"/>
      <c r="I514" s="52"/>
    </row>
    <row r="515" spans="1:9" x14ac:dyDescent="0.25">
      <c r="A515" s="52"/>
      <c r="E515" s="52"/>
      <c r="F515" s="52"/>
      <c r="G515" s="52"/>
      <c r="I515" s="52"/>
    </row>
    <row r="516" spans="1:9" x14ac:dyDescent="0.25">
      <c r="A516" s="52"/>
      <c r="E516" s="52"/>
      <c r="F516" s="52"/>
      <c r="G516" s="52"/>
      <c r="I516" s="52"/>
    </row>
    <row r="517" spans="1:9" x14ac:dyDescent="0.25">
      <c r="A517" s="52"/>
      <c r="E517" s="52"/>
      <c r="F517" s="52"/>
      <c r="G517" s="52"/>
      <c r="I517" s="52"/>
    </row>
    <row r="518" spans="1:9" x14ac:dyDescent="0.25">
      <c r="A518" s="52"/>
      <c r="E518" s="52"/>
      <c r="F518" s="52"/>
      <c r="G518" s="52"/>
      <c r="I518" s="52"/>
    </row>
    <row r="519" spans="1:9" x14ac:dyDescent="0.25">
      <c r="A519" s="52"/>
      <c r="E519" s="52"/>
      <c r="F519" s="52"/>
      <c r="G519" s="52"/>
      <c r="I519" s="52"/>
    </row>
    <row r="520" spans="1:9" x14ac:dyDescent="0.25">
      <c r="A520" s="52"/>
      <c r="E520" s="52"/>
      <c r="F520" s="52"/>
      <c r="G520" s="52"/>
      <c r="I520" s="52"/>
    </row>
    <row r="521" spans="1:9" x14ac:dyDescent="0.25">
      <c r="A521" s="52"/>
      <c r="E521" s="52"/>
      <c r="F521" s="52"/>
      <c r="G521" s="52"/>
      <c r="I521" s="52"/>
    </row>
    <row r="522" spans="1:9" x14ac:dyDescent="0.25">
      <c r="A522" s="52"/>
      <c r="E522" s="52"/>
      <c r="F522" s="52"/>
      <c r="G522" s="52"/>
      <c r="I522" s="52"/>
    </row>
    <row r="523" spans="1:9" x14ac:dyDescent="0.25">
      <c r="A523" s="52"/>
      <c r="E523" s="52"/>
      <c r="F523" s="52"/>
      <c r="G523" s="52"/>
      <c r="I523" s="52"/>
    </row>
    <row r="524" spans="1:9" x14ac:dyDescent="0.25">
      <c r="A524" s="52"/>
      <c r="E524" s="52"/>
      <c r="F524" s="52"/>
      <c r="G524" s="52"/>
      <c r="I524" s="52"/>
    </row>
    <row r="525" spans="1:9" x14ac:dyDescent="0.25">
      <c r="A525" s="52"/>
      <c r="E525" s="52"/>
      <c r="F525" s="52"/>
      <c r="G525" s="52"/>
      <c r="I525" s="52"/>
    </row>
    <row r="526" spans="1:9" x14ac:dyDescent="0.25">
      <c r="A526" s="52"/>
      <c r="E526" s="52"/>
      <c r="F526" s="52"/>
      <c r="G526" s="52"/>
      <c r="I526" s="52"/>
    </row>
    <row r="527" spans="1:9" x14ac:dyDescent="0.25">
      <c r="A527" s="52"/>
      <c r="E527" s="52"/>
      <c r="F527" s="52"/>
      <c r="G527" s="52"/>
      <c r="I527" s="52"/>
    </row>
    <row r="528" spans="1:9" x14ac:dyDescent="0.25">
      <c r="A528" s="52"/>
      <c r="E528" s="52"/>
      <c r="F528" s="52"/>
      <c r="G528" s="52"/>
      <c r="I528" s="52"/>
    </row>
    <row r="529" spans="1:9" x14ac:dyDescent="0.25">
      <c r="A529" s="52"/>
      <c r="E529" s="52"/>
      <c r="F529" s="52"/>
      <c r="G529" s="52"/>
      <c r="I529" s="52"/>
    </row>
    <row r="530" spans="1:9" x14ac:dyDescent="0.25">
      <c r="A530" s="52"/>
      <c r="E530" s="52"/>
      <c r="F530" s="52"/>
      <c r="G530" s="52"/>
      <c r="I530" s="52"/>
    </row>
    <row r="531" spans="1:9" x14ac:dyDescent="0.25">
      <c r="A531" s="52"/>
      <c r="E531" s="52"/>
      <c r="F531" s="52"/>
      <c r="G531" s="52"/>
      <c r="I531" s="52"/>
    </row>
    <row r="532" spans="1:9" x14ac:dyDescent="0.25">
      <c r="A532" s="52"/>
      <c r="E532" s="52"/>
      <c r="F532" s="52"/>
      <c r="G532" s="52"/>
      <c r="I532" s="52"/>
    </row>
  </sheetData>
  <mergeCells count="2">
    <mergeCell ref="A1:J1"/>
    <mergeCell ref="H17:J17"/>
  </mergeCells>
  <pageMargins left="0.70866141732283472" right="0.31496062992125984" top="0.35433070866141736"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Оценка 2022</vt:lpstr>
      <vt:lpstr>851</vt:lpstr>
      <vt:lpstr>852</vt:lpstr>
      <vt:lpstr>853</vt:lpstr>
      <vt:lpstr>854</vt:lpstr>
      <vt:lpstr>857</vt:lpstr>
      <vt:lpstr>'852'!Заголовки_для_печати</vt:lpstr>
      <vt:lpstr>'Оценка 2022'!Заголовки_для_печати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2022-11-13T09:43:09Z</dcterms:modified>
</cp:coreProperties>
</file>