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firstSheet="2" activeTab="2"/>
  </bookViews>
  <sheets>
    <sheet name="3.ВС" sheetId="1" state="hidden" r:id="rId1"/>
    <sheet name="4.ФС" sheetId="3" state="hidden" r:id="rId2"/>
    <sheet name="5.ПС" sheetId="2" r:id="rId3"/>
  </sheets>
  <definedNames>
    <definedName name="_xlnm.Print_Titles" localSheetId="0">'3.ВС'!$A:$L,'3.ВС'!$5:$5</definedName>
    <definedName name="_xlnm.Print_Titles" localSheetId="1">'4.ФС'!$5:$5</definedName>
    <definedName name="_xlnm.Print_Titles" localSheetId="2">'5.ПС'!$5:$5</definedName>
  </definedNames>
  <calcPr calcId="145621"/>
</workbook>
</file>

<file path=xl/calcChain.xml><?xml version="1.0" encoding="utf-8"?>
<calcChain xmlns="http://schemas.openxmlformats.org/spreadsheetml/2006/main">
  <c r="K125" i="2" l="1"/>
  <c r="K124" i="2" s="1"/>
  <c r="K123" i="2" s="1"/>
  <c r="L125" i="2"/>
  <c r="L124" i="2" s="1"/>
  <c r="L123" i="2" s="1"/>
  <c r="J125" i="2"/>
  <c r="J124" i="2" s="1"/>
  <c r="J123" i="2" s="1"/>
  <c r="K328" i="2"/>
  <c r="K327" i="2" s="1"/>
  <c r="K326" i="2" s="1"/>
  <c r="L328" i="2"/>
  <c r="J328" i="2"/>
  <c r="K345" i="2"/>
  <c r="K344" i="2" s="1"/>
  <c r="K343" i="2" s="1"/>
  <c r="L345" i="2"/>
  <c r="L344" i="2" s="1"/>
  <c r="L343" i="2" s="1"/>
  <c r="J345" i="2"/>
  <c r="K11" i="2"/>
  <c r="K10" i="2" s="1"/>
  <c r="L11" i="2"/>
  <c r="L10" i="2" s="1"/>
  <c r="K13" i="2"/>
  <c r="K12" i="2" s="1"/>
  <c r="L13" i="2"/>
  <c r="L12" i="2" s="1"/>
  <c r="K16" i="2"/>
  <c r="K15" i="2" s="1"/>
  <c r="L16" i="2"/>
  <c r="L15" i="2" s="1"/>
  <c r="K18" i="2"/>
  <c r="K17" i="2" s="1"/>
  <c r="L18" i="2"/>
  <c r="L17" i="2" s="1"/>
  <c r="K21" i="2"/>
  <c r="K20" i="2" s="1"/>
  <c r="L21" i="2"/>
  <c r="L20" i="2" s="1"/>
  <c r="K23" i="2"/>
  <c r="K22" i="2" s="1"/>
  <c r="L23" i="2"/>
  <c r="L22" i="2" s="1"/>
  <c r="K26" i="2"/>
  <c r="K25" i="2" s="1"/>
  <c r="L26" i="2"/>
  <c r="L25" i="2" s="1"/>
  <c r="K28" i="2"/>
  <c r="K27" i="2" s="1"/>
  <c r="L28" i="2"/>
  <c r="L27" i="2" s="1"/>
  <c r="K31" i="2"/>
  <c r="K30" i="2" s="1"/>
  <c r="K29" i="2" s="1"/>
  <c r="L31" i="2"/>
  <c r="L30" i="2" s="1"/>
  <c r="L29" i="2" s="1"/>
  <c r="K34" i="2"/>
  <c r="K33" i="2" s="1"/>
  <c r="L34" i="2"/>
  <c r="L33" i="2" s="1"/>
  <c r="K36" i="2"/>
  <c r="K35" i="2" s="1"/>
  <c r="L36" i="2"/>
  <c r="L35" i="2" s="1"/>
  <c r="K38" i="2"/>
  <c r="K37" i="2" s="1"/>
  <c r="L38" i="2"/>
  <c r="L37" i="2" s="1"/>
  <c r="K41" i="2"/>
  <c r="K40" i="2" s="1"/>
  <c r="K39" i="2" s="1"/>
  <c r="L41" i="2"/>
  <c r="L40" i="2" s="1"/>
  <c r="L39" i="2" s="1"/>
  <c r="K44" i="2"/>
  <c r="K43" i="2" s="1"/>
  <c r="K42" i="2" s="1"/>
  <c r="L44" i="2"/>
  <c r="L43" i="2" s="1"/>
  <c r="L42" i="2" s="1"/>
  <c r="K47" i="2"/>
  <c r="K46" i="2" s="1"/>
  <c r="K45" i="2" s="1"/>
  <c r="L47" i="2"/>
  <c r="L46" i="2" s="1"/>
  <c r="L45" i="2" s="1"/>
  <c r="K50" i="2"/>
  <c r="K49" i="2" s="1"/>
  <c r="K48" i="2" s="1"/>
  <c r="L50" i="2"/>
  <c r="L49" i="2" s="1"/>
  <c r="L48" i="2" s="1"/>
  <c r="K53" i="2"/>
  <c r="K52" i="2" s="1"/>
  <c r="K51" i="2" s="1"/>
  <c r="L53" i="2"/>
  <c r="L52" i="2" s="1"/>
  <c r="L51" i="2" s="1"/>
  <c r="K58" i="2"/>
  <c r="K57" i="2" s="1"/>
  <c r="K56" i="2" s="1"/>
  <c r="L58" i="2"/>
  <c r="L57" i="2" s="1"/>
  <c r="L56" i="2" s="1"/>
  <c r="K61" i="2"/>
  <c r="K60" i="2" s="1"/>
  <c r="K59" i="2" s="1"/>
  <c r="L61" i="2"/>
  <c r="L60" i="2" s="1"/>
  <c r="L59" i="2" s="1"/>
  <c r="K64" i="2"/>
  <c r="K63" i="2" s="1"/>
  <c r="K62" i="2" s="1"/>
  <c r="L64" i="2"/>
  <c r="L63" i="2" s="1"/>
  <c r="L62" i="2" s="1"/>
  <c r="K69" i="2"/>
  <c r="K68" i="2" s="1"/>
  <c r="K67" i="2" s="1"/>
  <c r="K66" i="2" s="1"/>
  <c r="L69" i="2"/>
  <c r="L68" i="2" s="1"/>
  <c r="L67" i="2" s="1"/>
  <c r="L66" i="2" s="1"/>
  <c r="K74" i="2"/>
  <c r="K73" i="2" s="1"/>
  <c r="L74" i="2"/>
  <c r="L73" i="2" s="1"/>
  <c r="K76" i="2"/>
  <c r="K75" i="2" s="1"/>
  <c r="L76" i="2"/>
  <c r="L75" i="2" s="1"/>
  <c r="K78" i="2"/>
  <c r="K77" i="2" s="1"/>
  <c r="L78" i="2"/>
  <c r="L77" i="2" s="1"/>
  <c r="K81" i="2"/>
  <c r="K80" i="2" s="1"/>
  <c r="K79" i="2" s="1"/>
  <c r="L81" i="2"/>
  <c r="L80" i="2" s="1"/>
  <c r="L79" i="2" s="1"/>
  <c r="K86" i="2"/>
  <c r="K85" i="2" s="1"/>
  <c r="L86" i="2"/>
  <c r="L85" i="2" s="1"/>
  <c r="K88" i="2"/>
  <c r="K87" i="2" s="1"/>
  <c r="L88" i="2"/>
  <c r="L87" i="2" s="1"/>
  <c r="K90" i="2"/>
  <c r="K89" i="2" s="1"/>
  <c r="L90" i="2"/>
  <c r="L89" i="2" s="1"/>
  <c r="K93" i="2"/>
  <c r="K92" i="2" s="1"/>
  <c r="K91" i="2" s="1"/>
  <c r="L93" i="2"/>
  <c r="L92" i="2" s="1"/>
  <c r="L91" i="2" s="1"/>
  <c r="K98" i="2"/>
  <c r="K97" i="2" s="1"/>
  <c r="K96" i="2" s="1"/>
  <c r="K95" i="2" s="1"/>
  <c r="L98" i="2"/>
  <c r="L97" i="2" s="1"/>
  <c r="L96" i="2" s="1"/>
  <c r="L95" i="2" s="1"/>
  <c r="K103" i="2"/>
  <c r="K102" i="2" s="1"/>
  <c r="K101" i="2" s="1"/>
  <c r="L103" i="2"/>
  <c r="L102" i="2" s="1"/>
  <c r="L101" i="2" s="1"/>
  <c r="K106" i="2"/>
  <c r="K105" i="2" s="1"/>
  <c r="K104" i="2" s="1"/>
  <c r="L106" i="2"/>
  <c r="L105" i="2" s="1"/>
  <c r="L104" i="2" s="1"/>
  <c r="K111" i="2"/>
  <c r="K110" i="2" s="1"/>
  <c r="K109" i="2" s="1"/>
  <c r="K108" i="2" s="1"/>
  <c r="K107" i="2" s="1"/>
  <c r="L111" i="2"/>
  <c r="L110" i="2" s="1"/>
  <c r="L109" i="2" s="1"/>
  <c r="L108" i="2" s="1"/>
  <c r="L107" i="2" s="1"/>
  <c r="K116" i="2"/>
  <c r="K115" i="2" s="1"/>
  <c r="K114" i="2" s="1"/>
  <c r="L116" i="2"/>
  <c r="L115" i="2" s="1"/>
  <c r="L114" i="2" s="1"/>
  <c r="K119" i="2"/>
  <c r="K118" i="2" s="1"/>
  <c r="K117" i="2" s="1"/>
  <c r="L119" i="2"/>
  <c r="L118" i="2" s="1"/>
  <c r="L117" i="2" s="1"/>
  <c r="K122" i="2"/>
  <c r="K121" i="2" s="1"/>
  <c r="K120" i="2" s="1"/>
  <c r="L122" i="2"/>
  <c r="L121" i="2" s="1"/>
  <c r="L120" i="2" s="1"/>
  <c r="K128" i="2"/>
  <c r="K127" i="2" s="1"/>
  <c r="K126" i="2" s="1"/>
  <c r="L128" i="2"/>
  <c r="L127" i="2" s="1"/>
  <c r="L126" i="2" s="1"/>
  <c r="K133" i="2"/>
  <c r="K132" i="2" s="1"/>
  <c r="K131" i="2" s="1"/>
  <c r="K130" i="2" s="1"/>
  <c r="K129" i="2" s="1"/>
  <c r="L133" i="2"/>
  <c r="L132" i="2" s="1"/>
  <c r="L131" i="2" s="1"/>
  <c r="L130" i="2" s="1"/>
  <c r="L129" i="2" s="1"/>
  <c r="K138" i="2"/>
  <c r="K137" i="2" s="1"/>
  <c r="K136" i="2" s="1"/>
  <c r="L138" i="2"/>
  <c r="L137" i="2" s="1"/>
  <c r="L136" i="2" s="1"/>
  <c r="K141" i="2"/>
  <c r="K140" i="2" s="1"/>
  <c r="K139" i="2" s="1"/>
  <c r="L141" i="2"/>
  <c r="L140" i="2" s="1"/>
  <c r="L139" i="2" s="1"/>
  <c r="K144" i="2"/>
  <c r="K143" i="2" s="1"/>
  <c r="K142" i="2" s="1"/>
  <c r="L144" i="2"/>
  <c r="L143" i="2" s="1"/>
  <c r="L142" i="2" s="1"/>
  <c r="K149" i="2"/>
  <c r="K148" i="2" s="1"/>
  <c r="K147" i="2" s="1"/>
  <c r="K146" i="2" s="1"/>
  <c r="K145" i="2" s="1"/>
  <c r="L149" i="2"/>
  <c r="L148" i="2" s="1"/>
  <c r="L147" i="2" s="1"/>
  <c r="L146" i="2" s="1"/>
  <c r="L145" i="2" s="1"/>
  <c r="K154" i="2"/>
  <c r="K153" i="2" s="1"/>
  <c r="K152" i="2" s="1"/>
  <c r="K151" i="2" s="1"/>
  <c r="K150" i="2" s="1"/>
  <c r="L154" i="2"/>
  <c r="L153" i="2" s="1"/>
  <c r="L152" i="2" s="1"/>
  <c r="L151" i="2" s="1"/>
  <c r="L150" i="2" s="1"/>
  <c r="K160" i="2"/>
  <c r="K159" i="2" s="1"/>
  <c r="K158" i="2" s="1"/>
  <c r="K157" i="2" s="1"/>
  <c r="K156" i="2" s="1"/>
  <c r="L160" i="2"/>
  <c r="L159" i="2" s="1"/>
  <c r="L158" i="2" s="1"/>
  <c r="L157" i="2" s="1"/>
  <c r="L156" i="2" s="1"/>
  <c r="K165" i="2"/>
  <c r="K164" i="2" s="1"/>
  <c r="K163" i="2" s="1"/>
  <c r="L165" i="2"/>
  <c r="L164" i="2" s="1"/>
  <c r="L163" i="2" s="1"/>
  <c r="K168" i="2"/>
  <c r="K167" i="2" s="1"/>
  <c r="K166" i="2" s="1"/>
  <c r="L168" i="2"/>
  <c r="L167" i="2" s="1"/>
  <c r="L166" i="2" s="1"/>
  <c r="K171" i="2"/>
  <c r="K170" i="2" s="1"/>
  <c r="L171" i="2"/>
  <c r="L170" i="2" s="1"/>
  <c r="K173" i="2"/>
  <c r="K172" i="2" s="1"/>
  <c r="L173" i="2"/>
  <c r="L172" i="2" s="1"/>
  <c r="K176" i="2"/>
  <c r="K175" i="2" s="1"/>
  <c r="L176" i="2"/>
  <c r="L175" i="2" s="1"/>
  <c r="K178" i="2"/>
  <c r="K177" i="2" s="1"/>
  <c r="L178" i="2"/>
  <c r="L177" i="2" s="1"/>
  <c r="K181" i="2"/>
  <c r="K180" i="2" s="1"/>
  <c r="K179" i="2" s="1"/>
  <c r="L181" i="2"/>
  <c r="L180" i="2" s="1"/>
  <c r="L179" i="2" s="1"/>
  <c r="K184" i="2"/>
  <c r="K183" i="2" s="1"/>
  <c r="K182" i="2" s="1"/>
  <c r="L184" i="2"/>
  <c r="L183" i="2" s="1"/>
  <c r="L182" i="2" s="1"/>
  <c r="K189" i="2"/>
  <c r="K188" i="2" s="1"/>
  <c r="K187" i="2" s="1"/>
  <c r="K186" i="2" s="1"/>
  <c r="K185" i="2" s="1"/>
  <c r="L189" i="2"/>
  <c r="L188" i="2" s="1"/>
  <c r="L187" i="2" s="1"/>
  <c r="L186" i="2" s="1"/>
  <c r="L185" i="2" s="1"/>
  <c r="K194" i="2"/>
  <c r="K193" i="2" s="1"/>
  <c r="K192" i="2" s="1"/>
  <c r="K191" i="2" s="1"/>
  <c r="K190" i="2" s="1"/>
  <c r="L194" i="2"/>
  <c r="L193" i="2" s="1"/>
  <c r="L192" i="2" s="1"/>
  <c r="L191" i="2" s="1"/>
  <c r="L190" i="2" s="1"/>
  <c r="K199" i="2"/>
  <c r="K198" i="2" s="1"/>
  <c r="K197" i="2" s="1"/>
  <c r="K196" i="2" s="1"/>
  <c r="K195" i="2" s="1"/>
  <c r="L199" i="2"/>
  <c r="L198" i="2" s="1"/>
  <c r="L197" i="2" s="1"/>
  <c r="L196" i="2" s="1"/>
  <c r="L195" i="2" s="1"/>
  <c r="K205" i="2"/>
  <c r="K204" i="2" s="1"/>
  <c r="K203" i="2" s="1"/>
  <c r="K202" i="2" s="1"/>
  <c r="L205" i="2"/>
  <c r="L204" i="2" s="1"/>
  <c r="L203" i="2" s="1"/>
  <c r="L202" i="2" s="1"/>
  <c r="K211" i="2"/>
  <c r="K210" i="2" s="1"/>
  <c r="L211" i="2"/>
  <c r="L210" i="2" s="1"/>
  <c r="K213" i="2"/>
  <c r="K212" i="2" s="1"/>
  <c r="L213" i="2"/>
  <c r="L212" i="2" s="1"/>
  <c r="K216" i="2"/>
  <c r="K215" i="2" s="1"/>
  <c r="L216" i="2"/>
  <c r="L215" i="2" s="1"/>
  <c r="K218" i="2"/>
  <c r="K217" i="2" s="1"/>
  <c r="L218" i="2"/>
  <c r="L217" i="2" s="1"/>
  <c r="K221" i="2"/>
  <c r="K220" i="2" s="1"/>
  <c r="K219" i="2" s="1"/>
  <c r="L221" i="2"/>
  <c r="L220" i="2" s="1"/>
  <c r="L219" i="2" s="1"/>
  <c r="K224" i="2"/>
  <c r="K223" i="2" s="1"/>
  <c r="L224" i="2"/>
  <c r="L223" i="2" s="1"/>
  <c r="K226" i="2"/>
  <c r="K225" i="2" s="1"/>
  <c r="L226" i="2"/>
  <c r="L225" i="2" s="1"/>
  <c r="K232" i="2"/>
  <c r="K231" i="2" s="1"/>
  <c r="K230" i="2" s="1"/>
  <c r="K229" i="2" s="1"/>
  <c r="K228" i="2" s="1"/>
  <c r="L232" i="2"/>
  <c r="L231" i="2" s="1"/>
  <c r="L230" i="2" s="1"/>
  <c r="L229" i="2" s="1"/>
  <c r="L228" i="2" s="1"/>
  <c r="K237" i="2"/>
  <c r="K236" i="2" s="1"/>
  <c r="K235" i="2" s="1"/>
  <c r="K234" i="2" s="1"/>
  <c r="L237" i="2"/>
  <c r="L236" i="2" s="1"/>
  <c r="L235" i="2" s="1"/>
  <c r="L234" i="2" s="1"/>
  <c r="K243" i="2"/>
  <c r="K242" i="2" s="1"/>
  <c r="K241" i="2" s="1"/>
  <c r="K240" i="2" s="1"/>
  <c r="L243" i="2"/>
  <c r="L242" i="2" s="1"/>
  <c r="L241" i="2" s="1"/>
  <c r="L240" i="2" s="1"/>
  <c r="K249" i="2"/>
  <c r="K248" i="2" s="1"/>
  <c r="K247" i="2" s="1"/>
  <c r="K246" i="2" s="1"/>
  <c r="K245" i="2" s="1"/>
  <c r="K244" i="2" s="1"/>
  <c r="L249" i="2"/>
  <c r="L248" i="2" s="1"/>
  <c r="L247" i="2" s="1"/>
  <c r="L246" i="2" s="1"/>
  <c r="L245" i="2" s="1"/>
  <c r="L244" i="2" s="1"/>
  <c r="K255" i="2"/>
  <c r="K254" i="2" s="1"/>
  <c r="L255" i="2"/>
  <c r="L254" i="2" s="1"/>
  <c r="K257" i="2"/>
  <c r="K256" i="2" s="1"/>
  <c r="L257" i="2"/>
  <c r="L256" i="2" s="1"/>
  <c r="K260" i="2"/>
  <c r="K259" i="2" s="1"/>
  <c r="K258" i="2" s="1"/>
  <c r="L260" i="2"/>
  <c r="L259" i="2" s="1"/>
  <c r="L258" i="2" s="1"/>
  <c r="K263" i="2"/>
  <c r="K262" i="2" s="1"/>
  <c r="L263" i="2"/>
  <c r="L262" i="2" s="1"/>
  <c r="K265" i="2"/>
  <c r="K264" i="2" s="1"/>
  <c r="L265" i="2"/>
  <c r="L264" i="2" s="1"/>
  <c r="K267" i="2"/>
  <c r="K266" i="2" s="1"/>
  <c r="L267" i="2"/>
  <c r="L266" i="2" s="1"/>
  <c r="K272" i="2"/>
  <c r="K271" i="2" s="1"/>
  <c r="K270" i="2" s="1"/>
  <c r="L272" i="2"/>
  <c r="L271" i="2" s="1"/>
  <c r="L270" i="2" s="1"/>
  <c r="K275" i="2"/>
  <c r="K274" i="2" s="1"/>
  <c r="K273" i="2" s="1"/>
  <c r="L275" i="2"/>
  <c r="L274" i="2" s="1"/>
  <c r="L273" i="2" s="1"/>
  <c r="K278" i="2"/>
  <c r="K277" i="2" s="1"/>
  <c r="K276" i="2" s="1"/>
  <c r="L278" i="2"/>
  <c r="L277" i="2" s="1"/>
  <c r="L276" i="2" s="1"/>
  <c r="K281" i="2"/>
  <c r="K280" i="2" s="1"/>
  <c r="K279" i="2" s="1"/>
  <c r="L281" i="2"/>
  <c r="L280" i="2" s="1"/>
  <c r="L279" i="2" s="1"/>
  <c r="K284" i="2"/>
  <c r="K283" i="2" s="1"/>
  <c r="K282" i="2" s="1"/>
  <c r="L284" i="2"/>
  <c r="L283" i="2" s="1"/>
  <c r="L282" i="2" s="1"/>
  <c r="K287" i="2"/>
  <c r="K286" i="2" s="1"/>
  <c r="K285" i="2" s="1"/>
  <c r="L287" i="2"/>
  <c r="L286" i="2" s="1"/>
  <c r="L285" i="2" s="1"/>
  <c r="K290" i="2"/>
  <c r="K289" i="2" s="1"/>
  <c r="K288" i="2" s="1"/>
  <c r="L290" i="2"/>
  <c r="L289" i="2" s="1"/>
  <c r="L288" i="2" s="1"/>
  <c r="K293" i="2"/>
  <c r="K292" i="2" s="1"/>
  <c r="K291" i="2" s="1"/>
  <c r="L293" i="2"/>
  <c r="L292" i="2" s="1"/>
  <c r="L291" i="2" s="1"/>
  <c r="K296" i="2"/>
  <c r="K295" i="2" s="1"/>
  <c r="K294" i="2" s="1"/>
  <c r="L296" i="2"/>
  <c r="L295" i="2" s="1"/>
  <c r="L294" i="2" s="1"/>
  <c r="K299" i="2"/>
  <c r="K298" i="2" s="1"/>
  <c r="K297" i="2" s="1"/>
  <c r="L299" i="2"/>
  <c r="L298" i="2" s="1"/>
  <c r="L297" i="2" s="1"/>
  <c r="K302" i="2"/>
  <c r="K301" i="2" s="1"/>
  <c r="K300" i="2" s="1"/>
  <c r="L302" i="2"/>
  <c r="L301" i="2" s="1"/>
  <c r="L300" i="2" s="1"/>
  <c r="K305" i="2"/>
  <c r="K304" i="2" s="1"/>
  <c r="K303" i="2" s="1"/>
  <c r="L305" i="2"/>
  <c r="L304" i="2" s="1"/>
  <c r="L303" i="2" s="1"/>
  <c r="K310" i="2"/>
  <c r="K309" i="2" s="1"/>
  <c r="L310" i="2"/>
  <c r="L309" i="2" s="1"/>
  <c r="K312" i="2"/>
  <c r="K311" i="2" s="1"/>
  <c r="L312" i="2"/>
  <c r="L311" i="2" s="1"/>
  <c r="K317" i="2"/>
  <c r="K316" i="2" s="1"/>
  <c r="K315" i="2" s="1"/>
  <c r="K314" i="2" s="1"/>
  <c r="K313" i="2" s="1"/>
  <c r="L317" i="2"/>
  <c r="L316" i="2" s="1"/>
  <c r="L315" i="2" s="1"/>
  <c r="L314" i="2" s="1"/>
  <c r="L313" i="2" s="1"/>
  <c r="K322" i="2"/>
  <c r="K321" i="2" s="1"/>
  <c r="K320" i="2" s="1"/>
  <c r="L322" i="2"/>
  <c r="L321" i="2" s="1"/>
  <c r="L320" i="2" s="1"/>
  <c r="K325" i="2"/>
  <c r="K324" i="2" s="1"/>
  <c r="K323" i="2" s="1"/>
  <c r="L325" i="2"/>
  <c r="L324" i="2" s="1"/>
  <c r="L323" i="2" s="1"/>
  <c r="L327" i="2"/>
  <c r="L326" i="2" s="1"/>
  <c r="K333" i="2"/>
  <c r="K332" i="2" s="1"/>
  <c r="K331" i="2" s="1"/>
  <c r="K330" i="2" s="1"/>
  <c r="K329" i="2" s="1"/>
  <c r="L333" i="2"/>
  <c r="L332" i="2" s="1"/>
  <c r="L331" i="2" s="1"/>
  <c r="L330" i="2" s="1"/>
  <c r="L329" i="2" s="1"/>
  <c r="K338" i="2"/>
  <c r="K337" i="2" s="1"/>
  <c r="L338" i="2"/>
  <c r="L337" i="2" s="1"/>
  <c r="K340" i="2"/>
  <c r="K339" i="2" s="1"/>
  <c r="L340" i="2"/>
  <c r="L339" i="2" s="1"/>
  <c r="K348" i="2"/>
  <c r="K347" i="2" s="1"/>
  <c r="K346" i="2" s="1"/>
  <c r="L348" i="2"/>
  <c r="L347" i="2" s="1"/>
  <c r="L346" i="2" s="1"/>
  <c r="K351" i="2"/>
  <c r="L351" i="2"/>
  <c r="K352" i="2"/>
  <c r="L352" i="2"/>
  <c r="K358" i="2"/>
  <c r="K357" i="2" s="1"/>
  <c r="L358" i="2"/>
  <c r="L357" i="2" s="1"/>
  <c r="K360" i="2"/>
  <c r="K359" i="2" s="1"/>
  <c r="L360" i="2"/>
  <c r="L359" i="2" s="1"/>
  <c r="K363" i="2"/>
  <c r="K362" i="2" s="1"/>
  <c r="K361" i="2" s="1"/>
  <c r="L363" i="2"/>
  <c r="L362" i="2" s="1"/>
  <c r="L361" i="2" s="1"/>
  <c r="K368" i="2"/>
  <c r="K367" i="2" s="1"/>
  <c r="K366" i="2" s="1"/>
  <c r="L368" i="2"/>
  <c r="L367" i="2" s="1"/>
  <c r="L366" i="2" s="1"/>
  <c r="K371" i="2"/>
  <c r="K370" i="2" s="1"/>
  <c r="K369" i="2" s="1"/>
  <c r="L371" i="2"/>
  <c r="L370" i="2" s="1"/>
  <c r="L369" i="2" s="1"/>
  <c r="K376" i="2"/>
  <c r="K375" i="2" s="1"/>
  <c r="K374" i="2" s="1"/>
  <c r="K373" i="2" s="1"/>
  <c r="L376" i="2"/>
  <c r="L375" i="2" s="1"/>
  <c r="L374" i="2" s="1"/>
  <c r="L373" i="2" s="1"/>
  <c r="K379" i="2"/>
  <c r="K378" i="2" s="1"/>
  <c r="L379" i="2"/>
  <c r="L378" i="2" s="1"/>
  <c r="K382" i="2"/>
  <c r="K381" i="2" s="1"/>
  <c r="K380" i="2" s="1"/>
  <c r="L382" i="2"/>
  <c r="L381" i="2" s="1"/>
  <c r="L380" i="2" s="1"/>
  <c r="K386" i="2"/>
  <c r="K385" i="2" s="1"/>
  <c r="L386" i="2"/>
  <c r="L385" i="2" s="1"/>
  <c r="K388" i="2"/>
  <c r="K387" i="2" s="1"/>
  <c r="L388" i="2"/>
  <c r="L387" i="2" s="1"/>
  <c r="K392" i="2"/>
  <c r="K391" i="2" s="1"/>
  <c r="K390" i="2" s="1"/>
  <c r="L392" i="2"/>
  <c r="L391" i="2" s="1"/>
  <c r="L390" i="2" s="1"/>
  <c r="K395" i="2"/>
  <c r="K394" i="2" s="1"/>
  <c r="K393" i="2" s="1"/>
  <c r="L395" i="2"/>
  <c r="L394" i="2" s="1"/>
  <c r="L393" i="2" s="1"/>
  <c r="K398" i="2"/>
  <c r="K397" i="2" s="1"/>
  <c r="K396" i="2" s="1"/>
  <c r="L398" i="2"/>
  <c r="L397" i="2" s="1"/>
  <c r="L396" i="2" s="1"/>
  <c r="J165" i="3"/>
  <c r="J164" i="3" s="1"/>
  <c r="J10" i="3"/>
  <c r="J9" i="3" s="1"/>
  <c r="J12" i="3"/>
  <c r="J11" i="3" s="1"/>
  <c r="J16" i="3"/>
  <c r="J15" i="3" s="1"/>
  <c r="J18" i="3"/>
  <c r="J17" i="3" s="1"/>
  <c r="J21" i="3"/>
  <c r="J20" i="3" s="1"/>
  <c r="J23" i="3"/>
  <c r="J22" i="3" s="1"/>
  <c r="J26" i="3"/>
  <c r="J25" i="3" s="1"/>
  <c r="J28" i="3"/>
  <c r="J27" i="3" s="1"/>
  <c r="J31" i="3"/>
  <c r="J30" i="3" s="1"/>
  <c r="J33" i="3"/>
  <c r="J32" i="3" s="1"/>
  <c r="J36" i="3"/>
  <c r="J35" i="3" s="1"/>
  <c r="J34" i="3" s="1"/>
  <c r="J39" i="3"/>
  <c r="J38" i="3" s="1"/>
  <c r="J41" i="3"/>
  <c r="J40" i="3" s="1"/>
  <c r="J43" i="3"/>
  <c r="J42" i="3" s="1"/>
  <c r="J45" i="3"/>
  <c r="J44" i="3" s="1"/>
  <c r="J48" i="3"/>
  <c r="J47" i="3" s="1"/>
  <c r="J46" i="3" s="1"/>
  <c r="J51" i="3"/>
  <c r="J50" i="3" s="1"/>
  <c r="J49" i="3" s="1"/>
  <c r="J54" i="3"/>
  <c r="J53" i="3" s="1"/>
  <c r="J52" i="3" s="1"/>
  <c r="J57" i="3"/>
  <c r="J56" i="3" s="1"/>
  <c r="J55" i="3" s="1"/>
  <c r="J61" i="3"/>
  <c r="J60" i="3" s="1"/>
  <c r="J59" i="3" s="1"/>
  <c r="J58" i="3" s="1"/>
  <c r="J65" i="3"/>
  <c r="J64" i="3" s="1"/>
  <c r="J67" i="3"/>
  <c r="J66" i="3" s="1"/>
  <c r="J70" i="3"/>
  <c r="J69" i="3" s="1"/>
  <c r="J68" i="3" s="1"/>
  <c r="J73" i="3"/>
  <c r="J72" i="3" s="1"/>
  <c r="J71" i="3" s="1"/>
  <c r="J76" i="3"/>
  <c r="J75" i="3" s="1"/>
  <c r="J74" i="3" s="1"/>
  <c r="J79" i="3"/>
  <c r="J78" i="3" s="1"/>
  <c r="J77" i="3" s="1"/>
  <c r="J83" i="3"/>
  <c r="J82" i="3" s="1"/>
  <c r="J81" i="3" s="1"/>
  <c r="J80" i="3" s="1"/>
  <c r="J87" i="3"/>
  <c r="J86" i="3" s="1"/>
  <c r="J85" i="3" s="1"/>
  <c r="J90" i="3"/>
  <c r="J89" i="3" s="1"/>
  <c r="J88" i="3" s="1"/>
  <c r="J84" i="3" s="1"/>
  <c r="J93" i="3"/>
  <c r="J92" i="3" s="1"/>
  <c r="J91" i="3" s="1"/>
  <c r="J96" i="3"/>
  <c r="J94" i="3" s="1"/>
  <c r="J101" i="3"/>
  <c r="J100" i="3" s="1"/>
  <c r="J103" i="3"/>
  <c r="J102" i="3" s="1"/>
  <c r="J105" i="3"/>
  <c r="J104" i="3" s="1"/>
  <c r="J110" i="3"/>
  <c r="J109" i="3" s="1"/>
  <c r="J112" i="3"/>
  <c r="J111" i="3" s="1"/>
  <c r="J114" i="3"/>
  <c r="J113" i="3" s="1"/>
  <c r="J117" i="3"/>
  <c r="J116" i="3" s="1"/>
  <c r="J115" i="3" s="1"/>
  <c r="J122" i="3"/>
  <c r="J121" i="3" s="1"/>
  <c r="J120" i="3" s="1"/>
  <c r="J119" i="3" s="1"/>
  <c r="J129" i="3"/>
  <c r="J128" i="3" s="1"/>
  <c r="J127" i="3" s="1"/>
  <c r="J133" i="3"/>
  <c r="J132" i="3" s="1"/>
  <c r="J131" i="3" s="1"/>
  <c r="J130" i="3" s="1"/>
  <c r="J137" i="3"/>
  <c r="J136" i="3" s="1"/>
  <c r="J135" i="3" s="1"/>
  <c r="J134" i="3" s="1"/>
  <c r="J142" i="3"/>
  <c r="J141" i="3" s="1"/>
  <c r="J140" i="3" s="1"/>
  <c r="J145" i="3"/>
  <c r="J144" i="3" s="1"/>
  <c r="J143" i="3" s="1"/>
  <c r="J149" i="3"/>
  <c r="J148" i="3" s="1"/>
  <c r="J147" i="3" s="1"/>
  <c r="J152" i="3"/>
  <c r="J151" i="3" s="1"/>
  <c r="J150" i="3" s="1"/>
  <c r="J155" i="3"/>
  <c r="J154" i="3" s="1"/>
  <c r="J153" i="3" s="1"/>
  <c r="J159" i="3"/>
  <c r="J158" i="3" s="1"/>
  <c r="J157" i="3" s="1"/>
  <c r="J156" i="3" s="1"/>
  <c r="J163" i="3"/>
  <c r="J162" i="3" s="1"/>
  <c r="J161" i="3" s="1"/>
  <c r="J160" i="3" s="1"/>
  <c r="J171" i="3"/>
  <c r="J170" i="3" s="1"/>
  <c r="J169" i="3" s="1"/>
  <c r="J177" i="3"/>
  <c r="J176" i="3" s="1"/>
  <c r="J175" i="3" s="1"/>
  <c r="J180" i="3"/>
  <c r="J179" i="3" s="1"/>
  <c r="J178" i="3" s="1"/>
  <c r="J183" i="3"/>
  <c r="J182" i="3" s="1"/>
  <c r="J181" i="3" s="1"/>
  <c r="J187" i="3"/>
  <c r="J186" i="3" s="1"/>
  <c r="J185" i="3" s="1"/>
  <c r="J190" i="3"/>
  <c r="J189" i="3" s="1"/>
  <c r="J188" i="3" s="1"/>
  <c r="J193" i="3"/>
  <c r="J192" i="3" s="1"/>
  <c r="J191" i="3" s="1"/>
  <c r="J199" i="3"/>
  <c r="J198" i="3" s="1"/>
  <c r="J197" i="3" s="1"/>
  <c r="J202" i="3"/>
  <c r="J201" i="3" s="1"/>
  <c r="J200" i="3" s="1"/>
  <c r="J205" i="3"/>
  <c r="J204" i="3" s="1"/>
  <c r="J203" i="3" s="1"/>
  <c r="J208" i="3"/>
  <c r="J207" i="3" s="1"/>
  <c r="J206" i="3" s="1"/>
  <c r="J211" i="3"/>
  <c r="J210" i="3" s="1"/>
  <c r="J209" i="3" s="1"/>
  <c r="J214" i="3"/>
  <c r="J213" i="3" s="1"/>
  <c r="J212" i="3" s="1"/>
  <c r="J217" i="3"/>
  <c r="J216" i="3" s="1"/>
  <c r="J215" i="3" s="1"/>
  <c r="J220" i="3"/>
  <c r="J219" i="3" s="1"/>
  <c r="J218" i="3" s="1"/>
  <c r="J223" i="3"/>
  <c r="J222" i="3" s="1"/>
  <c r="J221" i="3" s="1"/>
  <c r="J227" i="3"/>
  <c r="J226" i="3" s="1"/>
  <c r="J225" i="3" s="1"/>
  <c r="J230" i="3"/>
  <c r="J229" i="3" s="1"/>
  <c r="J228" i="3" s="1"/>
  <c r="J233" i="3"/>
  <c r="J232" i="3" s="1"/>
  <c r="J231" i="3" s="1"/>
  <c r="J236" i="3"/>
  <c r="J235" i="3" s="1"/>
  <c r="J234" i="3" s="1"/>
  <c r="J239" i="3"/>
  <c r="J238" i="3" s="1"/>
  <c r="J237" i="3" s="1"/>
  <c r="J242" i="3"/>
  <c r="J241" i="3" s="1"/>
  <c r="J240" i="3" s="1"/>
  <c r="J245" i="3"/>
  <c r="J244" i="3" s="1"/>
  <c r="J243" i="3" s="1"/>
  <c r="J248" i="3"/>
  <c r="J247" i="3" s="1"/>
  <c r="J246" i="3" s="1"/>
  <c r="J251" i="3"/>
  <c r="J250" i="3" s="1"/>
  <c r="J249" i="3" s="1"/>
  <c r="J254" i="3"/>
  <c r="J253" i="3" s="1"/>
  <c r="J252" i="3" s="1"/>
  <c r="J258" i="3"/>
  <c r="J257" i="3" s="1"/>
  <c r="J260" i="3"/>
  <c r="J259" i="3" s="1"/>
  <c r="J264" i="3"/>
  <c r="J263" i="3" s="1"/>
  <c r="J266" i="3"/>
  <c r="J265" i="3" s="1"/>
  <c r="J269" i="3"/>
  <c r="J268" i="3" s="1"/>
  <c r="J267" i="3" s="1"/>
  <c r="J272" i="3"/>
  <c r="J271" i="3" s="1"/>
  <c r="J274" i="3"/>
  <c r="J273" i="3" s="1"/>
  <c r="J276" i="3"/>
  <c r="J275" i="3" s="1"/>
  <c r="J279" i="3"/>
  <c r="J278" i="3" s="1"/>
  <c r="J277" i="3" s="1"/>
  <c r="J284" i="3"/>
  <c r="J283" i="3" s="1"/>
  <c r="J282" i="3" s="1"/>
  <c r="J287" i="3"/>
  <c r="J286" i="3" s="1"/>
  <c r="J285" i="3" s="1"/>
  <c r="J290" i="3"/>
  <c r="J289" i="3" s="1"/>
  <c r="J288" i="3" s="1"/>
  <c r="J293" i="3"/>
  <c r="J292" i="3" s="1"/>
  <c r="J291" i="3" s="1"/>
  <c r="J296" i="3"/>
  <c r="J295" i="3" s="1"/>
  <c r="J298" i="3"/>
  <c r="J297" i="3" s="1"/>
  <c r="J301" i="3"/>
  <c r="J300" i="3" s="1"/>
  <c r="J303" i="3"/>
  <c r="J302" i="3" s="1"/>
  <c r="J306" i="3"/>
  <c r="J305" i="3" s="1"/>
  <c r="J304" i="3" s="1"/>
  <c r="K10" i="3"/>
  <c r="K9" i="3" s="1"/>
  <c r="L10" i="3"/>
  <c r="L9" i="3" s="1"/>
  <c r="K12" i="3"/>
  <c r="K11" i="3" s="1"/>
  <c r="L12" i="3"/>
  <c r="L11" i="3" s="1"/>
  <c r="K16" i="3"/>
  <c r="K15" i="3" s="1"/>
  <c r="L16" i="3"/>
  <c r="L15" i="3" s="1"/>
  <c r="K18" i="3"/>
  <c r="K17" i="3" s="1"/>
  <c r="L18" i="3"/>
  <c r="L17" i="3" s="1"/>
  <c r="K26" i="3"/>
  <c r="K25" i="3" s="1"/>
  <c r="L26" i="3"/>
  <c r="L25" i="3" s="1"/>
  <c r="K28" i="3"/>
  <c r="K27" i="3" s="1"/>
  <c r="L28" i="3"/>
  <c r="L27" i="3" s="1"/>
  <c r="K31" i="3"/>
  <c r="K30" i="3" s="1"/>
  <c r="L31" i="3"/>
  <c r="L30" i="3" s="1"/>
  <c r="K33" i="3"/>
  <c r="K32" i="3" s="1"/>
  <c r="L33" i="3"/>
  <c r="L32" i="3" s="1"/>
  <c r="K36" i="3"/>
  <c r="K35" i="3" s="1"/>
  <c r="K34" i="3" s="1"/>
  <c r="L36" i="3"/>
  <c r="L35" i="3" s="1"/>
  <c r="L34" i="3" s="1"/>
  <c r="K39" i="3"/>
  <c r="K38" i="3" s="1"/>
  <c r="L39" i="3"/>
  <c r="L38" i="3" s="1"/>
  <c r="K41" i="3"/>
  <c r="K40" i="3" s="1"/>
  <c r="L41" i="3"/>
  <c r="L40" i="3" s="1"/>
  <c r="K43" i="3"/>
  <c r="K42" i="3" s="1"/>
  <c r="L43" i="3"/>
  <c r="L42" i="3" s="1"/>
  <c r="K45" i="3"/>
  <c r="K44" i="3" s="1"/>
  <c r="L45" i="3"/>
  <c r="L44" i="3" s="1"/>
  <c r="K48" i="3"/>
  <c r="K47" i="3" s="1"/>
  <c r="K46" i="3" s="1"/>
  <c r="L48" i="3"/>
  <c r="L47" i="3" s="1"/>
  <c r="L46" i="3" s="1"/>
  <c r="K51" i="3"/>
  <c r="K50" i="3" s="1"/>
  <c r="K49" i="3" s="1"/>
  <c r="L51" i="3"/>
  <c r="L50" i="3" s="1"/>
  <c r="L49" i="3" s="1"/>
  <c r="K54" i="3"/>
  <c r="K53" i="3" s="1"/>
  <c r="K52" i="3" s="1"/>
  <c r="L54" i="3"/>
  <c r="L53" i="3" s="1"/>
  <c r="L52" i="3" s="1"/>
  <c r="K57" i="3"/>
  <c r="K56" i="3" s="1"/>
  <c r="K55" i="3" s="1"/>
  <c r="L57" i="3"/>
  <c r="L56" i="3" s="1"/>
  <c r="L55" i="3" s="1"/>
  <c r="K61" i="3"/>
  <c r="K60" i="3" s="1"/>
  <c r="K59" i="3" s="1"/>
  <c r="K58" i="3" s="1"/>
  <c r="L61" i="3"/>
  <c r="L60" i="3" s="1"/>
  <c r="L59" i="3" s="1"/>
  <c r="L58" i="3" s="1"/>
  <c r="K65" i="3"/>
  <c r="K64" i="3" s="1"/>
  <c r="L65" i="3"/>
  <c r="L64" i="3" s="1"/>
  <c r="K67" i="3"/>
  <c r="K66" i="3" s="1"/>
  <c r="L67" i="3"/>
  <c r="L66" i="3" s="1"/>
  <c r="K70" i="3"/>
  <c r="K69" i="3" s="1"/>
  <c r="K68" i="3" s="1"/>
  <c r="L70" i="3"/>
  <c r="L69" i="3" s="1"/>
  <c r="L68" i="3" s="1"/>
  <c r="K73" i="3"/>
  <c r="K72" i="3" s="1"/>
  <c r="K71" i="3" s="1"/>
  <c r="L73" i="3"/>
  <c r="L72" i="3" s="1"/>
  <c r="L71" i="3" s="1"/>
  <c r="K76" i="3"/>
  <c r="K75" i="3" s="1"/>
  <c r="K74" i="3" s="1"/>
  <c r="L76" i="3"/>
  <c r="L75" i="3" s="1"/>
  <c r="L74" i="3" s="1"/>
  <c r="K79" i="3"/>
  <c r="K78" i="3" s="1"/>
  <c r="K77" i="3" s="1"/>
  <c r="L79" i="3"/>
  <c r="L78" i="3" s="1"/>
  <c r="L77" i="3" s="1"/>
  <c r="K83" i="3"/>
  <c r="K82" i="3" s="1"/>
  <c r="K81" i="3" s="1"/>
  <c r="K80" i="3" s="1"/>
  <c r="L83" i="3"/>
  <c r="L82" i="3" s="1"/>
  <c r="L81" i="3" s="1"/>
  <c r="L80" i="3" s="1"/>
  <c r="K87" i="3"/>
  <c r="K86" i="3" s="1"/>
  <c r="K85" i="3" s="1"/>
  <c r="L87" i="3"/>
  <c r="L86" i="3" s="1"/>
  <c r="L85" i="3" s="1"/>
  <c r="K90" i="3"/>
  <c r="K89" i="3" s="1"/>
  <c r="K88" i="3" s="1"/>
  <c r="L90" i="3"/>
  <c r="L89" i="3" s="1"/>
  <c r="L88" i="3" s="1"/>
  <c r="K93" i="3"/>
  <c r="K92" i="3" s="1"/>
  <c r="K91" i="3" s="1"/>
  <c r="L93" i="3"/>
  <c r="L92" i="3" s="1"/>
  <c r="L91" i="3" s="1"/>
  <c r="K96" i="3"/>
  <c r="K94" i="3" s="1"/>
  <c r="L96" i="3"/>
  <c r="L94" i="3" s="1"/>
  <c r="K101" i="3"/>
  <c r="K100" i="3" s="1"/>
  <c r="L101" i="3"/>
  <c r="L100" i="3" s="1"/>
  <c r="K103" i="3"/>
  <c r="K102" i="3" s="1"/>
  <c r="L103" i="3"/>
  <c r="L102" i="3" s="1"/>
  <c r="K105" i="3"/>
  <c r="K104" i="3" s="1"/>
  <c r="L105" i="3"/>
  <c r="L104" i="3" s="1"/>
  <c r="K110" i="3"/>
  <c r="K109" i="3" s="1"/>
  <c r="L110" i="3"/>
  <c r="L109" i="3" s="1"/>
  <c r="K112" i="3"/>
  <c r="K111" i="3" s="1"/>
  <c r="L112" i="3"/>
  <c r="L111" i="3" s="1"/>
  <c r="K114" i="3"/>
  <c r="K113" i="3" s="1"/>
  <c r="L114" i="3"/>
  <c r="L113" i="3" s="1"/>
  <c r="K117" i="3"/>
  <c r="K116" i="3" s="1"/>
  <c r="K115" i="3" s="1"/>
  <c r="L117" i="3"/>
  <c r="L116" i="3" s="1"/>
  <c r="L115" i="3" s="1"/>
  <c r="K122" i="3"/>
  <c r="K121" i="3" s="1"/>
  <c r="K120" i="3" s="1"/>
  <c r="K119" i="3" s="1"/>
  <c r="L122" i="3"/>
  <c r="L121" i="3" s="1"/>
  <c r="L120" i="3" s="1"/>
  <c r="L119" i="3" s="1"/>
  <c r="K126" i="3"/>
  <c r="K125" i="3" s="1"/>
  <c r="K124" i="3" s="1"/>
  <c r="L126" i="3"/>
  <c r="L125" i="3" s="1"/>
  <c r="L124" i="3" s="1"/>
  <c r="K129" i="3"/>
  <c r="K128" i="3" s="1"/>
  <c r="K127" i="3" s="1"/>
  <c r="L129" i="3"/>
  <c r="L128" i="3" s="1"/>
  <c r="L127" i="3" s="1"/>
  <c r="K133" i="3"/>
  <c r="K132" i="3" s="1"/>
  <c r="K131" i="3" s="1"/>
  <c r="K130" i="3" s="1"/>
  <c r="L133" i="3"/>
  <c r="L132" i="3" s="1"/>
  <c r="L131" i="3" s="1"/>
  <c r="L130" i="3" s="1"/>
  <c r="K137" i="3"/>
  <c r="K136" i="3" s="1"/>
  <c r="K135" i="3" s="1"/>
  <c r="K134" i="3" s="1"/>
  <c r="L137" i="3"/>
  <c r="L136" i="3" s="1"/>
  <c r="L135" i="3" s="1"/>
  <c r="L134" i="3" s="1"/>
  <c r="K142" i="3"/>
  <c r="K141" i="3" s="1"/>
  <c r="K140" i="3" s="1"/>
  <c r="L142" i="3"/>
  <c r="L141" i="3" s="1"/>
  <c r="L140" i="3" s="1"/>
  <c r="K145" i="3"/>
  <c r="K144" i="3" s="1"/>
  <c r="K143" i="3" s="1"/>
  <c r="L145" i="3"/>
  <c r="L144" i="3" s="1"/>
  <c r="L143" i="3" s="1"/>
  <c r="K149" i="3"/>
  <c r="K148" i="3" s="1"/>
  <c r="K147" i="3" s="1"/>
  <c r="L149" i="3"/>
  <c r="L148" i="3" s="1"/>
  <c r="L147" i="3" s="1"/>
  <c r="K152" i="3"/>
  <c r="K151" i="3" s="1"/>
  <c r="K150" i="3" s="1"/>
  <c r="L152" i="3"/>
  <c r="L151" i="3" s="1"/>
  <c r="L150" i="3" s="1"/>
  <c r="K155" i="3"/>
  <c r="K154" i="3" s="1"/>
  <c r="K153" i="3" s="1"/>
  <c r="L155" i="3"/>
  <c r="L154" i="3" s="1"/>
  <c r="L153" i="3" s="1"/>
  <c r="L159" i="3"/>
  <c r="L158" i="3" s="1"/>
  <c r="L157" i="3" s="1"/>
  <c r="L156" i="3" s="1"/>
  <c r="K163" i="3"/>
  <c r="K162" i="3" s="1"/>
  <c r="K161" i="3" s="1"/>
  <c r="K160" i="3" s="1"/>
  <c r="L163" i="3"/>
  <c r="L162" i="3" s="1"/>
  <c r="L161" i="3" s="1"/>
  <c r="L160" i="3" s="1"/>
  <c r="K171" i="3"/>
  <c r="K170" i="3" s="1"/>
  <c r="K169" i="3" s="1"/>
  <c r="L171" i="3"/>
  <c r="L170" i="3" s="1"/>
  <c r="L169" i="3" s="1"/>
  <c r="K177" i="3"/>
  <c r="K176" i="3" s="1"/>
  <c r="K175" i="3" s="1"/>
  <c r="L177" i="3"/>
  <c r="L176" i="3" s="1"/>
  <c r="L175" i="3" s="1"/>
  <c r="K180" i="3"/>
  <c r="K179" i="3" s="1"/>
  <c r="K178" i="3" s="1"/>
  <c r="L180" i="3"/>
  <c r="L179" i="3" s="1"/>
  <c r="L178" i="3" s="1"/>
  <c r="K183" i="3"/>
  <c r="K182" i="3" s="1"/>
  <c r="K181" i="3" s="1"/>
  <c r="L183" i="3"/>
  <c r="L182" i="3" s="1"/>
  <c r="L181" i="3" s="1"/>
  <c r="K187" i="3"/>
  <c r="K186" i="3" s="1"/>
  <c r="K185" i="3" s="1"/>
  <c r="L187" i="3"/>
  <c r="L186" i="3" s="1"/>
  <c r="L185" i="3" s="1"/>
  <c r="K190" i="3"/>
  <c r="K189" i="3" s="1"/>
  <c r="K188" i="3" s="1"/>
  <c r="L190" i="3"/>
  <c r="L189" i="3" s="1"/>
  <c r="L188" i="3" s="1"/>
  <c r="K193" i="3"/>
  <c r="K192" i="3" s="1"/>
  <c r="K191" i="3" s="1"/>
  <c r="L193" i="3"/>
  <c r="L192" i="3" s="1"/>
  <c r="L191" i="3" s="1"/>
  <c r="K199" i="3"/>
  <c r="K198" i="3" s="1"/>
  <c r="K197" i="3" s="1"/>
  <c r="L199" i="3"/>
  <c r="L198" i="3" s="1"/>
  <c r="L197" i="3" s="1"/>
  <c r="K202" i="3"/>
  <c r="K201" i="3" s="1"/>
  <c r="K200" i="3" s="1"/>
  <c r="L202" i="3"/>
  <c r="L201" i="3" s="1"/>
  <c r="L200" i="3" s="1"/>
  <c r="K205" i="3"/>
  <c r="K204" i="3" s="1"/>
  <c r="K203" i="3" s="1"/>
  <c r="L205" i="3"/>
  <c r="L204" i="3" s="1"/>
  <c r="L203" i="3" s="1"/>
  <c r="K208" i="3"/>
  <c r="K207" i="3" s="1"/>
  <c r="K206" i="3" s="1"/>
  <c r="L208" i="3"/>
  <c r="L207" i="3" s="1"/>
  <c r="L206" i="3" s="1"/>
  <c r="K211" i="3"/>
  <c r="K210" i="3" s="1"/>
  <c r="K209" i="3" s="1"/>
  <c r="L211" i="3"/>
  <c r="L210" i="3" s="1"/>
  <c r="L209" i="3" s="1"/>
  <c r="K214" i="3"/>
  <c r="K213" i="3" s="1"/>
  <c r="K212" i="3" s="1"/>
  <c r="L214" i="3"/>
  <c r="L213" i="3" s="1"/>
  <c r="L212" i="3" s="1"/>
  <c r="K217" i="3"/>
  <c r="K216" i="3" s="1"/>
  <c r="K215" i="3" s="1"/>
  <c r="L217" i="3"/>
  <c r="L216" i="3" s="1"/>
  <c r="L215" i="3" s="1"/>
  <c r="K220" i="3"/>
  <c r="K219" i="3" s="1"/>
  <c r="K218" i="3" s="1"/>
  <c r="L220" i="3"/>
  <c r="L219" i="3" s="1"/>
  <c r="L218" i="3" s="1"/>
  <c r="K223" i="3"/>
  <c r="K222" i="3" s="1"/>
  <c r="K221" i="3" s="1"/>
  <c r="L223" i="3"/>
  <c r="L222" i="3" s="1"/>
  <c r="L221" i="3" s="1"/>
  <c r="K227" i="3"/>
  <c r="K226" i="3" s="1"/>
  <c r="K225" i="3" s="1"/>
  <c r="L227" i="3"/>
  <c r="L226" i="3" s="1"/>
  <c r="L225" i="3" s="1"/>
  <c r="K230" i="3"/>
  <c r="K229" i="3" s="1"/>
  <c r="K228" i="3" s="1"/>
  <c r="L230" i="3"/>
  <c r="L229" i="3" s="1"/>
  <c r="L228" i="3" s="1"/>
  <c r="K233" i="3"/>
  <c r="K232" i="3" s="1"/>
  <c r="K231" i="3" s="1"/>
  <c r="L233" i="3"/>
  <c r="L232" i="3" s="1"/>
  <c r="L231" i="3" s="1"/>
  <c r="K236" i="3"/>
  <c r="K235" i="3" s="1"/>
  <c r="K234" i="3" s="1"/>
  <c r="L236" i="3"/>
  <c r="L235" i="3" s="1"/>
  <c r="L234" i="3" s="1"/>
  <c r="K239" i="3"/>
  <c r="K238" i="3" s="1"/>
  <c r="K237" i="3" s="1"/>
  <c r="L239" i="3"/>
  <c r="L238" i="3" s="1"/>
  <c r="L237" i="3" s="1"/>
  <c r="K245" i="3"/>
  <c r="K244" i="3" s="1"/>
  <c r="K243" i="3" s="1"/>
  <c r="L245" i="3"/>
  <c r="L244" i="3" s="1"/>
  <c r="L243" i="3" s="1"/>
  <c r="K248" i="3"/>
  <c r="K247" i="3" s="1"/>
  <c r="K246" i="3" s="1"/>
  <c r="L248" i="3"/>
  <c r="L247" i="3" s="1"/>
  <c r="L246" i="3" s="1"/>
  <c r="K251" i="3"/>
  <c r="K250" i="3" s="1"/>
  <c r="K249" i="3" s="1"/>
  <c r="L251" i="3"/>
  <c r="L250" i="3" s="1"/>
  <c r="L249" i="3" s="1"/>
  <c r="K254" i="3"/>
  <c r="K253" i="3" s="1"/>
  <c r="K252" i="3" s="1"/>
  <c r="L254" i="3"/>
  <c r="L253" i="3" s="1"/>
  <c r="L252" i="3" s="1"/>
  <c r="K258" i="3"/>
  <c r="K257" i="3" s="1"/>
  <c r="L258" i="3"/>
  <c r="L257" i="3" s="1"/>
  <c r="K260" i="3"/>
  <c r="K259" i="3" s="1"/>
  <c r="L260" i="3"/>
  <c r="L259" i="3" s="1"/>
  <c r="K264" i="3"/>
  <c r="K263" i="3" s="1"/>
  <c r="L264" i="3"/>
  <c r="L263" i="3" s="1"/>
  <c r="K266" i="3"/>
  <c r="K265" i="3" s="1"/>
  <c r="L266" i="3"/>
  <c r="L265" i="3" s="1"/>
  <c r="K269" i="3"/>
  <c r="K268" i="3" s="1"/>
  <c r="K267" i="3" s="1"/>
  <c r="L269" i="3"/>
  <c r="L268" i="3" s="1"/>
  <c r="L267" i="3" s="1"/>
  <c r="K272" i="3"/>
  <c r="K271" i="3" s="1"/>
  <c r="L272" i="3"/>
  <c r="L271" i="3" s="1"/>
  <c r="K274" i="3"/>
  <c r="K273" i="3" s="1"/>
  <c r="L274" i="3"/>
  <c r="L273" i="3" s="1"/>
  <c r="K276" i="3"/>
  <c r="K275" i="3" s="1"/>
  <c r="L276" i="3"/>
  <c r="L275" i="3" s="1"/>
  <c r="K279" i="3"/>
  <c r="K278" i="3" s="1"/>
  <c r="K277" i="3" s="1"/>
  <c r="L279" i="3"/>
  <c r="L278" i="3" s="1"/>
  <c r="L277" i="3" s="1"/>
  <c r="K284" i="3"/>
  <c r="K283" i="3" s="1"/>
  <c r="K282" i="3" s="1"/>
  <c r="L284" i="3"/>
  <c r="L283" i="3" s="1"/>
  <c r="L282" i="3" s="1"/>
  <c r="K287" i="3"/>
  <c r="K286" i="3" s="1"/>
  <c r="K285" i="3" s="1"/>
  <c r="L287" i="3"/>
  <c r="L286" i="3" s="1"/>
  <c r="L285" i="3" s="1"/>
  <c r="K290" i="3"/>
  <c r="K289" i="3" s="1"/>
  <c r="K288" i="3" s="1"/>
  <c r="L290" i="3"/>
  <c r="L289" i="3" s="1"/>
  <c r="L288" i="3" s="1"/>
  <c r="K293" i="3"/>
  <c r="K292" i="3" s="1"/>
  <c r="K291" i="3" s="1"/>
  <c r="L293" i="3"/>
  <c r="L292" i="3" s="1"/>
  <c r="L291" i="3" s="1"/>
  <c r="K296" i="3"/>
  <c r="K295" i="3" s="1"/>
  <c r="L296" i="3"/>
  <c r="L295" i="3" s="1"/>
  <c r="K298" i="3"/>
  <c r="K297" i="3" s="1"/>
  <c r="L298" i="3"/>
  <c r="L297" i="3" s="1"/>
  <c r="K301" i="3"/>
  <c r="K300" i="3" s="1"/>
  <c r="L301" i="3"/>
  <c r="L300" i="3" s="1"/>
  <c r="K303" i="3"/>
  <c r="K302" i="3" s="1"/>
  <c r="L303" i="3"/>
  <c r="L302" i="3" s="1"/>
  <c r="L306" i="3"/>
  <c r="L305" i="3" s="1"/>
  <c r="L304" i="3" s="1"/>
  <c r="K309" i="3"/>
  <c r="K308" i="3" s="1"/>
  <c r="K307" i="3" s="1"/>
  <c r="L309" i="3"/>
  <c r="L308" i="3" s="1"/>
  <c r="L307" i="3" s="1"/>
  <c r="K312" i="3"/>
  <c r="K311" i="3" s="1"/>
  <c r="K310" i="3" s="1"/>
  <c r="L312" i="3"/>
  <c r="L311" i="3" s="1"/>
  <c r="L310" i="3" s="1"/>
  <c r="K316" i="3"/>
  <c r="K315" i="3" s="1"/>
  <c r="K314" i="3" s="1"/>
  <c r="K313" i="3" s="1"/>
  <c r="L316" i="3"/>
  <c r="L315" i="3" s="1"/>
  <c r="L314" i="3" s="1"/>
  <c r="L313" i="3" s="1"/>
  <c r="K321" i="3"/>
  <c r="K320" i="3" s="1"/>
  <c r="K319" i="3" s="1"/>
  <c r="K318" i="3" s="1"/>
  <c r="L321" i="3"/>
  <c r="L320" i="3" s="1"/>
  <c r="L319" i="3" s="1"/>
  <c r="L318" i="3" s="1"/>
  <c r="K325" i="3"/>
  <c r="K324" i="3" s="1"/>
  <c r="K323" i="3" s="1"/>
  <c r="L325" i="3"/>
  <c r="L324" i="3" s="1"/>
  <c r="L323" i="3" s="1"/>
  <c r="K328" i="3"/>
  <c r="K327" i="3" s="1"/>
  <c r="K326" i="3" s="1"/>
  <c r="L328" i="3"/>
  <c r="L327" i="3" s="1"/>
  <c r="L326" i="3" s="1"/>
  <c r="K331" i="3"/>
  <c r="K330" i="3" s="1"/>
  <c r="K329" i="3" s="1"/>
  <c r="L331" i="3"/>
  <c r="L330" i="3" s="1"/>
  <c r="L329" i="3" s="1"/>
  <c r="K334" i="3"/>
  <c r="K333" i="3" s="1"/>
  <c r="K332" i="3" s="1"/>
  <c r="L334" i="3"/>
  <c r="L333" i="3" s="1"/>
  <c r="L332" i="3" s="1"/>
  <c r="K337" i="3"/>
  <c r="L337" i="3"/>
  <c r="K338" i="3"/>
  <c r="L338" i="3"/>
  <c r="K342" i="3"/>
  <c r="K341" i="3" s="1"/>
  <c r="K340" i="3" s="1"/>
  <c r="L342" i="3"/>
  <c r="L341" i="3" s="1"/>
  <c r="L340" i="3" s="1"/>
  <c r="K345" i="3"/>
  <c r="K344" i="3" s="1"/>
  <c r="K343" i="3" s="1"/>
  <c r="L345" i="3"/>
  <c r="L344" i="3" s="1"/>
  <c r="L343" i="3" s="1"/>
  <c r="K350" i="3"/>
  <c r="K349" i="3" s="1"/>
  <c r="K348" i="3" s="1"/>
  <c r="K347" i="3" s="1"/>
  <c r="L350" i="3"/>
  <c r="L349" i="3" s="1"/>
  <c r="L348" i="3" s="1"/>
  <c r="L347" i="3" s="1"/>
  <c r="K354" i="3"/>
  <c r="K353" i="3" s="1"/>
  <c r="L354" i="3"/>
  <c r="L353" i="3" s="1"/>
  <c r="K356" i="3"/>
  <c r="K355" i="3" s="1"/>
  <c r="L356" i="3"/>
  <c r="L355" i="3" s="1"/>
  <c r="K359" i="3"/>
  <c r="K358" i="3" s="1"/>
  <c r="L359" i="3"/>
  <c r="L358" i="3" s="1"/>
  <c r="K361" i="3"/>
  <c r="K360" i="3" s="1"/>
  <c r="L361" i="3"/>
  <c r="L360" i="3" s="1"/>
  <c r="K364" i="3"/>
  <c r="K363" i="3" s="1"/>
  <c r="K362" i="3" s="1"/>
  <c r="L364" i="3"/>
  <c r="L363" i="3" s="1"/>
  <c r="L362" i="3" s="1"/>
  <c r="K367" i="3"/>
  <c r="K366" i="3" s="1"/>
  <c r="L367" i="3"/>
  <c r="L366" i="3" s="1"/>
  <c r="K369" i="3"/>
  <c r="K368" i="3" s="1"/>
  <c r="L369" i="3"/>
  <c r="L368" i="3" s="1"/>
  <c r="K374" i="3"/>
  <c r="K373" i="3" s="1"/>
  <c r="K372" i="3" s="1"/>
  <c r="K371" i="3" s="1"/>
  <c r="L374" i="3"/>
  <c r="L373" i="3" s="1"/>
  <c r="L372" i="3" s="1"/>
  <c r="L371" i="3" s="1"/>
  <c r="K378" i="3"/>
  <c r="K377" i="3" s="1"/>
  <c r="K376" i="3" s="1"/>
  <c r="K375" i="3" s="1"/>
  <c r="L378" i="3"/>
  <c r="L377" i="3" s="1"/>
  <c r="L376" i="3" s="1"/>
  <c r="L375" i="3" s="1"/>
  <c r="K254" i="1"/>
  <c r="K253" i="1" s="1"/>
  <c r="L254" i="1"/>
  <c r="L253" i="1" s="1"/>
  <c r="K251" i="1"/>
  <c r="K250" i="1" s="1"/>
  <c r="L251" i="1"/>
  <c r="L250" i="1" s="1"/>
  <c r="K129" i="1"/>
  <c r="K159" i="3" s="1"/>
  <c r="K158" i="3" s="1"/>
  <c r="K157" i="3" s="1"/>
  <c r="K156" i="3" s="1"/>
  <c r="K180" i="1"/>
  <c r="K306" i="3" s="1"/>
  <c r="K305" i="3" s="1"/>
  <c r="K304" i="3" s="1"/>
  <c r="J11" i="2"/>
  <c r="J10" i="2" s="1"/>
  <c r="J9" i="2" s="1"/>
  <c r="J13" i="2"/>
  <c r="J12" i="2" s="1"/>
  <c r="J16" i="2"/>
  <c r="J15" i="2" s="1"/>
  <c r="J18" i="2"/>
  <c r="J17" i="2" s="1"/>
  <c r="J21" i="2"/>
  <c r="J20" i="2" s="1"/>
  <c r="J23" i="2"/>
  <c r="J22" i="2" s="1"/>
  <c r="J26" i="2"/>
  <c r="J25" i="2" s="1"/>
  <c r="J28" i="2"/>
  <c r="J27" i="2" s="1"/>
  <c r="J31" i="2"/>
  <c r="J30" i="2" s="1"/>
  <c r="J29" i="2" s="1"/>
  <c r="J34" i="2"/>
  <c r="J33" i="2" s="1"/>
  <c r="J32" i="2" s="1"/>
  <c r="J36" i="2"/>
  <c r="J35" i="2" s="1"/>
  <c r="J38" i="2"/>
  <c r="J37" i="2" s="1"/>
  <c r="J41" i="2"/>
  <c r="J40" i="2" s="1"/>
  <c r="J39" i="2" s="1"/>
  <c r="J44" i="2"/>
  <c r="J43" i="2" s="1"/>
  <c r="J42" i="2" s="1"/>
  <c r="J47" i="2"/>
  <c r="J46" i="2" s="1"/>
  <c r="J45" i="2" s="1"/>
  <c r="J50" i="2"/>
  <c r="J49" i="2" s="1"/>
  <c r="J48" i="2" s="1"/>
  <c r="J53" i="2"/>
  <c r="J52" i="2" s="1"/>
  <c r="J51" i="2" s="1"/>
  <c r="J58" i="2"/>
  <c r="J57" i="2" s="1"/>
  <c r="J56" i="2" s="1"/>
  <c r="J61" i="2"/>
  <c r="J60" i="2" s="1"/>
  <c r="J59" i="2" s="1"/>
  <c r="J64" i="2"/>
  <c r="J63" i="2" s="1"/>
  <c r="J62" i="2" s="1"/>
  <c r="J69" i="2"/>
  <c r="J68" i="2" s="1"/>
  <c r="J67" i="2" s="1"/>
  <c r="J66" i="2" s="1"/>
  <c r="J74" i="2"/>
  <c r="J73" i="2" s="1"/>
  <c r="J76" i="2"/>
  <c r="J75" i="2" s="1"/>
  <c r="J78" i="2"/>
  <c r="J77" i="2" s="1"/>
  <c r="J81" i="2"/>
  <c r="J80" i="2" s="1"/>
  <c r="J79" i="2" s="1"/>
  <c r="J86" i="2"/>
  <c r="J85" i="2" s="1"/>
  <c r="J88" i="2"/>
  <c r="J87" i="2" s="1"/>
  <c r="J90" i="2"/>
  <c r="J89" i="2" s="1"/>
  <c r="J93" i="2"/>
  <c r="J92" i="2" s="1"/>
  <c r="J91" i="2" s="1"/>
  <c r="J98" i="2"/>
  <c r="J97" i="2" s="1"/>
  <c r="J96" i="2" s="1"/>
  <c r="J95" i="2" s="1"/>
  <c r="J106" i="2"/>
  <c r="J105" i="2" s="1"/>
  <c r="J104" i="2" s="1"/>
  <c r="J111" i="2"/>
  <c r="J110" i="2" s="1"/>
  <c r="J109" i="2" s="1"/>
  <c r="J108" i="2" s="1"/>
  <c r="J107" i="2" s="1"/>
  <c r="J116" i="2"/>
  <c r="J115" i="2" s="1"/>
  <c r="J114" i="2" s="1"/>
  <c r="J119" i="2"/>
  <c r="J118" i="2" s="1"/>
  <c r="J117" i="2" s="1"/>
  <c r="J122" i="2"/>
  <c r="J121" i="2" s="1"/>
  <c r="J120" i="2" s="1"/>
  <c r="J128" i="2"/>
  <c r="J127" i="2" s="1"/>
  <c r="J126" i="2" s="1"/>
  <c r="J133" i="2"/>
  <c r="J132" i="2" s="1"/>
  <c r="J131" i="2" s="1"/>
  <c r="J130" i="2" s="1"/>
  <c r="J129" i="2" s="1"/>
  <c r="J138" i="2"/>
  <c r="J137" i="2" s="1"/>
  <c r="J136" i="2" s="1"/>
  <c r="J141" i="2"/>
  <c r="J140" i="2" s="1"/>
  <c r="J139" i="2" s="1"/>
  <c r="J144" i="2"/>
  <c r="J143" i="2" s="1"/>
  <c r="J142" i="2" s="1"/>
  <c r="J149" i="2"/>
  <c r="J148" i="2" s="1"/>
  <c r="J147" i="2" s="1"/>
  <c r="J146" i="2" s="1"/>
  <c r="J145" i="2" s="1"/>
  <c r="J154" i="2"/>
  <c r="J153" i="2" s="1"/>
  <c r="J152" i="2" s="1"/>
  <c r="J151" i="2" s="1"/>
  <c r="J150" i="2" s="1"/>
  <c r="J160" i="2"/>
  <c r="J159" i="2" s="1"/>
  <c r="J158" i="2" s="1"/>
  <c r="J157" i="2" s="1"/>
  <c r="J156" i="2" s="1"/>
  <c r="J165" i="2"/>
  <c r="J164" i="2" s="1"/>
  <c r="J163" i="2" s="1"/>
  <c r="J168" i="2"/>
  <c r="J167" i="2" s="1"/>
  <c r="J166" i="2" s="1"/>
  <c r="J171" i="2"/>
  <c r="J170" i="2" s="1"/>
  <c r="J173" i="2"/>
  <c r="J172" i="2" s="1"/>
  <c r="J176" i="2"/>
  <c r="J175" i="2" s="1"/>
  <c r="J178" i="2"/>
  <c r="J177" i="2" s="1"/>
  <c r="J181" i="2"/>
  <c r="J180" i="2" s="1"/>
  <c r="J179" i="2" s="1"/>
  <c r="J184" i="2"/>
  <c r="J183" i="2" s="1"/>
  <c r="J182" i="2" s="1"/>
  <c r="J189" i="2"/>
  <c r="J188" i="2" s="1"/>
  <c r="J187" i="2" s="1"/>
  <c r="J186" i="2" s="1"/>
  <c r="J185" i="2" s="1"/>
  <c r="J194" i="2"/>
  <c r="J193" i="2" s="1"/>
  <c r="J192" i="2" s="1"/>
  <c r="J191" i="2" s="1"/>
  <c r="J190" i="2" s="1"/>
  <c r="J199" i="2"/>
  <c r="J198" i="2" s="1"/>
  <c r="J197" i="2" s="1"/>
  <c r="J196" i="2" s="1"/>
  <c r="J195" i="2" s="1"/>
  <c r="J205" i="2"/>
  <c r="J204" i="2" s="1"/>
  <c r="J203" i="2" s="1"/>
  <c r="J202" i="2" s="1"/>
  <c r="J211" i="2"/>
  <c r="J210" i="2" s="1"/>
  <c r="J213" i="2"/>
  <c r="J212" i="2" s="1"/>
  <c r="J216" i="2"/>
  <c r="J215" i="2" s="1"/>
  <c r="J218" i="2"/>
  <c r="J217" i="2" s="1"/>
  <c r="J221" i="2"/>
  <c r="J220" i="2" s="1"/>
  <c r="J219" i="2" s="1"/>
  <c r="J224" i="2"/>
  <c r="J223" i="2" s="1"/>
  <c r="J226" i="2"/>
  <c r="J225" i="2" s="1"/>
  <c r="J232" i="2"/>
  <c r="J231" i="2" s="1"/>
  <c r="J230" i="2" s="1"/>
  <c r="J229" i="2" s="1"/>
  <c r="J228" i="2" s="1"/>
  <c r="J237" i="2"/>
  <c r="J236" i="2" s="1"/>
  <c r="J235" i="2" s="1"/>
  <c r="J234" i="2" s="1"/>
  <c r="J243" i="2"/>
  <c r="J242" i="2" s="1"/>
  <c r="J241" i="2" s="1"/>
  <c r="J240" i="2" s="1"/>
  <c r="J249" i="2"/>
  <c r="J248" i="2" s="1"/>
  <c r="J247" i="2" s="1"/>
  <c r="J246" i="2" s="1"/>
  <c r="J245" i="2" s="1"/>
  <c r="J244" i="2" s="1"/>
  <c r="J255" i="2"/>
  <c r="J254" i="2" s="1"/>
  <c r="J257" i="2"/>
  <c r="J256" i="2" s="1"/>
  <c r="J260" i="2"/>
  <c r="J259" i="2" s="1"/>
  <c r="J258" i="2" s="1"/>
  <c r="J263" i="2"/>
  <c r="J262" i="2" s="1"/>
  <c r="J265" i="2"/>
  <c r="J264" i="2" s="1"/>
  <c r="J267" i="2"/>
  <c r="J266" i="2" s="1"/>
  <c r="J272" i="2"/>
  <c r="J271" i="2" s="1"/>
  <c r="J270" i="2" s="1"/>
  <c r="J275" i="2"/>
  <c r="J274" i="2" s="1"/>
  <c r="J273" i="2" s="1"/>
  <c r="J278" i="2"/>
  <c r="J277" i="2" s="1"/>
  <c r="J276" i="2" s="1"/>
  <c r="J287" i="2"/>
  <c r="J286" i="2" s="1"/>
  <c r="J285" i="2" s="1"/>
  <c r="J290" i="2"/>
  <c r="J289" i="2" s="1"/>
  <c r="J288" i="2" s="1"/>
  <c r="J293" i="2"/>
  <c r="J292" i="2" s="1"/>
  <c r="J291" i="2" s="1"/>
  <c r="J296" i="2"/>
  <c r="J295" i="2" s="1"/>
  <c r="J294" i="2" s="1"/>
  <c r="J299" i="2"/>
  <c r="J298" i="2" s="1"/>
  <c r="J297" i="2" s="1"/>
  <c r="J302" i="2"/>
  <c r="J301" i="2" s="1"/>
  <c r="J300" i="2" s="1"/>
  <c r="J305" i="2"/>
  <c r="J304" i="2" s="1"/>
  <c r="J303" i="2" s="1"/>
  <c r="J310" i="2"/>
  <c r="J309" i="2" s="1"/>
  <c r="J312" i="2"/>
  <c r="J311" i="2" s="1"/>
  <c r="J317" i="2"/>
  <c r="J316" i="2" s="1"/>
  <c r="J315" i="2" s="1"/>
  <c r="J314" i="2" s="1"/>
  <c r="J313" i="2" s="1"/>
  <c r="J322" i="2"/>
  <c r="J321" i="2" s="1"/>
  <c r="J320" i="2" s="1"/>
  <c r="J325" i="2"/>
  <c r="J324" i="2" s="1"/>
  <c r="J323" i="2" s="1"/>
  <c r="J327" i="2"/>
  <c r="J326" i="2" s="1"/>
  <c r="J333" i="2"/>
  <c r="J332" i="2" s="1"/>
  <c r="J331" i="2" s="1"/>
  <c r="J330" i="2" s="1"/>
  <c r="J329" i="2" s="1"/>
  <c r="J338" i="2"/>
  <c r="J337" i="2" s="1"/>
  <c r="J340" i="2"/>
  <c r="J339" i="2" s="1"/>
  <c r="J344" i="2"/>
  <c r="J343" i="2" s="1"/>
  <c r="J348" i="2"/>
  <c r="J347" i="2" s="1"/>
  <c r="J346" i="2" s="1"/>
  <c r="J351" i="2"/>
  <c r="J352" i="2"/>
  <c r="J358" i="2"/>
  <c r="J357" i="2" s="1"/>
  <c r="J360" i="2"/>
  <c r="J359" i="2" s="1"/>
  <c r="J363" i="2"/>
  <c r="J362" i="2" s="1"/>
  <c r="J361" i="2" s="1"/>
  <c r="J368" i="2"/>
  <c r="J367" i="2" s="1"/>
  <c r="J366" i="2" s="1"/>
  <c r="J371" i="2"/>
  <c r="J370" i="2" s="1"/>
  <c r="J369" i="2" s="1"/>
  <c r="J376" i="2"/>
  <c r="J375" i="2" s="1"/>
  <c r="J374" i="2" s="1"/>
  <c r="J373" i="2" s="1"/>
  <c r="J379" i="2"/>
  <c r="J378" i="2" s="1"/>
  <c r="J382" i="2"/>
  <c r="J381" i="2" s="1"/>
  <c r="J380" i="2" s="1"/>
  <c r="J386" i="2"/>
  <c r="J385" i="2" s="1"/>
  <c r="J388" i="2"/>
  <c r="J387" i="2" s="1"/>
  <c r="J392" i="2"/>
  <c r="J391" i="2" s="1"/>
  <c r="J390" i="2" s="1"/>
  <c r="J395" i="2"/>
  <c r="J394" i="2" s="1"/>
  <c r="J393" i="2" s="1"/>
  <c r="J398" i="2"/>
  <c r="J397" i="2" s="1"/>
  <c r="J396" i="2" s="1"/>
  <c r="J309" i="3"/>
  <c r="J308" i="3" s="1"/>
  <c r="J307" i="3" s="1"/>
  <c r="J312" i="3"/>
  <c r="J311" i="3" s="1"/>
  <c r="J310" i="3" s="1"/>
  <c r="J316" i="3"/>
  <c r="J315" i="3" s="1"/>
  <c r="J314" i="3" s="1"/>
  <c r="J313" i="3" s="1"/>
  <c r="J321" i="3"/>
  <c r="J320" i="3" s="1"/>
  <c r="J319" i="3" s="1"/>
  <c r="J318" i="3" s="1"/>
  <c r="J325" i="3"/>
  <c r="J324" i="3" s="1"/>
  <c r="J323" i="3" s="1"/>
  <c r="J328" i="3"/>
  <c r="J327" i="3" s="1"/>
  <c r="J326" i="3" s="1"/>
  <c r="J331" i="3"/>
  <c r="J330" i="3" s="1"/>
  <c r="J329" i="3" s="1"/>
  <c r="J334" i="3"/>
  <c r="J333" i="3" s="1"/>
  <c r="J332" i="3" s="1"/>
  <c r="J337" i="3"/>
  <c r="J338" i="3"/>
  <c r="J342" i="3"/>
  <c r="J341" i="3" s="1"/>
  <c r="J340" i="3" s="1"/>
  <c r="J345" i="3"/>
  <c r="J344" i="3" s="1"/>
  <c r="J343" i="3" s="1"/>
  <c r="J350" i="3"/>
  <c r="J349" i="3" s="1"/>
  <c r="J348" i="3" s="1"/>
  <c r="J347" i="3" s="1"/>
  <c r="J354" i="3"/>
  <c r="J353" i="3" s="1"/>
  <c r="J356" i="3"/>
  <c r="J355" i="3" s="1"/>
  <c r="J359" i="3"/>
  <c r="J358" i="3" s="1"/>
  <c r="J361" i="3"/>
  <c r="J360" i="3" s="1"/>
  <c r="J364" i="3"/>
  <c r="J363" i="3" s="1"/>
  <c r="J362" i="3" s="1"/>
  <c r="J367" i="3"/>
  <c r="J366" i="3" s="1"/>
  <c r="J369" i="3"/>
  <c r="J368" i="3" s="1"/>
  <c r="J374" i="3"/>
  <c r="J373" i="3" s="1"/>
  <c r="J372" i="3" s="1"/>
  <c r="J371" i="3" s="1"/>
  <c r="J378" i="3"/>
  <c r="J377" i="3" s="1"/>
  <c r="J376" i="3" s="1"/>
  <c r="J375" i="3" s="1"/>
  <c r="J392" i="1"/>
  <c r="J391" i="1" s="1"/>
  <c r="J389" i="1"/>
  <c r="J388" i="1" s="1"/>
  <c r="J386" i="1"/>
  <c r="J385" i="1" s="1"/>
  <c r="J380" i="1"/>
  <c r="J378" i="1"/>
  <c r="J372" i="1"/>
  <c r="J371" i="1" s="1"/>
  <c r="J370" i="1" s="1"/>
  <c r="J368" i="1"/>
  <c r="J367" i="1" s="1"/>
  <c r="J366" i="1" s="1"/>
  <c r="J363" i="1"/>
  <c r="J362" i="1"/>
  <c r="J361" i="1" s="1"/>
  <c r="J359" i="1"/>
  <c r="J358" i="1" s="1"/>
  <c r="J357" i="1" s="1"/>
  <c r="J355" i="1"/>
  <c r="J354" i="1" s="1"/>
  <c r="J352" i="1"/>
  <c r="J350" i="1"/>
  <c r="J344" i="1"/>
  <c r="J343" i="1" s="1"/>
  <c r="J342" i="1" s="1"/>
  <c r="J339" i="1"/>
  <c r="J338" i="1" s="1"/>
  <c r="J336" i="1"/>
  <c r="J335" i="1" s="1"/>
  <c r="J333" i="1"/>
  <c r="J332" i="1" s="1"/>
  <c r="J328" i="1"/>
  <c r="J327" i="1" s="1"/>
  <c r="J325" i="1"/>
  <c r="J323" i="1"/>
  <c r="J321" i="1"/>
  <c r="J318" i="1"/>
  <c r="J317" i="1" s="1"/>
  <c r="J315" i="1"/>
  <c r="J313" i="1"/>
  <c r="J309" i="1"/>
  <c r="J307" i="1"/>
  <c r="J303" i="1"/>
  <c r="J302" i="1" s="1"/>
  <c r="J300" i="1"/>
  <c r="J299" i="1" s="1"/>
  <c r="J297" i="1"/>
  <c r="J296" i="1" s="1"/>
  <c r="J294" i="1"/>
  <c r="J293" i="1" s="1"/>
  <c r="J291" i="1"/>
  <c r="J290" i="1" s="1"/>
  <c r="J287" i="1"/>
  <c r="J286" i="1" s="1"/>
  <c r="J281" i="1"/>
  <c r="J280" i="1" s="1"/>
  <c r="J278" i="1"/>
  <c r="J277" i="1" s="1"/>
  <c r="J275" i="1"/>
  <c r="J274" i="1" s="1"/>
  <c r="J266" i="1"/>
  <c r="J265" i="1" s="1"/>
  <c r="J263" i="1"/>
  <c r="J262" i="1" s="1"/>
  <c r="J261" i="1"/>
  <c r="J260" i="1" s="1"/>
  <c r="J259" i="1" s="1"/>
  <c r="J257" i="1"/>
  <c r="J256" i="1" s="1"/>
  <c r="J254" i="1"/>
  <c r="J253" i="1" s="1"/>
  <c r="J251" i="1"/>
  <c r="J250" i="1" s="1"/>
  <c r="J247" i="1"/>
  <c r="J246" i="1" s="1"/>
  <c r="J244" i="1"/>
  <c r="J243" i="1" s="1"/>
  <c r="J241" i="1"/>
  <c r="J240" i="1" s="1"/>
  <c r="J239" i="1"/>
  <c r="J281" i="2" s="1"/>
  <c r="J280" i="2" s="1"/>
  <c r="J279" i="2" s="1"/>
  <c r="J235" i="1"/>
  <c r="J234" i="1" s="1"/>
  <c r="J229" i="1"/>
  <c r="J227" i="1"/>
  <c r="J224" i="1"/>
  <c r="J223" i="1" s="1"/>
  <c r="J221" i="1"/>
  <c r="J219" i="1"/>
  <c r="J216" i="1"/>
  <c r="J214" i="1"/>
  <c r="J210" i="1"/>
  <c r="J209" i="1" s="1"/>
  <c r="J208" i="1" s="1"/>
  <c r="J205" i="1"/>
  <c r="J204" i="1" s="1"/>
  <c r="J203" i="1" s="1"/>
  <c r="J201" i="1"/>
  <c r="J200" i="1" s="1"/>
  <c r="J198" i="1"/>
  <c r="J197" i="1" s="1"/>
  <c r="J194" i="1"/>
  <c r="J193" i="1" s="1"/>
  <c r="J192" i="1" s="1"/>
  <c r="J189" i="1"/>
  <c r="J188" i="1" s="1"/>
  <c r="J187" i="1" s="1"/>
  <c r="J185" i="1"/>
  <c r="J184" i="1" s="1"/>
  <c r="J182" i="1"/>
  <c r="J181" i="1" s="1"/>
  <c r="J179" i="1"/>
  <c r="J178" i="1" s="1"/>
  <c r="J176" i="1"/>
  <c r="J174" i="1"/>
  <c r="J171" i="1"/>
  <c r="J169" i="1"/>
  <c r="J166" i="1"/>
  <c r="J165" i="1" s="1"/>
  <c r="J163" i="1"/>
  <c r="J162" i="1" s="1"/>
  <c r="J160" i="1"/>
  <c r="J159" i="1" s="1"/>
  <c r="J157" i="1"/>
  <c r="J156" i="1" s="1"/>
  <c r="J152" i="1"/>
  <c r="J151" i="1" s="1"/>
  <c r="J149" i="1"/>
  <c r="J148" i="1" s="1"/>
  <c r="J146" i="1"/>
  <c r="J145" i="1" s="1"/>
  <c r="J143" i="1"/>
  <c r="J142" i="1" s="1"/>
  <c r="J140" i="1"/>
  <c r="J139" i="1" s="1"/>
  <c r="J135" i="1"/>
  <c r="J134" i="1" s="1"/>
  <c r="J128" i="1"/>
  <c r="J127" i="1" s="1"/>
  <c r="J126" i="1" s="1"/>
  <c r="J124" i="1"/>
  <c r="J123" i="1" s="1"/>
  <c r="J121" i="1"/>
  <c r="J120" i="1" s="1"/>
  <c r="J118" i="1"/>
  <c r="J117" i="1" s="1"/>
  <c r="J114" i="1"/>
  <c r="J113" i="1" s="1"/>
  <c r="J111" i="1"/>
  <c r="J110" i="1" s="1"/>
  <c r="J106" i="1"/>
  <c r="J105" i="1" s="1"/>
  <c r="J104" i="1" s="1"/>
  <c r="J102" i="1"/>
  <c r="J101" i="1" s="1"/>
  <c r="J100" i="1" s="1"/>
  <c r="J98" i="1"/>
  <c r="J97" i="1" s="1"/>
  <c r="J96" i="1"/>
  <c r="J126" i="3" s="1"/>
  <c r="J125" i="3" s="1"/>
  <c r="J124" i="3" s="1"/>
  <c r="J91" i="1"/>
  <c r="J90" i="1" s="1"/>
  <c r="J89" i="1" s="1"/>
  <c r="J86" i="1"/>
  <c r="J85" i="1" s="1"/>
  <c r="J83" i="1"/>
  <c r="J81" i="1"/>
  <c r="J79" i="1"/>
  <c r="J74" i="1"/>
  <c r="J72" i="1"/>
  <c r="J70" i="1"/>
  <c r="J65" i="1"/>
  <c r="J64" i="1" s="1"/>
  <c r="J62" i="1"/>
  <c r="J61" i="1" s="1"/>
  <c r="J57" i="1" s="1"/>
  <c r="J59" i="1"/>
  <c r="J58" i="1" s="1"/>
  <c r="J55" i="1"/>
  <c r="J54" i="1" s="1"/>
  <c r="J53" i="1" s="1"/>
  <c r="J51" i="1"/>
  <c r="J50" i="1" s="1"/>
  <c r="J48" i="1"/>
  <c r="J47" i="1" s="1"/>
  <c r="J45" i="1"/>
  <c r="J44" i="1" s="1"/>
  <c r="J42" i="1"/>
  <c r="J41" i="1" s="1"/>
  <c r="J39" i="1"/>
  <c r="J37" i="1"/>
  <c r="J35" i="1"/>
  <c r="J33" i="1"/>
  <c r="J30" i="1"/>
  <c r="J29" i="1" s="1"/>
  <c r="J27" i="1"/>
  <c r="J25" i="1"/>
  <c r="J22" i="1"/>
  <c r="J20" i="1"/>
  <c r="J17" i="1"/>
  <c r="J15" i="1"/>
  <c r="J12" i="1"/>
  <c r="J10" i="1"/>
  <c r="L32" i="2" l="1"/>
  <c r="K32" i="2"/>
  <c r="L55" i="2"/>
  <c r="J55" i="2"/>
  <c r="J54" i="2" s="1"/>
  <c r="K55" i="2"/>
  <c r="K54" i="2" s="1"/>
  <c r="L113" i="2"/>
  <c r="K113" i="2"/>
  <c r="J113" i="2"/>
  <c r="J112" i="2" s="1"/>
  <c r="L269" i="2"/>
  <c r="L268" i="2" s="1"/>
  <c r="K269" i="2"/>
  <c r="K268" i="2" s="1"/>
  <c r="L319" i="2"/>
  <c r="L318" i="2" s="1"/>
  <c r="J319" i="2"/>
  <c r="J318" i="2" s="1"/>
  <c r="K319" i="2"/>
  <c r="K318" i="2" s="1"/>
  <c r="L9" i="2"/>
  <c r="K169" i="2"/>
  <c r="K350" i="2"/>
  <c r="K349" i="2" s="1"/>
  <c r="K342" i="2" s="1"/>
  <c r="K341" i="2" s="1"/>
  <c r="L384" i="2"/>
  <c r="L383" i="2" s="1"/>
  <c r="L308" i="2"/>
  <c r="L307" i="2" s="1"/>
  <c r="L306" i="2" s="1"/>
  <c r="L24" i="2"/>
  <c r="K209" i="2"/>
  <c r="L100" i="2"/>
  <c r="L99" i="2" s="1"/>
  <c r="L214" i="2"/>
  <c r="L174" i="2"/>
  <c r="L14" i="2"/>
  <c r="K384" i="2"/>
  <c r="K383" i="2" s="1"/>
  <c r="L261" i="2"/>
  <c r="K222" i="2"/>
  <c r="K261" i="2"/>
  <c r="L253" i="2"/>
  <c r="L222" i="2"/>
  <c r="L350" i="2"/>
  <c r="L349" i="2" s="1"/>
  <c r="L342" i="2" s="1"/>
  <c r="L341" i="2" s="1"/>
  <c r="L84" i="2"/>
  <c r="L83" i="2" s="1"/>
  <c r="L82" i="2" s="1"/>
  <c r="L72" i="2"/>
  <c r="L71" i="2" s="1"/>
  <c r="L70" i="2" s="1"/>
  <c r="K336" i="2"/>
  <c r="K335" i="2" s="1"/>
  <c r="K334" i="2" s="1"/>
  <c r="K253" i="2"/>
  <c r="K214" i="2"/>
  <c r="L65" i="2"/>
  <c r="L19" i="2"/>
  <c r="L377" i="2"/>
  <c r="L356" i="2"/>
  <c r="L355" i="2" s="1"/>
  <c r="L354" i="2" s="1"/>
  <c r="L233" i="2"/>
  <c r="L227" i="2" s="1"/>
  <c r="L169" i="2"/>
  <c r="K100" i="2"/>
  <c r="K99" i="2" s="1"/>
  <c r="K356" i="2"/>
  <c r="K355" i="2" s="1"/>
  <c r="K354" i="2" s="1"/>
  <c r="K174" i="2"/>
  <c r="K94" i="2"/>
  <c r="K84" i="2"/>
  <c r="K83" i="2" s="1"/>
  <c r="K82" i="2" s="1"/>
  <c r="K72" i="2"/>
  <c r="K71" i="2" s="1"/>
  <c r="K70" i="2" s="1"/>
  <c r="K65" i="2"/>
  <c r="K24" i="2"/>
  <c r="K14" i="2"/>
  <c r="K9" i="2"/>
  <c r="K377" i="2"/>
  <c r="K308" i="2"/>
  <c r="K307" i="2" s="1"/>
  <c r="K306" i="2" s="1"/>
  <c r="K233" i="2"/>
  <c r="K227" i="2" s="1"/>
  <c r="L389" i="2"/>
  <c r="L365" i="2"/>
  <c r="L364" i="2" s="1"/>
  <c r="L336" i="2"/>
  <c r="L335" i="2" s="1"/>
  <c r="L334" i="2" s="1"/>
  <c r="L238" i="2"/>
  <c r="L239" i="2"/>
  <c r="L209" i="2"/>
  <c r="K389" i="2"/>
  <c r="K365" i="2"/>
  <c r="K364" i="2" s="1"/>
  <c r="K238" i="2"/>
  <c r="K239" i="2"/>
  <c r="L135" i="2"/>
  <c r="L134" i="2" s="1"/>
  <c r="L94" i="2"/>
  <c r="L54" i="2"/>
  <c r="K19" i="2"/>
  <c r="K135" i="2"/>
  <c r="K134" i="2" s="1"/>
  <c r="L200" i="2"/>
  <c r="L201" i="2"/>
  <c r="L112" i="2"/>
  <c r="K200" i="2"/>
  <c r="K201" i="2"/>
  <c r="K112" i="2"/>
  <c r="K139" i="3"/>
  <c r="L84" i="3"/>
  <c r="K84" i="3"/>
  <c r="J174" i="3"/>
  <c r="J173" i="3" s="1"/>
  <c r="J172" i="3" s="1"/>
  <c r="J168" i="3" s="1"/>
  <c r="J196" i="3"/>
  <c r="J195" i="3" s="1"/>
  <c r="J194" i="3" s="1"/>
  <c r="J184" i="3" s="1"/>
  <c r="L139" i="3"/>
  <c r="J139" i="3"/>
  <c r="L146" i="3"/>
  <c r="K146" i="3"/>
  <c r="J146" i="3"/>
  <c r="J224" i="3"/>
  <c r="L256" i="3"/>
  <c r="L255" i="3" s="1"/>
  <c r="L352" i="3"/>
  <c r="K357" i="3"/>
  <c r="L336" i="3"/>
  <c r="L335" i="3" s="1"/>
  <c r="L322" i="3" s="1"/>
  <c r="K24" i="3"/>
  <c r="K14" i="3"/>
  <c r="K8" i="3"/>
  <c r="K7" i="3" s="1"/>
  <c r="K336" i="3"/>
  <c r="K335" i="3" s="1"/>
  <c r="K322" i="3" s="1"/>
  <c r="L24" i="3"/>
  <c r="L14" i="3"/>
  <c r="L8" i="3"/>
  <c r="L7" i="3" s="1"/>
  <c r="K365" i="3"/>
  <c r="L262" i="3"/>
  <c r="L123" i="3"/>
  <c r="L99" i="3"/>
  <c r="L98" i="3" s="1"/>
  <c r="L97" i="3" s="1"/>
  <c r="L63" i="3"/>
  <c r="L62" i="3" s="1"/>
  <c r="L37" i="3"/>
  <c r="J24" i="3"/>
  <c r="L294" i="3"/>
  <c r="K270" i="3"/>
  <c r="K262" i="3"/>
  <c r="K123" i="3"/>
  <c r="K99" i="3"/>
  <c r="K98" i="3" s="1"/>
  <c r="K97" i="3" s="1"/>
  <c r="K63" i="3"/>
  <c r="K62" i="3" s="1"/>
  <c r="K37" i="3"/>
  <c r="K352" i="3"/>
  <c r="L365" i="3"/>
  <c r="L357" i="3"/>
  <c r="K256" i="3"/>
  <c r="K255" i="3" s="1"/>
  <c r="J63" i="3"/>
  <c r="J62" i="3" s="1"/>
  <c r="L299" i="3"/>
  <c r="L29" i="3"/>
  <c r="K299" i="3"/>
  <c r="L270" i="3"/>
  <c r="K29" i="3"/>
  <c r="J299" i="3"/>
  <c r="J37" i="3"/>
  <c r="J99" i="3"/>
  <c r="J98" i="3" s="1"/>
  <c r="J97" i="3" s="1"/>
  <c r="J95" i="3"/>
  <c r="J29" i="3"/>
  <c r="J19" i="3"/>
  <c r="J8" i="3"/>
  <c r="J7" i="3" s="1"/>
  <c r="J270" i="3"/>
  <c r="J294" i="3"/>
  <c r="J256" i="3"/>
  <c r="J255" i="3" s="1"/>
  <c r="J108" i="3"/>
  <c r="J107" i="3" s="1"/>
  <c r="J106" i="3" s="1"/>
  <c r="J14" i="3"/>
  <c r="J123" i="3"/>
  <c r="J262" i="3"/>
  <c r="K339" i="3"/>
  <c r="L370" i="3"/>
  <c r="K294" i="3"/>
  <c r="K370" i="3"/>
  <c r="L339" i="3"/>
  <c r="L108" i="3"/>
  <c r="L107" i="3" s="1"/>
  <c r="L106" i="3" s="1"/>
  <c r="K108" i="3"/>
  <c r="K107" i="3" s="1"/>
  <c r="K106" i="3" s="1"/>
  <c r="L95" i="3"/>
  <c r="K95" i="3"/>
  <c r="J109" i="1"/>
  <c r="J116" i="1"/>
  <c r="J138" i="1"/>
  <c r="J137" i="1" s="1"/>
  <c r="J289" i="1"/>
  <c r="J168" i="1"/>
  <c r="J331" i="1"/>
  <c r="J330" i="1" s="1"/>
  <c r="J14" i="1"/>
  <c r="J14" i="2"/>
  <c r="J8" i="2" s="1"/>
  <c r="J357" i="3"/>
  <c r="J336" i="3"/>
  <c r="J335" i="3" s="1"/>
  <c r="J322" i="3" s="1"/>
  <c r="J312" i="1"/>
  <c r="J349" i="1"/>
  <c r="J384" i="1"/>
  <c r="J383" i="1" s="1"/>
  <c r="J382" i="1" s="1"/>
  <c r="J94" i="2"/>
  <c r="J78" i="1"/>
  <c r="J77" i="1" s="1"/>
  <c r="J76" i="1" s="1"/>
  <c r="J213" i="1"/>
  <c r="J306" i="1"/>
  <c r="J305" i="1" s="1"/>
  <c r="J350" i="2"/>
  <c r="J349" i="2" s="1"/>
  <c r="J253" i="2"/>
  <c r="J320" i="1"/>
  <c r="J69" i="1"/>
  <c r="J68" i="1" s="1"/>
  <c r="J67" i="1" s="1"/>
  <c r="J95" i="1"/>
  <c r="J94" i="1" s="1"/>
  <c r="J93" i="1" s="1"/>
  <c r="J173" i="1"/>
  <c r="J377" i="1"/>
  <c r="J376" i="1" s="1"/>
  <c r="J375" i="1" s="1"/>
  <c r="J374" i="1" s="1"/>
  <c r="J365" i="3"/>
  <c r="J308" i="2"/>
  <c r="J307" i="2" s="1"/>
  <c r="J306" i="2" s="1"/>
  <c r="J72" i="2"/>
  <c r="J71" i="2" s="1"/>
  <c r="J70" i="2" s="1"/>
  <c r="J238" i="1"/>
  <c r="J237" i="1" s="1"/>
  <c r="J233" i="1" s="1"/>
  <c r="J284" i="2"/>
  <c r="J283" i="2" s="1"/>
  <c r="J282" i="2" s="1"/>
  <c r="J269" i="2" s="1"/>
  <c r="J370" i="3"/>
  <c r="J356" i="2"/>
  <c r="J355" i="2" s="1"/>
  <c r="J354" i="2" s="1"/>
  <c r="J103" i="2"/>
  <c r="J102" i="2" s="1"/>
  <c r="J101" i="2" s="1"/>
  <c r="J100" i="2" s="1"/>
  <c r="J99" i="2" s="1"/>
  <c r="J84" i="2"/>
  <c r="J83" i="2" s="1"/>
  <c r="J82" i="2" s="1"/>
  <c r="J19" i="2"/>
  <c r="J352" i="3"/>
  <c r="J19" i="1"/>
  <c r="J218" i="1"/>
  <c r="J384" i="2"/>
  <c r="J383" i="2" s="1"/>
  <c r="J24" i="2"/>
  <c r="J365" i="2"/>
  <c r="J364" i="2" s="1"/>
  <c r="J336" i="2"/>
  <c r="J335" i="2" s="1"/>
  <c r="J334" i="2" s="1"/>
  <c r="J169" i="2"/>
  <c r="J377" i="2"/>
  <c r="J261" i="2"/>
  <c r="J222" i="2"/>
  <c r="J214" i="2"/>
  <c r="J389" i="2"/>
  <c r="J238" i="2"/>
  <c r="J239" i="2"/>
  <c r="J200" i="2"/>
  <c r="J201" i="2"/>
  <c r="J135" i="2"/>
  <c r="J134" i="2" s="1"/>
  <c r="J233" i="2"/>
  <c r="J227" i="2" s="1"/>
  <c r="J209" i="2"/>
  <c r="J174" i="2"/>
  <c r="J65" i="2"/>
  <c r="J339" i="3"/>
  <c r="J9" i="1"/>
  <c r="J24" i="1"/>
  <c r="J226" i="1"/>
  <c r="J196" i="1"/>
  <c r="J191" i="1" s="1"/>
  <c r="J32" i="1"/>
  <c r="J348" i="1"/>
  <c r="J347" i="1" s="1"/>
  <c r="J365" i="1"/>
  <c r="L8" i="2" l="1"/>
  <c r="K8" i="2"/>
  <c r="K252" i="2"/>
  <c r="K251" i="2" s="1"/>
  <c r="L162" i="2"/>
  <c r="L161" i="2" s="1"/>
  <c r="L155" i="2" s="1"/>
  <c r="J162" i="2"/>
  <c r="J161" i="2" s="1"/>
  <c r="J155" i="2" s="1"/>
  <c r="K162" i="2"/>
  <c r="K161" i="2" s="1"/>
  <c r="K155" i="2" s="1"/>
  <c r="L208" i="2"/>
  <c r="L207" i="2" s="1"/>
  <c r="L206" i="2" s="1"/>
  <c r="L7" i="2"/>
  <c r="J342" i="2"/>
  <c r="J341" i="2" s="1"/>
  <c r="K208" i="2"/>
  <c r="K207" i="2" s="1"/>
  <c r="K206" i="2" s="1"/>
  <c r="K372" i="2"/>
  <c r="L252" i="2"/>
  <c r="L251" i="2" s="1"/>
  <c r="K7" i="2"/>
  <c r="K6" i="2" s="1"/>
  <c r="L372" i="2"/>
  <c r="K250" i="2"/>
  <c r="L250" i="2"/>
  <c r="L353" i="2"/>
  <c r="K353" i="2"/>
  <c r="J317" i="3"/>
  <c r="K281" i="3"/>
  <c r="K280" i="3" s="1"/>
  <c r="J281" i="3"/>
  <c r="J280" i="3" s="1"/>
  <c r="L281" i="3"/>
  <c r="L280" i="3" s="1"/>
  <c r="L317" i="3"/>
  <c r="K317" i="3"/>
  <c r="K351" i="3"/>
  <c r="K346" i="3" s="1"/>
  <c r="L261" i="3"/>
  <c r="L351" i="3"/>
  <c r="L346" i="3" s="1"/>
  <c r="J351" i="3"/>
  <c r="J346" i="3" s="1"/>
  <c r="K261" i="3"/>
  <c r="K138" i="3"/>
  <c r="J118" i="3"/>
  <c r="L118" i="3"/>
  <c r="J261" i="3"/>
  <c r="J167" i="3" s="1"/>
  <c r="J13" i="3"/>
  <c r="J6" i="3" s="1"/>
  <c r="K118" i="3"/>
  <c r="L138" i="3"/>
  <c r="J138" i="3"/>
  <c r="J155" i="1"/>
  <c r="J154" i="1" s="1"/>
  <c r="J212" i="1"/>
  <c r="J207" i="1" s="1"/>
  <c r="J311" i="1"/>
  <c r="J353" i="2"/>
  <c r="J252" i="2"/>
  <c r="J251" i="2" s="1"/>
  <c r="J268" i="2"/>
  <c r="J372" i="2"/>
  <c r="J208" i="2"/>
  <c r="J207" i="2" s="1"/>
  <c r="J206" i="2" s="1"/>
  <c r="J88" i="1"/>
  <c r="J7" i="2"/>
  <c r="J6" i="2" s="1"/>
  <c r="J8" i="1"/>
  <c r="J7" i="1" s="1"/>
  <c r="J346" i="1"/>
  <c r="L6" i="2" l="1"/>
  <c r="L399" i="2"/>
  <c r="K399" i="2"/>
  <c r="J379" i="3"/>
  <c r="J250" i="2"/>
  <c r="J399" i="2" l="1"/>
  <c r="L292" i="1" l="1"/>
  <c r="L242" i="3" s="1"/>
  <c r="L241" i="3" s="1"/>
  <c r="L240" i="3" s="1"/>
  <c r="L224" i="3" s="1"/>
  <c r="K292" i="1"/>
  <c r="K242" i="3" s="1"/>
  <c r="K241" i="3" s="1"/>
  <c r="K240" i="3" s="1"/>
  <c r="K224" i="3" s="1"/>
  <c r="L20" i="1"/>
  <c r="K20" i="1"/>
  <c r="L261" i="1" l="1"/>
  <c r="L196" i="3" s="1"/>
  <c r="L195" i="3" s="1"/>
  <c r="L194" i="3" s="1"/>
  <c r="L184" i="3" s="1"/>
  <c r="K261" i="1"/>
  <c r="K196" i="3" s="1"/>
  <c r="K195" i="3" s="1"/>
  <c r="K194" i="3" s="1"/>
  <c r="K184" i="3" s="1"/>
  <c r="L18" i="1" l="1"/>
  <c r="L23" i="3" s="1"/>
  <c r="L22" i="3" s="1"/>
  <c r="L16" i="1"/>
  <c r="L21" i="3" s="1"/>
  <c r="L20" i="3" s="1"/>
  <c r="K18" i="1"/>
  <c r="K16" i="1"/>
  <c r="K21" i="3" s="1"/>
  <c r="K20" i="3" s="1"/>
  <c r="L12" i="1"/>
  <c r="K12" i="1"/>
  <c r="L19" i="3" l="1"/>
  <c r="L13" i="3" s="1"/>
  <c r="L6" i="3" s="1"/>
  <c r="K17" i="1"/>
  <c r="K23" i="3"/>
  <c r="K22" i="3" s="1"/>
  <c r="K19" i="3" s="1"/>
  <c r="K13" i="3" s="1"/>
  <c r="K6" i="3" s="1"/>
  <c r="L17" i="1"/>
  <c r="L10" i="1" l="1"/>
  <c r="L9" i="1" s="1"/>
  <c r="K10" i="1"/>
  <c r="K9" i="1" l="1"/>
  <c r="L239" i="1"/>
  <c r="L174" i="3" s="1"/>
  <c r="L173" i="3" s="1"/>
  <c r="L172" i="3" s="1"/>
  <c r="L168" i="3" s="1"/>
  <c r="L167" i="3" s="1"/>
  <c r="L379" i="3" s="1"/>
  <c r="K239" i="1"/>
  <c r="K174" i="3" s="1"/>
  <c r="K173" i="3" s="1"/>
  <c r="K172" i="3" s="1"/>
  <c r="K168" i="3" s="1"/>
  <c r="K167" i="3" s="1"/>
  <c r="K379" i="3" s="1"/>
  <c r="J272" i="1" l="1"/>
  <c r="J271" i="1" s="1"/>
  <c r="J269" i="1"/>
  <c r="J268" i="1" s="1"/>
  <c r="J284" i="1"/>
  <c r="J283" i="1" s="1"/>
  <c r="J132" i="1"/>
  <c r="J131" i="1" s="1"/>
  <c r="J130" i="1" s="1"/>
  <c r="J108" i="1" l="1"/>
  <c r="J6" i="1" s="1"/>
  <c r="J249" i="1"/>
  <c r="J232" i="1" s="1"/>
  <c r="J231" i="1" s="1"/>
  <c r="J394" i="1" l="1"/>
  <c r="L315" i="1" l="1"/>
  <c r="K315" i="1"/>
  <c r="L313" i="1"/>
  <c r="K313" i="1"/>
  <c r="K312" i="1" l="1"/>
  <c r="L312" i="1"/>
  <c r="L27" i="1"/>
  <c r="K27" i="1"/>
  <c r="L25" i="1"/>
  <c r="K25" i="1"/>
  <c r="L22" i="1"/>
  <c r="L19" i="1" s="1"/>
  <c r="K22" i="1"/>
  <c r="L15" i="1"/>
  <c r="L14" i="1" s="1"/>
  <c r="K15" i="1"/>
  <c r="K19" i="1" l="1"/>
  <c r="K14" i="1"/>
  <c r="K24" i="1"/>
  <c r="L24" i="1"/>
  <c r="K368" i="1" l="1"/>
  <c r="L368" i="1"/>
  <c r="L140" i="1" l="1"/>
  <c r="K140" i="1"/>
  <c r="K139" i="1" l="1"/>
  <c r="L139" i="1"/>
  <c r="K30" i="1" l="1"/>
  <c r="L30" i="1"/>
  <c r="K33" i="1"/>
  <c r="L33" i="1"/>
  <c r="K35" i="1"/>
  <c r="L35" i="1"/>
  <c r="K37" i="1"/>
  <c r="L37" i="1"/>
  <c r="K39" i="1"/>
  <c r="L39" i="1"/>
  <c r="K42" i="1"/>
  <c r="L42" i="1"/>
  <c r="K45" i="1"/>
  <c r="L45" i="1"/>
  <c r="K48" i="1"/>
  <c r="L48" i="1"/>
  <c r="K51" i="1"/>
  <c r="L51" i="1"/>
  <c r="K55" i="1"/>
  <c r="L55" i="1"/>
  <c r="K59" i="1"/>
  <c r="L59" i="1"/>
  <c r="K62" i="1"/>
  <c r="L62" i="1"/>
  <c r="K65" i="1"/>
  <c r="L65" i="1"/>
  <c r="K70" i="1"/>
  <c r="L70" i="1"/>
  <c r="K72" i="1"/>
  <c r="L72" i="1"/>
  <c r="K74" i="1"/>
  <c r="L74" i="1"/>
  <c r="K79" i="1"/>
  <c r="L79" i="1"/>
  <c r="K81" i="1"/>
  <c r="L81" i="1"/>
  <c r="K83" i="1"/>
  <c r="L83" i="1"/>
  <c r="K86" i="1"/>
  <c r="L86" i="1"/>
  <c r="K91" i="1"/>
  <c r="L91" i="1"/>
  <c r="K95" i="1"/>
  <c r="L95" i="1"/>
  <c r="K98" i="1"/>
  <c r="L98" i="1"/>
  <c r="K102" i="1"/>
  <c r="L102" i="1"/>
  <c r="K106" i="1"/>
  <c r="L106" i="1"/>
  <c r="K111" i="1"/>
  <c r="L111" i="1"/>
  <c r="K114" i="1"/>
  <c r="L114" i="1"/>
  <c r="K118" i="1"/>
  <c r="L118" i="1"/>
  <c r="K121" i="1"/>
  <c r="L121" i="1"/>
  <c r="K124" i="1"/>
  <c r="L124" i="1"/>
  <c r="K128" i="1"/>
  <c r="L128" i="1"/>
  <c r="K132" i="1"/>
  <c r="L132" i="1"/>
  <c r="K143" i="1"/>
  <c r="L143" i="1"/>
  <c r="K146" i="1"/>
  <c r="L146" i="1"/>
  <c r="K149" i="1"/>
  <c r="L149" i="1"/>
  <c r="K152" i="1"/>
  <c r="L152" i="1"/>
  <c r="K160" i="1"/>
  <c r="L160" i="1"/>
  <c r="K163" i="1"/>
  <c r="L163" i="1"/>
  <c r="K166" i="1"/>
  <c r="L166" i="1"/>
  <c r="K169" i="1"/>
  <c r="L169" i="1"/>
  <c r="K171" i="1"/>
  <c r="L171" i="1"/>
  <c r="K174" i="1"/>
  <c r="L174" i="1"/>
  <c r="K176" i="1"/>
  <c r="L176" i="1"/>
  <c r="K179" i="1"/>
  <c r="L179" i="1"/>
  <c r="K182" i="1"/>
  <c r="L182" i="1"/>
  <c r="K185" i="1"/>
  <c r="L185" i="1"/>
  <c r="K157" i="1"/>
  <c r="L157" i="1"/>
  <c r="K189" i="1"/>
  <c r="L189" i="1"/>
  <c r="K194" i="1"/>
  <c r="L194" i="1"/>
  <c r="K198" i="1"/>
  <c r="L198" i="1"/>
  <c r="K201" i="1"/>
  <c r="L201" i="1"/>
  <c r="K205" i="1"/>
  <c r="L205" i="1"/>
  <c r="K210" i="1"/>
  <c r="L210" i="1"/>
  <c r="K214" i="1"/>
  <c r="L214" i="1"/>
  <c r="K216" i="1"/>
  <c r="L216" i="1"/>
  <c r="K219" i="1"/>
  <c r="L219" i="1"/>
  <c r="K221" i="1"/>
  <c r="L221" i="1"/>
  <c r="K224" i="1"/>
  <c r="L224" i="1"/>
  <c r="K227" i="1"/>
  <c r="L227" i="1"/>
  <c r="K229" i="1"/>
  <c r="L229" i="1"/>
  <c r="K235" i="1"/>
  <c r="L235" i="1"/>
  <c r="K238" i="1"/>
  <c r="L238" i="1"/>
  <c r="K241" i="1"/>
  <c r="L241" i="1"/>
  <c r="K244" i="1"/>
  <c r="L244" i="1"/>
  <c r="K247" i="1"/>
  <c r="L247" i="1"/>
  <c r="K257" i="1"/>
  <c r="L257" i="1"/>
  <c r="K260" i="1"/>
  <c r="L260" i="1"/>
  <c r="K263" i="1"/>
  <c r="L263" i="1"/>
  <c r="K266" i="1"/>
  <c r="L266" i="1"/>
  <c r="K269" i="1"/>
  <c r="L269" i="1"/>
  <c r="K272" i="1"/>
  <c r="L272" i="1"/>
  <c r="K275" i="1"/>
  <c r="L275" i="1"/>
  <c r="K278" i="1"/>
  <c r="L278" i="1"/>
  <c r="K281" i="1"/>
  <c r="L281" i="1"/>
  <c r="K284" i="1"/>
  <c r="L284" i="1"/>
  <c r="K287" i="1"/>
  <c r="L287" i="1"/>
  <c r="K291" i="1"/>
  <c r="L291" i="1"/>
  <c r="K294" i="1"/>
  <c r="L294" i="1"/>
  <c r="K297" i="1"/>
  <c r="L297" i="1"/>
  <c r="K300" i="1"/>
  <c r="L300" i="1"/>
  <c r="K303" i="1"/>
  <c r="L303" i="1"/>
  <c r="K307" i="1"/>
  <c r="L307" i="1"/>
  <c r="K309" i="1"/>
  <c r="L309" i="1"/>
  <c r="K318" i="1"/>
  <c r="L318" i="1"/>
  <c r="K321" i="1"/>
  <c r="L321" i="1"/>
  <c r="K323" i="1"/>
  <c r="L323" i="1"/>
  <c r="K325" i="1"/>
  <c r="L325" i="1"/>
  <c r="K328" i="1"/>
  <c r="L328" i="1"/>
  <c r="K333" i="1"/>
  <c r="L333" i="1"/>
  <c r="K336" i="1"/>
  <c r="L336" i="1"/>
  <c r="K339" i="1"/>
  <c r="L339" i="1"/>
  <c r="K344" i="1"/>
  <c r="L344" i="1"/>
  <c r="K350" i="1"/>
  <c r="L350" i="1"/>
  <c r="K352" i="1"/>
  <c r="L352" i="1"/>
  <c r="K355" i="1"/>
  <c r="L355" i="1"/>
  <c r="K359" i="1"/>
  <c r="L359" i="1"/>
  <c r="K362" i="1"/>
  <c r="L362" i="1"/>
  <c r="K363" i="1"/>
  <c r="L363" i="1"/>
  <c r="K367" i="1"/>
  <c r="L367" i="1"/>
  <c r="K372" i="1"/>
  <c r="L372" i="1"/>
  <c r="K378" i="1"/>
  <c r="L378" i="1"/>
  <c r="K380" i="1"/>
  <c r="L380" i="1"/>
  <c r="K386" i="1"/>
  <c r="L386" i="1"/>
  <c r="K389" i="1"/>
  <c r="L389" i="1"/>
  <c r="K392" i="1"/>
  <c r="L392" i="1"/>
  <c r="L361" i="1" l="1"/>
  <c r="L358" i="1"/>
  <c r="L354" i="1"/>
  <c r="L343" i="1"/>
  <c r="L342" i="1" s="1"/>
  <c r="L338" i="1"/>
  <c r="L335" i="1"/>
  <c r="L332" i="1"/>
  <c r="L327" i="1"/>
  <c r="L317" i="1"/>
  <c r="L302" i="1"/>
  <c r="L299" i="1"/>
  <c r="L296" i="1"/>
  <c r="L293" i="1"/>
  <c r="L290" i="1"/>
  <c r="L286" i="1"/>
  <c r="L283" i="1"/>
  <c r="L280" i="1"/>
  <c r="L277" i="1"/>
  <c r="L274" i="1"/>
  <c r="L271" i="1"/>
  <c r="L268" i="1"/>
  <c r="L265" i="1"/>
  <c r="L262" i="1"/>
  <c r="L259" i="1"/>
  <c r="L256" i="1"/>
  <c r="L246" i="1"/>
  <c r="L243" i="1"/>
  <c r="L240" i="1"/>
  <c r="L237" i="1"/>
  <c r="L234" i="1"/>
  <c r="L223" i="1"/>
  <c r="L218" i="1"/>
  <c r="L209" i="1"/>
  <c r="L208" i="1" s="1"/>
  <c r="L204" i="1"/>
  <c r="L203" i="1" s="1"/>
  <c r="L200" i="1"/>
  <c r="L197" i="1"/>
  <c r="L193" i="1"/>
  <c r="L188" i="1"/>
  <c r="L156" i="1"/>
  <c r="L184" i="1"/>
  <c r="L181" i="1"/>
  <c r="L178" i="1"/>
  <c r="L165" i="1"/>
  <c r="L162" i="1"/>
  <c r="L159" i="1"/>
  <c r="L151" i="1"/>
  <c r="L148" i="1"/>
  <c r="L145" i="1"/>
  <c r="L142" i="1"/>
  <c r="L131" i="1"/>
  <c r="L130" i="1" s="1"/>
  <c r="L127" i="1"/>
  <c r="L126" i="1" s="1"/>
  <c r="L123" i="1"/>
  <c r="L120" i="1"/>
  <c r="L117" i="1"/>
  <c r="L113" i="1"/>
  <c r="L110" i="1"/>
  <c r="L109" i="1" s="1"/>
  <c r="L105" i="1"/>
  <c r="L104" i="1" s="1"/>
  <c r="L101" i="1"/>
  <c r="L97" i="1"/>
  <c r="L94" i="1"/>
  <c r="L90" i="1"/>
  <c r="L85" i="1"/>
  <c r="L64" i="1"/>
  <c r="L61" i="1"/>
  <c r="L57" i="1" s="1"/>
  <c r="L58" i="1"/>
  <c r="L54" i="1"/>
  <c r="L50" i="1"/>
  <c r="L47" i="1"/>
  <c r="L44" i="1"/>
  <c r="L41" i="1"/>
  <c r="L29" i="1"/>
  <c r="L391" i="1"/>
  <c r="L388" i="1"/>
  <c r="L385" i="1"/>
  <c r="L371" i="1"/>
  <c r="L366" i="1"/>
  <c r="K361" i="1"/>
  <c r="K358" i="1"/>
  <c r="K354" i="1"/>
  <c r="K343" i="1"/>
  <c r="K338" i="1"/>
  <c r="K335" i="1"/>
  <c r="K332" i="1"/>
  <c r="K327" i="1"/>
  <c r="K317" i="1"/>
  <c r="K302" i="1"/>
  <c r="K299" i="1"/>
  <c r="K296" i="1"/>
  <c r="K293" i="1"/>
  <c r="K290" i="1"/>
  <c r="K286" i="1"/>
  <c r="K283" i="1"/>
  <c r="K280" i="1"/>
  <c r="K277" i="1"/>
  <c r="K274" i="1"/>
  <c r="K271" i="1"/>
  <c r="K268" i="1"/>
  <c r="K265" i="1"/>
  <c r="K262" i="1"/>
  <c r="K259" i="1"/>
  <c r="K256" i="1"/>
  <c r="K246" i="1"/>
  <c r="K243" i="1"/>
  <c r="K240" i="1"/>
  <c r="K237" i="1"/>
  <c r="K234" i="1"/>
  <c r="K226" i="1"/>
  <c r="K223" i="1"/>
  <c r="K218" i="1"/>
  <c r="K209" i="1"/>
  <c r="K208" i="1" s="1"/>
  <c r="K204" i="1"/>
  <c r="K200" i="1"/>
  <c r="K197" i="1"/>
  <c r="K193" i="1"/>
  <c r="K188" i="1"/>
  <c r="K156" i="1"/>
  <c r="K184" i="1"/>
  <c r="K181" i="1"/>
  <c r="K178" i="1"/>
  <c r="K165" i="1"/>
  <c r="K162" i="1"/>
  <c r="K159" i="1"/>
  <c r="K151" i="1"/>
  <c r="K148" i="1"/>
  <c r="K145" i="1"/>
  <c r="K142" i="1"/>
  <c r="K131" i="1"/>
  <c r="K130" i="1" s="1"/>
  <c r="K127" i="1"/>
  <c r="K123" i="1"/>
  <c r="K120" i="1"/>
  <c r="K117" i="1"/>
  <c r="K113" i="1"/>
  <c r="K110" i="1"/>
  <c r="K105" i="1"/>
  <c r="K104" i="1" s="1"/>
  <c r="K101" i="1"/>
  <c r="K97" i="1"/>
  <c r="K94" i="1"/>
  <c r="K90" i="1"/>
  <c r="K85" i="1"/>
  <c r="K64" i="1"/>
  <c r="K61" i="1"/>
  <c r="K57" i="1" s="1"/>
  <c r="K58" i="1"/>
  <c r="K54" i="1"/>
  <c r="K50" i="1"/>
  <c r="K47" i="1"/>
  <c r="K44" i="1"/>
  <c r="K41" i="1"/>
  <c r="K29" i="1"/>
  <c r="K391" i="1"/>
  <c r="K388" i="1"/>
  <c r="K385" i="1"/>
  <c r="K371" i="1"/>
  <c r="K366" i="1"/>
  <c r="L226" i="1"/>
  <c r="L377" i="1"/>
  <c r="L349" i="1"/>
  <c r="L320" i="1"/>
  <c r="L306" i="1"/>
  <c r="L213" i="1"/>
  <c r="L173" i="1"/>
  <c r="L168" i="1"/>
  <c r="L78" i="1"/>
  <c r="L69" i="1"/>
  <c r="L32" i="1"/>
  <c r="K377" i="1"/>
  <c r="K349" i="1"/>
  <c r="K320" i="1"/>
  <c r="K306" i="1"/>
  <c r="K213" i="1"/>
  <c r="K173" i="1"/>
  <c r="K168" i="1"/>
  <c r="K78" i="1"/>
  <c r="K69" i="1"/>
  <c r="K32" i="1"/>
  <c r="K116" i="1" l="1"/>
  <c r="K109" i="1"/>
  <c r="L116" i="1"/>
  <c r="K138" i="1"/>
  <c r="L138" i="1"/>
  <c r="L137" i="1" s="1"/>
  <c r="L155" i="1"/>
  <c r="K155" i="1"/>
  <c r="K212" i="1"/>
  <c r="K233" i="1"/>
  <c r="L212" i="1"/>
  <c r="L233" i="1"/>
  <c r="K331" i="1"/>
  <c r="L249" i="1"/>
  <c r="L331" i="1"/>
  <c r="L330" i="1" s="1"/>
  <c r="K249" i="1"/>
  <c r="K289" i="1"/>
  <c r="L289" i="1"/>
  <c r="K203" i="1"/>
  <c r="K342" i="1"/>
  <c r="K126" i="1"/>
  <c r="K8" i="1"/>
  <c r="L8" i="1"/>
  <c r="L311" i="1"/>
  <c r="K311" i="1"/>
  <c r="K93" i="1"/>
  <c r="L93" i="1"/>
  <c r="L348" i="1"/>
  <c r="K384" i="1"/>
  <c r="L384" i="1"/>
  <c r="L383" i="1" s="1"/>
  <c r="L77" i="1"/>
  <c r="K348" i="1"/>
  <c r="K370" i="1"/>
  <c r="K89" i="1"/>
  <c r="K187" i="1"/>
  <c r="L370" i="1"/>
  <c r="L89" i="1"/>
  <c r="L187" i="1"/>
  <c r="L357" i="1"/>
  <c r="K305" i="1"/>
  <c r="K376" i="1"/>
  <c r="L305" i="1"/>
  <c r="K77" i="1"/>
  <c r="K68" i="1"/>
  <c r="L68" i="1"/>
  <c r="L376" i="1"/>
  <c r="K53" i="1"/>
  <c r="K100" i="1"/>
  <c r="K192" i="1"/>
  <c r="K196" i="1"/>
  <c r="K357" i="1"/>
  <c r="L53" i="1"/>
  <c r="L100" i="1"/>
  <c r="L192" i="1"/>
  <c r="L196" i="1"/>
  <c r="K330" i="1" l="1"/>
  <c r="K383" i="1"/>
  <c r="K382" i="1" s="1"/>
  <c r="K137" i="1"/>
  <c r="K207" i="1"/>
  <c r="L207" i="1"/>
  <c r="K7" i="1"/>
  <c r="L232" i="1"/>
  <c r="K108" i="1"/>
  <c r="L7" i="1"/>
  <c r="K88" i="1"/>
  <c r="L108" i="1"/>
  <c r="L88" i="1"/>
  <c r="K232" i="1"/>
  <c r="K154" i="1"/>
  <c r="L154" i="1"/>
  <c r="L375" i="1"/>
  <c r="L67" i="1"/>
  <c r="K67" i="1"/>
  <c r="L191" i="1"/>
  <c r="K76" i="1"/>
  <c r="L347" i="1"/>
  <c r="L76" i="1"/>
  <c r="L382" i="1"/>
  <c r="K375" i="1"/>
  <c r="L365" i="1"/>
  <c r="K365" i="1"/>
  <c r="K347" i="1"/>
  <c r="K191" i="1"/>
  <c r="L231" i="1" l="1"/>
  <c r="K231" i="1"/>
  <c r="L6" i="1"/>
  <c r="K6" i="1"/>
  <c r="L346" i="1"/>
  <c r="K346" i="1"/>
  <c r="K374" i="1"/>
  <c r="L374" i="1"/>
  <c r="L394" i="1" l="1"/>
  <c r="K394" i="1"/>
</calcChain>
</file>

<file path=xl/sharedStrings.xml><?xml version="1.0" encoding="utf-8"?>
<sst xmlns="http://schemas.openxmlformats.org/spreadsheetml/2006/main" count="5277" uniqueCount="449">
  <si>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</si>
  <si>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</si>
  <si>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</si>
  <si>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</si>
  <si>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</si>
  <si>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</si>
  <si>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</si>
  <si>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</si>
  <si>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</si>
  <si>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</si>
  <si>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</si>
  <si>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</si>
  <si>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</si>
  <si>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</si>
  <si>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</si>
  <si>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</si>
  <si>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</si>
  <si>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</si>
  <si>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</si>
  <si>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</si>
  <si>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</si>
  <si>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</si>
  <si>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</si>
  <si>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</si>
  <si>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</si>
  <si>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</si>
  <si>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</si>
  <si>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</si>
  <si>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</si>
  <si>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</si>
  <si>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</si>
  <si>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</si>
  <si>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</si>
  <si>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</si>
  <si>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</si>
  <si>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</si>
  <si>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</si>
  <si>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</si>
  <si>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</si>
  <si>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</si>
  <si>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</si>
  <si>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</si>
  <si>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</si>
  <si>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</si>
  <si>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</si>
  <si>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</si>
  <si>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</si>
  <si>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</si>
  <si>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</si>
  <si>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</si>
  <si>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</si>
  <si>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</si>
  <si>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</si>
  <si>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</si>
  <si>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</si>
  <si>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</si>
  <si>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</si>
  <si>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</si>
  <si>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</si>
  <si>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</si>
  <si>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</si>
  <si>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</si>
  <si>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</si>
  <si>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</si>
  <si>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</si>
  <si>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</si>
  <si>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</si>
  <si>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</si>
  <si>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</si>
  <si>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</si>
  <si>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</si>
  <si>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</si>
  <si>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</si>
  <si>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</si>
  <si>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</si>
  <si>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</si>
  <si>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</si>
  <si>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</si>
  <si>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</si>
  <si>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</si>
  <si>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</si>
  <si>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</si>
  <si>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</si>
  <si>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</si>
  <si>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</si>
  <si>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</si>
  <si>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</si>
  <si>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</si>
  <si>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</si>
  <si>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</si>
  <si>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</si>
  <si>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</si>
  <si>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</si>
  <si>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</si>
  <si>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</si>
  <si>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</si>
  <si>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</si>
  <si>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</si>
  <si>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</si>
  <si>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</si>
  <si>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</si>
  <si>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</si>
  <si>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</si>
  <si>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</si>
  <si>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</si>
  <si>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</si>
  <si>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</si>
  <si>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</si>
  <si>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</si>
  <si>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</si>
  <si>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</si>
  <si>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</si>
  <si>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</si>
  <si>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</si>
  <si>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</si>
  <si>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</si>
  <si>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</si>
  <si>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</si>
  <si>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</si>
  <si>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</si>
  <si>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</si>
  <si>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</si>
  <si>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</si>
  <si>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</si>
  <si>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</si>
  <si>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</si>
  <si>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</si>
  <si>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</si>
  <si>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</si>
  <si>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</si>
  <si>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</si>
  <si>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</si>
  <si>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</si>
  <si>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</si>
  <si>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</si>
  <si>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</si>
  <si>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</si>
  <si>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</si>
  <si>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</si>
  <si>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</si>
  <si>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</si>
  <si>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</si>
  <si>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</si>
  <si>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</si>
  <si>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</si>
  <si>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</si>
  <si>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</si>
  <si>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</si>
  <si>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</si>
  <si>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</si>
  <si>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</si>
  <si>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</si>
  <si>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</si>
  <si>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</si>
  <si>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</si>
  <si>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</si>
  <si>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</si>
  <si>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</si>
  <si>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</si>
  <si>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</si>
  <si>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</si>
  <si>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</si>
  <si>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</si>
  <si>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</si>
  <si>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</si>
  <si>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</si>
  <si>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</si>
  <si>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</si>
  <si>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</si>
  <si>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</si>
  <si>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</si>
  <si>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</si>
  <si>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</si>
  <si>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</si>
  <si>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</si>
  <si>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</si>
  <si>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</si>
  <si>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</si>
  <si>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</si>
  <si>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</si>
  <si>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</si>
  <si>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</si>
  <si>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</si>
  <si>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</si>
  <si>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</si>
  <si>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</si>
  <si>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</si>
  <si>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</si>
  <si>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</si>
  <si>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</si>
  <si>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</si>
  <si>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</si>
  <si>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</si>
  <si>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</si>
  <si>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</si>
  <si>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</si>
  <si>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</si>
  <si>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</si>
  <si>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</si>
  <si>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</si>
  <si>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</si>
  <si>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</si>
  <si>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</si>
  <si>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</si>
  <si>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</si>
  <si>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</si>
  <si>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</si>
  <si>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</si>
  <si>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</si>
  <si>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</si>
  <si>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</si>
  <si>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</si>
  <si>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</si>
  <si>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</si>
  <si>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</si>
  <si>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</si>
  <si>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</si>
  <si>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</si>
  <si>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</si>
  <si>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</si>
  <si>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</si>
  <si>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</si>
  <si>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</si>
  <si>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</si>
  <si>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</si>
  <si>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</si>
  <si>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</si>
  <si>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</si>
  <si>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</si>
  <si>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</si>
  <si>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</si>
  <si>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</si>
  <si>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</si>
  <si>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</si>
  <si>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</si>
  <si>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</si>
  <si>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</si>
  <si>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</si>
  <si>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</si>
  <si>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</si>
  <si>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</si>
  <si>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</si>
  <si>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</si>
  <si>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</si>
  <si>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</si>
  <si>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</si>
  <si>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</si>
  <si>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</si>
  <si>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</si>
  <si>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</si>
  <si>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</si>
  <si>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</si>
  <si>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</si>
  <si>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</si>
  <si>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</si>
  <si>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</si>
  <si>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</si>
  <si>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</si>
  <si>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</si>
  <si>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</si>
  <si>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</si>
  <si>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</si>
  <si>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</si>
  <si>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</si>
  <si>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</si>
  <si>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</si>
  <si>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</si>
  <si>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</si>
  <si>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</si>
  <si>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</si>
  <si>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</si>
  <si>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</si>
  <si>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</si>
  <si>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</si>
  <si>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</si>
  <si>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</si>
  <si>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</si>
  <si>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</si>
  <si>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</si>
  <si>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</si>
  <si>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</si>
  <si>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</si>
  <si>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</si>
  <si>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</si>
  <si>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</si>
  <si>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</si>
  <si>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</si>
  <si>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</si>
  <si>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</si>
  <si>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</si>
  <si>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</si>
  <si>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</si>
  <si>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</si>
  <si>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</si>
  <si>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2022</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</si>
  <si>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</si>
  <si>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</si>
  <si>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</si>
  <si>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</si>
  <si>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</si>
  <si>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2023</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</si>
  <si>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</si>
  <si>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</si>
  <si>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</si>
  <si>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</si>
  <si>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</si>
  <si>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</si>
  <si>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</si>
  <si>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Мероприятия по землеустройству и землепользованию</t>
  </si>
  <si>
    <t>80910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</si>
  <si>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</si>
  <si>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</si>
  <si>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</si>
  <si>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</si>
  <si>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</si>
  <si>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</si>
  <si>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</si>
  <si>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</si>
  <si>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</si>
  <si>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</si>
  <si>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</si>
  <si>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</si>
  <si>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</si>
  <si>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</si>
  <si>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</si>
  <si>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</si>
  <si>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</si>
  <si>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</si>
  <si>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</si>
  <si>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</si>
  <si>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</si>
  <si>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</si>
  <si>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</si>
  <si>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</si>
  <si>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</si>
  <si>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51 4 02 80910</t>
  </si>
  <si>
    <t>51 4 02 81830</t>
  </si>
  <si>
    <t>51 4 09 83760</t>
  </si>
  <si>
    <t>51 4 09 81680</t>
  </si>
  <si>
    <t>51 4 09 81740</t>
  </si>
  <si>
    <t>51 4 09 S1270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</si>
  <si>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</si>
  <si>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</si>
  <si>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</si>
  <si>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</si>
  <si>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</si>
  <si>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</si>
  <si>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</si>
  <si>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</si>
  <si>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</si>
  <si>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</si>
  <si>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</si>
  <si>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</si>
  <si>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</si>
  <si>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</si>
  <si>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</si>
  <si>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</si>
  <si>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</si>
  <si>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18 R0820</t>
  </si>
  <si>
    <t>51 4 19 L4970</t>
  </si>
  <si>
    <t>51 4 21 S7620</t>
  </si>
  <si>
    <t>51 4 20 82300</t>
  </si>
  <si>
    <t>51 4 20 82310</t>
  </si>
  <si>
    <t>51 4 20 82320</t>
  </si>
  <si>
    <t>51 4 20 84290</t>
  </si>
  <si>
    <t>52 4 02 14722</t>
  </si>
  <si>
    <t>52 4 02 80300</t>
  </si>
  <si>
    <t>52 4 02 82330</t>
  </si>
  <si>
    <t>52 4 02 82430</t>
  </si>
  <si>
    <t>52 4 05 S4860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</si>
  <si>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</si>
  <si>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</si>
  <si>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</si>
  <si>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</si>
  <si>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</si>
  <si>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</si>
  <si>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</si>
  <si>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</si>
  <si>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</si>
  <si>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</si>
  <si>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</si>
  <si>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</si>
  <si>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</si>
  <si>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</si>
  <si>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</si>
  <si>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</si>
  <si>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</si>
  <si>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</si>
  <si>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</si>
  <si>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</si>
  <si>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</si>
  <si>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</si>
  <si>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</si>
  <si>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</si>
  <si>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</si>
  <si>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</si>
  <si>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</si>
  <si>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</si>
  <si>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</si>
  <si>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</si>
  <si>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</si>
  <si>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</si>
  <si>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</si>
  <si>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</si>
  <si>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</si>
  <si>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</si>
  <si>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</si>
  <si>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</si>
  <si>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</si>
  <si>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</si>
  <si>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</si>
  <si>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</si>
  <si>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</si>
  <si>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2024</t>
  </si>
  <si>
    <t>51 1 А1 55190</t>
  </si>
  <si>
    <t>Региональный проект "Культурная среда (Брянская область)"</t>
  </si>
  <si>
    <t>А1</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</si>
  <si>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</si>
  <si>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</si>
  <si>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</si>
  <si>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</si>
  <si>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</si>
  <si>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</si>
  <si>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</si>
  <si>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</si>
  <si>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</si>
  <si>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</si>
  <si>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</si>
  <si>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</si>
  <si>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</si>
  <si>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</si>
  <si>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</si>
  <si>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</si>
  <si>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</si>
  <si>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</si>
  <si>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</si>
  <si>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</si>
  <si>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</si>
  <si>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Приобретение специализированной техники для предприятий жилищно-коммунального комплекса</t>
  </si>
  <si>
    <t>51 4 09 S3480</t>
  </si>
  <si>
    <t>S3480</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</si>
  <si>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</si>
  <si>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r>
      <t xml:space="preserve">52 4 </t>
    </r>
    <r>
      <rPr>
        <b/>
        <sz val="11"/>
        <rFont val="Times New Roman"/>
        <family val="1"/>
        <charset val="204"/>
      </rPr>
      <t>01</t>
    </r>
    <r>
      <rPr>
        <sz val="11"/>
        <rFont val="Times New Roman"/>
        <family val="1"/>
        <charset val="204"/>
      </rPr>
      <t xml:space="preserve"> 16721</t>
    </r>
  </si>
  <si>
    <t>Приложение 3</t>
  </si>
  <si>
    <t>Приложение 4</t>
  </si>
  <si>
    <t>Ведомственная структура расходов бюджета Клетнянского муниципального района Брянской области на 2022 год и на плановый период 2023 и 2024 годов</t>
  </si>
  <si>
    <t xml:space="preserve">Hаспределениt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</si>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</sst>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8" fillId="0" borderId="11">
      <alignment horizontal="left" wrapText="1" indent="2"/>
    </xf>
    <xf numFmtId="49" fontId="8" fillId="0" borderId="6">
      <alignment horizontal="center"/>
    </xf>
  </cellStyleXfs>
  <cellXfs count="115">
    <xf numFmtId="0" fontId="0" fillId="0" borderId="0" xfId="0"/>
    <xf numFmtId="0" fontId="2" fillId="0" borderId="0" xfId="0" applyFont="1" applyFill="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xf numFmtId="0" fontId="2" fillId="0" borderId="0" xfId="0" applyFont="1" applyFill="1" applyAlignment="1">
      <alignment horizontal="center"/>
    </xf>
    <xf numFmtId="49" fontId="2" fillId="0" borderId="0" xfId="0" applyNumberFormat="1" applyFont="1" applyFill="1" applyAlignment="1">
      <alignment vertical="top" wrapText="1"/>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0" xfId="0" applyNumberFormat="1" applyFont="1" applyFill="1" applyAlignment="1">
      <alignment vertical="top"/>
    </xf>
    <xf numFmtId="49" fontId="2" fillId="0" borderId="1" xfId="0" applyNumberFormat="1" applyFont="1" applyFill="1" applyBorder="1" applyAlignment="1">
      <alignment vertical="top" wrapText="1"/>
    </xf>
    <xf numFmtId="0" fontId="2" fillId="0" borderId="2" xfId="0" applyFont="1" applyFill="1" applyBorder="1" applyAlignment="1">
      <alignment horizontal="left" vertical="center" wrapText="1"/>
    </xf>
    <xf numFmtId="49" fontId="2" fillId="0" borderId="0" xfId="0" applyNumberFormat="1" applyFont="1" applyFill="1" applyAlignment="1">
      <alignment horizontal="center" vertical="top" wrapText="1"/>
    </xf>
    <xf numFmtId="0" fontId="2" fillId="0" borderId="0" xfId="0" applyFont="1" applyFill="1" applyAlignment="1">
      <alignment vertical="center"/>
    </xf>
    <xf numFmtId="49" fontId="2" fillId="0" borderId="0" xfId="0" applyNumberFormat="1" applyFont="1" applyFill="1" applyBorder="1" applyAlignment="1">
      <alignment horizontal="center" vertical="top"/>
    </xf>
    <xf numFmtId="4" fontId="2" fillId="0" borderId="2" xfId="0" applyNumberFormat="1" applyFont="1" applyFill="1" applyBorder="1" applyAlignment="1">
      <alignment horizontal="center" vertical="center"/>
    </xf>
    <xf numFmtId="0" fontId="6" fillId="0" borderId="0" xfId="0" applyFont="1" applyFill="1" applyAlignment="1">
      <alignment vertical="top"/>
    </xf>
    <xf numFmtId="0" fontId="6" fillId="0" borderId="0" xfId="0" applyFont="1" applyFill="1" applyAlignment="1">
      <alignment vertical="top"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6" fillId="0" borderId="0" xfId="0" applyNumberFormat="1" applyFont="1" applyFill="1" applyAlignment="1">
      <alignment vertical="top"/>
    </xf>
    <xf numFmtId="49" fontId="6" fillId="0" borderId="0" xfId="0" applyNumberFormat="1" applyFont="1" applyFill="1" applyAlignment="1">
      <alignment horizontal="center" vertical="top"/>
    </xf>
    <xf numFmtId="0" fontId="2" fillId="0" borderId="4" xfId="0" applyFont="1" applyFill="1" applyBorder="1" applyAlignment="1">
      <alignment horizontal="center" vertical="top" wrapText="1"/>
    </xf>
    <xf numFmtId="0" fontId="2" fillId="0" borderId="7" xfId="0"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 fontId="2" fillId="0" borderId="2" xfId="0" applyNumberFormat="1"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horizontal="center" vertical="top" wrapText="1"/>
    </xf>
    <xf numFmtId="49" fontId="2" fillId="0" borderId="0" xfId="0" applyNumberFormat="1" applyFont="1" applyFill="1" applyBorder="1" applyAlignment="1">
      <alignment vertical="top"/>
    </xf>
    <xf numFmtId="0" fontId="1" fillId="0" borderId="2" xfId="0" applyFont="1" applyFill="1" applyBorder="1" applyAlignment="1">
      <alignment vertical="center" wrapText="1"/>
    </xf>
    <xf numFmtId="4" fontId="1" fillId="0" borderId="2" xfId="0" applyNumberFormat="1" applyFont="1" applyFill="1" applyBorder="1" applyAlignment="1">
      <alignment vertical="center"/>
    </xf>
    <xf numFmtId="0" fontId="4" fillId="0" borderId="2" xfId="0" applyFont="1" applyFill="1" applyBorder="1" applyAlignment="1">
      <alignment horizontal="center" vertical="center" wrapText="1"/>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49" fontId="2" fillId="0" borderId="6" xfId="0" applyNumberFormat="1" applyFont="1" applyFill="1" applyBorder="1" applyAlignment="1">
      <alignment horizontal="center" vertical="center" wrapText="1"/>
    </xf>
    <xf numFmtId="49" fontId="6" fillId="0" borderId="0" xfId="0" applyNumberFormat="1" applyFont="1" applyFill="1" applyAlignment="1">
      <alignment vertical="top" wrapText="1"/>
    </xf>
    <xf numFmtId="0" fontId="1" fillId="0" borderId="6" xfId="0" applyFont="1" applyFill="1" applyBorder="1" applyAlignment="1">
      <alignment horizontal="left" vertical="center" wrapText="1"/>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1" fillId="0" borderId="6" xfId="0" applyNumberFormat="1" applyFont="1" applyFill="1" applyBorder="1" applyAlignment="1">
      <alignment vertical="center" wrapText="1"/>
    </xf>
    <xf numFmtId="4" fontId="4" fillId="0" borderId="2" xfId="0" applyNumberFormat="1" applyFont="1" applyFill="1" applyBorder="1" applyAlignment="1">
      <alignment horizontal="right" vertical="center" wrapText="1"/>
    </xf>
    <xf numFmtId="0" fontId="1" fillId="0" borderId="6" xfId="0" applyFont="1" applyFill="1" applyBorder="1" applyAlignment="1">
      <alignment vertical="center" wrapText="1"/>
    </xf>
    <xf numFmtId="0" fontId="4" fillId="0" borderId="2" xfId="0" applyFont="1" applyFill="1" applyBorder="1" applyAlignment="1">
      <alignment horizontal="left" vertical="center" wrapText="1"/>
    </xf>
    <xf numFmtId="4" fontId="4" fillId="0" borderId="2" xfId="0" applyNumberFormat="1" applyFont="1" applyFill="1" applyBorder="1" applyAlignment="1">
      <alignment vertical="center"/>
    </xf>
    <xf numFmtId="0" fontId="4" fillId="0" borderId="0" xfId="0" applyFont="1" applyFill="1" applyAlignment="1">
      <alignment vertical="center"/>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xf>
    <xf numFmtId="0" fontId="1" fillId="0" borderId="0" xfId="0" applyFont="1" applyFill="1" applyAlignment="1">
      <alignment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 fillId="0" borderId="0" xfId="0" applyFont="1" applyFill="1" applyBorder="1" applyAlignment="1">
      <alignment vertical="center"/>
    </xf>
    <xf numFmtId="4" fontId="2" fillId="0" borderId="6" xfId="0" applyNumberFormat="1" applyFont="1" applyFill="1" applyBorder="1" applyAlignment="1">
      <alignment horizontal="right" vertical="center" wrapText="1"/>
    </xf>
    <xf numFmtId="49" fontId="4"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0" fontId="2" fillId="0" borderId="6" xfId="0" applyFont="1" applyFill="1" applyBorder="1" applyAlignment="1">
      <alignment vertical="center" wrapText="1"/>
    </xf>
    <xf numFmtId="0" fontId="1" fillId="0" borderId="10"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vertical="center"/>
    </xf>
    <xf numFmtId="49" fontId="1"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xf>
    <xf numFmtId="4" fontId="1" fillId="0" borderId="7" xfId="0" applyNumberFormat="1" applyFont="1" applyFill="1" applyBorder="1" applyAlignment="1">
      <alignment vertical="center"/>
    </xf>
    <xf numFmtId="0" fontId="2" fillId="0" borderId="12"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xf>
    <xf numFmtId="4" fontId="2" fillId="0" borderId="2" xfId="0" applyNumberFormat="1" applyFont="1" applyFill="1" applyBorder="1" applyAlignment="1">
      <alignment horizontal="right" vertical="center" wrapText="1"/>
    </xf>
    <xf numFmtId="49" fontId="2" fillId="0" borderId="2" xfId="0" applyNumberFormat="1" applyFont="1" applyFill="1" applyBorder="1" applyAlignment="1">
      <alignment horizontal="left" vertical="center"/>
    </xf>
    <xf numFmtId="0" fontId="4" fillId="0" borderId="6" xfId="0" applyFont="1" applyFill="1" applyBorder="1" applyAlignment="1">
      <alignment vertical="center" wrapText="1"/>
    </xf>
    <xf numFmtId="49" fontId="1" fillId="0" borderId="6" xfId="0" applyNumberFormat="1" applyFont="1" applyFill="1" applyBorder="1" applyAlignment="1">
      <alignment horizontal="center" vertical="center" wrapText="1"/>
    </xf>
    <xf numFmtId="4" fontId="1" fillId="0" borderId="2" xfId="0" applyNumberFormat="1" applyFont="1" applyFill="1" applyBorder="1" applyAlignment="1">
      <alignment horizontal="right" vertical="center" wrapText="1"/>
    </xf>
    <xf numFmtId="0" fontId="7" fillId="0" borderId="0" xfId="0" applyFont="1" applyFill="1" applyAlignment="1">
      <alignment vertical="center"/>
    </xf>
    <xf numFmtId="0" fontId="1" fillId="0" borderId="3" xfId="0" applyFont="1" applyFill="1" applyBorder="1" applyAlignment="1">
      <alignment vertical="center" wrapText="1"/>
    </xf>
    <xf numFmtId="4" fontId="1" fillId="0" borderId="2" xfId="0" applyNumberFormat="1" applyFont="1" applyFill="1" applyBorder="1" applyAlignment="1">
      <alignment horizontal="right" vertical="center"/>
    </xf>
    <xf numFmtId="0" fontId="5" fillId="0" borderId="0" xfId="0" applyFont="1" applyFill="1" applyAlignment="1">
      <alignment vertical="center"/>
    </xf>
    <xf numFmtId="49" fontId="2" fillId="0" borderId="9"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1"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1" fillId="0" borderId="2" xfId="0" applyFont="1" applyFill="1" applyBorder="1" applyAlignment="1">
      <alignment horizontal="left" vertical="center"/>
    </xf>
    <xf numFmtId="0" fontId="6" fillId="0" borderId="0" xfId="0"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vertical="center" wrapText="1"/>
    </xf>
    <xf numFmtId="4" fontId="6" fillId="0" borderId="0" xfId="0" applyNumberFormat="1" applyFont="1" applyFill="1" applyAlignment="1">
      <alignment vertical="center"/>
    </xf>
    <xf numFmtId="49"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2" fillId="0" borderId="0" xfId="0" applyFont="1" applyFill="1" applyBorder="1" applyAlignment="1">
      <alignment vertical="center"/>
    </xf>
    <xf numFmtId="4" fontId="2" fillId="0" borderId="2" xfId="0" applyNumberFormat="1" applyFont="1" applyFill="1" applyBorder="1" applyAlignment="1">
      <alignment horizontal="right" vertical="center"/>
    </xf>
    <xf numFmtId="0" fontId="3" fillId="0" borderId="0" xfId="0" applyFont="1" applyFill="1" applyAlignment="1">
      <alignment vertical="center"/>
    </xf>
    <xf numFmtId="0" fontId="1" fillId="0" borderId="2" xfId="0" applyFont="1" applyFill="1" applyBorder="1" applyAlignment="1">
      <alignment horizontal="center" vertical="center"/>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4" fontId="2" fillId="0" borderId="2" xfId="0" applyNumberFormat="1" applyFont="1" applyFill="1" applyBorder="1" applyAlignment="1">
      <alignment vertical="center" wrapText="1"/>
    </xf>
    <xf numFmtId="0" fontId="2" fillId="0" borderId="5" xfId="0" applyFont="1" applyFill="1" applyBorder="1" applyAlignment="1">
      <alignment vertical="center" wrapText="1"/>
    </xf>
    <xf numFmtId="4" fontId="2" fillId="0" borderId="0" xfId="0" applyNumberFormat="1" applyFont="1" applyFill="1" applyAlignment="1">
      <alignment vertical="top"/>
    </xf>
    <xf numFmtId="0" fontId="1" fillId="0" borderId="0" xfId="0" applyFont="1" applyFill="1" applyAlignment="1">
      <alignment horizontal="center" vertical="top" wrapText="1"/>
    </xf>
    <xf numFmtId="49" fontId="2" fillId="0" borderId="0" xfId="0" applyNumberFormat="1" applyFont="1" applyFill="1" applyAlignment="1">
      <alignment horizontal="left" vertical="top" wrapText="1"/>
    </xf>
    <xf numFmtId="0" fontId="2" fillId="0" borderId="0" xfId="0" applyFont="1" applyFill="1" applyAlignment="1">
      <alignment horizontal="left" vertical="center"/>
    </xf>
    <xf numFmtId="0" fontId="1" fillId="0" borderId="0" xfId="0" applyFont="1" applyFill="1" applyBorder="1" applyAlignment="1">
      <alignment horizontal="center" vertical="center" wrapText="1"/>
    </xf>
    <xf numFmtId="0" fontId="2" fillId="0" borderId="0" xfId="0" applyFont="1" applyFill="1" applyAlignment="1">
      <alignment horizontal="left"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CCFFCC"/>
      <color rgb="FFCCFF99"/>
      <color rgb="FFFFFFCC"/>
      <color rgb="FF0000FF"/>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835"/>
  <sheetViews>
    <sheetView view="pageBreakPreview" topLeftCell="A388" zoomScaleNormal="100" zoomScaleSheetLayoutView="100" workbookViewId="0">
      <selection activeCell="H9" sqref="H9"/>
    </sheetView>
  </sheetViews>
  <sheetFormatPr defaultRowHeight="15" x14ac:dyDescent="0.25"/>
  <cols>
    <col min="1" max="1" width="35.140625" style="19" customWidth="1"/>
    <col min="2" max="4" width="4" style="5" hidden="1" customWidth="1"/>
    <col min="5" max="5" width="5.140625" style="25" customWidth="1"/>
    <col min="6" max="7" width="5.42578125" style="25" customWidth="1"/>
    <col min="8" max="8" width="15.7109375" style="45" customWidth="1"/>
    <col min="9" max="9" width="4.42578125" style="25" customWidth="1"/>
    <col min="10" max="12" width="15.85546875" style="25" customWidth="1"/>
    <col min="13" max="63" width="9.140625" style="5"/>
    <col min="64" max="64" width="1.42578125" style="5" customWidth="1"/>
    <col min="65" max="65" width="59.5703125" style="5" customWidth="1"/>
    <col min="66" max="66" width="9.140625" style="5" customWidth="1"/>
    <col min="67" max="68" width="3.85546875" style="5" customWidth="1"/>
    <col min="69" max="69" width="10.5703125" style="5" customWidth="1"/>
    <col min="70" max="70" width="3.85546875" style="5" customWidth="1"/>
    <col min="71" max="73" width="14.42578125" style="5" customWidth="1"/>
    <col min="74" max="74" width="4.140625" style="5" customWidth="1"/>
    <col min="75" max="75" width="15" style="5" customWidth="1"/>
    <col min="76" max="77" width="9.140625" style="5" customWidth="1"/>
    <col min="78" max="78" width="11.5703125" style="5" customWidth="1"/>
    <col min="79" max="79" width="18.140625" style="5" customWidth="1"/>
    <col min="80" max="80" width="13.140625" style="5" customWidth="1"/>
    <col min="81" max="81" width="12.28515625" style="5" customWidth="1"/>
    <col min="82" max="319" width="9.140625" style="5"/>
    <col min="320" max="320" width="1.42578125" style="5" customWidth="1"/>
    <col min="321" max="321" width="59.5703125" style="5" customWidth="1"/>
    <col min="322" max="322" width="9.140625" style="5" customWidth="1"/>
    <col min="323" max="324" width="3.85546875" style="5" customWidth="1"/>
    <col min="325" max="325" width="10.5703125" style="5" customWidth="1"/>
    <col min="326" max="326" width="3.85546875" style="5" customWidth="1"/>
    <col min="327" max="329" width="14.42578125" style="5" customWidth="1"/>
    <col min="330" max="330" width="4.140625" style="5" customWidth="1"/>
    <col min="331" max="331" width="15" style="5" customWidth="1"/>
    <col min="332" max="333" width="9.140625" style="5" customWidth="1"/>
    <col min="334" max="334" width="11.5703125" style="5" customWidth="1"/>
    <col min="335" max="335" width="18.140625" style="5" customWidth="1"/>
    <col min="336" max="336" width="13.140625" style="5" customWidth="1"/>
    <col min="337" max="337" width="12.28515625" style="5" customWidth="1"/>
    <col min="338" max="575" width="9.140625" style="5"/>
    <col min="576" max="576" width="1.42578125" style="5" customWidth="1"/>
    <col min="577" max="577" width="59.5703125" style="5" customWidth="1"/>
    <col min="578" max="578" width="9.140625" style="5" customWidth="1"/>
    <col min="579" max="580" width="3.85546875" style="5" customWidth="1"/>
    <col min="581" max="581" width="10.5703125" style="5" customWidth="1"/>
    <col min="582" max="582" width="3.85546875" style="5" customWidth="1"/>
    <col min="583" max="585" width="14.42578125" style="5" customWidth="1"/>
    <col min="586" max="586" width="4.140625" style="5" customWidth="1"/>
    <col min="587" max="587" width="15" style="5" customWidth="1"/>
    <col min="588" max="589" width="9.140625" style="5" customWidth="1"/>
    <col min="590" max="590" width="11.5703125" style="5" customWidth="1"/>
    <col min="591" max="591" width="18.140625" style="5" customWidth="1"/>
    <col min="592" max="592" width="13.140625" style="5" customWidth="1"/>
    <col min="593" max="593" width="12.28515625" style="5" customWidth="1"/>
    <col min="594" max="831" width="9.140625" style="5"/>
    <col min="832" max="832" width="1.42578125" style="5" customWidth="1"/>
    <col min="833" max="833" width="59.5703125" style="5" customWidth="1"/>
    <col min="834" max="834" width="9.140625" style="5" customWidth="1"/>
    <col min="835" max="836" width="3.85546875" style="5" customWidth="1"/>
    <col min="837" max="837" width="10.5703125" style="5" customWidth="1"/>
    <col min="838" max="838" width="3.85546875" style="5" customWidth="1"/>
    <col min="839" max="841" width="14.42578125" style="5" customWidth="1"/>
    <col min="842" max="842" width="4.140625" style="5" customWidth="1"/>
    <col min="843" max="843" width="15" style="5" customWidth="1"/>
    <col min="844" max="845" width="9.140625" style="5" customWidth="1"/>
    <col min="846" max="846" width="11.5703125" style="5" customWidth="1"/>
    <col min="847" max="847" width="18.140625" style="5" customWidth="1"/>
    <col min="848" max="848" width="13.140625" style="5" customWidth="1"/>
    <col min="849" max="849" width="12.28515625" style="5" customWidth="1"/>
    <col min="850" max="1087" width="9.140625" style="5"/>
    <col min="1088" max="1088" width="1.42578125" style="5" customWidth="1"/>
    <col min="1089" max="1089" width="59.5703125" style="5" customWidth="1"/>
    <col min="1090" max="1090" width="9.140625" style="5" customWidth="1"/>
    <col min="1091" max="1092" width="3.85546875" style="5" customWidth="1"/>
    <col min="1093" max="1093" width="10.5703125" style="5" customWidth="1"/>
    <col min="1094" max="1094" width="3.85546875" style="5" customWidth="1"/>
    <col min="1095" max="1097" width="14.42578125" style="5" customWidth="1"/>
    <col min="1098" max="1098" width="4.140625" style="5" customWidth="1"/>
    <col min="1099" max="1099" width="15" style="5" customWidth="1"/>
    <col min="1100" max="1101" width="9.140625" style="5" customWidth="1"/>
    <col min="1102" max="1102" width="11.5703125" style="5" customWidth="1"/>
    <col min="1103" max="1103" width="18.140625" style="5" customWidth="1"/>
    <col min="1104" max="1104" width="13.140625" style="5" customWidth="1"/>
    <col min="1105" max="1105" width="12.28515625" style="5" customWidth="1"/>
    <col min="1106" max="1343" width="9.140625" style="5"/>
    <col min="1344" max="1344" width="1.42578125" style="5" customWidth="1"/>
    <col min="1345" max="1345" width="59.5703125" style="5" customWidth="1"/>
    <col min="1346" max="1346" width="9.140625" style="5" customWidth="1"/>
    <col min="1347" max="1348" width="3.85546875" style="5" customWidth="1"/>
    <col min="1349" max="1349" width="10.5703125" style="5" customWidth="1"/>
    <col min="1350" max="1350" width="3.85546875" style="5" customWidth="1"/>
    <col min="1351" max="1353" width="14.42578125" style="5" customWidth="1"/>
    <col min="1354" max="1354" width="4.140625" style="5" customWidth="1"/>
    <col min="1355" max="1355" width="15" style="5" customWidth="1"/>
    <col min="1356" max="1357" width="9.140625" style="5" customWidth="1"/>
    <col min="1358" max="1358" width="11.5703125" style="5" customWidth="1"/>
    <col min="1359" max="1359" width="18.140625" style="5" customWidth="1"/>
    <col min="1360" max="1360" width="13.140625" style="5" customWidth="1"/>
    <col min="1361" max="1361" width="12.28515625" style="5" customWidth="1"/>
    <col min="1362" max="1599" width="9.140625" style="5"/>
    <col min="1600" max="1600" width="1.42578125" style="5" customWidth="1"/>
    <col min="1601" max="1601" width="59.5703125" style="5" customWidth="1"/>
    <col min="1602" max="1602" width="9.140625" style="5" customWidth="1"/>
    <col min="1603" max="1604" width="3.85546875" style="5" customWidth="1"/>
    <col min="1605" max="1605" width="10.5703125" style="5" customWidth="1"/>
    <col min="1606" max="1606" width="3.85546875" style="5" customWidth="1"/>
    <col min="1607" max="1609" width="14.42578125" style="5" customWidth="1"/>
    <col min="1610" max="1610" width="4.140625" style="5" customWidth="1"/>
    <col min="1611" max="1611" width="15" style="5" customWidth="1"/>
    <col min="1612" max="1613" width="9.140625" style="5" customWidth="1"/>
    <col min="1614" max="1614" width="11.5703125" style="5" customWidth="1"/>
    <col min="1615" max="1615" width="18.140625" style="5" customWidth="1"/>
    <col min="1616" max="1616" width="13.140625" style="5" customWidth="1"/>
    <col min="1617" max="1617" width="12.28515625" style="5" customWidth="1"/>
    <col min="1618" max="1855" width="9.140625" style="5"/>
    <col min="1856" max="1856" width="1.42578125" style="5" customWidth="1"/>
    <col min="1857" max="1857" width="59.5703125" style="5" customWidth="1"/>
    <col min="1858" max="1858" width="9.140625" style="5" customWidth="1"/>
    <col min="1859" max="1860" width="3.85546875" style="5" customWidth="1"/>
    <col min="1861" max="1861" width="10.5703125" style="5" customWidth="1"/>
    <col min="1862" max="1862" width="3.85546875" style="5" customWidth="1"/>
    <col min="1863" max="1865" width="14.42578125" style="5" customWidth="1"/>
    <col min="1866" max="1866" width="4.140625" style="5" customWidth="1"/>
    <col min="1867" max="1867" width="15" style="5" customWidth="1"/>
    <col min="1868" max="1869" width="9.140625" style="5" customWidth="1"/>
    <col min="1870" max="1870" width="11.5703125" style="5" customWidth="1"/>
    <col min="1871" max="1871" width="18.140625" style="5" customWidth="1"/>
    <col min="1872" max="1872" width="13.140625" style="5" customWidth="1"/>
    <col min="1873" max="1873" width="12.28515625" style="5" customWidth="1"/>
    <col min="1874" max="2111" width="9.140625" style="5"/>
    <col min="2112" max="2112" width="1.42578125" style="5" customWidth="1"/>
    <col min="2113" max="2113" width="59.5703125" style="5" customWidth="1"/>
    <col min="2114" max="2114" width="9.140625" style="5" customWidth="1"/>
    <col min="2115" max="2116" width="3.85546875" style="5" customWidth="1"/>
    <col min="2117" max="2117" width="10.5703125" style="5" customWidth="1"/>
    <col min="2118" max="2118" width="3.85546875" style="5" customWidth="1"/>
    <col min="2119" max="2121" width="14.42578125" style="5" customWidth="1"/>
    <col min="2122" max="2122" width="4.140625" style="5" customWidth="1"/>
    <col min="2123" max="2123" width="15" style="5" customWidth="1"/>
    <col min="2124" max="2125" width="9.140625" style="5" customWidth="1"/>
    <col min="2126" max="2126" width="11.5703125" style="5" customWidth="1"/>
    <col min="2127" max="2127" width="18.140625" style="5" customWidth="1"/>
    <col min="2128" max="2128" width="13.140625" style="5" customWidth="1"/>
    <col min="2129" max="2129" width="12.28515625" style="5" customWidth="1"/>
    <col min="2130" max="2367" width="9.140625" style="5"/>
    <col min="2368" max="2368" width="1.42578125" style="5" customWidth="1"/>
    <col min="2369" max="2369" width="59.5703125" style="5" customWidth="1"/>
    <col min="2370" max="2370" width="9.140625" style="5" customWidth="1"/>
    <col min="2371" max="2372" width="3.85546875" style="5" customWidth="1"/>
    <col min="2373" max="2373" width="10.5703125" style="5" customWidth="1"/>
    <col min="2374" max="2374" width="3.85546875" style="5" customWidth="1"/>
    <col min="2375" max="2377" width="14.42578125" style="5" customWidth="1"/>
    <col min="2378" max="2378" width="4.140625" style="5" customWidth="1"/>
    <col min="2379" max="2379" width="15" style="5" customWidth="1"/>
    <col min="2380" max="2381" width="9.140625" style="5" customWidth="1"/>
    <col min="2382" max="2382" width="11.5703125" style="5" customWidth="1"/>
    <col min="2383" max="2383" width="18.140625" style="5" customWidth="1"/>
    <col min="2384" max="2384" width="13.140625" style="5" customWidth="1"/>
    <col min="2385" max="2385" width="12.28515625" style="5" customWidth="1"/>
    <col min="2386" max="2623" width="9.140625" style="5"/>
    <col min="2624" max="2624" width="1.42578125" style="5" customWidth="1"/>
    <col min="2625" max="2625" width="59.5703125" style="5" customWidth="1"/>
    <col min="2626" max="2626" width="9.140625" style="5" customWidth="1"/>
    <col min="2627" max="2628" width="3.85546875" style="5" customWidth="1"/>
    <col min="2629" max="2629" width="10.5703125" style="5" customWidth="1"/>
    <col min="2630" max="2630" width="3.85546875" style="5" customWidth="1"/>
    <col min="2631" max="2633" width="14.42578125" style="5" customWidth="1"/>
    <col min="2634" max="2634" width="4.140625" style="5" customWidth="1"/>
    <col min="2635" max="2635" width="15" style="5" customWidth="1"/>
    <col min="2636" max="2637" width="9.140625" style="5" customWidth="1"/>
    <col min="2638" max="2638" width="11.5703125" style="5" customWidth="1"/>
    <col min="2639" max="2639" width="18.140625" style="5" customWidth="1"/>
    <col min="2640" max="2640" width="13.140625" style="5" customWidth="1"/>
    <col min="2641" max="2641" width="12.28515625" style="5" customWidth="1"/>
    <col min="2642" max="2879" width="9.140625" style="5"/>
    <col min="2880" max="2880" width="1.42578125" style="5" customWidth="1"/>
    <col min="2881" max="2881" width="59.5703125" style="5" customWidth="1"/>
    <col min="2882" max="2882" width="9.140625" style="5" customWidth="1"/>
    <col min="2883" max="2884" width="3.85546875" style="5" customWidth="1"/>
    <col min="2885" max="2885" width="10.5703125" style="5" customWidth="1"/>
    <col min="2886" max="2886" width="3.85546875" style="5" customWidth="1"/>
    <col min="2887" max="2889" width="14.42578125" style="5" customWidth="1"/>
    <col min="2890" max="2890" width="4.140625" style="5" customWidth="1"/>
    <col min="2891" max="2891" width="15" style="5" customWidth="1"/>
    <col min="2892" max="2893" width="9.140625" style="5" customWidth="1"/>
    <col min="2894" max="2894" width="11.5703125" style="5" customWidth="1"/>
    <col min="2895" max="2895" width="18.140625" style="5" customWidth="1"/>
    <col min="2896" max="2896" width="13.140625" style="5" customWidth="1"/>
    <col min="2897" max="2897" width="12.28515625" style="5" customWidth="1"/>
    <col min="2898" max="3135" width="9.140625" style="5"/>
    <col min="3136" max="3136" width="1.42578125" style="5" customWidth="1"/>
    <col min="3137" max="3137" width="59.5703125" style="5" customWidth="1"/>
    <col min="3138" max="3138" width="9.140625" style="5" customWidth="1"/>
    <col min="3139" max="3140" width="3.85546875" style="5" customWidth="1"/>
    <col min="3141" max="3141" width="10.5703125" style="5" customWidth="1"/>
    <col min="3142" max="3142" width="3.85546875" style="5" customWidth="1"/>
    <col min="3143" max="3145" width="14.42578125" style="5" customWidth="1"/>
    <col min="3146" max="3146" width="4.140625" style="5" customWidth="1"/>
    <col min="3147" max="3147" width="15" style="5" customWidth="1"/>
    <col min="3148" max="3149" width="9.140625" style="5" customWidth="1"/>
    <col min="3150" max="3150" width="11.5703125" style="5" customWidth="1"/>
    <col min="3151" max="3151" width="18.140625" style="5" customWidth="1"/>
    <col min="3152" max="3152" width="13.140625" style="5" customWidth="1"/>
    <col min="3153" max="3153" width="12.28515625" style="5" customWidth="1"/>
    <col min="3154" max="3391" width="9.140625" style="5"/>
    <col min="3392" max="3392" width="1.42578125" style="5" customWidth="1"/>
    <col min="3393" max="3393" width="59.5703125" style="5" customWidth="1"/>
    <col min="3394" max="3394" width="9.140625" style="5" customWidth="1"/>
    <col min="3395" max="3396" width="3.85546875" style="5" customWidth="1"/>
    <col min="3397" max="3397" width="10.5703125" style="5" customWidth="1"/>
    <col min="3398" max="3398" width="3.85546875" style="5" customWidth="1"/>
    <col min="3399" max="3401" width="14.42578125" style="5" customWidth="1"/>
    <col min="3402" max="3402" width="4.140625" style="5" customWidth="1"/>
    <col min="3403" max="3403" width="15" style="5" customWidth="1"/>
    <col min="3404" max="3405" width="9.140625" style="5" customWidth="1"/>
    <col min="3406" max="3406" width="11.5703125" style="5" customWidth="1"/>
    <col min="3407" max="3407" width="18.140625" style="5" customWidth="1"/>
    <col min="3408" max="3408" width="13.140625" style="5" customWidth="1"/>
    <col min="3409" max="3409" width="12.28515625" style="5" customWidth="1"/>
    <col min="3410" max="3647" width="9.140625" style="5"/>
    <col min="3648" max="3648" width="1.42578125" style="5" customWidth="1"/>
    <col min="3649" max="3649" width="59.5703125" style="5" customWidth="1"/>
    <col min="3650" max="3650" width="9.140625" style="5" customWidth="1"/>
    <col min="3651" max="3652" width="3.85546875" style="5" customWidth="1"/>
    <col min="3653" max="3653" width="10.5703125" style="5" customWidth="1"/>
    <col min="3654" max="3654" width="3.85546875" style="5" customWidth="1"/>
    <col min="3655" max="3657" width="14.42578125" style="5" customWidth="1"/>
    <col min="3658" max="3658" width="4.140625" style="5" customWidth="1"/>
    <col min="3659" max="3659" width="15" style="5" customWidth="1"/>
    <col min="3660" max="3661" width="9.140625" style="5" customWidth="1"/>
    <col min="3662" max="3662" width="11.5703125" style="5" customWidth="1"/>
    <col min="3663" max="3663" width="18.140625" style="5" customWidth="1"/>
    <col min="3664" max="3664" width="13.140625" style="5" customWidth="1"/>
    <col min="3665" max="3665" width="12.28515625" style="5" customWidth="1"/>
    <col min="3666" max="3903" width="9.140625" style="5"/>
    <col min="3904" max="3904" width="1.42578125" style="5" customWidth="1"/>
    <col min="3905" max="3905" width="59.5703125" style="5" customWidth="1"/>
    <col min="3906" max="3906" width="9.140625" style="5" customWidth="1"/>
    <col min="3907" max="3908" width="3.85546875" style="5" customWidth="1"/>
    <col min="3909" max="3909" width="10.5703125" style="5" customWidth="1"/>
    <col min="3910" max="3910" width="3.85546875" style="5" customWidth="1"/>
    <col min="3911" max="3913" width="14.42578125" style="5" customWidth="1"/>
    <col min="3914" max="3914" width="4.140625" style="5" customWidth="1"/>
    <col min="3915" max="3915" width="15" style="5" customWidth="1"/>
    <col min="3916" max="3917" width="9.140625" style="5" customWidth="1"/>
    <col min="3918" max="3918" width="11.5703125" style="5" customWidth="1"/>
    <col min="3919" max="3919" width="18.140625" style="5" customWidth="1"/>
    <col min="3920" max="3920" width="13.140625" style="5" customWidth="1"/>
    <col min="3921" max="3921" width="12.28515625" style="5" customWidth="1"/>
    <col min="3922" max="4159" width="9.140625" style="5"/>
    <col min="4160" max="4160" width="1.42578125" style="5" customWidth="1"/>
    <col min="4161" max="4161" width="59.5703125" style="5" customWidth="1"/>
    <col min="4162" max="4162" width="9.140625" style="5" customWidth="1"/>
    <col min="4163" max="4164" width="3.85546875" style="5" customWidth="1"/>
    <col min="4165" max="4165" width="10.5703125" style="5" customWidth="1"/>
    <col min="4166" max="4166" width="3.85546875" style="5" customWidth="1"/>
    <col min="4167" max="4169" width="14.42578125" style="5" customWidth="1"/>
    <col min="4170" max="4170" width="4.140625" style="5" customWidth="1"/>
    <col min="4171" max="4171" width="15" style="5" customWidth="1"/>
    <col min="4172" max="4173" width="9.140625" style="5" customWidth="1"/>
    <col min="4174" max="4174" width="11.5703125" style="5" customWidth="1"/>
    <col min="4175" max="4175" width="18.140625" style="5" customWidth="1"/>
    <col min="4176" max="4176" width="13.140625" style="5" customWidth="1"/>
    <col min="4177" max="4177" width="12.28515625" style="5" customWidth="1"/>
    <col min="4178" max="4415" width="9.140625" style="5"/>
    <col min="4416" max="4416" width="1.42578125" style="5" customWidth="1"/>
    <col min="4417" max="4417" width="59.5703125" style="5" customWidth="1"/>
    <col min="4418" max="4418" width="9.140625" style="5" customWidth="1"/>
    <col min="4419" max="4420" width="3.85546875" style="5" customWidth="1"/>
    <col min="4421" max="4421" width="10.5703125" style="5" customWidth="1"/>
    <col min="4422" max="4422" width="3.85546875" style="5" customWidth="1"/>
    <col min="4423" max="4425" width="14.42578125" style="5" customWidth="1"/>
    <col min="4426" max="4426" width="4.140625" style="5" customWidth="1"/>
    <col min="4427" max="4427" width="15" style="5" customWidth="1"/>
    <col min="4428" max="4429" width="9.140625" style="5" customWidth="1"/>
    <col min="4430" max="4430" width="11.5703125" style="5" customWidth="1"/>
    <col min="4431" max="4431" width="18.140625" style="5" customWidth="1"/>
    <col min="4432" max="4432" width="13.140625" style="5" customWidth="1"/>
    <col min="4433" max="4433" width="12.28515625" style="5" customWidth="1"/>
    <col min="4434" max="4671" width="9.140625" style="5"/>
    <col min="4672" max="4672" width="1.42578125" style="5" customWidth="1"/>
    <col min="4673" max="4673" width="59.5703125" style="5" customWidth="1"/>
    <col min="4674" max="4674" width="9.140625" style="5" customWidth="1"/>
    <col min="4675" max="4676" width="3.85546875" style="5" customWidth="1"/>
    <col min="4677" max="4677" width="10.5703125" style="5" customWidth="1"/>
    <col min="4678" max="4678" width="3.85546875" style="5" customWidth="1"/>
    <col min="4679" max="4681" width="14.42578125" style="5" customWidth="1"/>
    <col min="4682" max="4682" width="4.140625" style="5" customWidth="1"/>
    <col min="4683" max="4683" width="15" style="5" customWidth="1"/>
    <col min="4684" max="4685" width="9.140625" style="5" customWidth="1"/>
    <col min="4686" max="4686" width="11.5703125" style="5" customWidth="1"/>
    <col min="4687" max="4687" width="18.140625" style="5" customWidth="1"/>
    <col min="4688" max="4688" width="13.140625" style="5" customWidth="1"/>
    <col min="4689" max="4689" width="12.28515625" style="5" customWidth="1"/>
    <col min="4690" max="4927" width="9.140625" style="5"/>
    <col min="4928" max="4928" width="1.42578125" style="5" customWidth="1"/>
    <col min="4929" max="4929" width="59.5703125" style="5" customWidth="1"/>
    <col min="4930" max="4930" width="9.140625" style="5" customWidth="1"/>
    <col min="4931" max="4932" width="3.85546875" style="5" customWidth="1"/>
    <col min="4933" max="4933" width="10.5703125" style="5" customWidth="1"/>
    <col min="4934" max="4934" width="3.85546875" style="5" customWidth="1"/>
    <col min="4935" max="4937" width="14.42578125" style="5" customWidth="1"/>
    <col min="4938" max="4938" width="4.140625" style="5" customWidth="1"/>
    <col min="4939" max="4939" width="15" style="5" customWidth="1"/>
    <col min="4940" max="4941" width="9.140625" style="5" customWidth="1"/>
    <col min="4942" max="4942" width="11.5703125" style="5" customWidth="1"/>
    <col min="4943" max="4943" width="18.140625" style="5" customWidth="1"/>
    <col min="4944" max="4944" width="13.140625" style="5" customWidth="1"/>
    <col min="4945" max="4945" width="12.28515625" style="5" customWidth="1"/>
    <col min="4946" max="5183" width="9.140625" style="5"/>
    <col min="5184" max="5184" width="1.42578125" style="5" customWidth="1"/>
    <col min="5185" max="5185" width="59.5703125" style="5" customWidth="1"/>
    <col min="5186" max="5186" width="9.140625" style="5" customWidth="1"/>
    <col min="5187" max="5188" width="3.85546875" style="5" customWidth="1"/>
    <col min="5189" max="5189" width="10.5703125" style="5" customWidth="1"/>
    <col min="5190" max="5190" width="3.85546875" style="5" customWidth="1"/>
    <col min="5191" max="5193" width="14.42578125" style="5" customWidth="1"/>
    <col min="5194" max="5194" width="4.140625" style="5" customWidth="1"/>
    <col min="5195" max="5195" width="15" style="5" customWidth="1"/>
    <col min="5196" max="5197" width="9.140625" style="5" customWidth="1"/>
    <col min="5198" max="5198" width="11.5703125" style="5" customWidth="1"/>
    <col min="5199" max="5199" width="18.140625" style="5" customWidth="1"/>
    <col min="5200" max="5200" width="13.140625" style="5" customWidth="1"/>
    <col min="5201" max="5201" width="12.28515625" style="5" customWidth="1"/>
    <col min="5202" max="5439" width="9.140625" style="5"/>
    <col min="5440" max="5440" width="1.42578125" style="5" customWidth="1"/>
    <col min="5441" max="5441" width="59.5703125" style="5" customWidth="1"/>
    <col min="5442" max="5442" width="9.140625" style="5" customWidth="1"/>
    <col min="5443" max="5444" width="3.85546875" style="5" customWidth="1"/>
    <col min="5445" max="5445" width="10.5703125" style="5" customWidth="1"/>
    <col min="5446" max="5446" width="3.85546875" style="5" customWidth="1"/>
    <col min="5447" max="5449" width="14.42578125" style="5" customWidth="1"/>
    <col min="5450" max="5450" width="4.140625" style="5" customWidth="1"/>
    <col min="5451" max="5451" width="15" style="5" customWidth="1"/>
    <col min="5452" max="5453" width="9.140625" style="5" customWidth="1"/>
    <col min="5454" max="5454" width="11.5703125" style="5" customWidth="1"/>
    <col min="5455" max="5455" width="18.140625" style="5" customWidth="1"/>
    <col min="5456" max="5456" width="13.140625" style="5" customWidth="1"/>
    <col min="5457" max="5457" width="12.28515625" style="5" customWidth="1"/>
    <col min="5458" max="5695" width="9.140625" style="5"/>
    <col min="5696" max="5696" width="1.42578125" style="5" customWidth="1"/>
    <col min="5697" max="5697" width="59.5703125" style="5" customWidth="1"/>
    <col min="5698" max="5698" width="9.140625" style="5" customWidth="1"/>
    <col min="5699" max="5700" width="3.85546875" style="5" customWidth="1"/>
    <col min="5701" max="5701" width="10.5703125" style="5" customWidth="1"/>
    <col min="5702" max="5702" width="3.85546875" style="5" customWidth="1"/>
    <col min="5703" max="5705" width="14.42578125" style="5" customWidth="1"/>
    <col min="5706" max="5706" width="4.140625" style="5" customWidth="1"/>
    <col min="5707" max="5707" width="15" style="5" customWidth="1"/>
    <col min="5708" max="5709" width="9.140625" style="5" customWidth="1"/>
    <col min="5710" max="5710" width="11.5703125" style="5" customWidth="1"/>
    <col min="5711" max="5711" width="18.140625" style="5" customWidth="1"/>
    <col min="5712" max="5712" width="13.140625" style="5" customWidth="1"/>
    <col min="5713" max="5713" width="12.28515625" style="5" customWidth="1"/>
    <col min="5714" max="5951" width="9.140625" style="5"/>
    <col min="5952" max="5952" width="1.42578125" style="5" customWidth="1"/>
    <col min="5953" max="5953" width="59.5703125" style="5" customWidth="1"/>
    <col min="5954" max="5954" width="9.140625" style="5" customWidth="1"/>
    <col min="5955" max="5956" width="3.85546875" style="5" customWidth="1"/>
    <col min="5957" max="5957" width="10.5703125" style="5" customWidth="1"/>
    <col min="5958" max="5958" width="3.85546875" style="5" customWidth="1"/>
    <col min="5959" max="5961" width="14.42578125" style="5" customWidth="1"/>
    <col min="5962" max="5962" width="4.140625" style="5" customWidth="1"/>
    <col min="5963" max="5963" width="15" style="5" customWidth="1"/>
    <col min="5964" max="5965" width="9.140625" style="5" customWidth="1"/>
    <col min="5966" max="5966" width="11.5703125" style="5" customWidth="1"/>
    <col min="5967" max="5967" width="18.140625" style="5" customWidth="1"/>
    <col min="5968" max="5968" width="13.140625" style="5" customWidth="1"/>
    <col min="5969" max="5969" width="12.28515625" style="5" customWidth="1"/>
    <col min="5970" max="6207" width="9.140625" style="5"/>
    <col min="6208" max="6208" width="1.42578125" style="5" customWidth="1"/>
    <col min="6209" max="6209" width="59.5703125" style="5" customWidth="1"/>
    <col min="6210" max="6210" width="9.140625" style="5" customWidth="1"/>
    <col min="6211" max="6212" width="3.85546875" style="5" customWidth="1"/>
    <col min="6213" max="6213" width="10.5703125" style="5" customWidth="1"/>
    <col min="6214" max="6214" width="3.85546875" style="5" customWidth="1"/>
    <col min="6215" max="6217" width="14.42578125" style="5" customWidth="1"/>
    <col min="6218" max="6218" width="4.140625" style="5" customWidth="1"/>
    <col min="6219" max="6219" width="15" style="5" customWidth="1"/>
    <col min="6220" max="6221" width="9.140625" style="5" customWidth="1"/>
    <col min="6222" max="6222" width="11.5703125" style="5" customWidth="1"/>
    <col min="6223" max="6223" width="18.140625" style="5" customWidth="1"/>
    <col min="6224" max="6224" width="13.140625" style="5" customWidth="1"/>
    <col min="6225" max="6225" width="12.28515625" style="5" customWidth="1"/>
    <col min="6226" max="6463" width="9.140625" style="5"/>
    <col min="6464" max="6464" width="1.42578125" style="5" customWidth="1"/>
    <col min="6465" max="6465" width="59.5703125" style="5" customWidth="1"/>
    <col min="6466" max="6466" width="9.140625" style="5" customWidth="1"/>
    <col min="6467" max="6468" width="3.85546875" style="5" customWidth="1"/>
    <col min="6469" max="6469" width="10.5703125" style="5" customWidth="1"/>
    <col min="6470" max="6470" width="3.85546875" style="5" customWidth="1"/>
    <col min="6471" max="6473" width="14.42578125" style="5" customWidth="1"/>
    <col min="6474" max="6474" width="4.140625" style="5" customWidth="1"/>
    <col min="6475" max="6475" width="15" style="5" customWidth="1"/>
    <col min="6476" max="6477" width="9.140625" style="5" customWidth="1"/>
    <col min="6478" max="6478" width="11.5703125" style="5" customWidth="1"/>
    <col min="6479" max="6479" width="18.140625" style="5" customWidth="1"/>
    <col min="6480" max="6480" width="13.140625" style="5" customWidth="1"/>
    <col min="6481" max="6481" width="12.28515625" style="5" customWidth="1"/>
    <col min="6482" max="6719" width="9.140625" style="5"/>
    <col min="6720" max="6720" width="1.42578125" style="5" customWidth="1"/>
    <col min="6721" max="6721" width="59.5703125" style="5" customWidth="1"/>
    <col min="6722" max="6722" width="9.140625" style="5" customWidth="1"/>
    <col min="6723" max="6724" width="3.85546875" style="5" customWidth="1"/>
    <col min="6725" max="6725" width="10.5703125" style="5" customWidth="1"/>
    <col min="6726" max="6726" width="3.85546875" style="5" customWidth="1"/>
    <col min="6727" max="6729" width="14.42578125" style="5" customWidth="1"/>
    <col min="6730" max="6730" width="4.140625" style="5" customWidth="1"/>
    <col min="6731" max="6731" width="15" style="5" customWidth="1"/>
    <col min="6732" max="6733" width="9.140625" style="5" customWidth="1"/>
    <col min="6734" max="6734" width="11.5703125" style="5" customWidth="1"/>
    <col min="6735" max="6735" width="18.140625" style="5" customWidth="1"/>
    <col min="6736" max="6736" width="13.140625" style="5" customWidth="1"/>
    <col min="6737" max="6737" width="12.28515625" style="5" customWidth="1"/>
    <col min="6738" max="6975" width="9.140625" style="5"/>
    <col min="6976" max="6976" width="1.42578125" style="5" customWidth="1"/>
    <col min="6977" max="6977" width="59.5703125" style="5" customWidth="1"/>
    <col min="6978" max="6978" width="9.140625" style="5" customWidth="1"/>
    <col min="6979" max="6980" width="3.85546875" style="5" customWidth="1"/>
    <col min="6981" max="6981" width="10.5703125" style="5" customWidth="1"/>
    <col min="6982" max="6982" width="3.85546875" style="5" customWidth="1"/>
    <col min="6983" max="6985" width="14.42578125" style="5" customWidth="1"/>
    <col min="6986" max="6986" width="4.140625" style="5" customWidth="1"/>
    <col min="6987" max="6987" width="15" style="5" customWidth="1"/>
    <col min="6988" max="6989" width="9.140625" style="5" customWidth="1"/>
    <col min="6990" max="6990" width="11.5703125" style="5" customWidth="1"/>
    <col min="6991" max="6991" width="18.140625" style="5" customWidth="1"/>
    <col min="6992" max="6992" width="13.140625" style="5" customWidth="1"/>
    <col min="6993" max="6993" width="12.28515625" style="5" customWidth="1"/>
    <col min="6994" max="7231" width="9.140625" style="5"/>
    <col min="7232" max="7232" width="1.42578125" style="5" customWidth="1"/>
    <col min="7233" max="7233" width="59.5703125" style="5" customWidth="1"/>
    <col min="7234" max="7234" width="9.140625" style="5" customWidth="1"/>
    <col min="7235" max="7236" width="3.85546875" style="5" customWidth="1"/>
    <col min="7237" max="7237" width="10.5703125" style="5" customWidth="1"/>
    <col min="7238" max="7238" width="3.85546875" style="5" customWidth="1"/>
    <col min="7239" max="7241" width="14.42578125" style="5" customWidth="1"/>
    <col min="7242" max="7242" width="4.140625" style="5" customWidth="1"/>
    <col min="7243" max="7243" width="15" style="5" customWidth="1"/>
    <col min="7244" max="7245" width="9.140625" style="5" customWidth="1"/>
    <col min="7246" max="7246" width="11.5703125" style="5" customWidth="1"/>
    <col min="7247" max="7247" width="18.140625" style="5" customWidth="1"/>
    <col min="7248" max="7248" width="13.140625" style="5" customWidth="1"/>
    <col min="7249" max="7249" width="12.28515625" style="5" customWidth="1"/>
    <col min="7250" max="7487" width="9.140625" style="5"/>
    <col min="7488" max="7488" width="1.42578125" style="5" customWidth="1"/>
    <col min="7489" max="7489" width="59.5703125" style="5" customWidth="1"/>
    <col min="7490" max="7490" width="9.140625" style="5" customWidth="1"/>
    <col min="7491" max="7492" width="3.85546875" style="5" customWidth="1"/>
    <col min="7493" max="7493" width="10.5703125" style="5" customWidth="1"/>
    <col min="7494" max="7494" width="3.85546875" style="5" customWidth="1"/>
    <col min="7495" max="7497" width="14.42578125" style="5" customWidth="1"/>
    <col min="7498" max="7498" width="4.140625" style="5" customWidth="1"/>
    <col min="7499" max="7499" width="15" style="5" customWidth="1"/>
    <col min="7500" max="7501" width="9.140625" style="5" customWidth="1"/>
    <col min="7502" max="7502" width="11.5703125" style="5" customWidth="1"/>
    <col min="7503" max="7503" width="18.140625" style="5" customWidth="1"/>
    <col min="7504" max="7504" width="13.140625" style="5" customWidth="1"/>
    <col min="7505" max="7505" width="12.28515625" style="5" customWidth="1"/>
    <col min="7506" max="7743" width="9.140625" style="5"/>
    <col min="7744" max="7744" width="1.42578125" style="5" customWidth="1"/>
    <col min="7745" max="7745" width="59.5703125" style="5" customWidth="1"/>
    <col min="7746" max="7746" width="9.140625" style="5" customWidth="1"/>
    <col min="7747" max="7748" width="3.85546875" style="5" customWidth="1"/>
    <col min="7749" max="7749" width="10.5703125" style="5" customWidth="1"/>
    <col min="7750" max="7750" width="3.85546875" style="5" customWidth="1"/>
    <col min="7751" max="7753" width="14.42578125" style="5" customWidth="1"/>
    <col min="7754" max="7754" width="4.140625" style="5" customWidth="1"/>
    <col min="7755" max="7755" width="15" style="5" customWidth="1"/>
    <col min="7756" max="7757" width="9.140625" style="5" customWidth="1"/>
    <col min="7758" max="7758" width="11.5703125" style="5" customWidth="1"/>
    <col min="7759" max="7759" width="18.140625" style="5" customWidth="1"/>
    <col min="7760" max="7760" width="13.140625" style="5" customWidth="1"/>
    <col min="7761" max="7761" width="12.28515625" style="5" customWidth="1"/>
    <col min="7762" max="7999" width="9.140625" style="5"/>
    <col min="8000" max="8000" width="1.42578125" style="5" customWidth="1"/>
    <col min="8001" max="8001" width="59.5703125" style="5" customWidth="1"/>
    <col min="8002" max="8002" width="9.140625" style="5" customWidth="1"/>
    <col min="8003" max="8004" width="3.85546875" style="5" customWidth="1"/>
    <col min="8005" max="8005" width="10.5703125" style="5" customWidth="1"/>
    <col min="8006" max="8006" width="3.85546875" style="5" customWidth="1"/>
    <col min="8007" max="8009" width="14.42578125" style="5" customWidth="1"/>
    <col min="8010" max="8010" width="4.140625" style="5" customWidth="1"/>
    <col min="8011" max="8011" width="15" style="5" customWidth="1"/>
    <col min="8012" max="8013" width="9.140625" style="5" customWidth="1"/>
    <col min="8014" max="8014" width="11.5703125" style="5" customWidth="1"/>
    <col min="8015" max="8015" width="18.140625" style="5" customWidth="1"/>
    <col min="8016" max="8016" width="13.140625" style="5" customWidth="1"/>
    <col min="8017" max="8017" width="12.28515625" style="5" customWidth="1"/>
    <col min="8018" max="8255" width="9.140625" style="5"/>
    <col min="8256" max="8256" width="1.42578125" style="5" customWidth="1"/>
    <col min="8257" max="8257" width="59.5703125" style="5" customWidth="1"/>
    <col min="8258" max="8258" width="9.140625" style="5" customWidth="1"/>
    <col min="8259" max="8260" width="3.85546875" style="5" customWidth="1"/>
    <col min="8261" max="8261" width="10.5703125" style="5" customWidth="1"/>
    <col min="8262" max="8262" width="3.85546875" style="5" customWidth="1"/>
    <col min="8263" max="8265" width="14.42578125" style="5" customWidth="1"/>
    <col min="8266" max="8266" width="4.140625" style="5" customWidth="1"/>
    <col min="8267" max="8267" width="15" style="5" customWidth="1"/>
    <col min="8268" max="8269" width="9.140625" style="5" customWidth="1"/>
    <col min="8270" max="8270" width="11.5703125" style="5" customWidth="1"/>
    <col min="8271" max="8271" width="18.140625" style="5" customWidth="1"/>
    <col min="8272" max="8272" width="13.140625" style="5" customWidth="1"/>
    <col min="8273" max="8273" width="12.28515625" style="5" customWidth="1"/>
    <col min="8274" max="8511" width="9.140625" style="5"/>
    <col min="8512" max="8512" width="1.42578125" style="5" customWidth="1"/>
    <col min="8513" max="8513" width="59.5703125" style="5" customWidth="1"/>
    <col min="8514" max="8514" width="9.140625" style="5" customWidth="1"/>
    <col min="8515" max="8516" width="3.85546875" style="5" customWidth="1"/>
    <col min="8517" max="8517" width="10.5703125" style="5" customWidth="1"/>
    <col min="8518" max="8518" width="3.85546875" style="5" customWidth="1"/>
    <col min="8519" max="8521" width="14.42578125" style="5" customWidth="1"/>
    <col min="8522" max="8522" width="4.140625" style="5" customWidth="1"/>
    <col min="8523" max="8523" width="15" style="5" customWidth="1"/>
    <col min="8524" max="8525" width="9.140625" style="5" customWidth="1"/>
    <col min="8526" max="8526" width="11.5703125" style="5" customWidth="1"/>
    <col min="8527" max="8527" width="18.140625" style="5" customWidth="1"/>
    <col min="8528" max="8528" width="13.140625" style="5" customWidth="1"/>
    <col min="8529" max="8529" width="12.28515625" style="5" customWidth="1"/>
    <col min="8530" max="8767" width="9.140625" style="5"/>
    <col min="8768" max="8768" width="1.42578125" style="5" customWidth="1"/>
    <col min="8769" max="8769" width="59.5703125" style="5" customWidth="1"/>
    <col min="8770" max="8770" width="9.140625" style="5" customWidth="1"/>
    <col min="8771" max="8772" width="3.85546875" style="5" customWidth="1"/>
    <col min="8773" max="8773" width="10.5703125" style="5" customWidth="1"/>
    <col min="8774" max="8774" width="3.85546875" style="5" customWidth="1"/>
    <col min="8775" max="8777" width="14.42578125" style="5" customWidth="1"/>
    <col min="8778" max="8778" width="4.140625" style="5" customWidth="1"/>
    <col min="8779" max="8779" width="15" style="5" customWidth="1"/>
    <col min="8780" max="8781" width="9.140625" style="5" customWidth="1"/>
    <col min="8782" max="8782" width="11.5703125" style="5" customWidth="1"/>
    <col min="8783" max="8783" width="18.140625" style="5" customWidth="1"/>
    <col min="8784" max="8784" width="13.140625" style="5" customWidth="1"/>
    <col min="8785" max="8785" width="12.28515625" style="5" customWidth="1"/>
    <col min="8786" max="9023" width="9.140625" style="5"/>
    <col min="9024" max="9024" width="1.42578125" style="5" customWidth="1"/>
    <col min="9025" max="9025" width="59.5703125" style="5" customWidth="1"/>
    <col min="9026" max="9026" width="9.140625" style="5" customWidth="1"/>
    <col min="9027" max="9028" width="3.85546875" style="5" customWidth="1"/>
    <col min="9029" max="9029" width="10.5703125" style="5" customWidth="1"/>
    <col min="9030" max="9030" width="3.85546875" style="5" customWidth="1"/>
    <col min="9031" max="9033" width="14.42578125" style="5" customWidth="1"/>
    <col min="9034" max="9034" width="4.140625" style="5" customWidth="1"/>
    <col min="9035" max="9035" width="15" style="5" customWidth="1"/>
    <col min="9036" max="9037" width="9.140625" style="5" customWidth="1"/>
    <col min="9038" max="9038" width="11.5703125" style="5" customWidth="1"/>
    <col min="9039" max="9039" width="18.140625" style="5" customWidth="1"/>
    <col min="9040" max="9040" width="13.140625" style="5" customWidth="1"/>
    <col min="9041" max="9041" width="12.28515625" style="5" customWidth="1"/>
    <col min="9042" max="9279" width="9.140625" style="5"/>
    <col min="9280" max="9280" width="1.42578125" style="5" customWidth="1"/>
    <col min="9281" max="9281" width="59.5703125" style="5" customWidth="1"/>
    <col min="9282" max="9282" width="9.140625" style="5" customWidth="1"/>
    <col min="9283" max="9284" width="3.85546875" style="5" customWidth="1"/>
    <col min="9285" max="9285" width="10.5703125" style="5" customWidth="1"/>
    <col min="9286" max="9286" width="3.85546875" style="5" customWidth="1"/>
    <col min="9287" max="9289" width="14.42578125" style="5" customWidth="1"/>
    <col min="9290" max="9290" width="4.140625" style="5" customWidth="1"/>
    <col min="9291" max="9291" width="15" style="5" customWidth="1"/>
    <col min="9292" max="9293" width="9.140625" style="5" customWidth="1"/>
    <col min="9294" max="9294" width="11.5703125" style="5" customWidth="1"/>
    <col min="9295" max="9295" width="18.140625" style="5" customWidth="1"/>
    <col min="9296" max="9296" width="13.140625" style="5" customWidth="1"/>
    <col min="9297" max="9297" width="12.28515625" style="5" customWidth="1"/>
    <col min="9298" max="9535" width="9.140625" style="5"/>
    <col min="9536" max="9536" width="1.42578125" style="5" customWidth="1"/>
    <col min="9537" max="9537" width="59.5703125" style="5" customWidth="1"/>
    <col min="9538" max="9538" width="9.140625" style="5" customWidth="1"/>
    <col min="9539" max="9540" width="3.85546875" style="5" customWidth="1"/>
    <col min="9541" max="9541" width="10.5703125" style="5" customWidth="1"/>
    <col min="9542" max="9542" width="3.85546875" style="5" customWidth="1"/>
    <col min="9543" max="9545" width="14.42578125" style="5" customWidth="1"/>
    <col min="9546" max="9546" width="4.140625" style="5" customWidth="1"/>
    <col min="9547" max="9547" width="15" style="5" customWidth="1"/>
    <col min="9548" max="9549" width="9.140625" style="5" customWidth="1"/>
    <col min="9550" max="9550" width="11.5703125" style="5" customWidth="1"/>
    <col min="9551" max="9551" width="18.140625" style="5" customWidth="1"/>
    <col min="9552" max="9552" width="13.140625" style="5" customWidth="1"/>
    <col min="9553" max="9553" width="12.28515625" style="5" customWidth="1"/>
    <col min="9554" max="9791" width="9.140625" style="5"/>
    <col min="9792" max="9792" width="1.42578125" style="5" customWidth="1"/>
    <col min="9793" max="9793" width="59.5703125" style="5" customWidth="1"/>
    <col min="9794" max="9794" width="9.140625" style="5" customWidth="1"/>
    <col min="9795" max="9796" width="3.85546875" style="5" customWidth="1"/>
    <col min="9797" max="9797" width="10.5703125" style="5" customWidth="1"/>
    <col min="9798" max="9798" width="3.85546875" style="5" customWidth="1"/>
    <col min="9799" max="9801" width="14.42578125" style="5" customWidth="1"/>
    <col min="9802" max="9802" width="4.140625" style="5" customWidth="1"/>
    <col min="9803" max="9803" width="15" style="5" customWidth="1"/>
    <col min="9804" max="9805" width="9.140625" style="5" customWidth="1"/>
    <col min="9806" max="9806" width="11.5703125" style="5" customWidth="1"/>
    <col min="9807" max="9807" width="18.140625" style="5" customWidth="1"/>
    <col min="9808" max="9808" width="13.140625" style="5" customWidth="1"/>
    <col min="9809" max="9809" width="12.28515625" style="5" customWidth="1"/>
    <col min="9810" max="10047" width="9.140625" style="5"/>
    <col min="10048" max="10048" width="1.42578125" style="5" customWidth="1"/>
    <col min="10049" max="10049" width="59.5703125" style="5" customWidth="1"/>
    <col min="10050" max="10050" width="9.140625" style="5" customWidth="1"/>
    <col min="10051" max="10052" width="3.85546875" style="5" customWidth="1"/>
    <col min="10053" max="10053" width="10.5703125" style="5" customWidth="1"/>
    <col min="10054" max="10054" width="3.85546875" style="5" customWidth="1"/>
    <col min="10055" max="10057" width="14.42578125" style="5" customWidth="1"/>
    <col min="10058" max="10058" width="4.140625" style="5" customWidth="1"/>
    <col min="10059" max="10059" width="15" style="5" customWidth="1"/>
    <col min="10060" max="10061" width="9.140625" style="5" customWidth="1"/>
    <col min="10062" max="10062" width="11.5703125" style="5" customWidth="1"/>
    <col min="10063" max="10063" width="18.140625" style="5" customWidth="1"/>
    <col min="10064" max="10064" width="13.140625" style="5" customWidth="1"/>
    <col min="10065" max="10065" width="12.28515625" style="5" customWidth="1"/>
    <col min="10066" max="10303" width="9.140625" style="5"/>
    <col min="10304" max="10304" width="1.42578125" style="5" customWidth="1"/>
    <col min="10305" max="10305" width="59.5703125" style="5" customWidth="1"/>
    <col min="10306" max="10306" width="9.140625" style="5" customWidth="1"/>
    <col min="10307" max="10308" width="3.85546875" style="5" customWidth="1"/>
    <col min="10309" max="10309" width="10.5703125" style="5" customWidth="1"/>
    <col min="10310" max="10310" width="3.85546875" style="5" customWidth="1"/>
    <col min="10311" max="10313" width="14.42578125" style="5" customWidth="1"/>
    <col min="10314" max="10314" width="4.140625" style="5" customWidth="1"/>
    <col min="10315" max="10315" width="15" style="5" customWidth="1"/>
    <col min="10316" max="10317" width="9.140625" style="5" customWidth="1"/>
    <col min="10318" max="10318" width="11.5703125" style="5" customWidth="1"/>
    <col min="10319" max="10319" width="18.140625" style="5" customWidth="1"/>
    <col min="10320" max="10320" width="13.140625" style="5" customWidth="1"/>
    <col min="10321" max="10321" width="12.28515625" style="5" customWidth="1"/>
    <col min="10322" max="10559" width="9.140625" style="5"/>
    <col min="10560" max="10560" width="1.42578125" style="5" customWidth="1"/>
    <col min="10561" max="10561" width="59.5703125" style="5" customWidth="1"/>
    <col min="10562" max="10562" width="9.140625" style="5" customWidth="1"/>
    <col min="10563" max="10564" width="3.85546875" style="5" customWidth="1"/>
    <col min="10565" max="10565" width="10.5703125" style="5" customWidth="1"/>
    <col min="10566" max="10566" width="3.85546875" style="5" customWidth="1"/>
    <col min="10567" max="10569" width="14.42578125" style="5" customWidth="1"/>
    <col min="10570" max="10570" width="4.140625" style="5" customWidth="1"/>
    <col min="10571" max="10571" width="15" style="5" customWidth="1"/>
    <col min="10572" max="10573" width="9.140625" style="5" customWidth="1"/>
    <col min="10574" max="10574" width="11.5703125" style="5" customWidth="1"/>
    <col min="10575" max="10575" width="18.140625" style="5" customWidth="1"/>
    <col min="10576" max="10576" width="13.140625" style="5" customWidth="1"/>
    <col min="10577" max="10577" width="12.28515625" style="5" customWidth="1"/>
    <col min="10578" max="10815" width="9.140625" style="5"/>
    <col min="10816" max="10816" width="1.42578125" style="5" customWidth="1"/>
    <col min="10817" max="10817" width="59.5703125" style="5" customWidth="1"/>
    <col min="10818" max="10818" width="9.140625" style="5" customWidth="1"/>
    <col min="10819" max="10820" width="3.85546875" style="5" customWidth="1"/>
    <col min="10821" max="10821" width="10.5703125" style="5" customWidth="1"/>
    <col min="10822" max="10822" width="3.85546875" style="5" customWidth="1"/>
    <col min="10823" max="10825" width="14.42578125" style="5" customWidth="1"/>
    <col min="10826" max="10826" width="4.140625" style="5" customWidth="1"/>
    <col min="10827" max="10827" width="15" style="5" customWidth="1"/>
    <col min="10828" max="10829" width="9.140625" style="5" customWidth="1"/>
    <col min="10830" max="10830" width="11.5703125" style="5" customWidth="1"/>
    <col min="10831" max="10831" width="18.140625" style="5" customWidth="1"/>
    <col min="10832" max="10832" width="13.140625" style="5" customWidth="1"/>
    <col min="10833" max="10833" width="12.28515625" style="5" customWidth="1"/>
    <col min="10834" max="11071" width="9.140625" style="5"/>
    <col min="11072" max="11072" width="1.42578125" style="5" customWidth="1"/>
    <col min="11073" max="11073" width="59.5703125" style="5" customWidth="1"/>
    <col min="11074" max="11074" width="9.140625" style="5" customWidth="1"/>
    <col min="11075" max="11076" width="3.85546875" style="5" customWidth="1"/>
    <col min="11077" max="11077" width="10.5703125" style="5" customWidth="1"/>
    <col min="11078" max="11078" width="3.85546875" style="5" customWidth="1"/>
    <col min="11079" max="11081" width="14.42578125" style="5" customWidth="1"/>
    <col min="11082" max="11082" width="4.140625" style="5" customWidth="1"/>
    <col min="11083" max="11083" width="15" style="5" customWidth="1"/>
    <col min="11084" max="11085" width="9.140625" style="5" customWidth="1"/>
    <col min="11086" max="11086" width="11.5703125" style="5" customWidth="1"/>
    <col min="11087" max="11087" width="18.140625" style="5" customWidth="1"/>
    <col min="11088" max="11088" width="13.140625" style="5" customWidth="1"/>
    <col min="11089" max="11089" width="12.28515625" style="5" customWidth="1"/>
    <col min="11090" max="11327" width="9.140625" style="5"/>
    <col min="11328" max="11328" width="1.42578125" style="5" customWidth="1"/>
    <col min="11329" max="11329" width="59.5703125" style="5" customWidth="1"/>
    <col min="11330" max="11330" width="9.140625" style="5" customWidth="1"/>
    <col min="11331" max="11332" width="3.85546875" style="5" customWidth="1"/>
    <col min="11333" max="11333" width="10.5703125" style="5" customWidth="1"/>
    <col min="11334" max="11334" width="3.85546875" style="5" customWidth="1"/>
    <col min="11335" max="11337" width="14.42578125" style="5" customWidth="1"/>
    <col min="11338" max="11338" width="4.140625" style="5" customWidth="1"/>
    <col min="11339" max="11339" width="15" style="5" customWidth="1"/>
    <col min="11340" max="11341" width="9.140625" style="5" customWidth="1"/>
    <col min="11342" max="11342" width="11.5703125" style="5" customWidth="1"/>
    <col min="11343" max="11343" width="18.140625" style="5" customWidth="1"/>
    <col min="11344" max="11344" width="13.140625" style="5" customWidth="1"/>
    <col min="11345" max="11345" width="12.28515625" style="5" customWidth="1"/>
    <col min="11346" max="11583" width="9.140625" style="5"/>
    <col min="11584" max="11584" width="1.42578125" style="5" customWidth="1"/>
    <col min="11585" max="11585" width="59.5703125" style="5" customWidth="1"/>
    <col min="11586" max="11586" width="9.140625" style="5" customWidth="1"/>
    <col min="11587" max="11588" width="3.85546875" style="5" customWidth="1"/>
    <col min="11589" max="11589" width="10.5703125" style="5" customWidth="1"/>
    <col min="11590" max="11590" width="3.85546875" style="5" customWidth="1"/>
    <col min="11591" max="11593" width="14.42578125" style="5" customWidth="1"/>
    <col min="11594" max="11594" width="4.140625" style="5" customWidth="1"/>
    <col min="11595" max="11595" width="15" style="5" customWidth="1"/>
    <col min="11596" max="11597" width="9.140625" style="5" customWidth="1"/>
    <col min="11598" max="11598" width="11.5703125" style="5" customWidth="1"/>
    <col min="11599" max="11599" width="18.140625" style="5" customWidth="1"/>
    <col min="11600" max="11600" width="13.140625" style="5" customWidth="1"/>
    <col min="11601" max="11601" width="12.28515625" style="5" customWidth="1"/>
    <col min="11602" max="11839" width="9.140625" style="5"/>
    <col min="11840" max="11840" width="1.42578125" style="5" customWidth="1"/>
    <col min="11841" max="11841" width="59.5703125" style="5" customWidth="1"/>
    <col min="11842" max="11842" width="9.140625" style="5" customWidth="1"/>
    <col min="11843" max="11844" width="3.85546875" style="5" customWidth="1"/>
    <col min="11845" max="11845" width="10.5703125" style="5" customWidth="1"/>
    <col min="11846" max="11846" width="3.85546875" style="5" customWidth="1"/>
    <col min="11847" max="11849" width="14.42578125" style="5" customWidth="1"/>
    <col min="11850" max="11850" width="4.140625" style="5" customWidth="1"/>
    <col min="11851" max="11851" width="15" style="5" customWidth="1"/>
    <col min="11852" max="11853" width="9.140625" style="5" customWidth="1"/>
    <col min="11854" max="11854" width="11.5703125" style="5" customWidth="1"/>
    <col min="11855" max="11855" width="18.140625" style="5" customWidth="1"/>
    <col min="11856" max="11856" width="13.140625" style="5" customWidth="1"/>
    <col min="11857" max="11857" width="12.28515625" style="5" customWidth="1"/>
    <col min="11858" max="12095" width="9.140625" style="5"/>
    <col min="12096" max="12096" width="1.42578125" style="5" customWidth="1"/>
    <col min="12097" max="12097" width="59.5703125" style="5" customWidth="1"/>
    <col min="12098" max="12098" width="9.140625" style="5" customWidth="1"/>
    <col min="12099" max="12100" width="3.85546875" style="5" customWidth="1"/>
    <col min="12101" max="12101" width="10.5703125" style="5" customWidth="1"/>
    <col min="12102" max="12102" width="3.85546875" style="5" customWidth="1"/>
    <col min="12103" max="12105" width="14.42578125" style="5" customWidth="1"/>
    <col min="12106" max="12106" width="4.140625" style="5" customWidth="1"/>
    <col min="12107" max="12107" width="15" style="5" customWidth="1"/>
    <col min="12108" max="12109" width="9.140625" style="5" customWidth="1"/>
    <col min="12110" max="12110" width="11.5703125" style="5" customWidth="1"/>
    <col min="12111" max="12111" width="18.140625" style="5" customWidth="1"/>
    <col min="12112" max="12112" width="13.140625" style="5" customWidth="1"/>
    <col min="12113" max="12113" width="12.28515625" style="5" customWidth="1"/>
    <col min="12114" max="12351" width="9.140625" style="5"/>
    <col min="12352" max="12352" width="1.42578125" style="5" customWidth="1"/>
    <col min="12353" max="12353" width="59.5703125" style="5" customWidth="1"/>
    <col min="12354" max="12354" width="9.140625" style="5" customWidth="1"/>
    <col min="12355" max="12356" width="3.85546875" style="5" customWidth="1"/>
    <col min="12357" max="12357" width="10.5703125" style="5" customWidth="1"/>
    <col min="12358" max="12358" width="3.85546875" style="5" customWidth="1"/>
    <col min="12359" max="12361" width="14.42578125" style="5" customWidth="1"/>
    <col min="12362" max="12362" width="4.140625" style="5" customWidth="1"/>
    <col min="12363" max="12363" width="15" style="5" customWidth="1"/>
    <col min="12364" max="12365" width="9.140625" style="5" customWidth="1"/>
    <col min="12366" max="12366" width="11.5703125" style="5" customWidth="1"/>
    <col min="12367" max="12367" width="18.140625" style="5" customWidth="1"/>
    <col min="12368" max="12368" width="13.140625" style="5" customWidth="1"/>
    <col min="12369" max="12369" width="12.28515625" style="5" customWidth="1"/>
    <col min="12370" max="12607" width="9.140625" style="5"/>
    <col min="12608" max="12608" width="1.42578125" style="5" customWidth="1"/>
    <col min="12609" max="12609" width="59.5703125" style="5" customWidth="1"/>
    <col min="12610" max="12610" width="9.140625" style="5" customWidth="1"/>
    <col min="12611" max="12612" width="3.85546875" style="5" customWidth="1"/>
    <col min="12613" max="12613" width="10.5703125" style="5" customWidth="1"/>
    <col min="12614" max="12614" width="3.85546875" style="5" customWidth="1"/>
    <col min="12615" max="12617" width="14.42578125" style="5" customWidth="1"/>
    <col min="12618" max="12618" width="4.140625" style="5" customWidth="1"/>
    <col min="12619" max="12619" width="15" style="5" customWidth="1"/>
    <col min="12620" max="12621" width="9.140625" style="5" customWidth="1"/>
    <col min="12622" max="12622" width="11.5703125" style="5" customWidth="1"/>
    <col min="12623" max="12623" width="18.140625" style="5" customWidth="1"/>
    <col min="12624" max="12624" width="13.140625" style="5" customWidth="1"/>
    <col min="12625" max="12625" width="12.28515625" style="5" customWidth="1"/>
    <col min="12626" max="12863" width="9.140625" style="5"/>
    <col min="12864" max="12864" width="1.42578125" style="5" customWidth="1"/>
    <col min="12865" max="12865" width="59.5703125" style="5" customWidth="1"/>
    <col min="12866" max="12866" width="9.140625" style="5" customWidth="1"/>
    <col min="12867" max="12868" width="3.85546875" style="5" customWidth="1"/>
    <col min="12869" max="12869" width="10.5703125" style="5" customWidth="1"/>
    <col min="12870" max="12870" width="3.85546875" style="5" customWidth="1"/>
    <col min="12871" max="12873" width="14.42578125" style="5" customWidth="1"/>
    <col min="12874" max="12874" width="4.140625" style="5" customWidth="1"/>
    <col min="12875" max="12875" width="15" style="5" customWidth="1"/>
    <col min="12876" max="12877" width="9.140625" style="5" customWidth="1"/>
    <col min="12878" max="12878" width="11.5703125" style="5" customWidth="1"/>
    <col min="12879" max="12879" width="18.140625" style="5" customWidth="1"/>
    <col min="12880" max="12880" width="13.140625" style="5" customWidth="1"/>
    <col min="12881" max="12881" width="12.28515625" style="5" customWidth="1"/>
    <col min="12882" max="13119" width="9.140625" style="5"/>
    <col min="13120" max="13120" width="1.42578125" style="5" customWidth="1"/>
    <col min="13121" max="13121" width="59.5703125" style="5" customWidth="1"/>
    <col min="13122" max="13122" width="9.140625" style="5" customWidth="1"/>
    <col min="13123" max="13124" width="3.85546875" style="5" customWidth="1"/>
    <col min="13125" max="13125" width="10.5703125" style="5" customWidth="1"/>
    <col min="13126" max="13126" width="3.85546875" style="5" customWidth="1"/>
    <col min="13127" max="13129" width="14.42578125" style="5" customWidth="1"/>
    <col min="13130" max="13130" width="4.140625" style="5" customWidth="1"/>
    <col min="13131" max="13131" width="15" style="5" customWidth="1"/>
    <col min="13132" max="13133" width="9.140625" style="5" customWidth="1"/>
    <col min="13134" max="13134" width="11.5703125" style="5" customWidth="1"/>
    <col min="13135" max="13135" width="18.140625" style="5" customWidth="1"/>
    <col min="13136" max="13136" width="13.140625" style="5" customWidth="1"/>
    <col min="13137" max="13137" width="12.28515625" style="5" customWidth="1"/>
    <col min="13138" max="13375" width="9.140625" style="5"/>
    <col min="13376" max="13376" width="1.42578125" style="5" customWidth="1"/>
    <col min="13377" max="13377" width="59.5703125" style="5" customWidth="1"/>
    <col min="13378" max="13378" width="9.140625" style="5" customWidth="1"/>
    <col min="13379" max="13380" width="3.85546875" style="5" customWidth="1"/>
    <col min="13381" max="13381" width="10.5703125" style="5" customWidth="1"/>
    <col min="13382" max="13382" width="3.85546875" style="5" customWidth="1"/>
    <col min="13383" max="13385" width="14.42578125" style="5" customWidth="1"/>
    <col min="13386" max="13386" width="4.140625" style="5" customWidth="1"/>
    <col min="13387" max="13387" width="15" style="5" customWidth="1"/>
    <col min="13388" max="13389" width="9.140625" style="5" customWidth="1"/>
    <col min="13390" max="13390" width="11.5703125" style="5" customWidth="1"/>
    <col min="13391" max="13391" width="18.140625" style="5" customWidth="1"/>
    <col min="13392" max="13392" width="13.140625" style="5" customWidth="1"/>
    <col min="13393" max="13393" width="12.28515625" style="5" customWidth="1"/>
    <col min="13394" max="13631" width="9.140625" style="5"/>
    <col min="13632" max="13632" width="1.42578125" style="5" customWidth="1"/>
    <col min="13633" max="13633" width="59.5703125" style="5" customWidth="1"/>
    <col min="13634" max="13634" width="9.140625" style="5" customWidth="1"/>
    <col min="13635" max="13636" width="3.85546875" style="5" customWidth="1"/>
    <col min="13637" max="13637" width="10.5703125" style="5" customWidth="1"/>
    <col min="13638" max="13638" width="3.85546875" style="5" customWidth="1"/>
    <col min="13639" max="13641" width="14.42578125" style="5" customWidth="1"/>
    <col min="13642" max="13642" width="4.140625" style="5" customWidth="1"/>
    <col min="13643" max="13643" width="15" style="5" customWidth="1"/>
    <col min="13644" max="13645" width="9.140625" style="5" customWidth="1"/>
    <col min="13646" max="13646" width="11.5703125" style="5" customWidth="1"/>
    <col min="13647" max="13647" width="18.140625" style="5" customWidth="1"/>
    <col min="13648" max="13648" width="13.140625" style="5" customWidth="1"/>
    <col min="13649" max="13649" width="12.28515625" style="5" customWidth="1"/>
    <col min="13650" max="13887" width="9.140625" style="5"/>
    <col min="13888" max="13888" width="1.42578125" style="5" customWidth="1"/>
    <col min="13889" max="13889" width="59.5703125" style="5" customWidth="1"/>
    <col min="13890" max="13890" width="9.140625" style="5" customWidth="1"/>
    <col min="13891" max="13892" width="3.85546875" style="5" customWidth="1"/>
    <col min="13893" max="13893" width="10.5703125" style="5" customWidth="1"/>
    <col min="13894" max="13894" width="3.85546875" style="5" customWidth="1"/>
    <col min="13895" max="13897" width="14.42578125" style="5" customWidth="1"/>
    <col min="13898" max="13898" width="4.140625" style="5" customWidth="1"/>
    <col min="13899" max="13899" width="15" style="5" customWidth="1"/>
    <col min="13900" max="13901" width="9.140625" style="5" customWidth="1"/>
    <col min="13902" max="13902" width="11.5703125" style="5" customWidth="1"/>
    <col min="13903" max="13903" width="18.140625" style="5" customWidth="1"/>
    <col min="13904" max="13904" width="13.140625" style="5" customWidth="1"/>
    <col min="13905" max="13905" width="12.28515625" style="5" customWidth="1"/>
    <col min="13906" max="14143" width="9.140625" style="5"/>
    <col min="14144" max="14144" width="1.42578125" style="5" customWidth="1"/>
    <col min="14145" max="14145" width="59.5703125" style="5" customWidth="1"/>
    <col min="14146" max="14146" width="9.140625" style="5" customWidth="1"/>
    <col min="14147" max="14148" width="3.85546875" style="5" customWidth="1"/>
    <col min="14149" max="14149" width="10.5703125" style="5" customWidth="1"/>
    <col min="14150" max="14150" width="3.85546875" style="5" customWidth="1"/>
    <col min="14151" max="14153" width="14.42578125" style="5" customWidth="1"/>
    <col min="14154" max="14154" width="4.140625" style="5" customWidth="1"/>
    <col min="14155" max="14155" width="15" style="5" customWidth="1"/>
    <col min="14156" max="14157" width="9.140625" style="5" customWidth="1"/>
    <col min="14158" max="14158" width="11.5703125" style="5" customWidth="1"/>
    <col min="14159" max="14159" width="18.140625" style="5" customWidth="1"/>
    <col min="14160" max="14160" width="13.140625" style="5" customWidth="1"/>
    <col min="14161" max="14161" width="12.28515625" style="5" customWidth="1"/>
    <col min="14162" max="14399" width="9.140625" style="5"/>
    <col min="14400" max="14400" width="1.42578125" style="5" customWidth="1"/>
    <col min="14401" max="14401" width="59.5703125" style="5" customWidth="1"/>
    <col min="14402" max="14402" width="9.140625" style="5" customWidth="1"/>
    <col min="14403" max="14404" width="3.85546875" style="5" customWidth="1"/>
    <col min="14405" max="14405" width="10.5703125" style="5" customWidth="1"/>
    <col min="14406" max="14406" width="3.85546875" style="5" customWidth="1"/>
    <col min="14407" max="14409" width="14.42578125" style="5" customWidth="1"/>
    <col min="14410" max="14410" width="4.140625" style="5" customWidth="1"/>
    <col min="14411" max="14411" width="15" style="5" customWidth="1"/>
    <col min="14412" max="14413" width="9.140625" style="5" customWidth="1"/>
    <col min="14414" max="14414" width="11.5703125" style="5" customWidth="1"/>
    <col min="14415" max="14415" width="18.140625" style="5" customWidth="1"/>
    <col min="14416" max="14416" width="13.140625" style="5" customWidth="1"/>
    <col min="14417" max="14417" width="12.28515625" style="5" customWidth="1"/>
    <col min="14418" max="14655" width="9.140625" style="5"/>
    <col min="14656" max="14656" width="1.42578125" style="5" customWidth="1"/>
    <col min="14657" max="14657" width="59.5703125" style="5" customWidth="1"/>
    <col min="14658" max="14658" width="9.140625" style="5" customWidth="1"/>
    <col min="14659" max="14660" width="3.85546875" style="5" customWidth="1"/>
    <col min="14661" max="14661" width="10.5703125" style="5" customWidth="1"/>
    <col min="14662" max="14662" width="3.85546875" style="5" customWidth="1"/>
    <col min="14663" max="14665" width="14.42578125" style="5" customWidth="1"/>
    <col min="14666" max="14666" width="4.140625" style="5" customWidth="1"/>
    <col min="14667" max="14667" width="15" style="5" customWidth="1"/>
    <col min="14668" max="14669" width="9.140625" style="5" customWidth="1"/>
    <col min="14670" max="14670" width="11.5703125" style="5" customWidth="1"/>
    <col min="14671" max="14671" width="18.140625" style="5" customWidth="1"/>
    <col min="14672" max="14672" width="13.140625" style="5" customWidth="1"/>
    <col min="14673" max="14673" width="12.28515625" style="5" customWidth="1"/>
    <col min="14674" max="14911" width="9.140625" style="5"/>
    <col min="14912" max="14912" width="1.42578125" style="5" customWidth="1"/>
    <col min="14913" max="14913" width="59.5703125" style="5" customWidth="1"/>
    <col min="14914" max="14914" width="9.140625" style="5" customWidth="1"/>
    <col min="14915" max="14916" width="3.85546875" style="5" customWidth="1"/>
    <col min="14917" max="14917" width="10.5703125" style="5" customWidth="1"/>
    <col min="14918" max="14918" width="3.85546875" style="5" customWidth="1"/>
    <col min="14919" max="14921" width="14.42578125" style="5" customWidth="1"/>
    <col min="14922" max="14922" width="4.140625" style="5" customWidth="1"/>
    <col min="14923" max="14923" width="15" style="5" customWidth="1"/>
    <col min="14924" max="14925" width="9.140625" style="5" customWidth="1"/>
    <col min="14926" max="14926" width="11.5703125" style="5" customWidth="1"/>
    <col min="14927" max="14927" width="18.140625" style="5" customWidth="1"/>
    <col min="14928" max="14928" width="13.140625" style="5" customWidth="1"/>
    <col min="14929" max="14929" width="12.28515625" style="5" customWidth="1"/>
    <col min="14930" max="16384" width="9.140625" style="5"/>
  </cols>
  <sheetData>
    <row r="1" spans="1:12" ht="17.25" customHeight="1" x14ac:dyDescent="0.25">
      <c r="A1" s="38"/>
      <c r="E1" s="11"/>
      <c r="F1" s="11"/>
      <c r="G1" s="11"/>
      <c r="H1" s="8"/>
      <c r="I1" s="11"/>
      <c r="J1" s="112" t="s">
        <v>443</v>
      </c>
      <c r="K1" s="112"/>
      <c r="L1" s="112"/>
    </row>
    <row r="2" spans="1:12" ht="81.75" customHeight="1" x14ac:dyDescent="0.25">
      <c r="A2" s="1"/>
      <c r="E2" s="11"/>
      <c r="F2" s="8"/>
      <c r="G2" s="8"/>
      <c r="H2" s="8"/>
      <c r="I2" s="8"/>
      <c r="J2" s="111" t="s">
        <v>441</v>
      </c>
      <c r="K2" s="111"/>
      <c r="L2" s="111"/>
    </row>
    <row r="3" spans="1:12" ht="35.25" customHeight="1" x14ac:dyDescent="0.25">
      <c r="A3" s="110" t="s">
        <v>445</v>
      </c>
      <c r="B3" s="110"/>
      <c r="C3" s="110"/>
      <c r="D3" s="110"/>
      <c r="E3" s="110"/>
      <c r="F3" s="110"/>
      <c r="G3" s="110"/>
      <c r="H3" s="110"/>
      <c r="I3" s="110"/>
      <c r="J3" s="110"/>
      <c r="K3" s="110"/>
      <c r="L3" s="110"/>
    </row>
    <row r="4" spans="1:12" s="11" customFormat="1" ht="17.25" customHeight="1" x14ac:dyDescent="0.25">
      <c r="A4" s="12"/>
      <c r="B4" s="9"/>
      <c r="C4" s="9"/>
      <c r="D4" s="9"/>
      <c r="E4" s="10"/>
      <c r="F4" s="10"/>
      <c r="G4" s="10"/>
      <c r="H4" s="12"/>
      <c r="I4" s="10"/>
      <c r="J4" s="16"/>
      <c r="K4" s="16"/>
      <c r="L4" s="16"/>
    </row>
    <row r="5" spans="1:12" s="1" customFormat="1" ht="29.25" customHeight="1" x14ac:dyDescent="0.25">
      <c r="A5" s="26" t="s">
        <v>0</v>
      </c>
      <c r="B5" s="39"/>
      <c r="C5" s="39"/>
      <c r="D5" s="39"/>
      <c r="E5" s="3" t="s">
        <v>1</v>
      </c>
      <c r="F5" s="3" t="s">
        <v>2</v>
      </c>
      <c r="G5" s="3" t="s">
        <v>3</v>
      </c>
      <c r="H5" s="3" t="s">
        <v>4</v>
      </c>
      <c r="I5" s="3" t="s">
        <v>5</v>
      </c>
      <c r="J5" s="3" t="s">
        <v>294</v>
      </c>
      <c r="K5" s="3" t="s">
        <v>300</v>
      </c>
      <c r="L5" s="3" t="s">
        <v>413</v>
      </c>
    </row>
    <row r="6" spans="1:12" s="15" customFormat="1" ht="28.5" x14ac:dyDescent="0.25">
      <c r="A6" s="46" t="s">
        <v>6</v>
      </c>
      <c r="B6" s="47"/>
      <c r="C6" s="47"/>
      <c r="D6" s="47"/>
      <c r="E6" s="48">
        <v>851</v>
      </c>
      <c r="F6" s="30"/>
      <c r="G6" s="30"/>
      <c r="H6" s="49" t="s">
        <v>47</v>
      </c>
      <c r="I6" s="30"/>
      <c r="J6" s="50">
        <f>J7+J67+J76+J88+J108+J137+J154+J191+J207</f>
        <v>121611530.20999999</v>
      </c>
      <c r="K6" s="50">
        <f>K7+K67+K76+K88+K108+K137+K154+K191+K207</f>
        <v>110395419.17999999</v>
      </c>
      <c r="L6" s="50">
        <f>L7+L67+L76+L88+L108+L137+L154+L191+L207</f>
        <v>82097959.959999993</v>
      </c>
    </row>
    <row r="7" spans="1:12" s="57" customFormat="1" x14ac:dyDescent="0.25">
      <c r="A7" s="51" t="s">
        <v>10</v>
      </c>
      <c r="B7" s="55"/>
      <c r="C7" s="55"/>
      <c r="D7" s="55"/>
      <c r="E7" s="23">
        <v>851</v>
      </c>
      <c r="F7" s="56" t="s">
        <v>11</v>
      </c>
      <c r="G7" s="56"/>
      <c r="H7" s="44" t="s">
        <v>47</v>
      </c>
      <c r="I7" s="56"/>
      <c r="J7" s="36">
        <f t="shared" ref="J7" si="0">J8+J53+J57</f>
        <v>29585200</v>
      </c>
      <c r="K7" s="36">
        <f t="shared" ref="K7:L7" si="1">K8+K53+K57</f>
        <v>23043972</v>
      </c>
      <c r="L7" s="36">
        <f t="shared" si="1"/>
        <v>23043623</v>
      </c>
    </row>
    <row r="8" spans="1:12" s="57" customFormat="1" ht="114" x14ac:dyDescent="0.25">
      <c r="A8" s="51" t="s">
        <v>12</v>
      </c>
      <c r="B8" s="55"/>
      <c r="C8" s="55"/>
      <c r="D8" s="55"/>
      <c r="E8" s="60">
        <v>851</v>
      </c>
      <c r="F8" s="56" t="s">
        <v>11</v>
      </c>
      <c r="G8" s="56" t="s">
        <v>13</v>
      </c>
      <c r="H8" s="81" t="s">
        <v>47</v>
      </c>
      <c r="I8" s="56"/>
      <c r="J8" s="36">
        <f>J9+J14+J19+J24+J29+J32+J50+J41+J44+J47</f>
        <v>25898715</v>
      </c>
      <c r="K8" s="36">
        <f t="shared" ref="K8:L8" si="2">K9+K14+K19+K24+K29+K32+K50+K41+K44+K47</f>
        <v>20291440</v>
      </c>
      <c r="L8" s="36">
        <f t="shared" si="2"/>
        <v>20291440</v>
      </c>
    </row>
    <row r="9" spans="1:12" s="15" customFormat="1" ht="270" x14ac:dyDescent="0.25">
      <c r="A9" s="21" t="s">
        <v>425</v>
      </c>
      <c r="B9" s="20"/>
      <c r="C9" s="20"/>
      <c r="D9" s="20"/>
      <c r="E9" s="23">
        <v>851</v>
      </c>
      <c r="F9" s="30" t="s">
        <v>11</v>
      </c>
      <c r="G9" s="30" t="s">
        <v>13</v>
      </c>
      <c r="H9" s="44" t="s">
        <v>419</v>
      </c>
      <c r="I9" s="30"/>
      <c r="J9" s="31">
        <f>J10+J12</f>
        <v>783270</v>
      </c>
      <c r="K9" s="31">
        <f t="shared" ref="K9:L9" si="3">K10+K12</f>
        <v>783270</v>
      </c>
      <c r="L9" s="31">
        <f t="shared" si="3"/>
        <v>783270</v>
      </c>
    </row>
    <row r="10" spans="1:12" s="15" customFormat="1" ht="105" x14ac:dyDescent="0.25">
      <c r="A10" s="21" t="s">
        <v>15</v>
      </c>
      <c r="B10" s="20"/>
      <c r="C10" s="20"/>
      <c r="D10" s="20"/>
      <c r="E10" s="23">
        <v>851</v>
      </c>
      <c r="F10" s="30" t="s">
        <v>11</v>
      </c>
      <c r="G10" s="30" t="s">
        <v>13</v>
      </c>
      <c r="H10" s="44" t="s">
        <v>419</v>
      </c>
      <c r="I10" s="30" t="s">
        <v>17</v>
      </c>
      <c r="J10" s="31">
        <f t="shared" ref="J10:L10" si="4">J11</f>
        <v>471100</v>
      </c>
      <c r="K10" s="31">
        <f t="shared" si="4"/>
        <v>430300</v>
      </c>
      <c r="L10" s="31">
        <f t="shared" si="4"/>
        <v>430300</v>
      </c>
    </row>
    <row r="11" spans="1:12" s="15" customFormat="1" ht="45" x14ac:dyDescent="0.25">
      <c r="A11" s="21" t="s">
        <v>265</v>
      </c>
      <c r="B11" s="20"/>
      <c r="C11" s="20"/>
      <c r="D11" s="20"/>
      <c r="E11" s="23">
        <v>851</v>
      </c>
      <c r="F11" s="30" t="s">
        <v>11</v>
      </c>
      <c r="G11" s="30" t="s">
        <v>13</v>
      </c>
      <c r="H11" s="44" t="s">
        <v>419</v>
      </c>
      <c r="I11" s="30" t="s">
        <v>18</v>
      </c>
      <c r="J11" s="31">
        <v>471100</v>
      </c>
      <c r="K11" s="31">
        <v>430300</v>
      </c>
      <c r="L11" s="31">
        <v>430300</v>
      </c>
    </row>
    <row r="12" spans="1:12" s="15" customFormat="1" ht="45" x14ac:dyDescent="0.25">
      <c r="A12" s="21" t="s">
        <v>20</v>
      </c>
      <c r="B12" s="20"/>
      <c r="C12" s="20"/>
      <c r="D12" s="20"/>
      <c r="E12" s="23">
        <v>851</v>
      </c>
      <c r="F12" s="30" t="s">
        <v>11</v>
      </c>
      <c r="G12" s="30" t="s">
        <v>13</v>
      </c>
      <c r="H12" s="44" t="s">
        <v>419</v>
      </c>
      <c r="I12" s="30" t="s">
        <v>21</v>
      </c>
      <c r="J12" s="31">
        <f t="shared" ref="J12:L12" si="5">J13</f>
        <v>312170</v>
      </c>
      <c r="K12" s="31">
        <f t="shared" si="5"/>
        <v>352970</v>
      </c>
      <c r="L12" s="31">
        <f t="shared" si="5"/>
        <v>352970</v>
      </c>
    </row>
    <row r="13" spans="1:12" s="15" customFormat="1" ht="45" x14ac:dyDescent="0.25">
      <c r="A13" s="21" t="s">
        <v>9</v>
      </c>
      <c r="B13" s="20"/>
      <c r="C13" s="20"/>
      <c r="D13" s="20"/>
      <c r="E13" s="23">
        <v>851</v>
      </c>
      <c r="F13" s="30" t="s">
        <v>11</v>
      </c>
      <c r="G13" s="30" t="s">
        <v>13</v>
      </c>
      <c r="H13" s="44" t="s">
        <v>419</v>
      </c>
      <c r="I13" s="30" t="s">
        <v>22</v>
      </c>
      <c r="J13" s="31">
        <v>312170</v>
      </c>
      <c r="K13" s="31">
        <v>352970</v>
      </c>
      <c r="L13" s="31">
        <v>352970</v>
      </c>
    </row>
    <row r="14" spans="1:12" s="15" customFormat="1" ht="255" x14ac:dyDescent="0.25">
      <c r="A14" s="21" t="s">
        <v>431</v>
      </c>
      <c r="B14" s="20"/>
      <c r="C14" s="20"/>
      <c r="D14" s="20"/>
      <c r="E14" s="23">
        <v>851</v>
      </c>
      <c r="F14" s="30" t="s">
        <v>11</v>
      </c>
      <c r="G14" s="30" t="s">
        <v>13</v>
      </c>
      <c r="H14" s="44" t="s">
        <v>420</v>
      </c>
      <c r="I14" s="30"/>
      <c r="J14" s="31">
        <f>J15+J17</f>
        <v>522380</v>
      </c>
      <c r="K14" s="31">
        <f t="shared" ref="K14:L14" si="6">K15+K17</f>
        <v>522380</v>
      </c>
      <c r="L14" s="31">
        <f t="shared" si="6"/>
        <v>522380</v>
      </c>
    </row>
    <row r="15" spans="1:12" s="15" customFormat="1" ht="105" x14ac:dyDescent="0.25">
      <c r="A15" s="21" t="s">
        <v>15</v>
      </c>
      <c r="B15" s="20"/>
      <c r="C15" s="20"/>
      <c r="D15" s="20"/>
      <c r="E15" s="23">
        <v>851</v>
      </c>
      <c r="F15" s="30" t="s">
        <v>11</v>
      </c>
      <c r="G15" s="30" t="s">
        <v>13</v>
      </c>
      <c r="H15" s="44" t="s">
        <v>420</v>
      </c>
      <c r="I15" s="30" t="s">
        <v>17</v>
      </c>
      <c r="J15" s="31">
        <f t="shared" ref="J15:L15" si="7">J16</f>
        <v>310530</v>
      </c>
      <c r="K15" s="31">
        <f t="shared" si="7"/>
        <v>286300</v>
      </c>
      <c r="L15" s="31">
        <f t="shared" si="7"/>
        <v>286300</v>
      </c>
    </row>
    <row r="16" spans="1:12" s="15" customFormat="1" ht="45" x14ac:dyDescent="0.25">
      <c r="A16" s="21" t="s">
        <v>265</v>
      </c>
      <c r="B16" s="20"/>
      <c r="C16" s="20"/>
      <c r="D16" s="20"/>
      <c r="E16" s="23">
        <v>851</v>
      </c>
      <c r="F16" s="30" t="s">
        <v>11</v>
      </c>
      <c r="G16" s="30" t="s">
        <v>13</v>
      </c>
      <c r="H16" s="44" t="s">
        <v>420</v>
      </c>
      <c r="I16" s="30" t="s">
        <v>18</v>
      </c>
      <c r="J16" s="31">
        <v>310530</v>
      </c>
      <c r="K16" s="31">
        <f>286300</f>
        <v>286300</v>
      </c>
      <c r="L16" s="31">
        <f>286300</f>
        <v>286300</v>
      </c>
    </row>
    <row r="17" spans="1:12" s="15" customFormat="1" ht="45" x14ac:dyDescent="0.25">
      <c r="A17" s="21" t="s">
        <v>20</v>
      </c>
      <c r="B17" s="20"/>
      <c r="C17" s="20"/>
      <c r="D17" s="20"/>
      <c r="E17" s="23">
        <v>851</v>
      </c>
      <c r="F17" s="30" t="s">
        <v>11</v>
      </c>
      <c r="G17" s="30" t="s">
        <v>13</v>
      </c>
      <c r="H17" s="44" t="s">
        <v>420</v>
      </c>
      <c r="I17" s="30" t="s">
        <v>21</v>
      </c>
      <c r="J17" s="31">
        <f t="shared" ref="J17:L17" si="8">J18</f>
        <v>211850</v>
      </c>
      <c r="K17" s="31">
        <f t="shared" si="8"/>
        <v>236080</v>
      </c>
      <c r="L17" s="31">
        <f t="shared" si="8"/>
        <v>236080</v>
      </c>
    </row>
    <row r="18" spans="1:12" s="15" customFormat="1" ht="45" x14ac:dyDescent="0.25">
      <c r="A18" s="21" t="s">
        <v>9</v>
      </c>
      <c r="B18" s="20"/>
      <c r="C18" s="20"/>
      <c r="D18" s="20"/>
      <c r="E18" s="23">
        <v>851</v>
      </c>
      <c r="F18" s="30" t="s">
        <v>11</v>
      </c>
      <c r="G18" s="30" t="s">
        <v>13</v>
      </c>
      <c r="H18" s="44" t="s">
        <v>420</v>
      </c>
      <c r="I18" s="30" t="s">
        <v>22</v>
      </c>
      <c r="J18" s="31">
        <v>211850</v>
      </c>
      <c r="K18" s="31">
        <f>236080</f>
        <v>236080</v>
      </c>
      <c r="L18" s="31">
        <f>236080</f>
        <v>236080</v>
      </c>
    </row>
    <row r="19" spans="1:12" s="15" customFormat="1" ht="300" x14ac:dyDescent="0.25">
      <c r="A19" s="21" t="s">
        <v>427</v>
      </c>
      <c r="B19" s="20"/>
      <c r="C19" s="20"/>
      <c r="D19" s="20"/>
      <c r="E19" s="23">
        <v>851</v>
      </c>
      <c r="F19" s="30" t="s">
        <v>11</v>
      </c>
      <c r="G19" s="30" t="s">
        <v>13</v>
      </c>
      <c r="H19" s="44" t="s">
        <v>421</v>
      </c>
      <c r="I19" s="30"/>
      <c r="J19" s="31">
        <f>J20+J22</f>
        <v>400</v>
      </c>
      <c r="K19" s="31">
        <f t="shared" ref="K19:L19" si="9">K20+K22</f>
        <v>400</v>
      </c>
      <c r="L19" s="31">
        <f t="shared" si="9"/>
        <v>400</v>
      </c>
    </row>
    <row r="20" spans="1:12" s="15" customFormat="1" ht="45" x14ac:dyDescent="0.25">
      <c r="A20" s="21" t="s">
        <v>20</v>
      </c>
      <c r="B20" s="20"/>
      <c r="C20" s="20"/>
      <c r="D20" s="20"/>
      <c r="E20" s="23">
        <v>851</v>
      </c>
      <c r="F20" s="30" t="s">
        <v>11</v>
      </c>
      <c r="G20" s="30" t="s">
        <v>13</v>
      </c>
      <c r="H20" s="44" t="s">
        <v>421</v>
      </c>
      <c r="I20" s="30" t="s">
        <v>21</v>
      </c>
      <c r="J20" s="31">
        <f t="shared" ref="J20:L20" si="10">J21</f>
        <v>200</v>
      </c>
      <c r="K20" s="31">
        <f t="shared" si="10"/>
        <v>200</v>
      </c>
      <c r="L20" s="31">
        <f t="shared" si="10"/>
        <v>200</v>
      </c>
    </row>
    <row r="21" spans="1:12" s="15" customFormat="1" ht="45" x14ac:dyDescent="0.25">
      <c r="A21" s="21" t="s">
        <v>9</v>
      </c>
      <c r="B21" s="20"/>
      <c r="C21" s="20"/>
      <c r="D21" s="20"/>
      <c r="E21" s="23">
        <v>851</v>
      </c>
      <c r="F21" s="30" t="s">
        <v>11</v>
      </c>
      <c r="G21" s="30" t="s">
        <v>13</v>
      </c>
      <c r="H21" s="44" t="s">
        <v>421</v>
      </c>
      <c r="I21" s="30" t="s">
        <v>22</v>
      </c>
      <c r="J21" s="31">
        <v>200</v>
      </c>
      <c r="K21" s="31">
        <v>200</v>
      </c>
      <c r="L21" s="31">
        <v>200</v>
      </c>
    </row>
    <row r="22" spans="1:12" s="15" customFormat="1" x14ac:dyDescent="0.25">
      <c r="A22" s="21" t="s">
        <v>34</v>
      </c>
      <c r="B22" s="32"/>
      <c r="C22" s="32"/>
      <c r="D22" s="32"/>
      <c r="E22" s="23">
        <v>851</v>
      </c>
      <c r="F22" s="30" t="s">
        <v>11</v>
      </c>
      <c r="G22" s="30" t="s">
        <v>13</v>
      </c>
      <c r="H22" s="44" t="s">
        <v>421</v>
      </c>
      <c r="I22" s="30" t="s">
        <v>35</v>
      </c>
      <c r="J22" s="31">
        <f t="shared" ref="J22:L22" si="11">J23</f>
        <v>200</v>
      </c>
      <c r="K22" s="31">
        <f t="shared" si="11"/>
        <v>200</v>
      </c>
      <c r="L22" s="31">
        <f t="shared" si="11"/>
        <v>200</v>
      </c>
    </row>
    <row r="23" spans="1:12" s="15" customFormat="1" x14ac:dyDescent="0.25">
      <c r="A23" s="21" t="s">
        <v>36</v>
      </c>
      <c r="B23" s="32"/>
      <c r="C23" s="32"/>
      <c r="D23" s="32"/>
      <c r="E23" s="23">
        <v>851</v>
      </c>
      <c r="F23" s="30" t="s">
        <v>11</v>
      </c>
      <c r="G23" s="30" t="s">
        <v>13</v>
      </c>
      <c r="H23" s="44" t="s">
        <v>421</v>
      </c>
      <c r="I23" s="30" t="s">
        <v>37</v>
      </c>
      <c r="J23" s="31">
        <v>200</v>
      </c>
      <c r="K23" s="31">
        <v>200</v>
      </c>
      <c r="L23" s="31">
        <v>200</v>
      </c>
    </row>
    <row r="24" spans="1:12" s="15" customFormat="1" ht="75" x14ac:dyDescent="0.25">
      <c r="A24" s="21" t="s">
        <v>64</v>
      </c>
      <c r="B24" s="13"/>
      <c r="C24" s="13"/>
      <c r="D24" s="13"/>
      <c r="E24" s="23">
        <v>851</v>
      </c>
      <c r="F24" s="30" t="s">
        <v>11</v>
      </c>
      <c r="G24" s="30" t="s">
        <v>13</v>
      </c>
      <c r="H24" s="44" t="s">
        <v>334</v>
      </c>
      <c r="I24" s="23"/>
      <c r="J24" s="31">
        <f t="shared" ref="J24" si="12">J25+J27</f>
        <v>261090</v>
      </c>
      <c r="K24" s="31">
        <f t="shared" ref="K24:L24" si="13">K25+K27</f>
        <v>261090</v>
      </c>
      <c r="L24" s="31">
        <f t="shared" si="13"/>
        <v>261090</v>
      </c>
    </row>
    <row r="25" spans="1:12" s="15" customFormat="1" ht="105" x14ac:dyDescent="0.25">
      <c r="A25" s="21" t="s">
        <v>15</v>
      </c>
      <c r="B25" s="13"/>
      <c r="C25" s="13"/>
      <c r="D25" s="13"/>
      <c r="E25" s="23">
        <v>851</v>
      </c>
      <c r="F25" s="30" t="s">
        <v>11</v>
      </c>
      <c r="G25" s="30" t="s">
        <v>13</v>
      </c>
      <c r="H25" s="44" t="s">
        <v>334</v>
      </c>
      <c r="I25" s="30" t="s">
        <v>17</v>
      </c>
      <c r="J25" s="31">
        <f t="shared" ref="J25:L25" si="14">J26</f>
        <v>143200</v>
      </c>
      <c r="K25" s="31">
        <f t="shared" si="14"/>
        <v>143200</v>
      </c>
      <c r="L25" s="31">
        <f t="shared" si="14"/>
        <v>143200</v>
      </c>
    </row>
    <row r="26" spans="1:12" s="15" customFormat="1" ht="45" x14ac:dyDescent="0.25">
      <c r="A26" s="21" t="s">
        <v>265</v>
      </c>
      <c r="B26" s="32"/>
      <c r="C26" s="32"/>
      <c r="D26" s="32"/>
      <c r="E26" s="23">
        <v>851</v>
      </c>
      <c r="F26" s="30" t="s">
        <v>11</v>
      </c>
      <c r="G26" s="30" t="s">
        <v>13</v>
      </c>
      <c r="H26" s="44" t="s">
        <v>334</v>
      </c>
      <c r="I26" s="30" t="s">
        <v>18</v>
      </c>
      <c r="J26" s="31">
        <v>143200</v>
      </c>
      <c r="K26" s="31">
        <v>143200</v>
      </c>
      <c r="L26" s="31">
        <v>143200</v>
      </c>
    </row>
    <row r="27" spans="1:12" s="15" customFormat="1" ht="45" x14ac:dyDescent="0.25">
      <c r="A27" s="21" t="s">
        <v>20</v>
      </c>
      <c r="B27" s="32"/>
      <c r="C27" s="32"/>
      <c r="D27" s="32"/>
      <c r="E27" s="23">
        <v>851</v>
      </c>
      <c r="F27" s="30" t="s">
        <v>11</v>
      </c>
      <c r="G27" s="30" t="s">
        <v>13</v>
      </c>
      <c r="H27" s="44" t="s">
        <v>334</v>
      </c>
      <c r="I27" s="30" t="s">
        <v>21</v>
      </c>
      <c r="J27" s="31">
        <f t="shared" ref="J27:L27" si="15">J28</f>
        <v>117890</v>
      </c>
      <c r="K27" s="31">
        <f t="shared" si="15"/>
        <v>117890</v>
      </c>
      <c r="L27" s="31">
        <f t="shared" si="15"/>
        <v>117890</v>
      </c>
    </row>
    <row r="28" spans="1:12" s="15" customFormat="1" ht="45" x14ac:dyDescent="0.25">
      <c r="A28" s="21" t="s">
        <v>9</v>
      </c>
      <c r="B28" s="13"/>
      <c r="C28" s="13"/>
      <c r="D28" s="13"/>
      <c r="E28" s="23">
        <v>851</v>
      </c>
      <c r="F28" s="30" t="s">
        <v>11</v>
      </c>
      <c r="G28" s="30" t="s">
        <v>13</v>
      </c>
      <c r="H28" s="44" t="s">
        <v>334</v>
      </c>
      <c r="I28" s="30" t="s">
        <v>22</v>
      </c>
      <c r="J28" s="31">
        <v>117890</v>
      </c>
      <c r="K28" s="31">
        <v>117890</v>
      </c>
      <c r="L28" s="31">
        <v>117890</v>
      </c>
    </row>
    <row r="29" spans="1:12" s="15" customFormat="1" ht="60" x14ac:dyDescent="0.25">
      <c r="A29" s="21" t="s">
        <v>264</v>
      </c>
      <c r="B29" s="13"/>
      <c r="C29" s="13"/>
      <c r="D29" s="13"/>
      <c r="E29" s="23">
        <v>851</v>
      </c>
      <c r="F29" s="30" t="s">
        <v>11</v>
      </c>
      <c r="G29" s="30" t="s">
        <v>13</v>
      </c>
      <c r="H29" s="44" t="s">
        <v>318</v>
      </c>
      <c r="I29" s="30"/>
      <c r="J29" s="31">
        <f t="shared" ref="J29:L30" si="16">J30</f>
        <v>1570200</v>
      </c>
      <c r="K29" s="31">
        <f t="shared" si="16"/>
        <v>1505600</v>
      </c>
      <c r="L29" s="31">
        <f t="shared" si="16"/>
        <v>1505600</v>
      </c>
    </row>
    <row r="30" spans="1:12" s="15" customFormat="1" ht="105" x14ac:dyDescent="0.25">
      <c r="A30" s="21" t="s">
        <v>15</v>
      </c>
      <c r="B30" s="13"/>
      <c r="C30" s="13"/>
      <c r="D30" s="13"/>
      <c r="E30" s="23">
        <v>851</v>
      </c>
      <c r="F30" s="30" t="s">
        <v>16</v>
      </c>
      <c r="G30" s="30" t="s">
        <v>13</v>
      </c>
      <c r="H30" s="44" t="s">
        <v>318</v>
      </c>
      <c r="I30" s="30" t="s">
        <v>17</v>
      </c>
      <c r="J30" s="31">
        <f t="shared" si="16"/>
        <v>1570200</v>
      </c>
      <c r="K30" s="31">
        <f t="shared" si="16"/>
        <v>1505600</v>
      </c>
      <c r="L30" s="31">
        <f t="shared" si="16"/>
        <v>1505600</v>
      </c>
    </row>
    <row r="31" spans="1:12" s="15" customFormat="1" ht="45" x14ac:dyDescent="0.25">
      <c r="A31" s="21" t="s">
        <v>265</v>
      </c>
      <c r="B31" s="32"/>
      <c r="C31" s="32"/>
      <c r="D31" s="32"/>
      <c r="E31" s="23">
        <v>851</v>
      </c>
      <c r="F31" s="30" t="s">
        <v>11</v>
      </c>
      <c r="G31" s="30" t="s">
        <v>13</v>
      </c>
      <c r="H31" s="44" t="s">
        <v>318</v>
      </c>
      <c r="I31" s="30" t="s">
        <v>18</v>
      </c>
      <c r="J31" s="31">
        <v>1570200</v>
      </c>
      <c r="K31" s="31">
        <v>1505600</v>
      </c>
      <c r="L31" s="31">
        <v>1505600</v>
      </c>
    </row>
    <row r="32" spans="1:12" s="15" customFormat="1" ht="45" x14ac:dyDescent="0.25">
      <c r="A32" s="21" t="s">
        <v>19</v>
      </c>
      <c r="B32" s="58"/>
      <c r="C32" s="20"/>
      <c r="D32" s="20"/>
      <c r="E32" s="23">
        <v>851</v>
      </c>
      <c r="F32" s="30" t="s">
        <v>16</v>
      </c>
      <c r="G32" s="30" t="s">
        <v>13</v>
      </c>
      <c r="H32" s="44" t="s">
        <v>319</v>
      </c>
      <c r="I32" s="30"/>
      <c r="J32" s="31">
        <f t="shared" ref="J32" si="17">J33+J35+J37+J39</f>
        <v>22480875</v>
      </c>
      <c r="K32" s="31">
        <f t="shared" ref="K32:L32" si="18">K33+K35+K37+K39</f>
        <v>17216200</v>
      </c>
      <c r="L32" s="31">
        <f t="shared" si="18"/>
        <v>17216200</v>
      </c>
    </row>
    <row r="33" spans="1:12" s="15" customFormat="1" ht="105" x14ac:dyDescent="0.25">
      <c r="A33" s="21" t="s">
        <v>15</v>
      </c>
      <c r="B33" s="20"/>
      <c r="C33" s="20"/>
      <c r="D33" s="20"/>
      <c r="E33" s="23">
        <v>851</v>
      </c>
      <c r="F33" s="30" t="s">
        <v>11</v>
      </c>
      <c r="G33" s="30" t="s">
        <v>13</v>
      </c>
      <c r="H33" s="44" t="s">
        <v>319</v>
      </c>
      <c r="I33" s="30" t="s">
        <v>17</v>
      </c>
      <c r="J33" s="31">
        <f t="shared" ref="J33:L33" si="19">J34</f>
        <v>17654900</v>
      </c>
      <c r="K33" s="31">
        <f t="shared" si="19"/>
        <v>15979000</v>
      </c>
      <c r="L33" s="31">
        <f t="shared" si="19"/>
        <v>15979000</v>
      </c>
    </row>
    <row r="34" spans="1:12" s="15" customFormat="1" ht="45" x14ac:dyDescent="0.25">
      <c r="A34" s="21" t="s">
        <v>265</v>
      </c>
      <c r="B34" s="20"/>
      <c r="C34" s="20"/>
      <c r="D34" s="20"/>
      <c r="E34" s="23">
        <v>851</v>
      </c>
      <c r="F34" s="30" t="s">
        <v>11</v>
      </c>
      <c r="G34" s="30" t="s">
        <v>13</v>
      </c>
      <c r="H34" s="44" t="s">
        <v>319</v>
      </c>
      <c r="I34" s="30" t="s">
        <v>18</v>
      </c>
      <c r="J34" s="31">
        <v>17654900</v>
      </c>
      <c r="K34" s="31">
        <v>15979000</v>
      </c>
      <c r="L34" s="31">
        <v>15979000</v>
      </c>
    </row>
    <row r="35" spans="1:12" s="15" customFormat="1" ht="45" x14ac:dyDescent="0.25">
      <c r="A35" s="21" t="s">
        <v>20</v>
      </c>
      <c r="B35" s="20"/>
      <c r="C35" s="20"/>
      <c r="D35" s="20"/>
      <c r="E35" s="23">
        <v>851</v>
      </c>
      <c r="F35" s="30" t="s">
        <v>11</v>
      </c>
      <c r="G35" s="30" t="s">
        <v>13</v>
      </c>
      <c r="H35" s="44" t="s">
        <v>319</v>
      </c>
      <c r="I35" s="30" t="s">
        <v>21</v>
      </c>
      <c r="J35" s="31">
        <f t="shared" ref="J35:L35" si="20">J36</f>
        <v>4733675</v>
      </c>
      <c r="K35" s="31">
        <f t="shared" si="20"/>
        <v>1191000</v>
      </c>
      <c r="L35" s="31">
        <f t="shared" si="20"/>
        <v>1191000</v>
      </c>
    </row>
    <row r="36" spans="1:12" s="15" customFormat="1" ht="45" x14ac:dyDescent="0.25">
      <c r="A36" s="21" t="s">
        <v>9</v>
      </c>
      <c r="B36" s="20"/>
      <c r="C36" s="20"/>
      <c r="D36" s="20"/>
      <c r="E36" s="23">
        <v>851</v>
      </c>
      <c r="F36" s="30" t="s">
        <v>11</v>
      </c>
      <c r="G36" s="30" t="s">
        <v>13</v>
      </c>
      <c r="H36" s="44" t="s">
        <v>319</v>
      </c>
      <c r="I36" s="30" t="s">
        <v>22</v>
      </c>
      <c r="J36" s="31">
        <v>4733675</v>
      </c>
      <c r="K36" s="31">
        <v>1191000</v>
      </c>
      <c r="L36" s="31">
        <v>1191000</v>
      </c>
    </row>
    <row r="37" spans="1:12" s="15" customFormat="1" ht="30" x14ac:dyDescent="0.25">
      <c r="A37" s="21" t="s">
        <v>94</v>
      </c>
      <c r="B37" s="20"/>
      <c r="C37" s="20"/>
      <c r="D37" s="20"/>
      <c r="E37" s="23">
        <v>851</v>
      </c>
      <c r="F37" s="30" t="s">
        <v>11</v>
      </c>
      <c r="G37" s="30" t="s">
        <v>13</v>
      </c>
      <c r="H37" s="44" t="s">
        <v>319</v>
      </c>
      <c r="I37" s="30" t="s">
        <v>95</v>
      </c>
      <c r="J37" s="31">
        <f t="shared" ref="J37:L37" si="21">J38</f>
        <v>0</v>
      </c>
      <c r="K37" s="31">
        <f t="shared" si="21"/>
        <v>0</v>
      </c>
      <c r="L37" s="31">
        <f t="shared" si="21"/>
        <v>0</v>
      </c>
    </row>
    <row r="38" spans="1:12" s="15" customFormat="1" ht="45" x14ac:dyDescent="0.25">
      <c r="A38" s="21" t="s">
        <v>96</v>
      </c>
      <c r="B38" s="20"/>
      <c r="C38" s="20"/>
      <c r="D38" s="20"/>
      <c r="E38" s="23">
        <v>851</v>
      </c>
      <c r="F38" s="30" t="s">
        <v>11</v>
      </c>
      <c r="G38" s="30" t="s">
        <v>13</v>
      </c>
      <c r="H38" s="44" t="s">
        <v>319</v>
      </c>
      <c r="I38" s="30" t="s">
        <v>97</v>
      </c>
      <c r="J38" s="31"/>
      <c r="K38" s="31"/>
      <c r="L38" s="31"/>
    </row>
    <row r="39" spans="1:12" s="15" customFormat="1" x14ac:dyDescent="0.25">
      <c r="A39" s="21" t="s">
        <v>23</v>
      </c>
      <c r="B39" s="20"/>
      <c r="C39" s="20"/>
      <c r="D39" s="20"/>
      <c r="E39" s="23">
        <v>851</v>
      </c>
      <c r="F39" s="30" t="s">
        <v>11</v>
      </c>
      <c r="G39" s="30" t="s">
        <v>13</v>
      </c>
      <c r="H39" s="44" t="s">
        <v>319</v>
      </c>
      <c r="I39" s="30" t="s">
        <v>24</v>
      </c>
      <c r="J39" s="31">
        <f t="shared" ref="J39:L39" si="22">J40</f>
        <v>92300</v>
      </c>
      <c r="K39" s="31">
        <f t="shared" si="22"/>
        <v>46200</v>
      </c>
      <c r="L39" s="31">
        <f t="shared" si="22"/>
        <v>46200</v>
      </c>
    </row>
    <row r="40" spans="1:12" s="15" customFormat="1" ht="30" x14ac:dyDescent="0.25">
      <c r="A40" s="21" t="s">
        <v>25</v>
      </c>
      <c r="B40" s="20"/>
      <c r="C40" s="20"/>
      <c r="D40" s="20"/>
      <c r="E40" s="23">
        <v>851</v>
      </c>
      <c r="F40" s="30" t="s">
        <v>11</v>
      </c>
      <c r="G40" s="30" t="s">
        <v>13</v>
      </c>
      <c r="H40" s="44" t="s">
        <v>319</v>
      </c>
      <c r="I40" s="30" t="s">
        <v>26</v>
      </c>
      <c r="J40" s="31">
        <v>92300</v>
      </c>
      <c r="K40" s="31">
        <v>46200</v>
      </c>
      <c r="L40" s="31">
        <v>46200</v>
      </c>
    </row>
    <row r="41" spans="1:12" s="15" customFormat="1" ht="45" x14ac:dyDescent="0.25">
      <c r="A41" s="21" t="s">
        <v>412</v>
      </c>
      <c r="B41" s="58"/>
      <c r="C41" s="13"/>
      <c r="D41" s="13"/>
      <c r="E41" s="23">
        <v>851</v>
      </c>
      <c r="F41" s="30" t="s">
        <v>11</v>
      </c>
      <c r="G41" s="30" t="s">
        <v>13</v>
      </c>
      <c r="H41" s="44" t="s">
        <v>320</v>
      </c>
      <c r="I41" s="30"/>
      <c r="J41" s="31">
        <f t="shared" ref="J41:L45" si="23">J42</f>
        <v>100000</v>
      </c>
      <c r="K41" s="31">
        <f t="shared" si="23"/>
        <v>0</v>
      </c>
      <c r="L41" s="31">
        <f t="shared" si="23"/>
        <v>0</v>
      </c>
    </row>
    <row r="42" spans="1:12" s="15" customFormat="1" ht="45" x14ac:dyDescent="0.25">
      <c r="A42" s="21" t="s">
        <v>20</v>
      </c>
      <c r="B42" s="13"/>
      <c r="C42" s="13"/>
      <c r="D42" s="13"/>
      <c r="E42" s="23">
        <v>851</v>
      </c>
      <c r="F42" s="30" t="s">
        <v>11</v>
      </c>
      <c r="G42" s="30" t="s">
        <v>13</v>
      </c>
      <c r="H42" s="44" t="s">
        <v>320</v>
      </c>
      <c r="I42" s="30" t="s">
        <v>21</v>
      </c>
      <c r="J42" s="31">
        <f t="shared" si="23"/>
        <v>100000</v>
      </c>
      <c r="K42" s="31">
        <f t="shared" si="23"/>
        <v>0</v>
      </c>
      <c r="L42" s="31">
        <f t="shared" si="23"/>
        <v>0</v>
      </c>
    </row>
    <row r="43" spans="1:12" s="15" customFormat="1" ht="45" x14ac:dyDescent="0.25">
      <c r="A43" s="21" t="s">
        <v>9</v>
      </c>
      <c r="B43" s="13"/>
      <c r="C43" s="13"/>
      <c r="D43" s="13"/>
      <c r="E43" s="23">
        <v>851</v>
      </c>
      <c r="F43" s="30" t="s">
        <v>11</v>
      </c>
      <c r="G43" s="30" t="s">
        <v>13</v>
      </c>
      <c r="H43" s="44" t="s">
        <v>320</v>
      </c>
      <c r="I43" s="30" t="s">
        <v>22</v>
      </c>
      <c r="J43" s="31">
        <v>100000</v>
      </c>
      <c r="K43" s="31"/>
      <c r="L43" s="31"/>
    </row>
    <row r="44" spans="1:12" s="15" customFormat="1" ht="60" x14ac:dyDescent="0.25">
      <c r="A44" s="59" t="s">
        <v>302</v>
      </c>
      <c r="B44" s="59"/>
      <c r="C44" s="59"/>
      <c r="D44" s="59"/>
      <c r="E44" s="23">
        <v>851</v>
      </c>
      <c r="F44" s="30" t="s">
        <v>11</v>
      </c>
      <c r="G44" s="30" t="s">
        <v>13</v>
      </c>
      <c r="H44" s="44" t="s">
        <v>321</v>
      </c>
      <c r="I44" s="30"/>
      <c r="J44" s="31">
        <f t="shared" si="23"/>
        <v>100000</v>
      </c>
      <c r="K44" s="31">
        <f t="shared" si="23"/>
        <v>0</v>
      </c>
      <c r="L44" s="31">
        <f t="shared" si="23"/>
        <v>0</v>
      </c>
    </row>
    <row r="45" spans="1:12" s="15" customFormat="1" ht="45" x14ac:dyDescent="0.25">
      <c r="A45" s="21" t="s">
        <v>20</v>
      </c>
      <c r="B45" s="13"/>
      <c r="C45" s="13"/>
      <c r="D45" s="13"/>
      <c r="E45" s="23">
        <v>851</v>
      </c>
      <c r="F45" s="30" t="s">
        <v>11</v>
      </c>
      <c r="G45" s="30" t="s">
        <v>13</v>
      </c>
      <c r="H45" s="44" t="s">
        <v>321</v>
      </c>
      <c r="I45" s="30" t="s">
        <v>21</v>
      </c>
      <c r="J45" s="31">
        <f t="shared" si="23"/>
        <v>100000</v>
      </c>
      <c r="K45" s="31">
        <f t="shared" si="23"/>
        <v>0</v>
      </c>
      <c r="L45" s="31">
        <f t="shared" si="23"/>
        <v>0</v>
      </c>
    </row>
    <row r="46" spans="1:12" s="15" customFormat="1" ht="45" x14ac:dyDescent="0.25">
      <c r="A46" s="21" t="s">
        <v>9</v>
      </c>
      <c r="B46" s="13"/>
      <c r="C46" s="13"/>
      <c r="D46" s="13"/>
      <c r="E46" s="23">
        <v>851</v>
      </c>
      <c r="F46" s="30" t="s">
        <v>11</v>
      </c>
      <c r="G46" s="30" t="s">
        <v>13</v>
      </c>
      <c r="H46" s="44" t="s">
        <v>321</v>
      </c>
      <c r="I46" s="30" t="s">
        <v>22</v>
      </c>
      <c r="J46" s="31">
        <v>100000</v>
      </c>
      <c r="K46" s="31"/>
      <c r="L46" s="31"/>
    </row>
    <row r="47" spans="1:12" s="15" customFormat="1" ht="30" x14ac:dyDescent="0.25">
      <c r="A47" s="21" t="s">
        <v>28</v>
      </c>
      <c r="B47" s="58"/>
      <c r="C47" s="13"/>
      <c r="D47" s="13"/>
      <c r="E47" s="23">
        <v>851</v>
      </c>
      <c r="F47" s="30" t="s">
        <v>11</v>
      </c>
      <c r="G47" s="30" t="s">
        <v>13</v>
      </c>
      <c r="H47" s="44" t="s">
        <v>322</v>
      </c>
      <c r="I47" s="30"/>
      <c r="J47" s="31">
        <f t="shared" ref="J47:L48" si="24">J48</f>
        <v>78000</v>
      </c>
      <c r="K47" s="31">
        <f t="shared" si="24"/>
        <v>0</v>
      </c>
      <c r="L47" s="31">
        <f t="shared" si="24"/>
        <v>0</v>
      </c>
    </row>
    <row r="48" spans="1:12" s="15" customFormat="1" x14ac:dyDescent="0.25">
      <c r="A48" s="21" t="s">
        <v>23</v>
      </c>
      <c r="B48" s="13"/>
      <c r="C48" s="13"/>
      <c r="D48" s="13"/>
      <c r="E48" s="23">
        <v>851</v>
      </c>
      <c r="F48" s="30" t="s">
        <v>11</v>
      </c>
      <c r="G48" s="30" t="s">
        <v>13</v>
      </c>
      <c r="H48" s="44" t="s">
        <v>322</v>
      </c>
      <c r="I48" s="30" t="s">
        <v>24</v>
      </c>
      <c r="J48" s="31">
        <f t="shared" si="24"/>
        <v>78000</v>
      </c>
      <c r="K48" s="31">
        <f t="shared" si="24"/>
        <v>0</v>
      </c>
      <c r="L48" s="31">
        <f t="shared" si="24"/>
        <v>0</v>
      </c>
    </row>
    <row r="49" spans="1:12" s="15" customFormat="1" ht="30" x14ac:dyDescent="0.25">
      <c r="A49" s="21" t="s">
        <v>25</v>
      </c>
      <c r="B49" s="13"/>
      <c r="C49" s="13"/>
      <c r="D49" s="13"/>
      <c r="E49" s="23">
        <v>851</v>
      </c>
      <c r="F49" s="30" t="s">
        <v>11</v>
      </c>
      <c r="G49" s="30" t="s">
        <v>13</v>
      </c>
      <c r="H49" s="44" t="s">
        <v>322</v>
      </c>
      <c r="I49" s="30" t="s">
        <v>26</v>
      </c>
      <c r="J49" s="31">
        <v>78000</v>
      </c>
      <c r="K49" s="31"/>
      <c r="L49" s="31"/>
    </row>
    <row r="50" spans="1:12" s="15" customFormat="1" ht="105" x14ac:dyDescent="0.25">
      <c r="A50" s="21" t="s">
        <v>27</v>
      </c>
      <c r="B50" s="58"/>
      <c r="C50" s="13"/>
      <c r="D50" s="13"/>
      <c r="E50" s="23">
        <v>851</v>
      </c>
      <c r="F50" s="30" t="s">
        <v>11</v>
      </c>
      <c r="G50" s="30" t="s">
        <v>13</v>
      </c>
      <c r="H50" s="44" t="s">
        <v>323</v>
      </c>
      <c r="I50" s="30"/>
      <c r="J50" s="31">
        <f t="shared" ref="J50:L51" si="25">J51</f>
        <v>2500</v>
      </c>
      <c r="K50" s="31">
        <f t="shared" si="25"/>
        <v>2500</v>
      </c>
      <c r="L50" s="31">
        <f t="shared" si="25"/>
        <v>2500</v>
      </c>
    </row>
    <row r="51" spans="1:12" s="15" customFormat="1" ht="45" x14ac:dyDescent="0.25">
      <c r="A51" s="21" t="s">
        <v>20</v>
      </c>
      <c r="B51" s="32"/>
      <c r="C51" s="32"/>
      <c r="D51" s="32"/>
      <c r="E51" s="23">
        <v>851</v>
      </c>
      <c r="F51" s="30" t="s">
        <v>11</v>
      </c>
      <c r="G51" s="30" t="s">
        <v>13</v>
      </c>
      <c r="H51" s="44" t="s">
        <v>323</v>
      </c>
      <c r="I51" s="30" t="s">
        <v>21</v>
      </c>
      <c r="J51" s="31">
        <f t="shared" si="25"/>
        <v>2500</v>
      </c>
      <c r="K51" s="31">
        <f t="shared" si="25"/>
        <v>2500</v>
      </c>
      <c r="L51" s="31">
        <f t="shared" si="25"/>
        <v>2500</v>
      </c>
    </row>
    <row r="52" spans="1:12" s="15" customFormat="1" ht="45" x14ac:dyDescent="0.25">
      <c r="A52" s="21" t="s">
        <v>9</v>
      </c>
      <c r="B52" s="13"/>
      <c r="C52" s="13"/>
      <c r="D52" s="13"/>
      <c r="E52" s="23">
        <v>851</v>
      </c>
      <c r="F52" s="30" t="s">
        <v>11</v>
      </c>
      <c r="G52" s="30" t="s">
        <v>13</v>
      </c>
      <c r="H52" s="44" t="s">
        <v>323</v>
      </c>
      <c r="I52" s="30" t="s">
        <v>22</v>
      </c>
      <c r="J52" s="31">
        <v>2500</v>
      </c>
      <c r="K52" s="31">
        <v>2500</v>
      </c>
      <c r="L52" s="31">
        <v>2500</v>
      </c>
    </row>
    <row r="53" spans="1:12" s="15" customFormat="1" x14ac:dyDescent="0.25">
      <c r="A53" s="51" t="s">
        <v>29</v>
      </c>
      <c r="B53" s="13"/>
      <c r="C53" s="13"/>
      <c r="D53" s="13"/>
      <c r="E53" s="60">
        <v>851</v>
      </c>
      <c r="F53" s="56" t="s">
        <v>11</v>
      </c>
      <c r="G53" s="56" t="s">
        <v>30</v>
      </c>
      <c r="H53" s="44" t="s">
        <v>47</v>
      </c>
      <c r="I53" s="56"/>
      <c r="J53" s="36">
        <f t="shared" ref="J53:L55" si="26">J54</f>
        <v>51585</v>
      </c>
      <c r="K53" s="36">
        <f t="shared" si="26"/>
        <v>3132</v>
      </c>
      <c r="L53" s="36">
        <f t="shared" si="26"/>
        <v>2783</v>
      </c>
    </row>
    <row r="54" spans="1:12" s="15" customFormat="1" ht="90" x14ac:dyDescent="0.25">
      <c r="A54" s="21" t="s">
        <v>161</v>
      </c>
      <c r="B54" s="13"/>
      <c r="C54" s="13"/>
      <c r="D54" s="13"/>
      <c r="E54" s="23">
        <v>851</v>
      </c>
      <c r="F54" s="30" t="s">
        <v>11</v>
      </c>
      <c r="G54" s="30" t="s">
        <v>30</v>
      </c>
      <c r="H54" s="44" t="s">
        <v>324</v>
      </c>
      <c r="I54" s="30"/>
      <c r="J54" s="31">
        <f t="shared" si="26"/>
        <v>51585</v>
      </c>
      <c r="K54" s="31">
        <f t="shared" si="26"/>
        <v>3132</v>
      </c>
      <c r="L54" s="31">
        <f t="shared" si="26"/>
        <v>2783</v>
      </c>
    </row>
    <row r="55" spans="1:12" s="15" customFormat="1" ht="45" x14ac:dyDescent="0.25">
      <c r="A55" s="21" t="s">
        <v>20</v>
      </c>
      <c r="B55" s="32"/>
      <c r="C55" s="32"/>
      <c r="D55" s="32"/>
      <c r="E55" s="23">
        <v>851</v>
      </c>
      <c r="F55" s="30" t="s">
        <v>11</v>
      </c>
      <c r="G55" s="30" t="s">
        <v>30</v>
      </c>
      <c r="H55" s="44" t="s">
        <v>324</v>
      </c>
      <c r="I55" s="30" t="s">
        <v>21</v>
      </c>
      <c r="J55" s="31">
        <f t="shared" si="26"/>
        <v>51585</v>
      </c>
      <c r="K55" s="31">
        <f t="shared" si="26"/>
        <v>3132</v>
      </c>
      <c r="L55" s="31">
        <f t="shared" si="26"/>
        <v>2783</v>
      </c>
    </row>
    <row r="56" spans="1:12" s="15" customFormat="1" ht="45" x14ac:dyDescent="0.25">
      <c r="A56" s="21" t="s">
        <v>9</v>
      </c>
      <c r="B56" s="13"/>
      <c r="C56" s="13"/>
      <c r="D56" s="13"/>
      <c r="E56" s="23">
        <v>851</v>
      </c>
      <c r="F56" s="30" t="s">
        <v>11</v>
      </c>
      <c r="G56" s="30" t="s">
        <v>30</v>
      </c>
      <c r="H56" s="44" t="s">
        <v>324</v>
      </c>
      <c r="I56" s="30" t="s">
        <v>22</v>
      </c>
      <c r="J56" s="31">
        <v>51585</v>
      </c>
      <c r="K56" s="31">
        <v>3132</v>
      </c>
      <c r="L56" s="31">
        <v>2783</v>
      </c>
    </row>
    <row r="57" spans="1:12" s="57" customFormat="1" ht="28.5" x14ac:dyDescent="0.25">
      <c r="A57" s="51" t="s">
        <v>32</v>
      </c>
      <c r="B57" s="55"/>
      <c r="C57" s="55"/>
      <c r="D57" s="55"/>
      <c r="E57" s="23">
        <v>851</v>
      </c>
      <c r="F57" s="56" t="s">
        <v>11</v>
      </c>
      <c r="G57" s="56" t="s">
        <v>33</v>
      </c>
      <c r="H57" s="44" t="s">
        <v>47</v>
      </c>
      <c r="I57" s="56"/>
      <c r="J57" s="36">
        <f>J61+J58+J64</f>
        <v>3634900</v>
      </c>
      <c r="K57" s="36">
        <f t="shared" ref="K57:L57" si="27">K61+K58+K64</f>
        <v>2749400</v>
      </c>
      <c r="L57" s="36">
        <f t="shared" si="27"/>
        <v>2749400</v>
      </c>
    </row>
    <row r="58" spans="1:12" s="15" customFormat="1" ht="45" x14ac:dyDescent="0.25">
      <c r="A58" s="21" t="s">
        <v>231</v>
      </c>
      <c r="B58" s="13"/>
      <c r="C58" s="13"/>
      <c r="D58" s="13"/>
      <c r="E58" s="23">
        <v>851</v>
      </c>
      <c r="F58" s="30" t="s">
        <v>11</v>
      </c>
      <c r="G58" s="23" t="s">
        <v>33</v>
      </c>
      <c r="H58" s="44" t="s">
        <v>325</v>
      </c>
      <c r="I58" s="30"/>
      <c r="J58" s="31">
        <f t="shared" ref="J58:L59" si="28">J59</f>
        <v>35500</v>
      </c>
      <c r="K58" s="31">
        <f t="shared" si="28"/>
        <v>0</v>
      </c>
      <c r="L58" s="31">
        <f t="shared" si="28"/>
        <v>0</v>
      </c>
    </row>
    <row r="59" spans="1:12" s="15" customFormat="1" ht="45" x14ac:dyDescent="0.25">
      <c r="A59" s="21" t="s">
        <v>20</v>
      </c>
      <c r="B59" s="32"/>
      <c r="C59" s="32"/>
      <c r="D59" s="32"/>
      <c r="E59" s="23">
        <v>851</v>
      </c>
      <c r="F59" s="30" t="s">
        <v>11</v>
      </c>
      <c r="G59" s="23" t="s">
        <v>33</v>
      </c>
      <c r="H59" s="44" t="s">
        <v>325</v>
      </c>
      <c r="I59" s="30" t="s">
        <v>21</v>
      </c>
      <c r="J59" s="31">
        <f t="shared" si="28"/>
        <v>35500</v>
      </c>
      <c r="K59" s="31">
        <f t="shared" si="28"/>
        <v>0</v>
      </c>
      <c r="L59" s="31">
        <f t="shared" si="28"/>
        <v>0</v>
      </c>
    </row>
    <row r="60" spans="1:12" s="15" customFormat="1" ht="45" x14ac:dyDescent="0.25">
      <c r="A60" s="21" t="s">
        <v>9</v>
      </c>
      <c r="B60" s="13"/>
      <c r="C60" s="13"/>
      <c r="D60" s="13"/>
      <c r="E60" s="23">
        <v>851</v>
      </c>
      <c r="F60" s="30" t="s">
        <v>11</v>
      </c>
      <c r="G60" s="23" t="s">
        <v>33</v>
      </c>
      <c r="H60" s="44" t="s">
        <v>325</v>
      </c>
      <c r="I60" s="30" t="s">
        <v>22</v>
      </c>
      <c r="J60" s="31">
        <v>35500</v>
      </c>
      <c r="K60" s="31"/>
      <c r="L60" s="31"/>
    </row>
    <row r="61" spans="1:12" s="15" customFormat="1" ht="45" x14ac:dyDescent="0.25">
      <c r="A61" s="21" t="s">
        <v>38</v>
      </c>
      <c r="B61" s="13"/>
      <c r="C61" s="13"/>
      <c r="D61" s="13"/>
      <c r="E61" s="23">
        <v>851</v>
      </c>
      <c r="F61" s="30" t="s">
        <v>16</v>
      </c>
      <c r="G61" s="23" t="s">
        <v>33</v>
      </c>
      <c r="H61" s="44" t="s">
        <v>405</v>
      </c>
      <c r="I61" s="30"/>
      <c r="J61" s="31">
        <f t="shared" ref="J61:L62" si="29">J62</f>
        <v>579500</v>
      </c>
      <c r="K61" s="31">
        <f t="shared" si="29"/>
        <v>0</v>
      </c>
      <c r="L61" s="31">
        <f t="shared" si="29"/>
        <v>0</v>
      </c>
    </row>
    <row r="62" spans="1:12" s="15" customFormat="1" ht="45" x14ac:dyDescent="0.25">
      <c r="A62" s="21" t="s">
        <v>20</v>
      </c>
      <c r="B62" s="32"/>
      <c r="C62" s="32"/>
      <c r="D62" s="32"/>
      <c r="E62" s="23">
        <v>851</v>
      </c>
      <c r="F62" s="30" t="s">
        <v>11</v>
      </c>
      <c r="G62" s="30" t="s">
        <v>33</v>
      </c>
      <c r="H62" s="44" t="s">
        <v>405</v>
      </c>
      <c r="I62" s="30" t="s">
        <v>21</v>
      </c>
      <c r="J62" s="31">
        <f t="shared" si="29"/>
        <v>579500</v>
      </c>
      <c r="K62" s="31">
        <f t="shared" si="29"/>
        <v>0</v>
      </c>
      <c r="L62" s="31">
        <f t="shared" si="29"/>
        <v>0</v>
      </c>
    </row>
    <row r="63" spans="1:12" s="15" customFormat="1" ht="45" x14ac:dyDescent="0.25">
      <c r="A63" s="21" t="s">
        <v>9</v>
      </c>
      <c r="B63" s="13"/>
      <c r="C63" s="13"/>
      <c r="D63" s="13"/>
      <c r="E63" s="23">
        <v>851</v>
      </c>
      <c r="F63" s="30" t="s">
        <v>11</v>
      </c>
      <c r="G63" s="30" t="s">
        <v>33</v>
      </c>
      <c r="H63" s="44" t="s">
        <v>405</v>
      </c>
      <c r="I63" s="30" t="s">
        <v>22</v>
      </c>
      <c r="J63" s="31">
        <v>579500</v>
      </c>
      <c r="K63" s="31"/>
      <c r="L63" s="31"/>
    </row>
    <row r="64" spans="1:12" s="41" customFormat="1" ht="45" x14ac:dyDescent="0.25">
      <c r="A64" s="21" t="s">
        <v>39</v>
      </c>
      <c r="B64" s="20"/>
      <c r="C64" s="20"/>
      <c r="D64" s="20"/>
      <c r="E64" s="23">
        <v>851</v>
      </c>
      <c r="F64" s="23" t="s">
        <v>11</v>
      </c>
      <c r="G64" s="23" t="s">
        <v>33</v>
      </c>
      <c r="H64" s="44" t="s">
        <v>326</v>
      </c>
      <c r="I64" s="23"/>
      <c r="J64" s="31">
        <f t="shared" ref="J64:L65" si="30">J65</f>
        <v>3019900</v>
      </c>
      <c r="K64" s="31">
        <f t="shared" si="30"/>
        <v>2749400</v>
      </c>
      <c r="L64" s="31">
        <f t="shared" si="30"/>
        <v>2749400</v>
      </c>
    </row>
    <row r="65" spans="1:12" s="15" customFormat="1" ht="60" x14ac:dyDescent="0.25">
      <c r="A65" s="21" t="s">
        <v>40</v>
      </c>
      <c r="B65" s="13"/>
      <c r="C65" s="13"/>
      <c r="D65" s="13"/>
      <c r="E65" s="23">
        <v>851</v>
      </c>
      <c r="F65" s="30" t="s">
        <v>11</v>
      </c>
      <c r="G65" s="30" t="s">
        <v>33</v>
      </c>
      <c r="H65" s="44" t="s">
        <v>326</v>
      </c>
      <c r="I65" s="30">
        <v>600</v>
      </c>
      <c r="J65" s="31">
        <f t="shared" si="30"/>
        <v>3019900</v>
      </c>
      <c r="K65" s="31">
        <f t="shared" si="30"/>
        <v>2749400</v>
      </c>
      <c r="L65" s="31">
        <f t="shared" si="30"/>
        <v>2749400</v>
      </c>
    </row>
    <row r="66" spans="1:12" s="15" customFormat="1" x14ac:dyDescent="0.25">
      <c r="A66" s="21" t="s">
        <v>82</v>
      </c>
      <c r="B66" s="13"/>
      <c r="C66" s="13"/>
      <c r="D66" s="13"/>
      <c r="E66" s="23">
        <v>851</v>
      </c>
      <c r="F66" s="30" t="s">
        <v>11</v>
      </c>
      <c r="G66" s="30" t="s">
        <v>33</v>
      </c>
      <c r="H66" s="44" t="s">
        <v>326</v>
      </c>
      <c r="I66" s="30">
        <v>610</v>
      </c>
      <c r="J66" s="31">
        <v>3019900</v>
      </c>
      <c r="K66" s="31">
        <v>2749400</v>
      </c>
      <c r="L66" s="31">
        <v>2749400</v>
      </c>
    </row>
    <row r="67" spans="1:12" s="54" customFormat="1" x14ac:dyDescent="0.25">
      <c r="A67" s="51" t="s">
        <v>42</v>
      </c>
      <c r="B67" s="52"/>
      <c r="C67" s="52"/>
      <c r="D67" s="52"/>
      <c r="E67" s="30">
        <v>851</v>
      </c>
      <c r="F67" s="48" t="s">
        <v>43</v>
      </c>
      <c r="G67" s="48"/>
      <c r="H67" s="44" t="s">
        <v>47</v>
      </c>
      <c r="I67" s="48"/>
      <c r="J67" s="53">
        <f t="shared" ref="J67:L68" si="31">J68</f>
        <v>1901934.4</v>
      </c>
      <c r="K67" s="53">
        <f t="shared" si="31"/>
        <v>1963505.6</v>
      </c>
      <c r="L67" s="53">
        <f t="shared" si="31"/>
        <v>2030214.4</v>
      </c>
    </row>
    <row r="68" spans="1:12" s="62" customFormat="1" ht="28.5" x14ac:dyDescent="0.25">
      <c r="A68" s="51" t="s">
        <v>44</v>
      </c>
      <c r="B68" s="35"/>
      <c r="C68" s="35"/>
      <c r="D68" s="35"/>
      <c r="E68" s="30">
        <v>851</v>
      </c>
      <c r="F68" s="56" t="s">
        <v>43</v>
      </c>
      <c r="G68" s="56" t="s">
        <v>45</v>
      </c>
      <c r="H68" s="44" t="s">
        <v>47</v>
      </c>
      <c r="I68" s="56"/>
      <c r="J68" s="36">
        <f t="shared" si="31"/>
        <v>1901934.4</v>
      </c>
      <c r="K68" s="36">
        <f t="shared" si="31"/>
        <v>1963505.6</v>
      </c>
      <c r="L68" s="36">
        <f t="shared" si="31"/>
        <v>2030214.4</v>
      </c>
    </row>
    <row r="69" spans="1:12" s="41" customFormat="1" ht="45" x14ac:dyDescent="0.25">
      <c r="A69" s="21" t="s">
        <v>46</v>
      </c>
      <c r="B69" s="32"/>
      <c r="C69" s="32"/>
      <c r="D69" s="32"/>
      <c r="E69" s="30">
        <v>851</v>
      </c>
      <c r="F69" s="23" t="s">
        <v>43</v>
      </c>
      <c r="G69" s="23" t="s">
        <v>45</v>
      </c>
      <c r="H69" s="44" t="s">
        <v>327</v>
      </c>
      <c r="I69" s="23" t="s">
        <v>47</v>
      </c>
      <c r="J69" s="31">
        <f t="shared" ref="J69" si="32">J70+J72+J74</f>
        <v>1901934.4</v>
      </c>
      <c r="K69" s="31">
        <f t="shared" ref="K69:L69" si="33">K70+K72+K74</f>
        <v>1963505.6</v>
      </c>
      <c r="L69" s="31">
        <f t="shared" si="33"/>
        <v>2030214.4</v>
      </c>
    </row>
    <row r="70" spans="1:12" s="15" customFormat="1" ht="105" x14ac:dyDescent="0.25">
      <c r="A70" s="21" t="s">
        <v>15</v>
      </c>
      <c r="B70" s="20"/>
      <c r="C70" s="20"/>
      <c r="D70" s="20"/>
      <c r="E70" s="23">
        <v>851</v>
      </c>
      <c r="F70" s="30" t="s">
        <v>43</v>
      </c>
      <c r="G70" s="30" t="s">
        <v>45</v>
      </c>
      <c r="H70" s="44" t="s">
        <v>327</v>
      </c>
      <c r="I70" s="30" t="s">
        <v>17</v>
      </c>
      <c r="J70" s="31">
        <f t="shared" ref="J70:L70" si="34">J71</f>
        <v>690800</v>
      </c>
      <c r="K70" s="31">
        <f t="shared" si="34"/>
        <v>703100</v>
      </c>
      <c r="L70" s="31">
        <f t="shared" si="34"/>
        <v>721400</v>
      </c>
    </row>
    <row r="71" spans="1:12" s="15" customFormat="1" ht="45" x14ac:dyDescent="0.25">
      <c r="A71" s="21" t="s">
        <v>265</v>
      </c>
      <c r="B71" s="20"/>
      <c r="C71" s="20"/>
      <c r="D71" s="20"/>
      <c r="E71" s="23">
        <v>851</v>
      </c>
      <c r="F71" s="30" t="s">
        <v>43</v>
      </c>
      <c r="G71" s="30" t="s">
        <v>45</v>
      </c>
      <c r="H71" s="44" t="s">
        <v>327</v>
      </c>
      <c r="I71" s="30" t="s">
        <v>18</v>
      </c>
      <c r="J71" s="31">
        <v>690800</v>
      </c>
      <c r="K71" s="31">
        <v>703100</v>
      </c>
      <c r="L71" s="31">
        <v>721400</v>
      </c>
    </row>
    <row r="72" spans="1:12" s="15" customFormat="1" ht="45" x14ac:dyDescent="0.25">
      <c r="A72" s="21" t="s">
        <v>20</v>
      </c>
      <c r="B72" s="20"/>
      <c r="C72" s="20"/>
      <c r="D72" s="20"/>
      <c r="E72" s="23">
        <v>851</v>
      </c>
      <c r="F72" s="30" t="s">
        <v>43</v>
      </c>
      <c r="G72" s="30" t="s">
        <v>45</v>
      </c>
      <c r="H72" s="44" t="s">
        <v>327</v>
      </c>
      <c r="I72" s="30" t="s">
        <v>21</v>
      </c>
      <c r="J72" s="31">
        <f t="shared" ref="J72:L72" si="35">J73</f>
        <v>22425.4</v>
      </c>
      <c r="K72" s="31">
        <f t="shared" si="35"/>
        <v>33214.6</v>
      </c>
      <c r="L72" s="31">
        <f t="shared" si="35"/>
        <v>39930.400000000001</v>
      </c>
    </row>
    <row r="73" spans="1:12" s="15" customFormat="1" ht="45" x14ac:dyDescent="0.25">
      <c r="A73" s="21" t="s">
        <v>9</v>
      </c>
      <c r="B73" s="20"/>
      <c r="C73" s="20"/>
      <c r="D73" s="20"/>
      <c r="E73" s="23">
        <v>851</v>
      </c>
      <c r="F73" s="30" t="s">
        <v>43</v>
      </c>
      <c r="G73" s="30" t="s">
        <v>45</v>
      </c>
      <c r="H73" s="44" t="s">
        <v>327</v>
      </c>
      <c r="I73" s="30" t="s">
        <v>22</v>
      </c>
      <c r="J73" s="31">
        <v>22425.4</v>
      </c>
      <c r="K73" s="31">
        <v>33214.6</v>
      </c>
      <c r="L73" s="31">
        <v>39930.400000000001</v>
      </c>
    </row>
    <row r="74" spans="1:12" s="15" customFormat="1" x14ac:dyDescent="0.25">
      <c r="A74" s="21" t="s">
        <v>34</v>
      </c>
      <c r="B74" s="32"/>
      <c r="C74" s="32"/>
      <c r="D74" s="32"/>
      <c r="E74" s="23">
        <v>851</v>
      </c>
      <c r="F74" s="23" t="s">
        <v>43</v>
      </c>
      <c r="G74" s="23" t="s">
        <v>45</v>
      </c>
      <c r="H74" s="44" t="s">
        <v>327</v>
      </c>
      <c r="I74" s="23" t="s">
        <v>35</v>
      </c>
      <c r="J74" s="31">
        <f t="shared" ref="J74:L74" si="36">J75</f>
        <v>1188709</v>
      </c>
      <c r="K74" s="31">
        <f t="shared" si="36"/>
        <v>1227191</v>
      </c>
      <c r="L74" s="31">
        <f t="shared" si="36"/>
        <v>1268884</v>
      </c>
    </row>
    <row r="75" spans="1:12" s="15" customFormat="1" x14ac:dyDescent="0.25">
      <c r="A75" s="21" t="s">
        <v>36</v>
      </c>
      <c r="B75" s="32"/>
      <c r="C75" s="32"/>
      <c r="D75" s="32"/>
      <c r="E75" s="23">
        <v>851</v>
      </c>
      <c r="F75" s="23" t="s">
        <v>43</v>
      </c>
      <c r="G75" s="23" t="s">
        <v>45</v>
      </c>
      <c r="H75" s="44" t="s">
        <v>327</v>
      </c>
      <c r="I75" s="23" t="s">
        <v>37</v>
      </c>
      <c r="J75" s="31">
        <v>1188709</v>
      </c>
      <c r="K75" s="31">
        <v>1227191</v>
      </c>
      <c r="L75" s="31">
        <v>1268884</v>
      </c>
    </row>
    <row r="76" spans="1:12" s="57" customFormat="1" ht="42.75" x14ac:dyDescent="0.25">
      <c r="A76" s="51" t="s">
        <v>48</v>
      </c>
      <c r="B76" s="55"/>
      <c r="C76" s="55"/>
      <c r="D76" s="55"/>
      <c r="E76" s="23">
        <v>851</v>
      </c>
      <c r="F76" s="56" t="s">
        <v>45</v>
      </c>
      <c r="G76" s="56"/>
      <c r="H76" s="44" t="s">
        <v>47</v>
      </c>
      <c r="I76" s="56"/>
      <c r="J76" s="36">
        <f t="shared" ref="J76:L76" si="37">J77</f>
        <v>3466328.28</v>
      </c>
      <c r="K76" s="36">
        <f t="shared" si="37"/>
        <v>2720300</v>
      </c>
      <c r="L76" s="36">
        <f t="shared" si="37"/>
        <v>2720300</v>
      </c>
    </row>
    <row r="77" spans="1:12" s="57" customFormat="1" ht="71.25" x14ac:dyDescent="0.25">
      <c r="A77" s="51" t="s">
        <v>301</v>
      </c>
      <c r="B77" s="55"/>
      <c r="C77" s="55"/>
      <c r="D77" s="55"/>
      <c r="E77" s="23">
        <v>851</v>
      </c>
      <c r="F77" s="56" t="s">
        <v>45</v>
      </c>
      <c r="G77" s="56" t="s">
        <v>91</v>
      </c>
      <c r="H77" s="44" t="s">
        <v>47</v>
      </c>
      <c r="I77" s="56"/>
      <c r="J77" s="36">
        <f t="shared" ref="J77" si="38">J78+J85</f>
        <v>3466328.28</v>
      </c>
      <c r="K77" s="36">
        <f t="shared" ref="K77:L77" si="39">K78+K85</f>
        <v>2720300</v>
      </c>
      <c r="L77" s="36">
        <f t="shared" si="39"/>
        <v>2720300</v>
      </c>
    </row>
    <row r="78" spans="1:12" s="15" customFormat="1" ht="30" x14ac:dyDescent="0.25">
      <c r="A78" s="21" t="s">
        <v>50</v>
      </c>
      <c r="B78" s="13"/>
      <c r="C78" s="13"/>
      <c r="D78" s="13"/>
      <c r="E78" s="23">
        <v>851</v>
      </c>
      <c r="F78" s="30" t="s">
        <v>45</v>
      </c>
      <c r="G78" s="30" t="s">
        <v>91</v>
      </c>
      <c r="H78" s="44" t="s">
        <v>328</v>
      </c>
      <c r="I78" s="30"/>
      <c r="J78" s="31">
        <f t="shared" ref="J78" si="40">J79+J81+J83</f>
        <v>3309106</v>
      </c>
      <c r="K78" s="31">
        <f t="shared" ref="K78:L78" si="41">K79+K81+K83</f>
        <v>2660300</v>
      </c>
      <c r="L78" s="31">
        <f t="shared" si="41"/>
        <v>2660300</v>
      </c>
    </row>
    <row r="79" spans="1:12" s="15" customFormat="1" ht="105" x14ac:dyDescent="0.25">
      <c r="A79" s="21" t="s">
        <v>15</v>
      </c>
      <c r="B79" s="13"/>
      <c r="C79" s="13"/>
      <c r="D79" s="13"/>
      <c r="E79" s="23">
        <v>851</v>
      </c>
      <c r="F79" s="30" t="s">
        <v>45</v>
      </c>
      <c r="G79" s="23" t="s">
        <v>91</v>
      </c>
      <c r="H79" s="44" t="s">
        <v>328</v>
      </c>
      <c r="I79" s="30" t="s">
        <v>17</v>
      </c>
      <c r="J79" s="31">
        <f t="shared" ref="J79:L79" si="42">J80</f>
        <v>2311300</v>
      </c>
      <c r="K79" s="31">
        <f t="shared" si="42"/>
        <v>2311300</v>
      </c>
      <c r="L79" s="31">
        <f t="shared" si="42"/>
        <v>2311300</v>
      </c>
    </row>
    <row r="80" spans="1:12" s="15" customFormat="1" ht="30" x14ac:dyDescent="0.25">
      <c r="A80" s="21" t="s">
        <v>7</v>
      </c>
      <c r="B80" s="13"/>
      <c r="C80" s="13"/>
      <c r="D80" s="13"/>
      <c r="E80" s="23">
        <v>851</v>
      </c>
      <c r="F80" s="30" t="s">
        <v>45</v>
      </c>
      <c r="G80" s="23" t="s">
        <v>91</v>
      </c>
      <c r="H80" s="44" t="s">
        <v>328</v>
      </c>
      <c r="I80" s="30" t="s">
        <v>51</v>
      </c>
      <c r="J80" s="31">
        <v>2311300</v>
      </c>
      <c r="K80" s="31">
        <v>2311300</v>
      </c>
      <c r="L80" s="31">
        <v>2311300</v>
      </c>
    </row>
    <row r="81" spans="1:12" s="15" customFormat="1" ht="45" x14ac:dyDescent="0.25">
      <c r="A81" s="21" t="s">
        <v>20</v>
      </c>
      <c r="B81" s="32"/>
      <c r="C81" s="32"/>
      <c r="D81" s="32"/>
      <c r="E81" s="23">
        <v>851</v>
      </c>
      <c r="F81" s="30" t="s">
        <v>45</v>
      </c>
      <c r="G81" s="23" t="s">
        <v>91</v>
      </c>
      <c r="H81" s="44" t="s">
        <v>328</v>
      </c>
      <c r="I81" s="30" t="s">
        <v>21</v>
      </c>
      <c r="J81" s="31">
        <f t="shared" ref="J81:L81" si="43">J82</f>
        <v>966406</v>
      </c>
      <c r="K81" s="31">
        <f t="shared" si="43"/>
        <v>333400</v>
      </c>
      <c r="L81" s="31">
        <f t="shared" si="43"/>
        <v>333400</v>
      </c>
    </row>
    <row r="82" spans="1:12" s="15" customFormat="1" ht="45" x14ac:dyDescent="0.25">
      <c r="A82" s="21" t="s">
        <v>9</v>
      </c>
      <c r="B82" s="13"/>
      <c r="C82" s="13"/>
      <c r="D82" s="13"/>
      <c r="E82" s="23">
        <v>851</v>
      </c>
      <c r="F82" s="30" t="s">
        <v>45</v>
      </c>
      <c r="G82" s="23" t="s">
        <v>91</v>
      </c>
      <c r="H82" s="44" t="s">
        <v>328</v>
      </c>
      <c r="I82" s="30" t="s">
        <v>22</v>
      </c>
      <c r="J82" s="31">
        <v>966406</v>
      </c>
      <c r="K82" s="31">
        <v>333400</v>
      </c>
      <c r="L82" s="31">
        <v>333400</v>
      </c>
    </row>
    <row r="83" spans="1:12" s="15" customFormat="1" x14ac:dyDescent="0.25">
      <c r="A83" s="21" t="s">
        <v>23</v>
      </c>
      <c r="B83" s="13"/>
      <c r="C83" s="13"/>
      <c r="D83" s="13"/>
      <c r="E83" s="23">
        <v>851</v>
      </c>
      <c r="F83" s="30" t="s">
        <v>45</v>
      </c>
      <c r="G83" s="23" t="s">
        <v>91</v>
      </c>
      <c r="H83" s="44" t="s">
        <v>328</v>
      </c>
      <c r="I83" s="30" t="s">
        <v>24</v>
      </c>
      <c r="J83" s="31">
        <f t="shared" ref="J83:L83" si="44">J84</f>
        <v>31400</v>
      </c>
      <c r="K83" s="31">
        <f t="shared" si="44"/>
        <v>15600</v>
      </c>
      <c r="L83" s="31">
        <f t="shared" si="44"/>
        <v>15600</v>
      </c>
    </row>
    <row r="84" spans="1:12" s="15" customFormat="1" ht="30" x14ac:dyDescent="0.25">
      <c r="A84" s="21" t="s">
        <v>25</v>
      </c>
      <c r="B84" s="13"/>
      <c r="C84" s="13"/>
      <c r="D84" s="13"/>
      <c r="E84" s="23">
        <v>851</v>
      </c>
      <c r="F84" s="30" t="s">
        <v>45</v>
      </c>
      <c r="G84" s="23" t="s">
        <v>91</v>
      </c>
      <c r="H84" s="44" t="s">
        <v>328</v>
      </c>
      <c r="I84" s="30" t="s">
        <v>26</v>
      </c>
      <c r="J84" s="31">
        <v>31400</v>
      </c>
      <c r="K84" s="31">
        <v>15600</v>
      </c>
      <c r="L84" s="31">
        <v>15600</v>
      </c>
    </row>
    <row r="85" spans="1:12" s="15" customFormat="1" ht="75" x14ac:dyDescent="0.25">
      <c r="A85" s="21" t="s">
        <v>255</v>
      </c>
      <c r="B85" s="13"/>
      <c r="C85" s="13"/>
      <c r="D85" s="13"/>
      <c r="E85" s="23">
        <v>851</v>
      </c>
      <c r="F85" s="30" t="s">
        <v>45</v>
      </c>
      <c r="G85" s="30" t="s">
        <v>91</v>
      </c>
      <c r="H85" s="44" t="s">
        <v>329</v>
      </c>
      <c r="I85" s="30"/>
      <c r="J85" s="31">
        <f t="shared" ref="J85:L86" si="45">J86</f>
        <v>157222.28</v>
      </c>
      <c r="K85" s="31">
        <f t="shared" si="45"/>
        <v>60000</v>
      </c>
      <c r="L85" s="31">
        <f t="shared" si="45"/>
        <v>60000</v>
      </c>
    </row>
    <row r="86" spans="1:12" s="15" customFormat="1" ht="45" x14ac:dyDescent="0.25">
      <c r="A86" s="21" t="s">
        <v>20</v>
      </c>
      <c r="B86" s="32"/>
      <c r="C86" s="32"/>
      <c r="D86" s="32"/>
      <c r="E86" s="23">
        <v>851</v>
      </c>
      <c r="F86" s="30" t="s">
        <v>45</v>
      </c>
      <c r="G86" s="23" t="s">
        <v>91</v>
      </c>
      <c r="H86" s="44" t="s">
        <v>329</v>
      </c>
      <c r="I86" s="30" t="s">
        <v>21</v>
      </c>
      <c r="J86" s="31">
        <f t="shared" si="45"/>
        <v>157222.28</v>
      </c>
      <c r="K86" s="31">
        <f t="shared" si="45"/>
        <v>60000</v>
      </c>
      <c r="L86" s="31">
        <f t="shared" si="45"/>
        <v>60000</v>
      </c>
    </row>
    <row r="87" spans="1:12" s="15" customFormat="1" ht="45" x14ac:dyDescent="0.25">
      <c r="A87" s="21" t="s">
        <v>9</v>
      </c>
      <c r="B87" s="13"/>
      <c r="C87" s="13"/>
      <c r="D87" s="13"/>
      <c r="E87" s="23">
        <v>851</v>
      </c>
      <c r="F87" s="30" t="s">
        <v>45</v>
      </c>
      <c r="G87" s="23" t="s">
        <v>91</v>
      </c>
      <c r="H87" s="44" t="s">
        <v>329</v>
      </c>
      <c r="I87" s="30" t="s">
        <v>22</v>
      </c>
      <c r="J87" s="31">
        <v>157222.28</v>
      </c>
      <c r="K87" s="31">
        <v>60000</v>
      </c>
      <c r="L87" s="31">
        <v>60000</v>
      </c>
    </row>
    <row r="88" spans="1:12" s="57" customFormat="1" x14ac:dyDescent="0.25">
      <c r="A88" s="51" t="s">
        <v>52</v>
      </c>
      <c r="B88" s="55"/>
      <c r="C88" s="55"/>
      <c r="D88" s="55"/>
      <c r="E88" s="23">
        <v>851</v>
      </c>
      <c r="F88" s="56" t="s">
        <v>13</v>
      </c>
      <c r="G88" s="56"/>
      <c r="H88" s="44" t="s">
        <v>47</v>
      </c>
      <c r="I88" s="56"/>
      <c r="J88" s="36">
        <f>J89+J93+J100+J104</f>
        <v>12554588.77</v>
      </c>
      <c r="K88" s="36">
        <f>K89+K93+K100+K104</f>
        <v>9163063.4800000004</v>
      </c>
      <c r="L88" s="36">
        <f>L89+L93+L100+L104</f>
        <v>9121963.4800000004</v>
      </c>
    </row>
    <row r="89" spans="1:12" s="57" customFormat="1" ht="28.5" x14ac:dyDescent="0.25">
      <c r="A89" s="51" t="s">
        <v>53</v>
      </c>
      <c r="B89" s="55"/>
      <c r="C89" s="55"/>
      <c r="D89" s="55"/>
      <c r="E89" s="23">
        <v>851</v>
      </c>
      <c r="F89" s="56" t="s">
        <v>13</v>
      </c>
      <c r="G89" s="56" t="s">
        <v>30</v>
      </c>
      <c r="H89" s="44"/>
      <c r="I89" s="56"/>
      <c r="J89" s="36">
        <f t="shared" ref="J89:L91" si="46">J90</f>
        <v>124200.34</v>
      </c>
      <c r="K89" s="36">
        <f t="shared" si="46"/>
        <v>117663.48</v>
      </c>
      <c r="L89" s="36">
        <f t="shared" si="46"/>
        <v>117663.48</v>
      </c>
    </row>
    <row r="90" spans="1:12" s="57" customFormat="1" ht="195" x14ac:dyDescent="0.25">
      <c r="A90" s="21" t="s">
        <v>298</v>
      </c>
      <c r="B90" s="55"/>
      <c r="C90" s="55"/>
      <c r="D90" s="55"/>
      <c r="E90" s="23">
        <v>851</v>
      </c>
      <c r="F90" s="30" t="s">
        <v>13</v>
      </c>
      <c r="G90" s="30" t="s">
        <v>30</v>
      </c>
      <c r="H90" s="44" t="s">
        <v>330</v>
      </c>
      <c r="I90" s="30"/>
      <c r="J90" s="31">
        <f t="shared" si="46"/>
        <v>124200.34</v>
      </c>
      <c r="K90" s="31">
        <f t="shared" si="46"/>
        <v>117663.48</v>
      </c>
      <c r="L90" s="31">
        <f t="shared" si="46"/>
        <v>117663.48</v>
      </c>
    </row>
    <row r="91" spans="1:12" s="57" customFormat="1" ht="45" x14ac:dyDescent="0.25">
      <c r="A91" s="21" t="s">
        <v>20</v>
      </c>
      <c r="B91" s="32"/>
      <c r="C91" s="32"/>
      <c r="D91" s="32"/>
      <c r="E91" s="23">
        <v>851</v>
      </c>
      <c r="F91" s="30" t="s">
        <v>13</v>
      </c>
      <c r="G91" s="30" t="s">
        <v>30</v>
      </c>
      <c r="H91" s="44" t="s">
        <v>330</v>
      </c>
      <c r="I91" s="30" t="s">
        <v>21</v>
      </c>
      <c r="J91" s="31">
        <f t="shared" si="46"/>
        <v>124200.34</v>
      </c>
      <c r="K91" s="31">
        <f t="shared" si="46"/>
        <v>117663.48</v>
      </c>
      <c r="L91" s="31">
        <f t="shared" si="46"/>
        <v>117663.48</v>
      </c>
    </row>
    <row r="92" spans="1:12" s="57" customFormat="1" ht="45" x14ac:dyDescent="0.25">
      <c r="A92" s="21" t="s">
        <v>9</v>
      </c>
      <c r="B92" s="13"/>
      <c r="C92" s="13"/>
      <c r="D92" s="13"/>
      <c r="E92" s="23">
        <v>851</v>
      </c>
      <c r="F92" s="30" t="s">
        <v>13</v>
      </c>
      <c r="G92" s="30" t="s">
        <v>30</v>
      </c>
      <c r="H92" s="44" t="s">
        <v>330</v>
      </c>
      <c r="I92" s="30" t="s">
        <v>22</v>
      </c>
      <c r="J92" s="31">
        <v>124200.34</v>
      </c>
      <c r="K92" s="31">
        <v>117663.48</v>
      </c>
      <c r="L92" s="31">
        <v>117663.48</v>
      </c>
    </row>
    <row r="93" spans="1:12" s="57" customFormat="1" x14ac:dyDescent="0.25">
      <c r="A93" s="51" t="s">
        <v>56</v>
      </c>
      <c r="B93" s="55"/>
      <c r="C93" s="55"/>
      <c r="D93" s="55"/>
      <c r="E93" s="60">
        <v>851</v>
      </c>
      <c r="F93" s="56" t="s">
        <v>13</v>
      </c>
      <c r="G93" s="56" t="s">
        <v>57</v>
      </c>
      <c r="H93" s="44" t="s">
        <v>47</v>
      </c>
      <c r="I93" s="56"/>
      <c r="J93" s="36">
        <f t="shared" ref="J93" si="47">J94+J97</f>
        <v>3200000</v>
      </c>
      <c r="K93" s="36">
        <f t="shared" ref="K93:L93" si="48">K94+K97</f>
        <v>1323000</v>
      </c>
      <c r="L93" s="36">
        <f t="shared" si="48"/>
        <v>1323000</v>
      </c>
    </row>
    <row r="94" spans="1:12" s="15" customFormat="1" ht="120" x14ac:dyDescent="0.25">
      <c r="A94" s="21" t="s">
        <v>266</v>
      </c>
      <c r="B94" s="13"/>
      <c r="C94" s="13"/>
      <c r="D94" s="13"/>
      <c r="E94" s="23">
        <v>851</v>
      </c>
      <c r="F94" s="30" t="s">
        <v>13</v>
      </c>
      <c r="G94" s="30" t="s">
        <v>57</v>
      </c>
      <c r="H94" s="44" t="s">
        <v>331</v>
      </c>
      <c r="I94" s="30"/>
      <c r="J94" s="31">
        <f t="shared" ref="J94:L95" si="49">J95</f>
        <v>3144900</v>
      </c>
      <c r="K94" s="31">
        <f t="shared" si="49"/>
        <v>1300000</v>
      </c>
      <c r="L94" s="31">
        <f t="shared" si="49"/>
        <v>1300000</v>
      </c>
    </row>
    <row r="95" spans="1:12" s="15" customFormat="1" x14ac:dyDescent="0.25">
      <c r="A95" s="21" t="s">
        <v>23</v>
      </c>
      <c r="B95" s="13"/>
      <c r="C95" s="13"/>
      <c r="D95" s="13"/>
      <c r="E95" s="23">
        <v>851</v>
      </c>
      <c r="F95" s="30" t="s">
        <v>13</v>
      </c>
      <c r="G95" s="30" t="s">
        <v>57</v>
      </c>
      <c r="H95" s="44" t="s">
        <v>331</v>
      </c>
      <c r="I95" s="30" t="s">
        <v>24</v>
      </c>
      <c r="J95" s="31">
        <f t="shared" si="49"/>
        <v>3144900</v>
      </c>
      <c r="K95" s="31">
        <f t="shared" si="49"/>
        <v>1300000</v>
      </c>
      <c r="L95" s="31">
        <f t="shared" si="49"/>
        <v>1300000</v>
      </c>
    </row>
    <row r="96" spans="1:12" s="15" customFormat="1" ht="90" x14ac:dyDescent="0.25">
      <c r="A96" s="21" t="s">
        <v>54</v>
      </c>
      <c r="B96" s="13"/>
      <c r="C96" s="13"/>
      <c r="D96" s="13"/>
      <c r="E96" s="23">
        <v>851</v>
      </c>
      <c r="F96" s="30" t="s">
        <v>13</v>
      </c>
      <c r="G96" s="30" t="s">
        <v>57</v>
      </c>
      <c r="H96" s="44" t="s">
        <v>331</v>
      </c>
      <c r="I96" s="30" t="s">
        <v>55</v>
      </c>
      <c r="J96" s="31">
        <f>2695618+449270+12</f>
        <v>3144900</v>
      </c>
      <c r="K96" s="31">
        <v>1300000</v>
      </c>
      <c r="L96" s="31">
        <v>1300000</v>
      </c>
    </row>
    <row r="97" spans="1:12" s="15" customFormat="1" ht="30" x14ac:dyDescent="0.25">
      <c r="A97" s="21" t="s">
        <v>267</v>
      </c>
      <c r="B97" s="13"/>
      <c r="C97" s="13"/>
      <c r="D97" s="13"/>
      <c r="E97" s="23">
        <v>851</v>
      </c>
      <c r="F97" s="30" t="s">
        <v>13</v>
      </c>
      <c r="G97" s="30" t="s">
        <v>57</v>
      </c>
      <c r="H97" s="44" t="s">
        <v>332</v>
      </c>
      <c r="I97" s="30"/>
      <c r="J97" s="31">
        <f t="shared" ref="J97:L98" si="50">J98</f>
        <v>55100</v>
      </c>
      <c r="K97" s="31">
        <f t="shared" si="50"/>
        <v>23000</v>
      </c>
      <c r="L97" s="31">
        <f t="shared" si="50"/>
        <v>23000</v>
      </c>
    </row>
    <row r="98" spans="1:12" s="15" customFormat="1" x14ac:dyDescent="0.25">
      <c r="A98" s="21" t="s">
        <v>23</v>
      </c>
      <c r="B98" s="13"/>
      <c r="C98" s="13"/>
      <c r="D98" s="13"/>
      <c r="E98" s="23">
        <v>851</v>
      </c>
      <c r="F98" s="30" t="s">
        <v>13</v>
      </c>
      <c r="G98" s="30" t="s">
        <v>57</v>
      </c>
      <c r="H98" s="44" t="s">
        <v>332</v>
      </c>
      <c r="I98" s="30" t="s">
        <v>24</v>
      </c>
      <c r="J98" s="31">
        <f t="shared" si="50"/>
        <v>55100</v>
      </c>
      <c r="K98" s="31">
        <f t="shared" si="50"/>
        <v>23000</v>
      </c>
      <c r="L98" s="31">
        <f t="shared" si="50"/>
        <v>23000</v>
      </c>
    </row>
    <row r="99" spans="1:12" s="15" customFormat="1" ht="30" x14ac:dyDescent="0.25">
      <c r="A99" s="21" t="s">
        <v>25</v>
      </c>
      <c r="B99" s="13"/>
      <c r="C99" s="13"/>
      <c r="D99" s="13"/>
      <c r="E99" s="23">
        <v>851</v>
      </c>
      <c r="F99" s="30" t="s">
        <v>13</v>
      </c>
      <c r="G99" s="30" t="s">
        <v>57</v>
      </c>
      <c r="H99" s="44" t="s">
        <v>332</v>
      </c>
      <c r="I99" s="30" t="s">
        <v>26</v>
      </c>
      <c r="J99" s="31">
        <v>55100</v>
      </c>
      <c r="K99" s="31">
        <v>23000</v>
      </c>
      <c r="L99" s="31">
        <v>23000</v>
      </c>
    </row>
    <row r="100" spans="1:12" s="57" customFormat="1" ht="28.5" x14ac:dyDescent="0.25">
      <c r="A100" s="51" t="s">
        <v>59</v>
      </c>
      <c r="B100" s="55"/>
      <c r="C100" s="55"/>
      <c r="D100" s="55"/>
      <c r="E100" s="60">
        <v>851</v>
      </c>
      <c r="F100" s="56" t="s">
        <v>13</v>
      </c>
      <c r="G100" s="56" t="s">
        <v>49</v>
      </c>
      <c r="H100" s="44" t="s">
        <v>47</v>
      </c>
      <c r="I100" s="56"/>
      <c r="J100" s="36">
        <f t="shared" ref="J100:L102" si="51">J101</f>
        <v>8915388.4299999997</v>
      </c>
      <c r="K100" s="36">
        <f t="shared" si="51"/>
        <v>7722400</v>
      </c>
      <c r="L100" s="36">
        <f t="shared" si="51"/>
        <v>7681300</v>
      </c>
    </row>
    <row r="101" spans="1:12" s="15" customFormat="1" ht="345" x14ac:dyDescent="0.25">
      <c r="A101" s="21" t="s">
        <v>268</v>
      </c>
      <c r="B101" s="13"/>
      <c r="C101" s="13"/>
      <c r="D101" s="13"/>
      <c r="E101" s="23">
        <v>851</v>
      </c>
      <c r="F101" s="23" t="s">
        <v>13</v>
      </c>
      <c r="G101" s="23" t="s">
        <v>49</v>
      </c>
      <c r="H101" s="44" t="s">
        <v>333</v>
      </c>
      <c r="I101" s="23"/>
      <c r="J101" s="31">
        <f t="shared" si="51"/>
        <v>8915388.4299999997</v>
      </c>
      <c r="K101" s="31">
        <f t="shared" si="51"/>
        <v>7722400</v>
      </c>
      <c r="L101" s="31">
        <f t="shared" si="51"/>
        <v>7681300</v>
      </c>
    </row>
    <row r="102" spans="1:12" s="15" customFormat="1" x14ac:dyDescent="0.25">
      <c r="A102" s="21" t="s">
        <v>34</v>
      </c>
      <c r="B102" s="13"/>
      <c r="C102" s="13"/>
      <c r="D102" s="13"/>
      <c r="E102" s="23">
        <v>851</v>
      </c>
      <c r="F102" s="23" t="s">
        <v>13</v>
      </c>
      <c r="G102" s="23" t="s">
        <v>49</v>
      </c>
      <c r="H102" s="44" t="s">
        <v>333</v>
      </c>
      <c r="I102" s="30" t="s">
        <v>35</v>
      </c>
      <c r="J102" s="31">
        <f t="shared" si="51"/>
        <v>8915388.4299999997</v>
      </c>
      <c r="K102" s="31">
        <f t="shared" si="51"/>
        <v>7722400</v>
      </c>
      <c r="L102" s="31">
        <f t="shared" si="51"/>
        <v>7681300</v>
      </c>
    </row>
    <row r="103" spans="1:12" s="15" customFormat="1" x14ac:dyDescent="0.25">
      <c r="A103" s="21" t="s">
        <v>60</v>
      </c>
      <c r="B103" s="13"/>
      <c r="C103" s="13"/>
      <c r="D103" s="13"/>
      <c r="E103" s="23">
        <v>851</v>
      </c>
      <c r="F103" s="23" t="s">
        <v>13</v>
      </c>
      <c r="G103" s="23" t="s">
        <v>49</v>
      </c>
      <c r="H103" s="44" t="s">
        <v>333</v>
      </c>
      <c r="I103" s="30" t="s">
        <v>61</v>
      </c>
      <c r="J103" s="63">
        <v>8915388.4299999997</v>
      </c>
      <c r="K103" s="63">
        <v>7722400</v>
      </c>
      <c r="L103" s="63">
        <v>7681300</v>
      </c>
    </row>
    <row r="104" spans="1:12" s="57" customFormat="1" ht="28.5" x14ac:dyDescent="0.25">
      <c r="A104" s="51" t="s">
        <v>62</v>
      </c>
      <c r="B104" s="55"/>
      <c r="C104" s="55"/>
      <c r="D104" s="55"/>
      <c r="E104" s="23">
        <v>851</v>
      </c>
      <c r="F104" s="56" t="s">
        <v>13</v>
      </c>
      <c r="G104" s="56" t="s">
        <v>63</v>
      </c>
      <c r="H104" s="44" t="s">
        <v>47</v>
      </c>
      <c r="I104" s="56"/>
      <c r="J104" s="36">
        <f>J105</f>
        <v>315000</v>
      </c>
      <c r="K104" s="36">
        <f t="shared" ref="K104:L104" si="52">K105</f>
        <v>0</v>
      </c>
      <c r="L104" s="36">
        <f t="shared" si="52"/>
        <v>0</v>
      </c>
    </row>
    <row r="105" spans="1:12" s="15" customFormat="1" ht="30" x14ac:dyDescent="0.25">
      <c r="A105" s="21" t="s">
        <v>308</v>
      </c>
      <c r="B105" s="13"/>
      <c r="C105" s="13"/>
      <c r="D105" s="13"/>
      <c r="E105" s="23">
        <v>851</v>
      </c>
      <c r="F105" s="23" t="s">
        <v>13</v>
      </c>
      <c r="G105" s="23" t="s">
        <v>63</v>
      </c>
      <c r="H105" s="44" t="s">
        <v>335</v>
      </c>
      <c r="I105" s="30"/>
      <c r="J105" s="31">
        <f t="shared" ref="J105:L106" si="53">J106</f>
        <v>315000</v>
      </c>
      <c r="K105" s="31">
        <f t="shared" si="53"/>
        <v>0</v>
      </c>
      <c r="L105" s="31">
        <f t="shared" si="53"/>
        <v>0</v>
      </c>
    </row>
    <row r="106" spans="1:12" s="15" customFormat="1" ht="45" x14ac:dyDescent="0.25">
      <c r="A106" s="21" t="s">
        <v>20</v>
      </c>
      <c r="B106" s="13"/>
      <c r="C106" s="13"/>
      <c r="D106" s="13"/>
      <c r="E106" s="23">
        <v>851</v>
      </c>
      <c r="F106" s="23" t="s">
        <v>13</v>
      </c>
      <c r="G106" s="23" t="s">
        <v>63</v>
      </c>
      <c r="H106" s="44" t="s">
        <v>335</v>
      </c>
      <c r="I106" s="30" t="s">
        <v>21</v>
      </c>
      <c r="J106" s="31">
        <f t="shared" si="53"/>
        <v>315000</v>
      </c>
      <c r="K106" s="31">
        <f t="shared" si="53"/>
        <v>0</v>
      </c>
      <c r="L106" s="31">
        <f t="shared" si="53"/>
        <v>0</v>
      </c>
    </row>
    <row r="107" spans="1:12" s="15" customFormat="1" ht="45" x14ac:dyDescent="0.25">
      <c r="A107" s="21" t="s">
        <v>9</v>
      </c>
      <c r="B107" s="13"/>
      <c r="C107" s="13"/>
      <c r="D107" s="13"/>
      <c r="E107" s="23">
        <v>851</v>
      </c>
      <c r="F107" s="23" t="s">
        <v>13</v>
      </c>
      <c r="G107" s="23" t="s">
        <v>63</v>
      </c>
      <c r="H107" s="44" t="s">
        <v>335</v>
      </c>
      <c r="I107" s="30" t="s">
        <v>22</v>
      </c>
      <c r="J107" s="31">
        <v>315000</v>
      </c>
      <c r="K107" s="31"/>
      <c r="L107" s="31"/>
    </row>
    <row r="108" spans="1:12" s="57" customFormat="1" ht="28.5" x14ac:dyDescent="0.25">
      <c r="A108" s="51" t="s">
        <v>65</v>
      </c>
      <c r="B108" s="55"/>
      <c r="C108" s="55"/>
      <c r="D108" s="65"/>
      <c r="E108" s="23">
        <v>851</v>
      </c>
      <c r="F108" s="60" t="s">
        <v>30</v>
      </c>
      <c r="G108" s="60"/>
      <c r="H108" s="44" t="s">
        <v>47</v>
      </c>
      <c r="I108" s="56"/>
      <c r="J108" s="36">
        <f>J109+J116+J126+J130</f>
        <v>18725776.960000001</v>
      </c>
      <c r="K108" s="36">
        <f>K109+K116+K126+K130</f>
        <v>32064613.43</v>
      </c>
      <c r="L108" s="36">
        <f>L109+L116+L126+L130</f>
        <v>4862244.3</v>
      </c>
    </row>
    <row r="109" spans="1:12" s="57" customFormat="1" x14ac:dyDescent="0.25">
      <c r="A109" s="51" t="s">
        <v>66</v>
      </c>
      <c r="B109" s="55"/>
      <c r="C109" s="55"/>
      <c r="D109" s="65"/>
      <c r="E109" s="23">
        <v>851</v>
      </c>
      <c r="F109" s="60" t="s">
        <v>30</v>
      </c>
      <c r="G109" s="60" t="s">
        <v>11</v>
      </c>
      <c r="H109" s="44" t="s">
        <v>47</v>
      </c>
      <c r="I109" s="56"/>
      <c r="J109" s="36">
        <f>J110+J113</f>
        <v>161676</v>
      </c>
      <c r="K109" s="36">
        <f t="shared" ref="K109:L109" si="54">K110+K113</f>
        <v>57340</v>
      </c>
      <c r="L109" s="36">
        <f t="shared" si="54"/>
        <v>57340</v>
      </c>
    </row>
    <row r="110" spans="1:12" s="57" customFormat="1" ht="75" x14ac:dyDescent="0.25">
      <c r="A110" s="21" t="s">
        <v>67</v>
      </c>
      <c r="B110" s="13"/>
      <c r="C110" s="13"/>
      <c r="D110" s="43"/>
      <c r="E110" s="23">
        <v>851</v>
      </c>
      <c r="F110" s="23" t="s">
        <v>30</v>
      </c>
      <c r="G110" s="23" t="s">
        <v>11</v>
      </c>
      <c r="H110" s="44" t="s">
        <v>336</v>
      </c>
      <c r="I110" s="30"/>
      <c r="J110" s="31">
        <f t="shared" ref="J110:L111" si="55">J111</f>
        <v>90603</v>
      </c>
      <c r="K110" s="31">
        <f t="shared" si="55"/>
        <v>0</v>
      </c>
      <c r="L110" s="31">
        <f t="shared" si="55"/>
        <v>0</v>
      </c>
    </row>
    <row r="111" spans="1:12" s="57" customFormat="1" ht="45" x14ac:dyDescent="0.25">
      <c r="A111" s="21" t="s">
        <v>20</v>
      </c>
      <c r="B111" s="13"/>
      <c r="C111" s="13"/>
      <c r="D111" s="13"/>
      <c r="E111" s="23">
        <v>851</v>
      </c>
      <c r="F111" s="23" t="s">
        <v>30</v>
      </c>
      <c r="G111" s="23" t="s">
        <v>11</v>
      </c>
      <c r="H111" s="44" t="s">
        <v>336</v>
      </c>
      <c r="I111" s="30" t="s">
        <v>21</v>
      </c>
      <c r="J111" s="31">
        <f t="shared" si="55"/>
        <v>90603</v>
      </c>
      <c r="K111" s="31">
        <f t="shared" si="55"/>
        <v>0</v>
      </c>
      <c r="L111" s="31">
        <f t="shared" si="55"/>
        <v>0</v>
      </c>
    </row>
    <row r="112" spans="1:12" s="57" customFormat="1" ht="45" x14ac:dyDescent="0.25">
      <c r="A112" s="21" t="s">
        <v>9</v>
      </c>
      <c r="B112" s="13"/>
      <c r="C112" s="13"/>
      <c r="D112" s="13"/>
      <c r="E112" s="23">
        <v>851</v>
      </c>
      <c r="F112" s="23" t="s">
        <v>30</v>
      </c>
      <c r="G112" s="23" t="s">
        <v>11</v>
      </c>
      <c r="H112" s="44" t="s">
        <v>336</v>
      </c>
      <c r="I112" s="30" t="s">
        <v>22</v>
      </c>
      <c r="J112" s="31">
        <v>90603</v>
      </c>
      <c r="K112" s="31"/>
      <c r="L112" s="31"/>
    </row>
    <row r="113" spans="1:12" s="57" customFormat="1" ht="165" x14ac:dyDescent="0.25">
      <c r="A113" s="21" t="s">
        <v>68</v>
      </c>
      <c r="B113" s="13"/>
      <c r="C113" s="13"/>
      <c r="D113" s="13"/>
      <c r="E113" s="23">
        <v>851</v>
      </c>
      <c r="F113" s="23" t="s">
        <v>30</v>
      </c>
      <c r="G113" s="23" t="s">
        <v>11</v>
      </c>
      <c r="H113" s="44" t="s">
        <v>337</v>
      </c>
      <c r="I113" s="30"/>
      <c r="J113" s="31">
        <f t="shared" ref="J113:L114" si="56">J114</f>
        <v>71073</v>
      </c>
      <c r="K113" s="31">
        <f t="shared" si="56"/>
        <v>57340</v>
      </c>
      <c r="L113" s="31">
        <f t="shared" si="56"/>
        <v>57340</v>
      </c>
    </row>
    <row r="114" spans="1:12" s="57" customFormat="1" x14ac:dyDescent="0.25">
      <c r="A114" s="21" t="s">
        <v>34</v>
      </c>
      <c r="B114" s="13"/>
      <c r="C114" s="13"/>
      <c r="D114" s="13"/>
      <c r="E114" s="23">
        <v>851</v>
      </c>
      <c r="F114" s="23" t="s">
        <v>30</v>
      </c>
      <c r="G114" s="23" t="s">
        <v>11</v>
      </c>
      <c r="H114" s="44" t="s">
        <v>337</v>
      </c>
      <c r="I114" s="30" t="s">
        <v>35</v>
      </c>
      <c r="J114" s="31">
        <f t="shared" si="56"/>
        <v>71073</v>
      </c>
      <c r="K114" s="31">
        <f t="shared" si="56"/>
        <v>57340</v>
      </c>
      <c r="L114" s="31">
        <f t="shared" si="56"/>
        <v>57340</v>
      </c>
    </row>
    <row r="115" spans="1:12" s="57" customFormat="1" x14ac:dyDescent="0.25">
      <c r="A115" s="21" t="s">
        <v>60</v>
      </c>
      <c r="B115" s="13"/>
      <c r="C115" s="13"/>
      <c r="D115" s="13"/>
      <c r="E115" s="23">
        <v>851</v>
      </c>
      <c r="F115" s="23" t="s">
        <v>30</v>
      </c>
      <c r="G115" s="23" t="s">
        <v>11</v>
      </c>
      <c r="H115" s="44" t="s">
        <v>337</v>
      </c>
      <c r="I115" s="30" t="s">
        <v>61</v>
      </c>
      <c r="J115" s="31">
        <v>71073</v>
      </c>
      <c r="K115" s="31">
        <v>57340</v>
      </c>
      <c r="L115" s="31">
        <v>57340</v>
      </c>
    </row>
    <row r="116" spans="1:12" s="57" customFormat="1" x14ac:dyDescent="0.25">
      <c r="A116" s="67" t="s">
        <v>69</v>
      </c>
      <c r="B116" s="68"/>
      <c r="C116" s="68"/>
      <c r="D116" s="69"/>
      <c r="E116" s="28">
        <v>851</v>
      </c>
      <c r="F116" s="70" t="s">
        <v>30</v>
      </c>
      <c r="G116" s="70" t="s">
        <v>43</v>
      </c>
      <c r="H116" s="71" t="s">
        <v>47</v>
      </c>
      <c r="I116" s="72"/>
      <c r="J116" s="73">
        <f>J117+J120+J123</f>
        <v>2009056</v>
      </c>
      <c r="K116" s="73">
        <f t="shared" ref="K116:L116" si="57">K117+K120+K123</f>
        <v>8233900</v>
      </c>
      <c r="L116" s="73">
        <f t="shared" si="57"/>
        <v>0</v>
      </c>
    </row>
    <row r="117" spans="1:12" s="15" customFormat="1" ht="45" x14ac:dyDescent="0.25">
      <c r="A117" s="59" t="s">
        <v>74</v>
      </c>
      <c r="B117" s="13"/>
      <c r="C117" s="13"/>
      <c r="D117" s="43"/>
      <c r="E117" s="23">
        <v>851</v>
      </c>
      <c r="F117" s="23" t="s">
        <v>30</v>
      </c>
      <c r="G117" s="23" t="s">
        <v>43</v>
      </c>
      <c r="H117" s="23" t="s">
        <v>338</v>
      </c>
      <c r="I117" s="30"/>
      <c r="J117" s="31">
        <f t="shared" ref="J117:L121" si="58">J118</f>
        <v>1930000</v>
      </c>
      <c r="K117" s="31">
        <f t="shared" si="58"/>
        <v>0</v>
      </c>
      <c r="L117" s="31">
        <f t="shared" si="58"/>
        <v>0</v>
      </c>
    </row>
    <row r="118" spans="1:12" s="15" customFormat="1" ht="45" x14ac:dyDescent="0.25">
      <c r="A118" s="13" t="s">
        <v>70</v>
      </c>
      <c r="B118" s="13"/>
      <c r="C118" s="13"/>
      <c r="D118" s="43"/>
      <c r="E118" s="23">
        <v>851</v>
      </c>
      <c r="F118" s="23" t="s">
        <v>30</v>
      </c>
      <c r="G118" s="23" t="s">
        <v>43</v>
      </c>
      <c r="H118" s="23" t="s">
        <v>338</v>
      </c>
      <c r="I118" s="30" t="s">
        <v>71</v>
      </c>
      <c r="J118" s="31">
        <f t="shared" si="58"/>
        <v>1930000</v>
      </c>
      <c r="K118" s="31">
        <f t="shared" si="58"/>
        <v>0</v>
      </c>
      <c r="L118" s="31">
        <f t="shared" si="58"/>
        <v>0</v>
      </c>
    </row>
    <row r="119" spans="1:12" s="15" customFormat="1" x14ac:dyDescent="0.25">
      <c r="A119" s="13" t="s">
        <v>72</v>
      </c>
      <c r="B119" s="13"/>
      <c r="C119" s="13"/>
      <c r="D119" s="43"/>
      <c r="E119" s="23">
        <v>851</v>
      </c>
      <c r="F119" s="23" t="s">
        <v>30</v>
      </c>
      <c r="G119" s="23" t="s">
        <v>43</v>
      </c>
      <c r="H119" s="23" t="s">
        <v>338</v>
      </c>
      <c r="I119" s="30" t="s">
        <v>73</v>
      </c>
      <c r="J119" s="31">
        <v>1930000</v>
      </c>
      <c r="K119" s="31"/>
      <c r="L119" s="31"/>
    </row>
    <row r="120" spans="1:12" s="15" customFormat="1" ht="30" x14ac:dyDescent="0.25">
      <c r="A120" s="61" t="s">
        <v>235</v>
      </c>
      <c r="B120" s="13"/>
      <c r="C120" s="13"/>
      <c r="D120" s="43"/>
      <c r="E120" s="23">
        <v>851</v>
      </c>
      <c r="F120" s="23" t="s">
        <v>30</v>
      </c>
      <c r="G120" s="23" t="s">
        <v>43</v>
      </c>
      <c r="H120" s="23" t="s">
        <v>339</v>
      </c>
      <c r="I120" s="30"/>
      <c r="J120" s="31">
        <f t="shared" si="58"/>
        <v>79056</v>
      </c>
      <c r="K120" s="31">
        <f t="shared" si="58"/>
        <v>0</v>
      </c>
      <c r="L120" s="31">
        <f t="shared" si="58"/>
        <v>0</v>
      </c>
    </row>
    <row r="121" spans="1:12" s="15" customFormat="1" ht="45" x14ac:dyDescent="0.25">
      <c r="A121" s="13" t="s">
        <v>20</v>
      </c>
      <c r="B121" s="13"/>
      <c r="C121" s="13"/>
      <c r="D121" s="43"/>
      <c r="E121" s="23">
        <v>851</v>
      </c>
      <c r="F121" s="23" t="s">
        <v>30</v>
      </c>
      <c r="G121" s="23" t="s">
        <v>43</v>
      </c>
      <c r="H121" s="23" t="s">
        <v>339</v>
      </c>
      <c r="I121" s="30" t="s">
        <v>21</v>
      </c>
      <c r="J121" s="31">
        <f t="shared" si="58"/>
        <v>79056</v>
      </c>
      <c r="K121" s="31">
        <f t="shared" si="58"/>
        <v>0</v>
      </c>
      <c r="L121" s="31">
        <f t="shared" si="58"/>
        <v>0</v>
      </c>
    </row>
    <row r="122" spans="1:12" s="15" customFormat="1" ht="45" x14ac:dyDescent="0.25">
      <c r="A122" s="13" t="s">
        <v>9</v>
      </c>
      <c r="B122" s="13"/>
      <c r="C122" s="13"/>
      <c r="D122" s="43"/>
      <c r="E122" s="23">
        <v>851</v>
      </c>
      <c r="F122" s="23" t="s">
        <v>30</v>
      </c>
      <c r="G122" s="23" t="s">
        <v>43</v>
      </c>
      <c r="H122" s="23" t="s">
        <v>339</v>
      </c>
      <c r="I122" s="30" t="s">
        <v>22</v>
      </c>
      <c r="J122" s="31">
        <v>79056</v>
      </c>
      <c r="K122" s="31"/>
      <c r="L122" s="31"/>
    </row>
    <row r="123" spans="1:12" s="15" customFormat="1" ht="45" x14ac:dyDescent="0.25">
      <c r="A123" s="21" t="s">
        <v>269</v>
      </c>
      <c r="B123" s="13"/>
      <c r="C123" s="13"/>
      <c r="D123" s="43"/>
      <c r="E123" s="23">
        <v>851</v>
      </c>
      <c r="F123" s="23" t="s">
        <v>30</v>
      </c>
      <c r="G123" s="23" t="s">
        <v>43</v>
      </c>
      <c r="H123" s="44" t="s">
        <v>340</v>
      </c>
      <c r="I123" s="30"/>
      <c r="J123" s="31">
        <f t="shared" ref="J123:L124" si="59">J124</f>
        <v>0</v>
      </c>
      <c r="K123" s="31">
        <f t="shared" si="59"/>
        <v>8233900</v>
      </c>
      <c r="L123" s="31">
        <f t="shared" si="59"/>
        <v>0</v>
      </c>
    </row>
    <row r="124" spans="1:12" s="15" customFormat="1" ht="45" x14ac:dyDescent="0.25">
      <c r="A124" s="21" t="s">
        <v>70</v>
      </c>
      <c r="B124" s="13"/>
      <c r="C124" s="13"/>
      <c r="D124" s="43"/>
      <c r="E124" s="23">
        <v>851</v>
      </c>
      <c r="F124" s="23" t="s">
        <v>30</v>
      </c>
      <c r="G124" s="23" t="s">
        <v>43</v>
      </c>
      <c r="H124" s="44" t="s">
        <v>340</v>
      </c>
      <c r="I124" s="30" t="s">
        <v>71</v>
      </c>
      <c r="J124" s="31">
        <f t="shared" si="59"/>
        <v>0</v>
      </c>
      <c r="K124" s="31">
        <f t="shared" si="59"/>
        <v>8233900</v>
      </c>
      <c r="L124" s="31">
        <f t="shared" si="59"/>
        <v>0</v>
      </c>
    </row>
    <row r="125" spans="1:12" s="15" customFormat="1" x14ac:dyDescent="0.25">
      <c r="A125" s="21" t="s">
        <v>72</v>
      </c>
      <c r="B125" s="13"/>
      <c r="C125" s="13"/>
      <c r="D125" s="43"/>
      <c r="E125" s="23">
        <v>851</v>
      </c>
      <c r="F125" s="23" t="s">
        <v>30</v>
      </c>
      <c r="G125" s="23" t="s">
        <v>43</v>
      </c>
      <c r="H125" s="44" t="s">
        <v>340</v>
      </c>
      <c r="I125" s="30" t="s">
        <v>73</v>
      </c>
      <c r="J125" s="78"/>
      <c r="K125" s="78">
        <v>8233900</v>
      </c>
      <c r="L125" s="78"/>
    </row>
    <row r="126" spans="1:12" s="57" customFormat="1" x14ac:dyDescent="0.25">
      <c r="A126" s="51" t="s">
        <v>261</v>
      </c>
      <c r="B126" s="13"/>
      <c r="C126" s="13"/>
      <c r="D126" s="43"/>
      <c r="E126" s="60">
        <v>851</v>
      </c>
      <c r="F126" s="60" t="s">
        <v>30</v>
      </c>
      <c r="G126" s="60" t="s">
        <v>45</v>
      </c>
      <c r="H126" s="44" t="s">
        <v>47</v>
      </c>
      <c r="I126" s="56"/>
      <c r="J126" s="36">
        <f t="shared" ref="J126" si="60">J127</f>
        <v>0</v>
      </c>
      <c r="K126" s="36">
        <f t="shared" ref="K126:L126" si="61">K127</f>
        <v>3327010.6</v>
      </c>
      <c r="L126" s="36">
        <f t="shared" si="61"/>
        <v>1004904.3</v>
      </c>
    </row>
    <row r="127" spans="1:12" s="15" customFormat="1" ht="60" x14ac:dyDescent="0.25">
      <c r="A127" s="21" t="s">
        <v>289</v>
      </c>
      <c r="B127" s="13"/>
      <c r="C127" s="13"/>
      <c r="D127" s="43"/>
      <c r="E127" s="23">
        <v>851</v>
      </c>
      <c r="F127" s="79" t="s">
        <v>30</v>
      </c>
      <c r="G127" s="30" t="s">
        <v>45</v>
      </c>
      <c r="H127" s="44" t="s">
        <v>341</v>
      </c>
      <c r="I127" s="30"/>
      <c r="J127" s="31">
        <f t="shared" ref="J127:L128" si="62">J128</f>
        <v>0</v>
      </c>
      <c r="K127" s="31">
        <f t="shared" si="62"/>
        <v>3327010.6</v>
      </c>
      <c r="L127" s="31">
        <f t="shared" si="62"/>
        <v>1004904.3</v>
      </c>
    </row>
    <row r="128" spans="1:12" s="15" customFormat="1" ht="45" x14ac:dyDescent="0.25">
      <c r="A128" s="21" t="s">
        <v>20</v>
      </c>
      <c r="B128" s="13"/>
      <c r="C128" s="13"/>
      <c r="D128" s="43"/>
      <c r="E128" s="23">
        <v>851</v>
      </c>
      <c r="F128" s="79" t="s">
        <v>30</v>
      </c>
      <c r="G128" s="30" t="s">
        <v>45</v>
      </c>
      <c r="H128" s="44" t="s">
        <v>341</v>
      </c>
      <c r="I128" s="30" t="s">
        <v>21</v>
      </c>
      <c r="J128" s="31">
        <f t="shared" si="62"/>
        <v>0</v>
      </c>
      <c r="K128" s="31">
        <f t="shared" si="62"/>
        <v>3327010.6</v>
      </c>
      <c r="L128" s="31">
        <f t="shared" si="62"/>
        <v>1004904.3</v>
      </c>
    </row>
    <row r="129" spans="1:12" s="15" customFormat="1" ht="45" x14ac:dyDescent="0.25">
      <c r="A129" s="21" t="s">
        <v>9</v>
      </c>
      <c r="B129" s="13"/>
      <c r="C129" s="13"/>
      <c r="D129" s="43"/>
      <c r="E129" s="23">
        <v>851</v>
      </c>
      <c r="F129" s="79" t="s">
        <v>30</v>
      </c>
      <c r="G129" s="30" t="s">
        <v>45</v>
      </c>
      <c r="H129" s="44" t="s">
        <v>341</v>
      </c>
      <c r="I129" s="30" t="s">
        <v>22</v>
      </c>
      <c r="J129" s="31"/>
      <c r="K129" s="31">
        <f>3327010.6</f>
        <v>3327010.6</v>
      </c>
      <c r="L129" s="31">
        <v>1004904.3</v>
      </c>
    </row>
    <row r="130" spans="1:12" s="57" customFormat="1" ht="42.75" x14ac:dyDescent="0.25">
      <c r="A130" s="51" t="s">
        <v>257</v>
      </c>
      <c r="B130" s="55"/>
      <c r="C130" s="55"/>
      <c r="D130" s="65"/>
      <c r="E130" s="60">
        <v>851</v>
      </c>
      <c r="F130" s="60" t="s">
        <v>30</v>
      </c>
      <c r="G130" s="60" t="s">
        <v>30</v>
      </c>
      <c r="H130" s="44" t="s">
        <v>47</v>
      </c>
      <c r="I130" s="56"/>
      <c r="J130" s="36">
        <f>J131+J134</f>
        <v>16555044.960000001</v>
      </c>
      <c r="K130" s="36">
        <f t="shared" ref="K130:L130" si="63">K131+K134</f>
        <v>20446362.829999998</v>
      </c>
      <c r="L130" s="36">
        <f t="shared" si="63"/>
        <v>3800000</v>
      </c>
    </row>
    <row r="131" spans="1:12" s="15" customFormat="1" ht="45" x14ac:dyDescent="0.25">
      <c r="A131" s="21" t="s">
        <v>258</v>
      </c>
      <c r="B131" s="13"/>
      <c r="C131" s="13"/>
      <c r="D131" s="43"/>
      <c r="E131" s="23">
        <v>851</v>
      </c>
      <c r="F131" s="23" t="s">
        <v>30</v>
      </c>
      <c r="G131" s="23" t="s">
        <v>30</v>
      </c>
      <c r="H131" s="44" t="s">
        <v>342</v>
      </c>
      <c r="I131" s="30"/>
      <c r="J131" s="31">
        <f t="shared" ref="J131:L132" si="64">J132</f>
        <v>13831044.960000001</v>
      </c>
      <c r="K131" s="31">
        <f t="shared" si="64"/>
        <v>20446362.829999998</v>
      </c>
      <c r="L131" s="31">
        <f t="shared" si="64"/>
        <v>3800000</v>
      </c>
    </row>
    <row r="132" spans="1:12" s="15" customFormat="1" ht="45" x14ac:dyDescent="0.25">
      <c r="A132" s="21" t="s">
        <v>70</v>
      </c>
      <c r="B132" s="13"/>
      <c r="C132" s="13"/>
      <c r="D132" s="43"/>
      <c r="E132" s="23">
        <v>851</v>
      </c>
      <c r="F132" s="23" t="s">
        <v>30</v>
      </c>
      <c r="G132" s="23" t="s">
        <v>30</v>
      </c>
      <c r="H132" s="44" t="s">
        <v>342</v>
      </c>
      <c r="I132" s="30" t="s">
        <v>71</v>
      </c>
      <c r="J132" s="31">
        <f t="shared" si="64"/>
        <v>13831044.960000001</v>
      </c>
      <c r="K132" s="31">
        <f t="shared" si="64"/>
        <v>20446362.829999998</v>
      </c>
      <c r="L132" s="31">
        <f t="shared" si="64"/>
        <v>3800000</v>
      </c>
    </row>
    <row r="133" spans="1:12" s="15" customFormat="1" x14ac:dyDescent="0.25">
      <c r="A133" s="21" t="s">
        <v>72</v>
      </c>
      <c r="B133" s="13"/>
      <c r="C133" s="13"/>
      <c r="D133" s="43"/>
      <c r="E133" s="23">
        <v>851</v>
      </c>
      <c r="F133" s="23" t="s">
        <v>30</v>
      </c>
      <c r="G133" s="23" t="s">
        <v>30</v>
      </c>
      <c r="H133" s="44" t="s">
        <v>342</v>
      </c>
      <c r="I133" s="30" t="s">
        <v>73</v>
      </c>
      <c r="J133" s="78">
        <v>13831044.960000001</v>
      </c>
      <c r="K133" s="78">
        <v>20446362.829999998</v>
      </c>
      <c r="L133" s="78">
        <v>3800000</v>
      </c>
    </row>
    <row r="134" spans="1:12" s="15" customFormat="1" ht="45" x14ac:dyDescent="0.25">
      <c r="A134" s="21" t="s">
        <v>438</v>
      </c>
      <c r="B134" s="13"/>
      <c r="C134" s="13"/>
      <c r="D134" s="43"/>
      <c r="E134" s="23">
        <v>851</v>
      </c>
      <c r="F134" s="23" t="s">
        <v>30</v>
      </c>
      <c r="G134" s="23" t="s">
        <v>30</v>
      </c>
      <c r="H134" s="44" t="s">
        <v>439</v>
      </c>
      <c r="I134" s="30"/>
      <c r="J134" s="31">
        <f t="shared" ref="J134:J135" si="65">J135</f>
        <v>2724000</v>
      </c>
      <c r="K134" s="78"/>
      <c r="L134" s="78"/>
    </row>
    <row r="135" spans="1:12" s="15" customFormat="1" ht="45" x14ac:dyDescent="0.25">
      <c r="A135" s="21" t="s">
        <v>20</v>
      </c>
      <c r="B135" s="13"/>
      <c r="C135" s="13"/>
      <c r="D135" s="43"/>
      <c r="E135" s="23">
        <v>851</v>
      </c>
      <c r="F135" s="23" t="s">
        <v>30</v>
      </c>
      <c r="G135" s="23" t="s">
        <v>30</v>
      </c>
      <c r="H135" s="44" t="s">
        <v>439</v>
      </c>
      <c r="I135" s="30" t="s">
        <v>21</v>
      </c>
      <c r="J135" s="31">
        <f t="shared" si="65"/>
        <v>2724000</v>
      </c>
      <c r="K135" s="78"/>
      <c r="L135" s="78"/>
    </row>
    <row r="136" spans="1:12" s="15" customFormat="1" ht="45" x14ac:dyDescent="0.25">
      <c r="A136" s="21" t="s">
        <v>9</v>
      </c>
      <c r="B136" s="13"/>
      <c r="C136" s="13"/>
      <c r="D136" s="43"/>
      <c r="E136" s="23">
        <v>851</v>
      </c>
      <c r="F136" s="23" t="s">
        <v>30</v>
      </c>
      <c r="G136" s="23" t="s">
        <v>30</v>
      </c>
      <c r="H136" s="44" t="s">
        <v>439</v>
      </c>
      <c r="I136" s="30" t="s">
        <v>22</v>
      </c>
      <c r="J136" s="78">
        <v>2724000</v>
      </c>
      <c r="K136" s="78"/>
      <c r="L136" s="78"/>
    </row>
    <row r="137" spans="1:12" s="15" customFormat="1" x14ac:dyDescent="0.25">
      <c r="A137" s="51" t="s">
        <v>75</v>
      </c>
      <c r="B137" s="55"/>
      <c r="C137" s="55"/>
      <c r="D137" s="55"/>
      <c r="E137" s="23">
        <v>851</v>
      </c>
      <c r="F137" s="56" t="s">
        <v>76</v>
      </c>
      <c r="G137" s="56"/>
      <c r="H137" s="44" t="s">
        <v>47</v>
      </c>
      <c r="I137" s="56"/>
      <c r="J137" s="36">
        <f t="shared" ref="J137:L137" si="66">J138</f>
        <v>13066900</v>
      </c>
      <c r="K137" s="36">
        <f t="shared" si="66"/>
        <v>6528600</v>
      </c>
      <c r="L137" s="36">
        <f t="shared" si="66"/>
        <v>6528600</v>
      </c>
    </row>
    <row r="138" spans="1:12" s="57" customFormat="1" ht="28.5" x14ac:dyDescent="0.25">
      <c r="A138" s="51" t="s">
        <v>274</v>
      </c>
      <c r="B138" s="55"/>
      <c r="C138" s="55"/>
      <c r="D138" s="55"/>
      <c r="E138" s="60">
        <v>851</v>
      </c>
      <c r="F138" s="56" t="s">
        <v>76</v>
      </c>
      <c r="G138" s="60" t="s">
        <v>45</v>
      </c>
      <c r="H138" s="81" t="s">
        <v>47</v>
      </c>
      <c r="I138" s="56"/>
      <c r="J138" s="82">
        <f>J139+J142+J145+J148+J151</f>
        <v>13066900</v>
      </c>
      <c r="K138" s="82">
        <f t="shared" ref="K138:L138" si="67">K139+K142+K145+K148+K151</f>
        <v>6528600</v>
      </c>
      <c r="L138" s="82">
        <f t="shared" si="67"/>
        <v>6528600</v>
      </c>
    </row>
    <row r="139" spans="1:12" s="57" customFormat="1" ht="30" x14ac:dyDescent="0.25">
      <c r="A139" s="32" t="s">
        <v>304</v>
      </c>
      <c r="B139" s="13"/>
      <c r="C139" s="13"/>
      <c r="D139" s="13"/>
      <c r="E139" s="23">
        <v>851</v>
      </c>
      <c r="F139" s="23" t="s">
        <v>76</v>
      </c>
      <c r="G139" s="23" t="s">
        <v>45</v>
      </c>
      <c r="H139" s="44" t="s">
        <v>414</v>
      </c>
      <c r="I139" s="30"/>
      <c r="J139" s="78">
        <f t="shared" ref="J139:L140" si="68">J140</f>
        <v>5742330</v>
      </c>
      <c r="K139" s="78">
        <f t="shared" si="68"/>
        <v>0</v>
      </c>
      <c r="L139" s="78">
        <f t="shared" si="68"/>
        <v>0</v>
      </c>
    </row>
    <row r="140" spans="1:12" s="57" customFormat="1" ht="60" x14ac:dyDescent="0.25">
      <c r="A140" s="13" t="s">
        <v>40</v>
      </c>
      <c r="B140" s="13"/>
      <c r="C140" s="13"/>
      <c r="D140" s="13"/>
      <c r="E140" s="23">
        <v>851</v>
      </c>
      <c r="F140" s="30" t="s">
        <v>76</v>
      </c>
      <c r="G140" s="23" t="s">
        <v>45</v>
      </c>
      <c r="H140" s="44" t="s">
        <v>414</v>
      </c>
      <c r="I140" s="30" t="s">
        <v>81</v>
      </c>
      <c r="J140" s="78">
        <f t="shared" si="68"/>
        <v>5742330</v>
      </c>
      <c r="K140" s="78">
        <f t="shared" si="68"/>
        <v>0</v>
      </c>
      <c r="L140" s="78">
        <f t="shared" si="68"/>
        <v>0</v>
      </c>
    </row>
    <row r="141" spans="1:12" s="57" customFormat="1" x14ac:dyDescent="0.25">
      <c r="A141" s="13" t="s">
        <v>82</v>
      </c>
      <c r="B141" s="13"/>
      <c r="C141" s="13"/>
      <c r="D141" s="13"/>
      <c r="E141" s="75">
        <v>851</v>
      </c>
      <c r="F141" s="77" t="s">
        <v>76</v>
      </c>
      <c r="G141" s="30" t="s">
        <v>45</v>
      </c>
      <c r="H141" s="44" t="s">
        <v>414</v>
      </c>
      <c r="I141" s="30" t="s">
        <v>83</v>
      </c>
      <c r="J141" s="78">
        <v>5742330</v>
      </c>
      <c r="K141" s="78"/>
      <c r="L141" s="78"/>
    </row>
    <row r="142" spans="1:12" s="15" customFormat="1" ht="30" x14ac:dyDescent="0.25">
      <c r="A142" s="21" t="s">
        <v>119</v>
      </c>
      <c r="B142" s="13"/>
      <c r="C142" s="13"/>
      <c r="D142" s="13"/>
      <c r="E142" s="23">
        <v>851</v>
      </c>
      <c r="F142" s="23" t="s">
        <v>76</v>
      </c>
      <c r="G142" s="23" t="s">
        <v>45</v>
      </c>
      <c r="H142" s="44" t="s">
        <v>343</v>
      </c>
      <c r="I142" s="30"/>
      <c r="J142" s="78">
        <f t="shared" ref="J142:L143" si="69">J143</f>
        <v>7108270</v>
      </c>
      <c r="K142" s="78">
        <f t="shared" si="69"/>
        <v>6372600</v>
      </c>
      <c r="L142" s="78">
        <f t="shared" si="69"/>
        <v>6372600</v>
      </c>
    </row>
    <row r="143" spans="1:12" s="15" customFormat="1" ht="60" x14ac:dyDescent="0.25">
      <c r="A143" s="21" t="s">
        <v>40</v>
      </c>
      <c r="B143" s="13"/>
      <c r="C143" s="13"/>
      <c r="D143" s="13"/>
      <c r="E143" s="23">
        <v>851</v>
      </c>
      <c r="F143" s="30" t="s">
        <v>76</v>
      </c>
      <c r="G143" s="23" t="s">
        <v>45</v>
      </c>
      <c r="H143" s="44" t="s">
        <v>343</v>
      </c>
      <c r="I143" s="30" t="s">
        <v>81</v>
      </c>
      <c r="J143" s="78">
        <f t="shared" si="69"/>
        <v>7108270</v>
      </c>
      <c r="K143" s="78">
        <f t="shared" si="69"/>
        <v>6372600</v>
      </c>
      <c r="L143" s="78">
        <f t="shared" si="69"/>
        <v>6372600</v>
      </c>
    </row>
    <row r="144" spans="1:12" s="15" customFormat="1" x14ac:dyDescent="0.25">
      <c r="A144" s="21" t="s">
        <v>82</v>
      </c>
      <c r="B144" s="13"/>
      <c r="C144" s="13"/>
      <c r="D144" s="13"/>
      <c r="E144" s="23">
        <v>851</v>
      </c>
      <c r="F144" s="30" t="s">
        <v>76</v>
      </c>
      <c r="G144" s="30" t="s">
        <v>45</v>
      </c>
      <c r="H144" s="44" t="s">
        <v>343</v>
      </c>
      <c r="I144" s="30" t="s">
        <v>83</v>
      </c>
      <c r="J144" s="78">
        <v>7108270</v>
      </c>
      <c r="K144" s="78">
        <v>6372600</v>
      </c>
      <c r="L144" s="78">
        <v>6372600</v>
      </c>
    </row>
    <row r="145" spans="1:12" s="15" customFormat="1" ht="30" x14ac:dyDescent="0.25">
      <c r="A145" s="21" t="s">
        <v>114</v>
      </c>
      <c r="B145" s="13"/>
      <c r="C145" s="13"/>
      <c r="D145" s="13"/>
      <c r="E145" s="23">
        <v>851</v>
      </c>
      <c r="F145" s="30" t="s">
        <v>76</v>
      </c>
      <c r="G145" s="30" t="s">
        <v>45</v>
      </c>
      <c r="H145" s="44" t="s">
        <v>344</v>
      </c>
      <c r="I145" s="30"/>
      <c r="J145" s="78">
        <f t="shared" ref="J145:L146" si="70">J146</f>
        <v>56300</v>
      </c>
      <c r="K145" s="78">
        <f t="shared" si="70"/>
        <v>0</v>
      </c>
      <c r="L145" s="78">
        <f t="shared" si="70"/>
        <v>0</v>
      </c>
    </row>
    <row r="146" spans="1:12" s="15" customFormat="1" ht="60" x14ac:dyDescent="0.25">
      <c r="A146" s="21" t="s">
        <v>40</v>
      </c>
      <c r="B146" s="13"/>
      <c r="C146" s="13"/>
      <c r="D146" s="13"/>
      <c r="E146" s="23">
        <v>851</v>
      </c>
      <c r="F146" s="30" t="s">
        <v>76</v>
      </c>
      <c r="G146" s="30" t="s">
        <v>45</v>
      </c>
      <c r="H146" s="44" t="s">
        <v>344</v>
      </c>
      <c r="I146" s="30" t="s">
        <v>81</v>
      </c>
      <c r="J146" s="78">
        <f t="shared" si="70"/>
        <v>56300</v>
      </c>
      <c r="K146" s="78">
        <f t="shared" si="70"/>
        <v>0</v>
      </c>
      <c r="L146" s="78">
        <f t="shared" si="70"/>
        <v>0</v>
      </c>
    </row>
    <row r="147" spans="1:12" s="15" customFormat="1" x14ac:dyDescent="0.25">
      <c r="A147" s="22" t="s">
        <v>82</v>
      </c>
      <c r="B147" s="27"/>
      <c r="C147" s="27"/>
      <c r="D147" s="27"/>
      <c r="E147" s="28">
        <v>851</v>
      </c>
      <c r="F147" s="29" t="s">
        <v>76</v>
      </c>
      <c r="G147" s="28" t="s">
        <v>45</v>
      </c>
      <c r="H147" s="44" t="s">
        <v>344</v>
      </c>
      <c r="I147" s="29" t="s">
        <v>83</v>
      </c>
      <c r="J147" s="78">
        <v>56300</v>
      </c>
      <c r="K147" s="78"/>
      <c r="L147" s="78"/>
    </row>
    <row r="148" spans="1:12" s="15" customFormat="1" ht="45" x14ac:dyDescent="0.25">
      <c r="A148" s="22" t="s">
        <v>115</v>
      </c>
      <c r="B148" s="27"/>
      <c r="C148" s="27"/>
      <c r="D148" s="27"/>
      <c r="E148" s="23">
        <v>851</v>
      </c>
      <c r="F148" s="30" t="s">
        <v>76</v>
      </c>
      <c r="G148" s="30" t="s">
        <v>45</v>
      </c>
      <c r="H148" s="44" t="s">
        <v>345</v>
      </c>
      <c r="I148" s="30"/>
      <c r="J148" s="78">
        <f t="shared" ref="J148:L149" si="71">J149</f>
        <v>4000</v>
      </c>
      <c r="K148" s="78">
        <f t="shared" si="71"/>
        <v>0</v>
      </c>
      <c r="L148" s="78">
        <f t="shared" si="71"/>
        <v>0</v>
      </c>
    </row>
    <row r="149" spans="1:12" s="15" customFormat="1" ht="60" x14ac:dyDescent="0.25">
      <c r="A149" s="21" t="s">
        <v>40</v>
      </c>
      <c r="B149" s="27"/>
      <c r="C149" s="27"/>
      <c r="D149" s="27"/>
      <c r="E149" s="23">
        <v>851</v>
      </c>
      <c r="F149" s="30" t="s">
        <v>76</v>
      </c>
      <c r="G149" s="30" t="s">
        <v>45</v>
      </c>
      <c r="H149" s="44" t="s">
        <v>345</v>
      </c>
      <c r="I149" s="30" t="s">
        <v>81</v>
      </c>
      <c r="J149" s="78">
        <f t="shared" si="71"/>
        <v>4000</v>
      </c>
      <c r="K149" s="78">
        <f t="shared" si="71"/>
        <v>0</v>
      </c>
      <c r="L149" s="78">
        <f t="shared" si="71"/>
        <v>0</v>
      </c>
    </row>
    <row r="150" spans="1:12" s="15" customFormat="1" x14ac:dyDescent="0.25">
      <c r="A150" s="22" t="s">
        <v>82</v>
      </c>
      <c r="B150" s="27"/>
      <c r="C150" s="27"/>
      <c r="D150" s="27"/>
      <c r="E150" s="28">
        <v>851</v>
      </c>
      <c r="F150" s="29" t="s">
        <v>76</v>
      </c>
      <c r="G150" s="28" t="s">
        <v>45</v>
      </c>
      <c r="H150" s="44" t="s">
        <v>345</v>
      </c>
      <c r="I150" s="29" t="s">
        <v>83</v>
      </c>
      <c r="J150" s="78">
        <v>4000</v>
      </c>
      <c r="K150" s="78"/>
      <c r="L150" s="78"/>
    </row>
    <row r="151" spans="1:12" s="15" customFormat="1" ht="165" x14ac:dyDescent="0.25">
      <c r="A151" s="21" t="s">
        <v>280</v>
      </c>
      <c r="B151" s="55"/>
      <c r="C151" s="55"/>
      <c r="D151" s="55"/>
      <c r="E151" s="23">
        <v>851</v>
      </c>
      <c r="F151" s="30" t="s">
        <v>76</v>
      </c>
      <c r="G151" s="30" t="s">
        <v>45</v>
      </c>
      <c r="H151" s="44" t="s">
        <v>346</v>
      </c>
      <c r="I151" s="30"/>
      <c r="J151" s="78">
        <f t="shared" ref="J151:L152" si="72">J152</f>
        <v>156000</v>
      </c>
      <c r="K151" s="78">
        <f t="shared" si="72"/>
        <v>156000</v>
      </c>
      <c r="L151" s="78">
        <f t="shared" si="72"/>
        <v>156000</v>
      </c>
    </row>
    <row r="152" spans="1:12" s="15" customFormat="1" ht="60" x14ac:dyDescent="0.25">
      <c r="A152" s="21" t="s">
        <v>40</v>
      </c>
      <c r="B152" s="55"/>
      <c r="C152" s="55"/>
      <c r="D152" s="55"/>
      <c r="E152" s="23">
        <v>851</v>
      </c>
      <c r="F152" s="30" t="s">
        <v>76</v>
      </c>
      <c r="G152" s="30" t="s">
        <v>45</v>
      </c>
      <c r="H152" s="44" t="s">
        <v>346</v>
      </c>
      <c r="I152" s="30" t="s">
        <v>81</v>
      </c>
      <c r="J152" s="78">
        <f t="shared" si="72"/>
        <v>156000</v>
      </c>
      <c r="K152" s="78">
        <f t="shared" si="72"/>
        <v>156000</v>
      </c>
      <c r="L152" s="78">
        <f t="shared" si="72"/>
        <v>156000</v>
      </c>
    </row>
    <row r="153" spans="1:12" s="15" customFormat="1" x14ac:dyDescent="0.25">
      <c r="A153" s="21" t="s">
        <v>82</v>
      </c>
      <c r="B153" s="55"/>
      <c r="C153" s="55"/>
      <c r="D153" s="55"/>
      <c r="E153" s="28">
        <v>851</v>
      </c>
      <c r="F153" s="30" t="s">
        <v>76</v>
      </c>
      <c r="G153" s="30" t="s">
        <v>45</v>
      </c>
      <c r="H153" s="44" t="s">
        <v>346</v>
      </c>
      <c r="I153" s="30" t="s">
        <v>83</v>
      </c>
      <c r="J153" s="78">
        <v>156000</v>
      </c>
      <c r="K153" s="78">
        <v>156000</v>
      </c>
      <c r="L153" s="78">
        <v>156000</v>
      </c>
    </row>
    <row r="154" spans="1:12" s="15" customFormat="1" x14ac:dyDescent="0.25">
      <c r="A154" s="51" t="s">
        <v>78</v>
      </c>
      <c r="B154" s="55"/>
      <c r="C154" s="55"/>
      <c r="D154" s="55"/>
      <c r="E154" s="23">
        <v>851</v>
      </c>
      <c r="F154" s="56" t="s">
        <v>57</v>
      </c>
      <c r="G154" s="56"/>
      <c r="H154" s="44" t="s">
        <v>47</v>
      </c>
      <c r="I154" s="56"/>
      <c r="J154" s="36">
        <f>J155+J187</f>
        <v>24242884</v>
      </c>
      <c r="K154" s="36">
        <f>K155+K187</f>
        <v>20871119</v>
      </c>
      <c r="L154" s="36">
        <f>L155+L187</f>
        <v>18653683</v>
      </c>
    </row>
    <row r="155" spans="1:12" s="83" customFormat="1" x14ac:dyDescent="0.25">
      <c r="A155" s="51" t="s">
        <v>79</v>
      </c>
      <c r="B155" s="55"/>
      <c r="C155" s="55"/>
      <c r="D155" s="55"/>
      <c r="E155" s="23">
        <v>851</v>
      </c>
      <c r="F155" s="56" t="s">
        <v>57</v>
      </c>
      <c r="G155" s="56" t="s">
        <v>11</v>
      </c>
      <c r="H155" s="44" t="s">
        <v>47</v>
      </c>
      <c r="I155" s="56"/>
      <c r="J155" s="36">
        <f>J162+J165+J184+J173+J159+J168+J178+J181+J156</f>
        <v>24237884</v>
      </c>
      <c r="K155" s="36">
        <f t="shared" ref="K155:L155" si="73">K162+K165+K184+K173+K159+K168+K178+K181+K156</f>
        <v>20871119</v>
      </c>
      <c r="L155" s="36">
        <f t="shared" si="73"/>
        <v>18653683</v>
      </c>
    </row>
    <row r="156" spans="1:12" s="15" customFormat="1" ht="30" x14ac:dyDescent="0.25">
      <c r="A156" s="61" t="s">
        <v>304</v>
      </c>
      <c r="B156" s="13"/>
      <c r="C156" s="13"/>
      <c r="D156" s="13"/>
      <c r="E156" s="23">
        <v>851</v>
      </c>
      <c r="F156" s="30" t="s">
        <v>57</v>
      </c>
      <c r="G156" s="30" t="s">
        <v>11</v>
      </c>
      <c r="H156" s="23" t="s">
        <v>355</v>
      </c>
      <c r="I156" s="30"/>
      <c r="J156" s="31">
        <f t="shared" ref="J156:L157" si="74">J157</f>
        <v>107458</v>
      </c>
      <c r="K156" s="31">
        <f t="shared" si="74"/>
        <v>0</v>
      </c>
      <c r="L156" s="31">
        <f t="shared" si="74"/>
        <v>0</v>
      </c>
    </row>
    <row r="157" spans="1:12" s="15" customFormat="1" ht="60" x14ac:dyDescent="0.25">
      <c r="A157" s="13" t="s">
        <v>40</v>
      </c>
      <c r="B157" s="13"/>
      <c r="C157" s="13"/>
      <c r="D157" s="13"/>
      <c r="E157" s="23">
        <v>851</v>
      </c>
      <c r="F157" s="30" t="s">
        <v>57</v>
      </c>
      <c r="G157" s="30" t="s">
        <v>11</v>
      </c>
      <c r="H157" s="23" t="s">
        <v>355</v>
      </c>
      <c r="I157" s="30" t="s">
        <v>81</v>
      </c>
      <c r="J157" s="31">
        <f t="shared" si="74"/>
        <v>107458</v>
      </c>
      <c r="K157" s="31">
        <f t="shared" si="74"/>
        <v>0</v>
      </c>
      <c r="L157" s="31">
        <f t="shared" si="74"/>
        <v>0</v>
      </c>
    </row>
    <row r="158" spans="1:12" s="15" customFormat="1" x14ac:dyDescent="0.25">
      <c r="A158" s="13" t="s">
        <v>41</v>
      </c>
      <c r="B158" s="13"/>
      <c r="C158" s="13"/>
      <c r="D158" s="13"/>
      <c r="E158" s="23">
        <v>851</v>
      </c>
      <c r="F158" s="30" t="s">
        <v>57</v>
      </c>
      <c r="G158" s="30" t="s">
        <v>11</v>
      </c>
      <c r="H158" s="23" t="s">
        <v>355</v>
      </c>
      <c r="I158" s="30" t="s">
        <v>83</v>
      </c>
      <c r="J158" s="31">
        <v>107458</v>
      </c>
      <c r="K158" s="31"/>
      <c r="L158" s="31"/>
    </row>
    <row r="159" spans="1:12" s="15" customFormat="1" ht="120" x14ac:dyDescent="0.25">
      <c r="A159" s="21" t="s">
        <v>86</v>
      </c>
      <c r="B159" s="13"/>
      <c r="C159" s="13"/>
      <c r="D159" s="13"/>
      <c r="E159" s="23">
        <v>851</v>
      </c>
      <c r="F159" s="30" t="s">
        <v>57</v>
      </c>
      <c r="G159" s="30" t="s">
        <v>11</v>
      </c>
      <c r="H159" s="44" t="s">
        <v>347</v>
      </c>
      <c r="I159" s="30"/>
      <c r="J159" s="31">
        <f t="shared" ref="J159:L160" si="75">J160</f>
        <v>122400</v>
      </c>
      <c r="K159" s="31">
        <f t="shared" si="75"/>
        <v>122400</v>
      </c>
      <c r="L159" s="31">
        <f t="shared" si="75"/>
        <v>122400</v>
      </c>
    </row>
    <row r="160" spans="1:12" s="15" customFormat="1" ht="60" x14ac:dyDescent="0.25">
      <c r="A160" s="21" t="s">
        <v>40</v>
      </c>
      <c r="B160" s="13"/>
      <c r="C160" s="13"/>
      <c r="D160" s="13"/>
      <c r="E160" s="23">
        <v>851</v>
      </c>
      <c r="F160" s="30" t="s">
        <v>57</v>
      </c>
      <c r="G160" s="30" t="s">
        <v>11</v>
      </c>
      <c r="H160" s="44" t="s">
        <v>347</v>
      </c>
      <c r="I160" s="30" t="s">
        <v>81</v>
      </c>
      <c r="J160" s="31">
        <f t="shared" si="75"/>
        <v>122400</v>
      </c>
      <c r="K160" s="31">
        <f t="shared" si="75"/>
        <v>122400</v>
      </c>
      <c r="L160" s="31">
        <f t="shared" si="75"/>
        <v>122400</v>
      </c>
    </row>
    <row r="161" spans="1:12" s="15" customFormat="1" x14ac:dyDescent="0.25">
      <c r="A161" s="21" t="s">
        <v>82</v>
      </c>
      <c r="B161" s="13"/>
      <c r="C161" s="13"/>
      <c r="D161" s="13"/>
      <c r="E161" s="23">
        <v>851</v>
      </c>
      <c r="F161" s="30" t="s">
        <v>57</v>
      </c>
      <c r="G161" s="30" t="s">
        <v>11</v>
      </c>
      <c r="H161" s="44" t="s">
        <v>347</v>
      </c>
      <c r="I161" s="30" t="s">
        <v>83</v>
      </c>
      <c r="J161" s="31">
        <v>122400</v>
      </c>
      <c r="K161" s="31">
        <v>122400</v>
      </c>
      <c r="L161" s="31">
        <v>122400</v>
      </c>
    </row>
    <row r="162" spans="1:12" s="15" customFormat="1" x14ac:dyDescent="0.25">
      <c r="A162" s="21" t="s">
        <v>80</v>
      </c>
      <c r="B162" s="13"/>
      <c r="C162" s="13"/>
      <c r="D162" s="13"/>
      <c r="E162" s="23">
        <v>851</v>
      </c>
      <c r="F162" s="30" t="s">
        <v>57</v>
      </c>
      <c r="G162" s="30" t="s">
        <v>11</v>
      </c>
      <c r="H162" s="44" t="s">
        <v>348</v>
      </c>
      <c r="I162" s="30"/>
      <c r="J162" s="31">
        <f t="shared" ref="J162:L163" si="76">J163</f>
        <v>10560260</v>
      </c>
      <c r="K162" s="31">
        <f t="shared" si="76"/>
        <v>7000100</v>
      </c>
      <c r="L162" s="31">
        <f t="shared" si="76"/>
        <v>7055900</v>
      </c>
    </row>
    <row r="163" spans="1:12" s="15" customFormat="1" ht="60" x14ac:dyDescent="0.25">
      <c r="A163" s="21" t="s">
        <v>40</v>
      </c>
      <c r="B163" s="55"/>
      <c r="C163" s="55"/>
      <c r="D163" s="55"/>
      <c r="E163" s="23">
        <v>851</v>
      </c>
      <c r="F163" s="30" t="s">
        <v>57</v>
      </c>
      <c r="G163" s="30" t="s">
        <v>11</v>
      </c>
      <c r="H163" s="44" t="s">
        <v>348</v>
      </c>
      <c r="I163" s="30" t="s">
        <v>81</v>
      </c>
      <c r="J163" s="31">
        <f t="shared" si="76"/>
        <v>10560260</v>
      </c>
      <c r="K163" s="31">
        <f t="shared" si="76"/>
        <v>7000100</v>
      </c>
      <c r="L163" s="31">
        <f t="shared" si="76"/>
        <v>7055900</v>
      </c>
    </row>
    <row r="164" spans="1:12" s="15" customFormat="1" x14ac:dyDescent="0.25">
      <c r="A164" s="21" t="s">
        <v>82</v>
      </c>
      <c r="B164" s="55"/>
      <c r="C164" s="55"/>
      <c r="D164" s="55"/>
      <c r="E164" s="23">
        <v>851</v>
      </c>
      <c r="F164" s="30" t="s">
        <v>57</v>
      </c>
      <c r="G164" s="30" t="s">
        <v>11</v>
      </c>
      <c r="H164" s="44" t="s">
        <v>348</v>
      </c>
      <c r="I164" s="30" t="s">
        <v>83</v>
      </c>
      <c r="J164" s="31">
        <v>10560260</v>
      </c>
      <c r="K164" s="31">
        <v>7000100</v>
      </c>
      <c r="L164" s="31">
        <v>7055900</v>
      </c>
    </row>
    <row r="165" spans="1:12" s="15" customFormat="1" ht="30" x14ac:dyDescent="0.25">
      <c r="A165" s="21" t="s">
        <v>84</v>
      </c>
      <c r="B165" s="13"/>
      <c r="C165" s="13"/>
      <c r="D165" s="13"/>
      <c r="E165" s="23">
        <v>851</v>
      </c>
      <c r="F165" s="30" t="s">
        <v>57</v>
      </c>
      <c r="G165" s="30" t="s">
        <v>11</v>
      </c>
      <c r="H165" s="44" t="s">
        <v>349</v>
      </c>
      <c r="I165" s="30"/>
      <c r="J165" s="31">
        <f t="shared" ref="J165:L166" si="77">J166</f>
        <v>7430500</v>
      </c>
      <c r="K165" s="31">
        <f t="shared" si="77"/>
        <v>5260400</v>
      </c>
      <c r="L165" s="31">
        <f t="shared" si="77"/>
        <v>5260400</v>
      </c>
    </row>
    <row r="166" spans="1:12" s="15" customFormat="1" ht="60" x14ac:dyDescent="0.25">
      <c r="A166" s="21" t="s">
        <v>40</v>
      </c>
      <c r="B166" s="13"/>
      <c r="C166" s="13"/>
      <c r="D166" s="13"/>
      <c r="E166" s="23">
        <v>851</v>
      </c>
      <c r="F166" s="30" t="s">
        <v>57</v>
      </c>
      <c r="G166" s="30" t="s">
        <v>11</v>
      </c>
      <c r="H166" s="44" t="s">
        <v>349</v>
      </c>
      <c r="I166" s="30">
        <v>600</v>
      </c>
      <c r="J166" s="31">
        <f t="shared" si="77"/>
        <v>7430500</v>
      </c>
      <c r="K166" s="31">
        <f t="shared" si="77"/>
        <v>5260400</v>
      </c>
      <c r="L166" s="31">
        <f t="shared" si="77"/>
        <v>5260400</v>
      </c>
    </row>
    <row r="167" spans="1:12" s="15" customFormat="1" x14ac:dyDescent="0.25">
      <c r="A167" s="21" t="s">
        <v>82</v>
      </c>
      <c r="B167" s="13"/>
      <c r="C167" s="13"/>
      <c r="D167" s="13"/>
      <c r="E167" s="23">
        <v>851</v>
      </c>
      <c r="F167" s="30" t="s">
        <v>57</v>
      </c>
      <c r="G167" s="30" t="s">
        <v>11</v>
      </c>
      <c r="H167" s="44" t="s">
        <v>349</v>
      </c>
      <c r="I167" s="30" t="s">
        <v>83</v>
      </c>
      <c r="J167" s="31">
        <v>7430500</v>
      </c>
      <c r="K167" s="31">
        <v>5260400</v>
      </c>
      <c r="L167" s="31">
        <v>5260400</v>
      </c>
    </row>
    <row r="168" spans="1:12" s="15" customFormat="1" x14ac:dyDescent="0.25">
      <c r="A168" s="21" t="s">
        <v>87</v>
      </c>
      <c r="B168" s="13"/>
      <c r="C168" s="13"/>
      <c r="D168" s="13"/>
      <c r="E168" s="23">
        <v>851</v>
      </c>
      <c r="F168" s="30" t="s">
        <v>57</v>
      </c>
      <c r="G168" s="30" t="s">
        <v>11</v>
      </c>
      <c r="H168" s="44" t="s">
        <v>350</v>
      </c>
      <c r="I168" s="30"/>
      <c r="J168" s="31">
        <f t="shared" ref="J168" si="78">J169+J171</f>
        <v>205000</v>
      </c>
      <c r="K168" s="31">
        <f t="shared" ref="K168:L168" si="79">K169+K171</f>
        <v>0</v>
      </c>
      <c r="L168" s="31">
        <f t="shared" si="79"/>
        <v>0</v>
      </c>
    </row>
    <row r="169" spans="1:12" s="15" customFormat="1" ht="45" x14ac:dyDescent="0.25">
      <c r="A169" s="21" t="s">
        <v>20</v>
      </c>
      <c r="B169" s="32"/>
      <c r="C169" s="32"/>
      <c r="D169" s="32"/>
      <c r="E169" s="23">
        <v>851</v>
      </c>
      <c r="F169" s="30" t="s">
        <v>57</v>
      </c>
      <c r="G169" s="30" t="s">
        <v>11</v>
      </c>
      <c r="H169" s="44" t="s">
        <v>350</v>
      </c>
      <c r="I169" s="30" t="s">
        <v>21</v>
      </c>
      <c r="J169" s="31">
        <f t="shared" ref="J169:L169" si="80">J170</f>
        <v>145000</v>
      </c>
      <c r="K169" s="31">
        <f t="shared" si="80"/>
        <v>0</v>
      </c>
      <c r="L169" s="31">
        <f t="shared" si="80"/>
        <v>0</v>
      </c>
    </row>
    <row r="170" spans="1:12" s="15" customFormat="1" ht="45" x14ac:dyDescent="0.25">
      <c r="A170" s="21" t="s">
        <v>9</v>
      </c>
      <c r="B170" s="13"/>
      <c r="C170" s="13"/>
      <c r="D170" s="13"/>
      <c r="E170" s="23">
        <v>851</v>
      </c>
      <c r="F170" s="30" t="s">
        <v>57</v>
      </c>
      <c r="G170" s="30" t="s">
        <v>11</v>
      </c>
      <c r="H170" s="44" t="s">
        <v>350</v>
      </c>
      <c r="I170" s="30" t="s">
        <v>22</v>
      </c>
      <c r="J170" s="31">
        <v>145000</v>
      </c>
      <c r="K170" s="31"/>
      <c r="L170" s="31"/>
    </row>
    <row r="171" spans="1:12" s="15" customFormat="1" ht="60" x14ac:dyDescent="0.25">
      <c r="A171" s="21" t="s">
        <v>40</v>
      </c>
      <c r="B171" s="13"/>
      <c r="C171" s="13"/>
      <c r="D171" s="13"/>
      <c r="E171" s="23">
        <v>851</v>
      </c>
      <c r="F171" s="30" t="s">
        <v>57</v>
      </c>
      <c r="G171" s="30" t="s">
        <v>11</v>
      </c>
      <c r="H171" s="44" t="s">
        <v>350</v>
      </c>
      <c r="I171" s="30" t="s">
        <v>81</v>
      </c>
      <c r="J171" s="31">
        <f t="shared" ref="J171:L171" si="81">J172</f>
        <v>60000</v>
      </c>
      <c r="K171" s="31">
        <f t="shared" si="81"/>
        <v>0</v>
      </c>
      <c r="L171" s="31">
        <f t="shared" si="81"/>
        <v>0</v>
      </c>
    </row>
    <row r="172" spans="1:12" s="15" customFormat="1" x14ac:dyDescent="0.25">
      <c r="A172" s="21" t="s">
        <v>82</v>
      </c>
      <c r="B172" s="13"/>
      <c r="C172" s="13"/>
      <c r="D172" s="13"/>
      <c r="E172" s="23">
        <v>851</v>
      </c>
      <c r="F172" s="30" t="s">
        <v>57</v>
      </c>
      <c r="G172" s="30" t="s">
        <v>11</v>
      </c>
      <c r="H172" s="44" t="s">
        <v>350</v>
      </c>
      <c r="I172" s="30" t="s">
        <v>83</v>
      </c>
      <c r="J172" s="31">
        <v>60000</v>
      </c>
      <c r="K172" s="31"/>
      <c r="L172" s="31"/>
    </row>
    <row r="173" spans="1:12" s="15" customFormat="1" ht="120" x14ac:dyDescent="0.25">
      <c r="A173" s="21" t="s">
        <v>270</v>
      </c>
      <c r="B173" s="13"/>
      <c r="C173" s="13"/>
      <c r="D173" s="13"/>
      <c r="E173" s="23">
        <v>851</v>
      </c>
      <c r="F173" s="30" t="s">
        <v>57</v>
      </c>
      <c r="G173" s="30" t="s">
        <v>11</v>
      </c>
      <c r="H173" s="44" t="s">
        <v>352</v>
      </c>
      <c r="I173" s="30"/>
      <c r="J173" s="31">
        <f t="shared" ref="J173" si="82">J174+J176</f>
        <v>5600000</v>
      </c>
      <c r="K173" s="31">
        <f t="shared" ref="K173:L173" si="83">K174+K176</f>
        <v>5600000</v>
      </c>
      <c r="L173" s="31">
        <f t="shared" si="83"/>
        <v>5600000</v>
      </c>
    </row>
    <row r="174" spans="1:12" s="15" customFormat="1" ht="45" x14ac:dyDescent="0.25">
      <c r="A174" s="21" t="s">
        <v>20</v>
      </c>
      <c r="B174" s="13"/>
      <c r="C174" s="13"/>
      <c r="D174" s="13"/>
      <c r="E174" s="23">
        <v>851</v>
      </c>
      <c r="F174" s="30" t="s">
        <v>57</v>
      </c>
      <c r="G174" s="30" t="s">
        <v>11</v>
      </c>
      <c r="H174" s="44" t="s">
        <v>352</v>
      </c>
      <c r="I174" s="30">
        <v>200</v>
      </c>
      <c r="J174" s="31">
        <f t="shared" ref="J174:L174" si="84">J175</f>
        <v>375000</v>
      </c>
      <c r="K174" s="31">
        <f t="shared" si="84"/>
        <v>375000</v>
      </c>
      <c r="L174" s="31">
        <f t="shared" si="84"/>
        <v>375000</v>
      </c>
    </row>
    <row r="175" spans="1:12" s="15" customFormat="1" ht="45" x14ac:dyDescent="0.25">
      <c r="A175" s="21" t="s">
        <v>9</v>
      </c>
      <c r="B175" s="13"/>
      <c r="C175" s="13"/>
      <c r="D175" s="13"/>
      <c r="E175" s="23">
        <v>851</v>
      </c>
      <c r="F175" s="30" t="s">
        <v>57</v>
      </c>
      <c r="G175" s="30" t="s">
        <v>11</v>
      </c>
      <c r="H175" s="44" t="s">
        <v>352</v>
      </c>
      <c r="I175" s="30">
        <v>240</v>
      </c>
      <c r="J175" s="31">
        <v>375000</v>
      </c>
      <c r="K175" s="31">
        <v>375000</v>
      </c>
      <c r="L175" s="31">
        <v>375000</v>
      </c>
    </row>
    <row r="176" spans="1:12" s="15" customFormat="1" ht="60" x14ac:dyDescent="0.25">
      <c r="A176" s="21" t="s">
        <v>40</v>
      </c>
      <c r="B176" s="13"/>
      <c r="C176" s="13"/>
      <c r="D176" s="13"/>
      <c r="E176" s="23">
        <v>851</v>
      </c>
      <c r="F176" s="30" t="s">
        <v>57</v>
      </c>
      <c r="G176" s="30" t="s">
        <v>11</v>
      </c>
      <c r="H176" s="44" t="s">
        <v>352</v>
      </c>
      <c r="I176" s="30">
        <v>600</v>
      </c>
      <c r="J176" s="31">
        <f t="shared" ref="J176:L176" si="85">J177</f>
        <v>5225000</v>
      </c>
      <c r="K176" s="31">
        <f t="shared" si="85"/>
        <v>5225000</v>
      </c>
      <c r="L176" s="31">
        <f t="shared" si="85"/>
        <v>5225000</v>
      </c>
    </row>
    <row r="177" spans="1:12" s="15" customFormat="1" x14ac:dyDescent="0.25">
      <c r="A177" s="21" t="s">
        <v>82</v>
      </c>
      <c r="B177" s="13"/>
      <c r="C177" s="13"/>
      <c r="D177" s="13"/>
      <c r="E177" s="23">
        <v>851</v>
      </c>
      <c r="F177" s="30" t="s">
        <v>57</v>
      </c>
      <c r="G177" s="30" t="s">
        <v>11</v>
      </c>
      <c r="H177" s="44" t="s">
        <v>352</v>
      </c>
      <c r="I177" s="30" t="s">
        <v>83</v>
      </c>
      <c r="J177" s="31">
        <v>5225000</v>
      </c>
      <c r="K177" s="31">
        <v>5225000</v>
      </c>
      <c r="L177" s="31">
        <v>5225000</v>
      </c>
    </row>
    <row r="178" spans="1:12" s="15" customFormat="1" ht="75" x14ac:dyDescent="0.25">
      <c r="A178" s="21" t="s">
        <v>271</v>
      </c>
      <c r="B178" s="13"/>
      <c r="C178" s="13"/>
      <c r="D178" s="13"/>
      <c r="E178" s="23">
        <v>851</v>
      </c>
      <c r="F178" s="23" t="s">
        <v>57</v>
      </c>
      <c r="G178" s="23" t="s">
        <v>11</v>
      </c>
      <c r="H178" s="44" t="s">
        <v>353</v>
      </c>
      <c r="I178" s="23"/>
      <c r="J178" s="31">
        <f t="shared" ref="J178:L179" si="86">J179</f>
        <v>0</v>
      </c>
      <c r="K178" s="31">
        <f t="shared" si="86"/>
        <v>2799552</v>
      </c>
      <c r="L178" s="31">
        <f t="shared" si="86"/>
        <v>526316</v>
      </c>
    </row>
    <row r="179" spans="1:12" s="15" customFormat="1" ht="60" x14ac:dyDescent="0.25">
      <c r="A179" s="21" t="s">
        <v>40</v>
      </c>
      <c r="B179" s="13"/>
      <c r="C179" s="13"/>
      <c r="D179" s="13"/>
      <c r="E179" s="23">
        <v>851</v>
      </c>
      <c r="F179" s="30" t="s">
        <v>57</v>
      </c>
      <c r="G179" s="30" t="s">
        <v>11</v>
      </c>
      <c r="H179" s="44" t="s">
        <v>353</v>
      </c>
      <c r="I179" s="30" t="s">
        <v>81</v>
      </c>
      <c r="J179" s="31">
        <f t="shared" si="86"/>
        <v>0</v>
      </c>
      <c r="K179" s="31">
        <f t="shared" si="86"/>
        <v>2799552</v>
      </c>
      <c r="L179" s="31">
        <f t="shared" si="86"/>
        <v>526316</v>
      </c>
    </row>
    <row r="180" spans="1:12" s="15" customFormat="1" x14ac:dyDescent="0.25">
      <c r="A180" s="21" t="s">
        <v>82</v>
      </c>
      <c r="B180" s="13"/>
      <c r="C180" s="13"/>
      <c r="D180" s="13"/>
      <c r="E180" s="23">
        <v>851</v>
      </c>
      <c r="F180" s="30" t="s">
        <v>57</v>
      </c>
      <c r="G180" s="30" t="s">
        <v>11</v>
      </c>
      <c r="H180" s="44" t="s">
        <v>353</v>
      </c>
      <c r="I180" s="30" t="s">
        <v>83</v>
      </c>
      <c r="J180" s="31"/>
      <c r="K180" s="31">
        <f>2799552</f>
        <v>2799552</v>
      </c>
      <c r="L180" s="31">
        <v>526316</v>
      </c>
    </row>
    <row r="181" spans="1:12" s="15" customFormat="1" x14ac:dyDescent="0.25">
      <c r="A181" s="61" t="s">
        <v>240</v>
      </c>
      <c r="B181" s="13"/>
      <c r="C181" s="13"/>
      <c r="D181" s="13"/>
      <c r="E181" s="23">
        <v>851</v>
      </c>
      <c r="F181" s="30" t="s">
        <v>57</v>
      </c>
      <c r="G181" s="30" t="s">
        <v>11</v>
      </c>
      <c r="H181" s="23" t="s">
        <v>354</v>
      </c>
      <c r="I181" s="30"/>
      <c r="J181" s="31">
        <f t="shared" ref="J181:L182" si="87">J182</f>
        <v>88667</v>
      </c>
      <c r="K181" s="31">
        <f t="shared" si="87"/>
        <v>88667</v>
      </c>
      <c r="L181" s="31">
        <f t="shared" si="87"/>
        <v>88667</v>
      </c>
    </row>
    <row r="182" spans="1:12" s="15" customFormat="1" ht="60" x14ac:dyDescent="0.25">
      <c r="A182" s="13" t="s">
        <v>40</v>
      </c>
      <c r="B182" s="13"/>
      <c r="C182" s="13"/>
      <c r="D182" s="13"/>
      <c r="E182" s="23">
        <v>851</v>
      </c>
      <c r="F182" s="30" t="s">
        <v>57</v>
      </c>
      <c r="G182" s="30" t="s">
        <v>11</v>
      </c>
      <c r="H182" s="23" t="s">
        <v>354</v>
      </c>
      <c r="I182" s="30" t="s">
        <v>81</v>
      </c>
      <c r="J182" s="31">
        <f t="shared" si="87"/>
        <v>88667</v>
      </c>
      <c r="K182" s="31">
        <f t="shared" si="87"/>
        <v>88667</v>
      </c>
      <c r="L182" s="31">
        <f t="shared" si="87"/>
        <v>88667</v>
      </c>
    </row>
    <row r="183" spans="1:12" s="15" customFormat="1" x14ac:dyDescent="0.25">
      <c r="A183" s="13" t="s">
        <v>41</v>
      </c>
      <c r="B183" s="13"/>
      <c r="C183" s="13"/>
      <c r="D183" s="13"/>
      <c r="E183" s="23">
        <v>851</v>
      </c>
      <c r="F183" s="30" t="s">
        <v>57</v>
      </c>
      <c r="G183" s="30" t="s">
        <v>11</v>
      </c>
      <c r="H183" s="23" t="s">
        <v>354</v>
      </c>
      <c r="I183" s="30" t="s">
        <v>83</v>
      </c>
      <c r="J183" s="31">
        <v>88667</v>
      </c>
      <c r="K183" s="31">
        <v>88667</v>
      </c>
      <c r="L183" s="31">
        <v>88667</v>
      </c>
    </row>
    <row r="184" spans="1:12" s="15" customFormat="1" ht="45" x14ac:dyDescent="0.25">
      <c r="A184" s="61" t="s">
        <v>232</v>
      </c>
      <c r="B184" s="13"/>
      <c r="C184" s="13"/>
      <c r="D184" s="13"/>
      <c r="E184" s="23">
        <v>851</v>
      </c>
      <c r="F184" s="30" t="s">
        <v>57</v>
      </c>
      <c r="G184" s="30" t="s">
        <v>11</v>
      </c>
      <c r="H184" s="23" t="s">
        <v>351</v>
      </c>
      <c r="I184" s="30"/>
      <c r="J184" s="31">
        <f t="shared" ref="J184:L185" si="88">J185</f>
        <v>123599</v>
      </c>
      <c r="K184" s="31">
        <f t="shared" si="88"/>
        <v>0</v>
      </c>
      <c r="L184" s="31">
        <f t="shared" si="88"/>
        <v>0</v>
      </c>
    </row>
    <row r="185" spans="1:12" s="15" customFormat="1" ht="45" x14ac:dyDescent="0.25">
      <c r="A185" s="13" t="s">
        <v>20</v>
      </c>
      <c r="B185" s="13"/>
      <c r="C185" s="13"/>
      <c r="D185" s="13"/>
      <c r="E185" s="23">
        <v>851</v>
      </c>
      <c r="F185" s="30" t="s">
        <v>57</v>
      </c>
      <c r="G185" s="30" t="s">
        <v>11</v>
      </c>
      <c r="H185" s="23" t="s">
        <v>351</v>
      </c>
      <c r="I185" s="30" t="s">
        <v>21</v>
      </c>
      <c r="J185" s="31">
        <f t="shared" si="88"/>
        <v>123599</v>
      </c>
      <c r="K185" s="31">
        <f t="shared" si="88"/>
        <v>0</v>
      </c>
      <c r="L185" s="31">
        <f t="shared" si="88"/>
        <v>0</v>
      </c>
    </row>
    <row r="186" spans="1:12" s="15" customFormat="1" ht="45" x14ac:dyDescent="0.25">
      <c r="A186" s="13" t="s">
        <v>9</v>
      </c>
      <c r="B186" s="13"/>
      <c r="C186" s="13"/>
      <c r="D186" s="13"/>
      <c r="E186" s="23">
        <v>851</v>
      </c>
      <c r="F186" s="30" t="s">
        <v>57</v>
      </c>
      <c r="G186" s="30" t="s">
        <v>11</v>
      </c>
      <c r="H186" s="23" t="s">
        <v>351</v>
      </c>
      <c r="I186" s="30" t="s">
        <v>22</v>
      </c>
      <c r="J186" s="31">
        <v>123599</v>
      </c>
      <c r="K186" s="31"/>
      <c r="L186" s="31"/>
    </row>
    <row r="187" spans="1:12" s="15" customFormat="1" ht="28.5" x14ac:dyDescent="0.25">
      <c r="A187" s="84" t="s">
        <v>88</v>
      </c>
      <c r="B187" s="55"/>
      <c r="C187" s="55"/>
      <c r="D187" s="55"/>
      <c r="E187" s="23">
        <v>851</v>
      </c>
      <c r="F187" s="56" t="s">
        <v>57</v>
      </c>
      <c r="G187" s="56" t="s">
        <v>13</v>
      </c>
      <c r="H187" s="44" t="s">
        <v>47</v>
      </c>
      <c r="I187" s="56"/>
      <c r="J187" s="85">
        <f t="shared" ref="J187:L189" si="89">J188</f>
        <v>5000</v>
      </c>
      <c r="K187" s="85">
        <f t="shared" si="89"/>
        <v>0</v>
      </c>
      <c r="L187" s="85">
        <f t="shared" si="89"/>
        <v>0</v>
      </c>
    </row>
    <row r="188" spans="1:12" s="15" customFormat="1" ht="45" x14ac:dyDescent="0.25">
      <c r="A188" s="59" t="s">
        <v>89</v>
      </c>
      <c r="B188" s="13"/>
      <c r="C188" s="13"/>
      <c r="D188" s="13"/>
      <c r="E188" s="23">
        <v>851</v>
      </c>
      <c r="F188" s="30" t="s">
        <v>57</v>
      </c>
      <c r="G188" s="30" t="s">
        <v>13</v>
      </c>
      <c r="H188" s="44" t="s">
        <v>356</v>
      </c>
      <c r="I188" s="30"/>
      <c r="J188" s="31">
        <f t="shared" si="89"/>
        <v>5000</v>
      </c>
      <c r="K188" s="31">
        <f t="shared" si="89"/>
        <v>0</v>
      </c>
      <c r="L188" s="31">
        <f t="shared" si="89"/>
        <v>0</v>
      </c>
    </row>
    <row r="189" spans="1:12" s="15" customFormat="1" ht="45" x14ac:dyDescent="0.25">
      <c r="A189" s="13" t="s">
        <v>20</v>
      </c>
      <c r="B189" s="32"/>
      <c r="C189" s="32"/>
      <c r="D189" s="32"/>
      <c r="E189" s="23">
        <v>851</v>
      </c>
      <c r="F189" s="30" t="s">
        <v>57</v>
      </c>
      <c r="G189" s="30" t="s">
        <v>13</v>
      </c>
      <c r="H189" s="44" t="s">
        <v>356</v>
      </c>
      <c r="I189" s="30" t="s">
        <v>21</v>
      </c>
      <c r="J189" s="31">
        <f t="shared" si="89"/>
        <v>5000</v>
      </c>
      <c r="K189" s="31">
        <f t="shared" si="89"/>
        <v>0</v>
      </c>
      <c r="L189" s="31">
        <f t="shared" si="89"/>
        <v>0</v>
      </c>
    </row>
    <row r="190" spans="1:12" s="15" customFormat="1" ht="45" x14ac:dyDescent="0.25">
      <c r="A190" s="13" t="s">
        <v>9</v>
      </c>
      <c r="B190" s="13"/>
      <c r="C190" s="13"/>
      <c r="D190" s="13"/>
      <c r="E190" s="23">
        <v>851</v>
      </c>
      <c r="F190" s="30" t="s">
        <v>57</v>
      </c>
      <c r="G190" s="30" t="s">
        <v>13</v>
      </c>
      <c r="H190" s="44" t="s">
        <v>356</v>
      </c>
      <c r="I190" s="30" t="s">
        <v>22</v>
      </c>
      <c r="J190" s="31">
        <v>5000</v>
      </c>
      <c r="K190" s="31"/>
      <c r="L190" s="31"/>
    </row>
    <row r="191" spans="1:12" s="15" customFormat="1" x14ac:dyDescent="0.25">
      <c r="A191" s="84" t="s">
        <v>90</v>
      </c>
      <c r="B191" s="55"/>
      <c r="C191" s="55"/>
      <c r="D191" s="55"/>
      <c r="E191" s="23">
        <v>851</v>
      </c>
      <c r="F191" s="56" t="s">
        <v>91</v>
      </c>
      <c r="G191" s="56"/>
      <c r="H191" s="44" t="s">
        <v>47</v>
      </c>
      <c r="I191" s="56"/>
      <c r="J191" s="36">
        <f t="shared" ref="J191" si="90">J192+J196+J203</f>
        <v>15433157.800000001</v>
      </c>
      <c r="K191" s="36">
        <f t="shared" ref="K191:L191" si="91">K192+K196+K203</f>
        <v>13772245.670000002</v>
      </c>
      <c r="L191" s="36">
        <f t="shared" si="91"/>
        <v>14869331.780000001</v>
      </c>
    </row>
    <row r="192" spans="1:12" s="15" customFormat="1" x14ac:dyDescent="0.25">
      <c r="A192" s="84" t="s">
        <v>92</v>
      </c>
      <c r="B192" s="55"/>
      <c r="C192" s="55"/>
      <c r="D192" s="55"/>
      <c r="E192" s="23">
        <v>851</v>
      </c>
      <c r="F192" s="56" t="s">
        <v>91</v>
      </c>
      <c r="G192" s="56" t="s">
        <v>11</v>
      </c>
      <c r="H192" s="44" t="s">
        <v>47</v>
      </c>
      <c r="I192" s="56"/>
      <c r="J192" s="36">
        <f t="shared" ref="J192:L194" si="92">J193</f>
        <v>3235700</v>
      </c>
      <c r="K192" s="36">
        <f t="shared" si="92"/>
        <v>1594787.87</v>
      </c>
      <c r="L192" s="36">
        <f t="shared" si="92"/>
        <v>2691873.98</v>
      </c>
    </row>
    <row r="193" spans="1:12" s="15" customFormat="1" ht="45" x14ac:dyDescent="0.25">
      <c r="A193" s="59" t="s">
        <v>93</v>
      </c>
      <c r="B193" s="13"/>
      <c r="C193" s="13"/>
      <c r="D193" s="13"/>
      <c r="E193" s="23">
        <v>851</v>
      </c>
      <c r="F193" s="30" t="s">
        <v>91</v>
      </c>
      <c r="G193" s="30" t="s">
        <v>11</v>
      </c>
      <c r="H193" s="44" t="s">
        <v>357</v>
      </c>
      <c r="I193" s="30"/>
      <c r="J193" s="31">
        <f t="shared" si="92"/>
        <v>3235700</v>
      </c>
      <c r="K193" s="31">
        <f t="shared" si="92"/>
        <v>1594787.87</v>
      </c>
      <c r="L193" s="31">
        <f t="shared" si="92"/>
        <v>2691873.98</v>
      </c>
    </row>
    <row r="194" spans="1:12" s="15" customFormat="1" ht="30" x14ac:dyDescent="0.25">
      <c r="A194" s="32" t="s">
        <v>94</v>
      </c>
      <c r="B194" s="32"/>
      <c r="C194" s="32"/>
      <c r="D194" s="32"/>
      <c r="E194" s="23">
        <v>851</v>
      </c>
      <c r="F194" s="30" t="s">
        <v>91</v>
      </c>
      <c r="G194" s="30" t="s">
        <v>11</v>
      </c>
      <c r="H194" s="44" t="s">
        <v>357</v>
      </c>
      <c r="I194" s="30" t="s">
        <v>95</v>
      </c>
      <c r="J194" s="31">
        <f t="shared" si="92"/>
        <v>3235700</v>
      </c>
      <c r="K194" s="31">
        <f t="shared" si="92"/>
        <v>1594787.87</v>
      </c>
      <c r="L194" s="31">
        <f t="shared" si="92"/>
        <v>2691873.98</v>
      </c>
    </row>
    <row r="195" spans="1:12" s="15" customFormat="1" ht="45" x14ac:dyDescent="0.25">
      <c r="A195" s="32" t="s">
        <v>96</v>
      </c>
      <c r="B195" s="13"/>
      <c r="C195" s="13"/>
      <c r="D195" s="43"/>
      <c r="E195" s="23">
        <v>851</v>
      </c>
      <c r="F195" s="30" t="s">
        <v>91</v>
      </c>
      <c r="G195" s="30" t="s">
        <v>11</v>
      </c>
      <c r="H195" s="44" t="s">
        <v>357</v>
      </c>
      <c r="I195" s="30" t="s">
        <v>97</v>
      </c>
      <c r="J195" s="31">
        <v>3235700</v>
      </c>
      <c r="K195" s="31">
        <v>1594787.87</v>
      </c>
      <c r="L195" s="31">
        <v>2691873.98</v>
      </c>
    </row>
    <row r="196" spans="1:12" s="15" customFormat="1" x14ac:dyDescent="0.25">
      <c r="A196" s="51" t="s">
        <v>99</v>
      </c>
      <c r="B196" s="55"/>
      <c r="C196" s="55"/>
      <c r="D196" s="55"/>
      <c r="E196" s="23">
        <v>851</v>
      </c>
      <c r="F196" s="56" t="s">
        <v>91</v>
      </c>
      <c r="G196" s="56" t="s">
        <v>13</v>
      </c>
      <c r="H196" s="44" t="s">
        <v>47</v>
      </c>
      <c r="I196" s="56"/>
      <c r="J196" s="36">
        <f t="shared" ref="J196" si="93">J200+J197</f>
        <v>12177457.800000001</v>
      </c>
      <c r="K196" s="36">
        <f t="shared" ref="K196:L196" si="94">K200+K197</f>
        <v>12177457.800000001</v>
      </c>
      <c r="L196" s="36">
        <f t="shared" si="94"/>
        <v>12177457.800000001</v>
      </c>
    </row>
    <row r="197" spans="1:12" s="41" customFormat="1" ht="105" x14ac:dyDescent="0.25">
      <c r="A197" s="21" t="s">
        <v>171</v>
      </c>
      <c r="B197" s="13"/>
      <c r="C197" s="13"/>
      <c r="D197" s="13"/>
      <c r="E197" s="23">
        <v>851</v>
      </c>
      <c r="F197" s="23" t="s">
        <v>91</v>
      </c>
      <c r="G197" s="23" t="s">
        <v>13</v>
      </c>
      <c r="H197" s="44" t="s">
        <v>358</v>
      </c>
      <c r="I197" s="23"/>
      <c r="J197" s="31">
        <f t="shared" ref="J197:L198" si="95">J198</f>
        <v>9026160</v>
      </c>
      <c r="K197" s="31">
        <f t="shared" si="95"/>
        <v>9026160</v>
      </c>
      <c r="L197" s="31">
        <f t="shared" si="95"/>
        <v>9026160</v>
      </c>
    </row>
    <row r="198" spans="1:12" s="41" customFormat="1" ht="45" x14ac:dyDescent="0.25">
      <c r="A198" s="21" t="s">
        <v>70</v>
      </c>
      <c r="B198" s="13"/>
      <c r="C198" s="13"/>
      <c r="D198" s="13"/>
      <c r="E198" s="23">
        <v>851</v>
      </c>
      <c r="F198" s="23" t="s">
        <v>91</v>
      </c>
      <c r="G198" s="23" t="s">
        <v>13</v>
      </c>
      <c r="H198" s="44" t="s">
        <v>358</v>
      </c>
      <c r="I198" s="23" t="s">
        <v>71</v>
      </c>
      <c r="J198" s="31">
        <f t="shared" si="95"/>
        <v>9026160</v>
      </c>
      <c r="K198" s="31">
        <f t="shared" si="95"/>
        <v>9026160</v>
      </c>
      <c r="L198" s="31">
        <f t="shared" si="95"/>
        <v>9026160</v>
      </c>
    </row>
    <row r="199" spans="1:12" s="41" customFormat="1" x14ac:dyDescent="0.25">
      <c r="A199" s="21" t="s">
        <v>72</v>
      </c>
      <c r="B199" s="13"/>
      <c r="C199" s="13"/>
      <c r="D199" s="13"/>
      <c r="E199" s="23">
        <v>851</v>
      </c>
      <c r="F199" s="23" t="s">
        <v>91</v>
      </c>
      <c r="G199" s="23" t="s">
        <v>13</v>
      </c>
      <c r="H199" s="44" t="s">
        <v>358</v>
      </c>
      <c r="I199" s="23" t="s">
        <v>73</v>
      </c>
      <c r="J199" s="31">
        <v>9026160</v>
      </c>
      <c r="K199" s="31">
        <v>9026160</v>
      </c>
      <c r="L199" s="31">
        <v>9026160</v>
      </c>
    </row>
    <row r="200" spans="1:12" s="15" customFormat="1" ht="45" x14ac:dyDescent="0.25">
      <c r="A200" s="21" t="s">
        <v>239</v>
      </c>
      <c r="B200" s="32"/>
      <c r="C200" s="32"/>
      <c r="D200" s="32"/>
      <c r="E200" s="23">
        <v>851</v>
      </c>
      <c r="F200" s="30" t="s">
        <v>91</v>
      </c>
      <c r="G200" s="30" t="s">
        <v>13</v>
      </c>
      <c r="H200" s="44" t="s">
        <v>359</v>
      </c>
      <c r="I200" s="30"/>
      <c r="J200" s="31">
        <f t="shared" ref="J200:L201" si="96">J201</f>
        <v>3151297.8</v>
      </c>
      <c r="K200" s="31">
        <f t="shared" si="96"/>
        <v>3151297.8</v>
      </c>
      <c r="L200" s="31">
        <f t="shared" si="96"/>
        <v>3151297.8</v>
      </c>
    </row>
    <row r="201" spans="1:12" s="15" customFormat="1" ht="30" x14ac:dyDescent="0.25">
      <c r="A201" s="21" t="s">
        <v>94</v>
      </c>
      <c r="B201" s="32"/>
      <c r="C201" s="32"/>
      <c r="D201" s="32"/>
      <c r="E201" s="23">
        <v>851</v>
      </c>
      <c r="F201" s="30" t="s">
        <v>91</v>
      </c>
      <c r="G201" s="30" t="s">
        <v>13</v>
      </c>
      <c r="H201" s="44" t="s">
        <v>359</v>
      </c>
      <c r="I201" s="30" t="s">
        <v>95</v>
      </c>
      <c r="J201" s="31">
        <f t="shared" si="96"/>
        <v>3151297.8</v>
      </c>
      <c r="K201" s="31">
        <f t="shared" si="96"/>
        <v>3151297.8</v>
      </c>
      <c r="L201" s="31">
        <f t="shared" si="96"/>
        <v>3151297.8</v>
      </c>
    </row>
    <row r="202" spans="1:12" s="15" customFormat="1" ht="45" x14ac:dyDescent="0.25">
      <c r="A202" s="21" t="s">
        <v>96</v>
      </c>
      <c r="B202" s="32"/>
      <c r="C202" s="32"/>
      <c r="D202" s="32"/>
      <c r="E202" s="23">
        <v>851</v>
      </c>
      <c r="F202" s="30" t="s">
        <v>91</v>
      </c>
      <c r="G202" s="30" t="s">
        <v>13</v>
      </c>
      <c r="H202" s="44" t="s">
        <v>359</v>
      </c>
      <c r="I202" s="30" t="s">
        <v>97</v>
      </c>
      <c r="J202" s="31">
        <v>3151297.8</v>
      </c>
      <c r="K202" s="31">
        <v>3151297.8</v>
      </c>
      <c r="L202" s="31">
        <v>3151297.8</v>
      </c>
    </row>
    <row r="203" spans="1:12" s="15" customFormat="1" ht="28.5" x14ac:dyDescent="0.25">
      <c r="A203" s="51" t="s">
        <v>100</v>
      </c>
      <c r="B203" s="55"/>
      <c r="C203" s="55"/>
      <c r="D203" s="55"/>
      <c r="E203" s="23">
        <v>851</v>
      </c>
      <c r="F203" s="56" t="s">
        <v>91</v>
      </c>
      <c r="G203" s="56" t="s">
        <v>101</v>
      </c>
      <c r="H203" s="44" t="s">
        <v>47</v>
      </c>
      <c r="I203" s="56"/>
      <c r="J203" s="36">
        <f>J204</f>
        <v>20000</v>
      </c>
      <c r="K203" s="36">
        <f t="shared" ref="K203:L203" si="97">K204</f>
        <v>0</v>
      </c>
      <c r="L203" s="36">
        <f t="shared" si="97"/>
        <v>0</v>
      </c>
    </row>
    <row r="204" spans="1:12" s="15" customFormat="1" ht="30" x14ac:dyDescent="0.25">
      <c r="A204" s="59" t="s">
        <v>98</v>
      </c>
      <c r="B204" s="13"/>
      <c r="C204" s="13"/>
      <c r="D204" s="43"/>
      <c r="E204" s="23">
        <v>851</v>
      </c>
      <c r="F204" s="30" t="s">
        <v>91</v>
      </c>
      <c r="G204" s="30" t="s">
        <v>101</v>
      </c>
      <c r="H204" s="23" t="s">
        <v>220</v>
      </c>
      <c r="I204" s="30"/>
      <c r="J204" s="31">
        <f t="shared" ref="J204:L205" si="98">J205</f>
        <v>20000</v>
      </c>
      <c r="K204" s="31">
        <f t="shared" si="98"/>
        <v>0</v>
      </c>
      <c r="L204" s="31">
        <f t="shared" si="98"/>
        <v>0</v>
      </c>
    </row>
    <row r="205" spans="1:12" s="15" customFormat="1" ht="30" x14ac:dyDescent="0.25">
      <c r="A205" s="32" t="s">
        <v>94</v>
      </c>
      <c r="B205" s="13"/>
      <c r="C205" s="13"/>
      <c r="D205" s="43"/>
      <c r="E205" s="23">
        <v>851</v>
      </c>
      <c r="F205" s="30" t="s">
        <v>91</v>
      </c>
      <c r="G205" s="30" t="s">
        <v>101</v>
      </c>
      <c r="H205" s="23" t="s">
        <v>220</v>
      </c>
      <c r="I205" s="30" t="s">
        <v>95</v>
      </c>
      <c r="J205" s="31">
        <f t="shared" si="98"/>
        <v>20000</v>
      </c>
      <c r="K205" s="31">
        <f t="shared" si="98"/>
        <v>0</v>
      </c>
      <c r="L205" s="31">
        <f t="shared" si="98"/>
        <v>0</v>
      </c>
    </row>
    <row r="206" spans="1:12" s="15" customFormat="1" ht="45" x14ac:dyDescent="0.25">
      <c r="A206" s="32" t="s">
        <v>96</v>
      </c>
      <c r="B206" s="13"/>
      <c r="C206" s="13"/>
      <c r="D206" s="43"/>
      <c r="E206" s="23">
        <v>851</v>
      </c>
      <c r="F206" s="30" t="s">
        <v>91</v>
      </c>
      <c r="G206" s="30" t="s">
        <v>101</v>
      </c>
      <c r="H206" s="23" t="s">
        <v>220</v>
      </c>
      <c r="I206" s="30" t="s">
        <v>97</v>
      </c>
      <c r="J206" s="31">
        <v>20000</v>
      </c>
      <c r="K206" s="31"/>
      <c r="L206" s="31"/>
    </row>
    <row r="207" spans="1:12" s="15" customFormat="1" x14ac:dyDescent="0.25">
      <c r="A207" s="80" t="s">
        <v>104</v>
      </c>
      <c r="B207" s="52"/>
      <c r="C207" s="52"/>
      <c r="D207" s="52"/>
      <c r="E207" s="23">
        <v>851</v>
      </c>
      <c r="F207" s="48" t="s">
        <v>105</v>
      </c>
      <c r="G207" s="48"/>
      <c r="H207" s="44" t="s">
        <v>47</v>
      </c>
      <c r="I207" s="48"/>
      <c r="J207" s="53">
        <f>J212+J208</f>
        <v>2634760</v>
      </c>
      <c r="K207" s="53">
        <f>K212+K208</f>
        <v>268000</v>
      </c>
      <c r="L207" s="53">
        <f>L212+L208</f>
        <v>268000</v>
      </c>
    </row>
    <row r="208" spans="1:12" s="15" customFormat="1" x14ac:dyDescent="0.25">
      <c r="A208" s="51" t="s">
        <v>262</v>
      </c>
      <c r="B208" s="55"/>
      <c r="C208" s="55"/>
      <c r="D208" s="55"/>
      <c r="E208" s="23">
        <v>851</v>
      </c>
      <c r="F208" s="56" t="s">
        <v>105</v>
      </c>
      <c r="G208" s="56" t="s">
        <v>11</v>
      </c>
      <c r="H208" s="44" t="s">
        <v>47</v>
      </c>
      <c r="I208" s="56"/>
      <c r="J208" s="36">
        <f>J209</f>
        <v>1846260</v>
      </c>
      <c r="K208" s="36">
        <f t="shared" ref="K208:L208" si="99">K209</f>
        <v>0</v>
      </c>
      <c r="L208" s="36">
        <f t="shared" si="99"/>
        <v>0</v>
      </c>
    </row>
    <row r="209" spans="1:12" s="15" customFormat="1" ht="60" x14ac:dyDescent="0.25">
      <c r="A209" s="59" t="s">
        <v>317</v>
      </c>
      <c r="B209" s="13"/>
      <c r="C209" s="13"/>
      <c r="D209" s="13"/>
      <c r="E209" s="23">
        <v>851</v>
      </c>
      <c r="F209" s="30" t="s">
        <v>105</v>
      </c>
      <c r="G209" s="30" t="s">
        <v>11</v>
      </c>
      <c r="H209" s="23" t="s">
        <v>360</v>
      </c>
      <c r="I209" s="30"/>
      <c r="J209" s="31">
        <f t="shared" ref="J209:L210" si="100">J210</f>
        <v>1846260</v>
      </c>
      <c r="K209" s="31">
        <f t="shared" si="100"/>
        <v>0</v>
      </c>
      <c r="L209" s="31">
        <f t="shared" si="100"/>
        <v>0</v>
      </c>
    </row>
    <row r="210" spans="1:12" s="15" customFormat="1" ht="45" x14ac:dyDescent="0.25">
      <c r="A210" s="13" t="s">
        <v>70</v>
      </c>
      <c r="B210" s="13"/>
      <c r="C210" s="13"/>
      <c r="D210" s="13"/>
      <c r="E210" s="23">
        <v>851</v>
      </c>
      <c r="F210" s="30" t="s">
        <v>105</v>
      </c>
      <c r="G210" s="30" t="s">
        <v>11</v>
      </c>
      <c r="H210" s="23" t="s">
        <v>360</v>
      </c>
      <c r="I210" s="30" t="s">
        <v>71</v>
      </c>
      <c r="J210" s="31">
        <f t="shared" si="100"/>
        <v>1846260</v>
      </c>
      <c r="K210" s="31">
        <f t="shared" si="100"/>
        <v>0</v>
      </c>
      <c r="L210" s="31">
        <f t="shared" si="100"/>
        <v>0</v>
      </c>
    </row>
    <row r="211" spans="1:12" s="15" customFormat="1" x14ac:dyDescent="0.25">
      <c r="A211" s="13" t="s">
        <v>72</v>
      </c>
      <c r="B211" s="13"/>
      <c r="C211" s="13"/>
      <c r="D211" s="13"/>
      <c r="E211" s="23">
        <v>851</v>
      </c>
      <c r="F211" s="30" t="s">
        <v>105</v>
      </c>
      <c r="G211" s="30" t="s">
        <v>11</v>
      </c>
      <c r="H211" s="23" t="s">
        <v>360</v>
      </c>
      <c r="I211" s="30" t="s">
        <v>73</v>
      </c>
      <c r="J211" s="31">
        <v>1846260</v>
      </c>
      <c r="K211" s="31"/>
      <c r="L211" s="31"/>
    </row>
    <row r="212" spans="1:12" s="15" customFormat="1" x14ac:dyDescent="0.25">
      <c r="A212" s="51" t="s">
        <v>106</v>
      </c>
      <c r="B212" s="65"/>
      <c r="C212" s="65"/>
      <c r="D212" s="65"/>
      <c r="E212" s="23">
        <v>851</v>
      </c>
      <c r="F212" s="56" t="s">
        <v>105</v>
      </c>
      <c r="G212" s="56" t="s">
        <v>43</v>
      </c>
      <c r="H212" s="44" t="s">
        <v>47</v>
      </c>
      <c r="I212" s="56"/>
      <c r="J212" s="36">
        <f>J213+J218+J226+J223</f>
        <v>788500</v>
      </c>
      <c r="K212" s="36">
        <f t="shared" ref="K212:L212" si="101">K213+K218+K226+K223</f>
        <v>268000</v>
      </c>
      <c r="L212" s="36">
        <f t="shared" si="101"/>
        <v>268000</v>
      </c>
    </row>
    <row r="213" spans="1:12" s="86" customFormat="1" ht="30" x14ac:dyDescent="0.25">
      <c r="A213" s="21" t="s">
        <v>107</v>
      </c>
      <c r="B213" s="13"/>
      <c r="C213" s="13"/>
      <c r="D213" s="13"/>
      <c r="E213" s="23">
        <v>851</v>
      </c>
      <c r="F213" s="30" t="s">
        <v>105</v>
      </c>
      <c r="G213" s="30" t="s">
        <v>43</v>
      </c>
      <c r="H213" s="44" t="s">
        <v>361</v>
      </c>
      <c r="I213" s="30"/>
      <c r="J213" s="31">
        <f t="shared" ref="J213" si="102">J214+J216</f>
        <v>90600</v>
      </c>
      <c r="K213" s="31">
        <f t="shared" ref="K213:L213" si="103">K214+K216</f>
        <v>0</v>
      </c>
      <c r="L213" s="31">
        <f t="shared" si="103"/>
        <v>0</v>
      </c>
    </row>
    <row r="214" spans="1:12" s="86" customFormat="1" ht="105" x14ac:dyDescent="0.25">
      <c r="A214" s="21" t="s">
        <v>15</v>
      </c>
      <c r="B214" s="13"/>
      <c r="C214" s="13"/>
      <c r="D214" s="13"/>
      <c r="E214" s="23">
        <v>851</v>
      </c>
      <c r="F214" s="30" t="s">
        <v>105</v>
      </c>
      <c r="G214" s="30" t="s">
        <v>43</v>
      </c>
      <c r="H214" s="44" t="s">
        <v>361</v>
      </c>
      <c r="I214" s="30" t="s">
        <v>17</v>
      </c>
      <c r="J214" s="31">
        <f t="shared" ref="J214:L214" si="104">J215</f>
        <v>26000</v>
      </c>
      <c r="K214" s="31">
        <f t="shared" si="104"/>
        <v>0</v>
      </c>
      <c r="L214" s="31">
        <f t="shared" si="104"/>
        <v>0</v>
      </c>
    </row>
    <row r="215" spans="1:12" s="86" customFormat="1" ht="30" x14ac:dyDescent="0.25">
      <c r="A215" s="21" t="s">
        <v>7</v>
      </c>
      <c r="B215" s="13"/>
      <c r="C215" s="13"/>
      <c r="D215" s="13"/>
      <c r="E215" s="23">
        <v>851</v>
      </c>
      <c r="F215" s="30" t="s">
        <v>105</v>
      </c>
      <c r="G215" s="30" t="s">
        <v>43</v>
      </c>
      <c r="H215" s="44" t="s">
        <v>361</v>
      </c>
      <c r="I215" s="30" t="s">
        <v>51</v>
      </c>
      <c r="J215" s="31">
        <v>26000</v>
      </c>
      <c r="K215" s="31"/>
      <c r="L215" s="31"/>
    </row>
    <row r="216" spans="1:12" s="15" customFormat="1" ht="45" x14ac:dyDescent="0.25">
      <c r="A216" s="21" t="s">
        <v>20</v>
      </c>
      <c r="B216" s="32"/>
      <c r="C216" s="32"/>
      <c r="D216" s="32"/>
      <c r="E216" s="23">
        <v>851</v>
      </c>
      <c r="F216" s="30" t="s">
        <v>105</v>
      </c>
      <c r="G216" s="30" t="s">
        <v>43</v>
      </c>
      <c r="H216" s="44" t="s">
        <v>361</v>
      </c>
      <c r="I216" s="30" t="s">
        <v>21</v>
      </c>
      <c r="J216" s="31">
        <f t="shared" ref="J216:L216" si="105">J217</f>
        <v>64600</v>
      </c>
      <c r="K216" s="31">
        <f t="shared" si="105"/>
        <v>0</v>
      </c>
      <c r="L216" s="31">
        <f t="shared" si="105"/>
        <v>0</v>
      </c>
    </row>
    <row r="217" spans="1:12" s="15" customFormat="1" ht="45" x14ac:dyDescent="0.25">
      <c r="A217" s="21" t="s">
        <v>9</v>
      </c>
      <c r="B217" s="13"/>
      <c r="C217" s="13"/>
      <c r="D217" s="13"/>
      <c r="E217" s="23">
        <v>851</v>
      </c>
      <c r="F217" s="30" t="s">
        <v>105</v>
      </c>
      <c r="G217" s="30" t="s">
        <v>43</v>
      </c>
      <c r="H217" s="44" t="s">
        <v>361</v>
      </c>
      <c r="I217" s="30" t="s">
        <v>22</v>
      </c>
      <c r="J217" s="31">
        <v>64600</v>
      </c>
      <c r="K217" s="31"/>
      <c r="L217" s="31"/>
    </row>
    <row r="218" spans="1:12" s="15" customFormat="1" ht="30" x14ac:dyDescent="0.25">
      <c r="A218" s="21" t="s">
        <v>108</v>
      </c>
      <c r="B218" s="65"/>
      <c r="C218" s="65"/>
      <c r="D218" s="65"/>
      <c r="E218" s="23">
        <v>851</v>
      </c>
      <c r="F218" s="30" t="s">
        <v>105</v>
      </c>
      <c r="G218" s="30" t="s">
        <v>43</v>
      </c>
      <c r="H218" s="44" t="s">
        <v>362</v>
      </c>
      <c r="I218" s="30"/>
      <c r="J218" s="31">
        <f t="shared" ref="J218" si="106">J221+J219</f>
        <v>419900</v>
      </c>
      <c r="K218" s="31">
        <f t="shared" ref="K218:L218" si="107">K221+K219</f>
        <v>0</v>
      </c>
      <c r="L218" s="31">
        <f t="shared" si="107"/>
        <v>0</v>
      </c>
    </row>
    <row r="219" spans="1:12" s="15" customFormat="1" ht="105" x14ac:dyDescent="0.25">
      <c r="A219" s="21" t="s">
        <v>15</v>
      </c>
      <c r="B219" s="13"/>
      <c r="C219" s="13"/>
      <c r="D219" s="13"/>
      <c r="E219" s="23">
        <v>851</v>
      </c>
      <c r="F219" s="30" t="s">
        <v>105</v>
      </c>
      <c r="G219" s="30" t="s">
        <v>43</v>
      </c>
      <c r="H219" s="44" t="s">
        <v>362</v>
      </c>
      <c r="I219" s="30" t="s">
        <v>17</v>
      </c>
      <c r="J219" s="31">
        <f t="shared" ref="J219:L219" si="108">J220</f>
        <v>211200</v>
      </c>
      <c r="K219" s="31">
        <f t="shared" si="108"/>
        <v>0</v>
      </c>
      <c r="L219" s="31">
        <f t="shared" si="108"/>
        <v>0</v>
      </c>
    </row>
    <row r="220" spans="1:12" s="15" customFormat="1" ht="30" x14ac:dyDescent="0.25">
      <c r="A220" s="21" t="s">
        <v>7</v>
      </c>
      <c r="B220" s="13"/>
      <c r="C220" s="13"/>
      <c r="D220" s="13"/>
      <c r="E220" s="23">
        <v>851</v>
      </c>
      <c r="F220" s="30" t="s">
        <v>105</v>
      </c>
      <c r="G220" s="30" t="s">
        <v>43</v>
      </c>
      <c r="H220" s="44" t="s">
        <v>362</v>
      </c>
      <c r="I220" s="30" t="s">
        <v>51</v>
      </c>
      <c r="J220" s="31">
        <v>211200</v>
      </c>
      <c r="K220" s="31"/>
      <c r="L220" s="31"/>
    </row>
    <row r="221" spans="1:12" s="15" customFormat="1" ht="45" x14ac:dyDescent="0.25">
      <c r="A221" s="21" t="s">
        <v>20</v>
      </c>
      <c r="B221" s="65"/>
      <c r="C221" s="65"/>
      <c r="D221" s="65"/>
      <c r="E221" s="23">
        <v>851</v>
      </c>
      <c r="F221" s="30" t="s">
        <v>105</v>
      </c>
      <c r="G221" s="30" t="s">
        <v>43</v>
      </c>
      <c r="H221" s="44" t="s">
        <v>362</v>
      </c>
      <c r="I221" s="30" t="s">
        <v>21</v>
      </c>
      <c r="J221" s="31">
        <f t="shared" ref="J221:L221" si="109">J222</f>
        <v>208700</v>
      </c>
      <c r="K221" s="31">
        <f t="shared" si="109"/>
        <v>0</v>
      </c>
      <c r="L221" s="31">
        <f t="shared" si="109"/>
        <v>0</v>
      </c>
    </row>
    <row r="222" spans="1:12" s="15" customFormat="1" ht="45" x14ac:dyDescent="0.25">
      <c r="A222" s="21" t="s">
        <v>9</v>
      </c>
      <c r="B222" s="65"/>
      <c r="C222" s="65"/>
      <c r="D222" s="65"/>
      <c r="E222" s="23">
        <v>851</v>
      </c>
      <c r="F222" s="30" t="s">
        <v>105</v>
      </c>
      <c r="G222" s="30" t="s">
        <v>43</v>
      </c>
      <c r="H222" s="44" t="s">
        <v>362</v>
      </c>
      <c r="I222" s="30" t="s">
        <v>22</v>
      </c>
      <c r="J222" s="31">
        <v>208700</v>
      </c>
      <c r="K222" s="31"/>
      <c r="L222" s="31"/>
    </row>
    <row r="223" spans="1:12" s="15" customFormat="1" ht="75" x14ac:dyDescent="0.25">
      <c r="A223" s="21" t="s">
        <v>272</v>
      </c>
      <c r="B223" s="65"/>
      <c r="C223" s="65"/>
      <c r="D223" s="65"/>
      <c r="E223" s="23">
        <v>851</v>
      </c>
      <c r="F223" s="30" t="s">
        <v>105</v>
      </c>
      <c r="G223" s="30" t="s">
        <v>43</v>
      </c>
      <c r="H223" s="44" t="s">
        <v>363</v>
      </c>
      <c r="I223" s="30"/>
      <c r="J223" s="31">
        <f t="shared" ref="J223:L224" si="110">J224</f>
        <v>10000</v>
      </c>
      <c r="K223" s="31">
        <f t="shared" si="110"/>
        <v>0</v>
      </c>
      <c r="L223" s="31">
        <f t="shared" si="110"/>
        <v>0</v>
      </c>
    </row>
    <row r="224" spans="1:12" s="15" customFormat="1" ht="45" x14ac:dyDescent="0.25">
      <c r="A224" s="21" t="s">
        <v>20</v>
      </c>
      <c r="B224" s="65"/>
      <c r="C224" s="65"/>
      <c r="D224" s="65"/>
      <c r="E224" s="23">
        <v>851</v>
      </c>
      <c r="F224" s="30" t="s">
        <v>105</v>
      </c>
      <c r="G224" s="30" t="s">
        <v>43</v>
      </c>
      <c r="H224" s="44" t="s">
        <v>363</v>
      </c>
      <c r="I224" s="30" t="s">
        <v>21</v>
      </c>
      <c r="J224" s="31">
        <f t="shared" si="110"/>
        <v>10000</v>
      </c>
      <c r="K224" s="31">
        <f t="shared" si="110"/>
        <v>0</v>
      </c>
      <c r="L224" s="31">
        <f t="shared" si="110"/>
        <v>0</v>
      </c>
    </row>
    <row r="225" spans="1:12" s="15" customFormat="1" ht="45" x14ac:dyDescent="0.25">
      <c r="A225" s="21" t="s">
        <v>9</v>
      </c>
      <c r="B225" s="65"/>
      <c r="C225" s="65"/>
      <c r="D225" s="65"/>
      <c r="E225" s="23">
        <v>851</v>
      </c>
      <c r="F225" s="30" t="s">
        <v>105</v>
      </c>
      <c r="G225" s="30" t="s">
        <v>43</v>
      </c>
      <c r="H225" s="44" t="s">
        <v>363</v>
      </c>
      <c r="I225" s="30" t="s">
        <v>22</v>
      </c>
      <c r="J225" s="31">
        <v>10000</v>
      </c>
      <c r="K225" s="31"/>
      <c r="L225" s="31"/>
    </row>
    <row r="226" spans="1:12" s="15" customFormat="1" ht="180" x14ac:dyDescent="0.25">
      <c r="A226" s="21" t="s">
        <v>109</v>
      </c>
      <c r="B226" s="65"/>
      <c r="C226" s="65"/>
      <c r="D226" s="65"/>
      <c r="E226" s="23">
        <v>851</v>
      </c>
      <c r="F226" s="30" t="s">
        <v>105</v>
      </c>
      <c r="G226" s="30" t="s">
        <v>43</v>
      </c>
      <c r="H226" s="44" t="s">
        <v>364</v>
      </c>
      <c r="I226" s="30"/>
      <c r="J226" s="31">
        <f>J227+J229</f>
        <v>268000</v>
      </c>
      <c r="K226" s="31">
        <f t="shared" ref="K226:L226" si="111">K229+K227</f>
        <v>268000</v>
      </c>
      <c r="L226" s="31">
        <f t="shared" si="111"/>
        <v>268000</v>
      </c>
    </row>
    <row r="227" spans="1:12" s="15" customFormat="1" ht="105" x14ac:dyDescent="0.25">
      <c r="A227" s="21" t="s">
        <v>15</v>
      </c>
      <c r="B227" s="13"/>
      <c r="C227" s="13"/>
      <c r="D227" s="13"/>
      <c r="E227" s="23">
        <v>851</v>
      </c>
      <c r="F227" s="30" t="s">
        <v>105</v>
      </c>
      <c r="G227" s="30" t="s">
        <v>43</v>
      </c>
      <c r="H227" s="44" t="s">
        <v>364</v>
      </c>
      <c r="I227" s="30" t="s">
        <v>17</v>
      </c>
      <c r="J227" s="31">
        <f t="shared" ref="J227:L227" si="112">J228</f>
        <v>71000</v>
      </c>
      <c r="K227" s="31">
        <f t="shared" si="112"/>
        <v>71000</v>
      </c>
      <c r="L227" s="31">
        <f t="shared" si="112"/>
        <v>71000</v>
      </c>
    </row>
    <row r="228" spans="1:12" s="15" customFormat="1" ht="30" x14ac:dyDescent="0.25">
      <c r="A228" s="21" t="s">
        <v>7</v>
      </c>
      <c r="B228" s="13"/>
      <c r="C228" s="13"/>
      <c r="D228" s="13"/>
      <c r="E228" s="23">
        <v>851</v>
      </c>
      <c r="F228" s="30" t="s">
        <v>105</v>
      </c>
      <c r="G228" s="30" t="s">
        <v>43</v>
      </c>
      <c r="H228" s="44" t="s">
        <v>364</v>
      </c>
      <c r="I228" s="30" t="s">
        <v>51</v>
      </c>
      <c r="J228" s="31">
        <v>71000</v>
      </c>
      <c r="K228" s="31">
        <v>71000</v>
      </c>
      <c r="L228" s="31">
        <v>71000</v>
      </c>
    </row>
    <row r="229" spans="1:12" s="15" customFormat="1" ht="45" x14ac:dyDescent="0.25">
      <c r="A229" s="21" t="s">
        <v>20</v>
      </c>
      <c r="B229" s="65"/>
      <c r="C229" s="65"/>
      <c r="D229" s="65"/>
      <c r="E229" s="23">
        <v>851</v>
      </c>
      <c r="F229" s="30" t="s">
        <v>105</v>
      </c>
      <c r="G229" s="30" t="s">
        <v>43</v>
      </c>
      <c r="H229" s="44" t="s">
        <v>364</v>
      </c>
      <c r="I229" s="30" t="s">
        <v>21</v>
      </c>
      <c r="J229" s="31">
        <f t="shared" ref="J229:L229" si="113">J230</f>
        <v>197000</v>
      </c>
      <c r="K229" s="31">
        <f t="shared" si="113"/>
        <v>197000</v>
      </c>
      <c r="L229" s="31">
        <f t="shared" si="113"/>
        <v>197000</v>
      </c>
    </row>
    <row r="230" spans="1:12" s="15" customFormat="1" ht="45" x14ac:dyDescent="0.25">
      <c r="A230" s="21" t="s">
        <v>9</v>
      </c>
      <c r="B230" s="65"/>
      <c r="C230" s="65"/>
      <c r="D230" s="65"/>
      <c r="E230" s="23">
        <v>851</v>
      </c>
      <c r="F230" s="30" t="s">
        <v>105</v>
      </c>
      <c r="G230" s="30" t="s">
        <v>43</v>
      </c>
      <c r="H230" s="44" t="s">
        <v>364</v>
      </c>
      <c r="I230" s="30" t="s">
        <v>22</v>
      </c>
      <c r="J230" s="31">
        <v>197000</v>
      </c>
      <c r="K230" s="31">
        <v>197000</v>
      </c>
      <c r="L230" s="31">
        <v>197000</v>
      </c>
    </row>
    <row r="231" spans="1:12" s="15" customFormat="1" ht="42.75" x14ac:dyDescent="0.25">
      <c r="A231" s="46" t="s">
        <v>111</v>
      </c>
      <c r="B231" s="37"/>
      <c r="C231" s="37"/>
      <c r="D231" s="37"/>
      <c r="E231" s="64">
        <v>852</v>
      </c>
      <c r="F231" s="23"/>
      <c r="G231" s="23"/>
      <c r="H231" s="49" t="s">
        <v>47</v>
      </c>
      <c r="I231" s="30"/>
      <c r="J231" s="53">
        <f>J232+J330</f>
        <v>249355728.93000001</v>
      </c>
      <c r="K231" s="53">
        <f>K232+K330</f>
        <v>162552522.57999998</v>
      </c>
      <c r="L231" s="53">
        <f>L232+L330</f>
        <v>165425165.74000001</v>
      </c>
    </row>
    <row r="232" spans="1:12" s="57" customFormat="1" x14ac:dyDescent="0.25">
      <c r="A232" s="51" t="s">
        <v>75</v>
      </c>
      <c r="B232" s="55"/>
      <c r="C232" s="55"/>
      <c r="D232" s="55"/>
      <c r="E232" s="23">
        <v>852</v>
      </c>
      <c r="F232" s="56" t="s">
        <v>76</v>
      </c>
      <c r="G232" s="56"/>
      <c r="H232" s="44" t="s">
        <v>47</v>
      </c>
      <c r="I232" s="56"/>
      <c r="J232" s="36">
        <f>J233+J249+J289+J305+J311</f>
        <v>240627170.93000001</v>
      </c>
      <c r="K232" s="36">
        <f>K233+K249+K289+K305+K311</f>
        <v>152370764.57999998</v>
      </c>
      <c r="L232" s="36">
        <f>L233+L249+L289+L305+L311</f>
        <v>153891907.74000001</v>
      </c>
    </row>
    <row r="233" spans="1:12" s="57" customFormat="1" x14ac:dyDescent="0.25">
      <c r="A233" s="51" t="s">
        <v>112</v>
      </c>
      <c r="B233" s="55"/>
      <c r="C233" s="55"/>
      <c r="D233" s="55"/>
      <c r="E233" s="23">
        <v>852</v>
      </c>
      <c r="F233" s="56" t="s">
        <v>76</v>
      </c>
      <c r="G233" s="56" t="s">
        <v>11</v>
      </c>
      <c r="H233" s="44" t="s">
        <v>47</v>
      </c>
      <c r="I233" s="56"/>
      <c r="J233" s="36">
        <f>J234+J237+J240+J243+J246</f>
        <v>42653612</v>
      </c>
      <c r="K233" s="36">
        <f t="shared" ref="K233:L233" si="114">K234+K237+K240+K243+K246</f>
        <v>36359977</v>
      </c>
      <c r="L233" s="36">
        <f t="shared" si="114"/>
        <v>37950977</v>
      </c>
    </row>
    <row r="234" spans="1:12" s="57" customFormat="1" ht="375" x14ac:dyDescent="0.25">
      <c r="A234" s="21" t="s">
        <v>279</v>
      </c>
      <c r="B234" s="55"/>
      <c r="C234" s="55"/>
      <c r="D234" s="55"/>
      <c r="E234" s="23">
        <v>852</v>
      </c>
      <c r="F234" s="30" t="s">
        <v>76</v>
      </c>
      <c r="G234" s="30" t="s">
        <v>11</v>
      </c>
      <c r="H234" s="44" t="s">
        <v>365</v>
      </c>
      <c r="I234" s="30"/>
      <c r="J234" s="31">
        <f t="shared" ref="J234:L235" si="115">J235</f>
        <v>31482346</v>
      </c>
      <c r="K234" s="31">
        <f t="shared" si="115"/>
        <v>28408077</v>
      </c>
      <c r="L234" s="31">
        <f t="shared" si="115"/>
        <v>28408077</v>
      </c>
    </row>
    <row r="235" spans="1:12" s="57" customFormat="1" ht="60" x14ac:dyDescent="0.25">
      <c r="A235" s="21" t="s">
        <v>40</v>
      </c>
      <c r="B235" s="55"/>
      <c r="C235" s="55"/>
      <c r="D235" s="55"/>
      <c r="E235" s="23">
        <v>852</v>
      </c>
      <c r="F235" s="30" t="s">
        <v>76</v>
      </c>
      <c r="G235" s="30" t="s">
        <v>11</v>
      </c>
      <c r="H235" s="44" t="s">
        <v>365</v>
      </c>
      <c r="I235" s="30" t="s">
        <v>81</v>
      </c>
      <c r="J235" s="31">
        <f t="shared" si="115"/>
        <v>31482346</v>
      </c>
      <c r="K235" s="31">
        <f t="shared" si="115"/>
        <v>28408077</v>
      </c>
      <c r="L235" s="31">
        <f t="shared" si="115"/>
        <v>28408077</v>
      </c>
    </row>
    <row r="236" spans="1:12" s="57" customFormat="1" x14ac:dyDescent="0.25">
      <c r="A236" s="21" t="s">
        <v>82</v>
      </c>
      <c r="B236" s="13"/>
      <c r="C236" s="13"/>
      <c r="D236" s="13"/>
      <c r="E236" s="23">
        <v>852</v>
      </c>
      <c r="F236" s="30" t="s">
        <v>76</v>
      </c>
      <c r="G236" s="30" t="s">
        <v>11</v>
      </c>
      <c r="H236" s="44" t="s">
        <v>365</v>
      </c>
      <c r="I236" s="30" t="s">
        <v>83</v>
      </c>
      <c r="J236" s="31">
        <v>31482346</v>
      </c>
      <c r="K236" s="31">
        <v>28408077</v>
      </c>
      <c r="L236" s="31">
        <v>28408077</v>
      </c>
    </row>
    <row r="237" spans="1:12" s="41" customFormat="1" ht="30" x14ac:dyDescent="0.25">
      <c r="A237" s="21" t="s">
        <v>113</v>
      </c>
      <c r="B237" s="13"/>
      <c r="C237" s="13"/>
      <c r="D237" s="32"/>
      <c r="E237" s="23">
        <v>852</v>
      </c>
      <c r="F237" s="23" t="s">
        <v>76</v>
      </c>
      <c r="G237" s="23" t="s">
        <v>11</v>
      </c>
      <c r="H237" s="44" t="s">
        <v>366</v>
      </c>
      <c r="I237" s="23"/>
      <c r="J237" s="31">
        <f t="shared" ref="J237:L238" si="116">J238</f>
        <v>10381100</v>
      </c>
      <c r="K237" s="31">
        <f t="shared" si="116"/>
        <v>7414185</v>
      </c>
      <c r="L237" s="31">
        <f t="shared" si="116"/>
        <v>9005185</v>
      </c>
    </row>
    <row r="238" spans="1:12" s="41" customFormat="1" ht="60" x14ac:dyDescent="0.25">
      <c r="A238" s="21" t="s">
        <v>40</v>
      </c>
      <c r="B238" s="13"/>
      <c r="C238" s="13"/>
      <c r="D238" s="13"/>
      <c r="E238" s="23">
        <v>852</v>
      </c>
      <c r="F238" s="23" t="s">
        <v>76</v>
      </c>
      <c r="G238" s="23" t="s">
        <v>11</v>
      </c>
      <c r="H238" s="44" t="s">
        <v>366</v>
      </c>
      <c r="I238" s="23" t="s">
        <v>81</v>
      </c>
      <c r="J238" s="31">
        <f t="shared" si="116"/>
        <v>10381100</v>
      </c>
      <c r="K238" s="31">
        <f t="shared" si="116"/>
        <v>7414185</v>
      </c>
      <c r="L238" s="31">
        <f t="shared" si="116"/>
        <v>9005185</v>
      </c>
    </row>
    <row r="239" spans="1:12" s="41" customFormat="1" x14ac:dyDescent="0.25">
      <c r="A239" s="21" t="s">
        <v>82</v>
      </c>
      <c r="B239" s="13"/>
      <c r="C239" s="13"/>
      <c r="D239" s="13"/>
      <c r="E239" s="23">
        <v>852</v>
      </c>
      <c r="F239" s="23" t="s">
        <v>76</v>
      </c>
      <c r="G239" s="23" t="s">
        <v>11</v>
      </c>
      <c r="H239" s="44" t="s">
        <v>366</v>
      </c>
      <c r="I239" s="30" t="s">
        <v>83</v>
      </c>
      <c r="J239" s="31">
        <f>7976400+2404700</f>
        <v>10381100</v>
      </c>
      <c r="K239" s="31">
        <f>5514185+1900000</f>
        <v>7414185</v>
      </c>
      <c r="L239" s="31">
        <f>6605185+2400000</f>
        <v>9005185</v>
      </c>
    </row>
    <row r="240" spans="1:12" s="57" customFormat="1" ht="30" x14ac:dyDescent="0.25">
      <c r="A240" s="21" t="s">
        <v>114</v>
      </c>
      <c r="B240" s="55"/>
      <c r="C240" s="55"/>
      <c r="D240" s="55"/>
      <c r="E240" s="23">
        <v>852</v>
      </c>
      <c r="F240" s="30" t="s">
        <v>76</v>
      </c>
      <c r="G240" s="30" t="s">
        <v>11</v>
      </c>
      <c r="H240" s="44" t="s">
        <v>367</v>
      </c>
      <c r="I240" s="30"/>
      <c r="J240" s="31">
        <f t="shared" ref="J240:L241" si="117">J241</f>
        <v>86922</v>
      </c>
      <c r="K240" s="31">
        <f t="shared" si="117"/>
        <v>0</v>
      </c>
      <c r="L240" s="31">
        <f t="shared" si="117"/>
        <v>0</v>
      </c>
    </row>
    <row r="241" spans="1:12" s="57" customFormat="1" ht="60" x14ac:dyDescent="0.25">
      <c r="A241" s="21" t="s">
        <v>40</v>
      </c>
      <c r="B241" s="55"/>
      <c r="C241" s="55"/>
      <c r="D241" s="55"/>
      <c r="E241" s="23">
        <v>852</v>
      </c>
      <c r="F241" s="30" t="s">
        <v>76</v>
      </c>
      <c r="G241" s="30" t="s">
        <v>11</v>
      </c>
      <c r="H241" s="44" t="s">
        <v>367</v>
      </c>
      <c r="I241" s="30" t="s">
        <v>81</v>
      </c>
      <c r="J241" s="31">
        <f t="shared" si="117"/>
        <v>86922</v>
      </c>
      <c r="K241" s="31">
        <f t="shared" si="117"/>
        <v>0</v>
      </c>
      <c r="L241" s="31">
        <f t="shared" si="117"/>
        <v>0</v>
      </c>
    </row>
    <row r="242" spans="1:12" s="57" customFormat="1" x14ac:dyDescent="0.25">
      <c r="A242" s="21" t="s">
        <v>82</v>
      </c>
      <c r="B242" s="13"/>
      <c r="C242" s="13"/>
      <c r="D242" s="13"/>
      <c r="E242" s="23">
        <v>852</v>
      </c>
      <c r="F242" s="30" t="s">
        <v>76</v>
      </c>
      <c r="G242" s="30" t="s">
        <v>11</v>
      </c>
      <c r="H242" s="44" t="s">
        <v>367</v>
      </c>
      <c r="I242" s="30" t="s">
        <v>83</v>
      </c>
      <c r="J242" s="31">
        <v>86922</v>
      </c>
      <c r="K242" s="31"/>
      <c r="L242" s="31"/>
    </row>
    <row r="243" spans="1:12" s="15" customFormat="1" ht="45" x14ac:dyDescent="0.25">
      <c r="A243" s="21" t="s">
        <v>115</v>
      </c>
      <c r="B243" s="13"/>
      <c r="C243" s="13"/>
      <c r="D243" s="13"/>
      <c r="E243" s="23">
        <v>852</v>
      </c>
      <c r="F243" s="23" t="s">
        <v>76</v>
      </c>
      <c r="G243" s="30" t="s">
        <v>11</v>
      </c>
      <c r="H243" s="44" t="s">
        <v>368</v>
      </c>
      <c r="I243" s="30"/>
      <c r="J243" s="31">
        <f t="shared" ref="J243:L244" si="118">J244</f>
        <v>243644</v>
      </c>
      <c r="K243" s="31">
        <f t="shared" si="118"/>
        <v>78115</v>
      </c>
      <c r="L243" s="31">
        <f t="shared" si="118"/>
        <v>78115</v>
      </c>
    </row>
    <row r="244" spans="1:12" s="15" customFormat="1" ht="60" x14ac:dyDescent="0.25">
      <c r="A244" s="21" t="s">
        <v>40</v>
      </c>
      <c r="B244" s="13"/>
      <c r="C244" s="13"/>
      <c r="D244" s="13"/>
      <c r="E244" s="23">
        <v>852</v>
      </c>
      <c r="F244" s="30" t="s">
        <v>76</v>
      </c>
      <c r="G244" s="30" t="s">
        <v>11</v>
      </c>
      <c r="H244" s="44" t="s">
        <v>368</v>
      </c>
      <c r="I244" s="30" t="s">
        <v>81</v>
      </c>
      <c r="J244" s="31">
        <f t="shared" si="118"/>
        <v>243644</v>
      </c>
      <c r="K244" s="31">
        <f t="shared" si="118"/>
        <v>78115</v>
      </c>
      <c r="L244" s="31">
        <f t="shared" si="118"/>
        <v>78115</v>
      </c>
    </row>
    <row r="245" spans="1:12" s="15" customFormat="1" x14ac:dyDescent="0.25">
      <c r="A245" s="21" t="s">
        <v>82</v>
      </c>
      <c r="B245" s="13"/>
      <c r="C245" s="13"/>
      <c r="D245" s="13"/>
      <c r="E245" s="23">
        <v>852</v>
      </c>
      <c r="F245" s="30" t="s">
        <v>76</v>
      </c>
      <c r="G245" s="30" t="s">
        <v>11</v>
      </c>
      <c r="H245" s="44" t="s">
        <v>368</v>
      </c>
      <c r="I245" s="30" t="s">
        <v>83</v>
      </c>
      <c r="J245" s="31">
        <v>243644</v>
      </c>
      <c r="K245" s="31">
        <v>78115</v>
      </c>
      <c r="L245" s="31">
        <v>78115</v>
      </c>
    </row>
    <row r="246" spans="1:12" s="57" customFormat="1" ht="165" x14ac:dyDescent="0.25">
      <c r="A246" s="21" t="s">
        <v>280</v>
      </c>
      <c r="B246" s="55"/>
      <c r="C246" s="55"/>
      <c r="D246" s="55"/>
      <c r="E246" s="23">
        <v>852</v>
      </c>
      <c r="F246" s="30" t="s">
        <v>76</v>
      </c>
      <c r="G246" s="30" t="s">
        <v>11</v>
      </c>
      <c r="H246" s="44" t="s">
        <v>370</v>
      </c>
      <c r="I246" s="30"/>
      <c r="J246" s="31">
        <f t="shared" ref="J246:L247" si="119">J247</f>
        <v>459600</v>
      </c>
      <c r="K246" s="31">
        <f t="shared" si="119"/>
        <v>459600</v>
      </c>
      <c r="L246" s="31">
        <f t="shared" si="119"/>
        <v>459600</v>
      </c>
    </row>
    <row r="247" spans="1:12" s="57" customFormat="1" ht="60" x14ac:dyDescent="0.25">
      <c r="A247" s="21" t="s">
        <v>40</v>
      </c>
      <c r="B247" s="55"/>
      <c r="C247" s="55"/>
      <c r="D247" s="55"/>
      <c r="E247" s="23">
        <v>852</v>
      </c>
      <c r="F247" s="30" t="s">
        <v>76</v>
      </c>
      <c r="G247" s="30" t="s">
        <v>11</v>
      </c>
      <c r="H247" s="44" t="s">
        <v>370</v>
      </c>
      <c r="I247" s="30" t="s">
        <v>81</v>
      </c>
      <c r="J247" s="31">
        <f t="shared" si="119"/>
        <v>459600</v>
      </c>
      <c r="K247" s="31">
        <f t="shared" si="119"/>
        <v>459600</v>
      </c>
      <c r="L247" s="31">
        <f t="shared" si="119"/>
        <v>459600</v>
      </c>
    </row>
    <row r="248" spans="1:12" s="57" customFormat="1" x14ac:dyDescent="0.25">
      <c r="A248" s="21" t="s">
        <v>82</v>
      </c>
      <c r="B248" s="13"/>
      <c r="C248" s="13"/>
      <c r="D248" s="13"/>
      <c r="E248" s="23">
        <v>852</v>
      </c>
      <c r="F248" s="30" t="s">
        <v>76</v>
      </c>
      <c r="G248" s="30" t="s">
        <v>11</v>
      </c>
      <c r="H248" s="44" t="s">
        <v>370</v>
      </c>
      <c r="I248" s="30" t="s">
        <v>83</v>
      </c>
      <c r="J248" s="31">
        <v>459600</v>
      </c>
      <c r="K248" s="31">
        <v>459600</v>
      </c>
      <c r="L248" s="31">
        <v>459600</v>
      </c>
    </row>
    <row r="249" spans="1:12" s="57" customFormat="1" x14ac:dyDescent="0.25">
      <c r="A249" s="51" t="s">
        <v>77</v>
      </c>
      <c r="B249" s="55"/>
      <c r="C249" s="55"/>
      <c r="D249" s="55"/>
      <c r="E249" s="23">
        <v>852</v>
      </c>
      <c r="F249" s="56" t="s">
        <v>76</v>
      </c>
      <c r="G249" s="56" t="s">
        <v>43</v>
      </c>
      <c r="H249" s="44" t="s">
        <v>47</v>
      </c>
      <c r="I249" s="56"/>
      <c r="J249" s="36">
        <f>J250+J253+J256+J280+J259+J262+J265+J283+J271+J277+J276+J286+J268</f>
        <v>169488947.93000001</v>
      </c>
      <c r="K249" s="36">
        <f t="shared" ref="K249:L249" si="120">K250+K253+K256+K280+K259+K262+K265+K283+K271+K277+K276+K286+K268</f>
        <v>91728927.579999998</v>
      </c>
      <c r="L249" s="36">
        <f t="shared" si="120"/>
        <v>91659070.739999995</v>
      </c>
    </row>
    <row r="250" spans="1:12" s="15" customFormat="1" ht="75" x14ac:dyDescent="0.25">
      <c r="A250" s="66" t="s">
        <v>436</v>
      </c>
      <c r="B250" s="13"/>
      <c r="C250" s="13"/>
      <c r="D250" s="13"/>
      <c r="E250" s="23" t="s">
        <v>303</v>
      </c>
      <c r="F250" s="30" t="s">
        <v>76</v>
      </c>
      <c r="G250" s="30" t="s">
        <v>43</v>
      </c>
      <c r="H250" s="44" t="s">
        <v>435</v>
      </c>
      <c r="I250" s="30"/>
      <c r="J250" s="31">
        <f t="shared" ref="J250:L251" si="121">J251</f>
        <v>2574341</v>
      </c>
      <c r="K250" s="31">
        <f t="shared" si="121"/>
        <v>0</v>
      </c>
      <c r="L250" s="31">
        <f t="shared" si="121"/>
        <v>0</v>
      </c>
    </row>
    <row r="251" spans="1:12" s="15" customFormat="1" ht="60" x14ac:dyDescent="0.25">
      <c r="A251" s="21" t="s">
        <v>40</v>
      </c>
      <c r="B251" s="13"/>
      <c r="C251" s="13"/>
      <c r="D251" s="13"/>
      <c r="E251" s="23" t="s">
        <v>303</v>
      </c>
      <c r="F251" s="30" t="s">
        <v>76</v>
      </c>
      <c r="G251" s="30" t="s">
        <v>43</v>
      </c>
      <c r="H251" s="44" t="s">
        <v>435</v>
      </c>
      <c r="I251" s="30" t="s">
        <v>81</v>
      </c>
      <c r="J251" s="31">
        <f t="shared" si="121"/>
        <v>2574341</v>
      </c>
      <c r="K251" s="31">
        <f t="shared" si="121"/>
        <v>0</v>
      </c>
      <c r="L251" s="31">
        <f t="shared" si="121"/>
        <v>0</v>
      </c>
    </row>
    <row r="252" spans="1:12" s="15" customFormat="1" x14ac:dyDescent="0.25">
      <c r="A252" s="21" t="s">
        <v>82</v>
      </c>
      <c r="B252" s="13"/>
      <c r="C252" s="13"/>
      <c r="D252" s="13"/>
      <c r="E252" s="23" t="s">
        <v>303</v>
      </c>
      <c r="F252" s="30" t="s">
        <v>76</v>
      </c>
      <c r="G252" s="30" t="s">
        <v>43</v>
      </c>
      <c r="H252" s="44" t="s">
        <v>435</v>
      </c>
      <c r="I252" s="30" t="s">
        <v>83</v>
      </c>
      <c r="J252" s="31">
        <v>2574341</v>
      </c>
      <c r="K252" s="31"/>
      <c r="L252" s="31"/>
    </row>
    <row r="253" spans="1:12" s="57" customFormat="1" ht="45" x14ac:dyDescent="0.25">
      <c r="A253" s="21" t="s">
        <v>433</v>
      </c>
      <c r="B253" s="55"/>
      <c r="C253" s="55"/>
      <c r="D253" s="55"/>
      <c r="E253" s="23">
        <v>852</v>
      </c>
      <c r="F253" s="30" t="s">
        <v>76</v>
      </c>
      <c r="G253" s="30" t="s">
        <v>43</v>
      </c>
      <c r="H253" s="44" t="s">
        <v>432</v>
      </c>
      <c r="I253" s="30"/>
      <c r="J253" s="31">
        <f t="shared" ref="J253:L254" si="122">J254</f>
        <v>49254423.289999999</v>
      </c>
      <c r="K253" s="31">
        <f t="shared" si="122"/>
        <v>0</v>
      </c>
      <c r="L253" s="31">
        <f t="shared" si="122"/>
        <v>0</v>
      </c>
    </row>
    <row r="254" spans="1:12" s="57" customFormat="1" ht="60" x14ac:dyDescent="0.25">
      <c r="A254" s="21" t="s">
        <v>40</v>
      </c>
      <c r="B254" s="55"/>
      <c r="C254" s="55"/>
      <c r="D254" s="55"/>
      <c r="E254" s="23">
        <v>852</v>
      </c>
      <c r="F254" s="30" t="s">
        <v>76</v>
      </c>
      <c r="G254" s="30" t="s">
        <v>43</v>
      </c>
      <c r="H254" s="44" t="s">
        <v>432</v>
      </c>
      <c r="I254" s="30" t="s">
        <v>81</v>
      </c>
      <c r="J254" s="31">
        <f t="shared" si="122"/>
        <v>49254423.289999999</v>
      </c>
      <c r="K254" s="31">
        <f t="shared" si="122"/>
        <v>0</v>
      </c>
      <c r="L254" s="31">
        <f t="shared" si="122"/>
        <v>0</v>
      </c>
    </row>
    <row r="255" spans="1:12" s="15" customFormat="1" x14ac:dyDescent="0.25">
      <c r="A255" s="21" t="s">
        <v>82</v>
      </c>
      <c r="B255" s="13"/>
      <c r="C255" s="13"/>
      <c r="D255" s="13"/>
      <c r="E255" s="23">
        <v>852</v>
      </c>
      <c r="F255" s="30" t="s">
        <v>76</v>
      </c>
      <c r="G255" s="30" t="s">
        <v>43</v>
      </c>
      <c r="H255" s="44" t="s">
        <v>432</v>
      </c>
      <c r="I255" s="30" t="s">
        <v>83</v>
      </c>
      <c r="J255" s="31">
        <v>49254423.289999999</v>
      </c>
      <c r="K255" s="31"/>
      <c r="L255" s="31"/>
    </row>
    <row r="256" spans="1:12" s="15" customFormat="1" ht="150" x14ac:dyDescent="0.25">
      <c r="A256" s="21" t="s">
        <v>281</v>
      </c>
      <c r="B256" s="55"/>
      <c r="C256" s="55"/>
      <c r="D256" s="55"/>
      <c r="E256" s="23">
        <v>852</v>
      </c>
      <c r="F256" s="30" t="s">
        <v>76</v>
      </c>
      <c r="G256" s="30" t="s">
        <v>43</v>
      </c>
      <c r="H256" s="44" t="s">
        <v>371</v>
      </c>
      <c r="I256" s="30"/>
      <c r="J256" s="31">
        <f t="shared" ref="J256:L257" si="123">J257</f>
        <v>73105633</v>
      </c>
      <c r="K256" s="31">
        <f t="shared" si="123"/>
        <v>64961116</v>
      </c>
      <c r="L256" s="31">
        <f t="shared" si="123"/>
        <v>64961116</v>
      </c>
    </row>
    <row r="257" spans="1:12" s="15" customFormat="1" ht="60" x14ac:dyDescent="0.25">
      <c r="A257" s="21" t="s">
        <v>40</v>
      </c>
      <c r="B257" s="55"/>
      <c r="C257" s="55"/>
      <c r="D257" s="55"/>
      <c r="E257" s="23">
        <v>852</v>
      </c>
      <c r="F257" s="30" t="s">
        <v>76</v>
      </c>
      <c r="G257" s="30" t="s">
        <v>43</v>
      </c>
      <c r="H257" s="44" t="s">
        <v>371</v>
      </c>
      <c r="I257" s="30" t="s">
        <v>81</v>
      </c>
      <c r="J257" s="31">
        <f t="shared" si="123"/>
        <v>73105633</v>
      </c>
      <c r="K257" s="31">
        <f t="shared" si="123"/>
        <v>64961116</v>
      </c>
      <c r="L257" s="31">
        <f t="shared" si="123"/>
        <v>64961116</v>
      </c>
    </row>
    <row r="258" spans="1:12" s="15" customFormat="1" x14ac:dyDescent="0.25">
      <c r="A258" s="21" t="s">
        <v>82</v>
      </c>
      <c r="B258" s="13"/>
      <c r="C258" s="13"/>
      <c r="D258" s="13"/>
      <c r="E258" s="23">
        <v>852</v>
      </c>
      <c r="F258" s="30" t="s">
        <v>76</v>
      </c>
      <c r="G258" s="30" t="s">
        <v>43</v>
      </c>
      <c r="H258" s="44" t="s">
        <v>371</v>
      </c>
      <c r="I258" s="30" t="s">
        <v>83</v>
      </c>
      <c r="J258" s="31">
        <v>73105633</v>
      </c>
      <c r="K258" s="31">
        <v>64961116</v>
      </c>
      <c r="L258" s="31">
        <v>64961116</v>
      </c>
    </row>
    <row r="259" spans="1:12" s="15" customFormat="1" x14ac:dyDescent="0.25">
      <c r="A259" s="21" t="s">
        <v>116</v>
      </c>
      <c r="B259" s="13"/>
      <c r="C259" s="13"/>
      <c r="D259" s="13"/>
      <c r="E259" s="23">
        <v>852</v>
      </c>
      <c r="F259" s="30" t="s">
        <v>76</v>
      </c>
      <c r="G259" s="30" t="s">
        <v>43</v>
      </c>
      <c r="H259" s="44" t="s">
        <v>373</v>
      </c>
      <c r="I259" s="30"/>
      <c r="J259" s="31">
        <f t="shared" ref="J259:L260" si="124">J260</f>
        <v>22797200</v>
      </c>
      <c r="K259" s="31">
        <f t="shared" si="124"/>
        <v>11232300</v>
      </c>
      <c r="L259" s="31">
        <f t="shared" si="124"/>
        <v>11147300</v>
      </c>
    </row>
    <row r="260" spans="1:12" s="15" customFormat="1" ht="60" x14ac:dyDescent="0.25">
      <c r="A260" s="21" t="s">
        <v>40</v>
      </c>
      <c r="B260" s="13"/>
      <c r="C260" s="13"/>
      <c r="D260" s="13"/>
      <c r="E260" s="23">
        <v>852</v>
      </c>
      <c r="F260" s="30" t="s">
        <v>76</v>
      </c>
      <c r="G260" s="23" t="s">
        <v>43</v>
      </c>
      <c r="H260" s="44" t="s">
        <v>373</v>
      </c>
      <c r="I260" s="30" t="s">
        <v>81</v>
      </c>
      <c r="J260" s="31">
        <f t="shared" si="124"/>
        <v>22797200</v>
      </c>
      <c r="K260" s="31">
        <f t="shared" si="124"/>
        <v>11232300</v>
      </c>
      <c r="L260" s="31">
        <f t="shared" si="124"/>
        <v>11147300</v>
      </c>
    </row>
    <row r="261" spans="1:12" s="15" customFormat="1" x14ac:dyDescent="0.25">
      <c r="A261" s="21" t="s">
        <v>82</v>
      </c>
      <c r="B261" s="13"/>
      <c r="C261" s="13"/>
      <c r="D261" s="13"/>
      <c r="E261" s="23">
        <v>852</v>
      </c>
      <c r="F261" s="30" t="s">
        <v>76</v>
      </c>
      <c r="G261" s="23" t="s">
        <v>43</v>
      </c>
      <c r="H261" s="44" t="s">
        <v>373</v>
      </c>
      <c r="I261" s="30" t="s">
        <v>83</v>
      </c>
      <c r="J261" s="31">
        <f>21362400+1434800</f>
        <v>22797200</v>
      </c>
      <c r="K261" s="31">
        <f>10147300+1085000</f>
        <v>11232300</v>
      </c>
      <c r="L261" s="31">
        <f>9947300+1200000</f>
        <v>11147300</v>
      </c>
    </row>
    <row r="262" spans="1:12" s="15" customFormat="1" ht="30" x14ac:dyDescent="0.25">
      <c r="A262" s="21" t="s">
        <v>114</v>
      </c>
      <c r="B262" s="13"/>
      <c r="C262" s="13"/>
      <c r="D262" s="13"/>
      <c r="E262" s="23">
        <v>852</v>
      </c>
      <c r="F262" s="30" t="s">
        <v>76</v>
      </c>
      <c r="G262" s="23" t="s">
        <v>43</v>
      </c>
      <c r="H262" s="44" t="s">
        <v>367</v>
      </c>
      <c r="I262" s="30"/>
      <c r="J262" s="31">
        <f t="shared" ref="J262:L263" si="125">J263</f>
        <v>1938991</v>
      </c>
      <c r="K262" s="31">
        <f t="shared" si="125"/>
        <v>0</v>
      </c>
      <c r="L262" s="31">
        <f t="shared" si="125"/>
        <v>0</v>
      </c>
    </row>
    <row r="263" spans="1:12" s="15" customFormat="1" ht="60" x14ac:dyDescent="0.25">
      <c r="A263" s="21" t="s">
        <v>40</v>
      </c>
      <c r="B263" s="13"/>
      <c r="C263" s="13"/>
      <c r="D263" s="13"/>
      <c r="E263" s="23">
        <v>852</v>
      </c>
      <c r="F263" s="30" t="s">
        <v>76</v>
      </c>
      <c r="G263" s="23" t="s">
        <v>43</v>
      </c>
      <c r="H263" s="44" t="s">
        <v>367</v>
      </c>
      <c r="I263" s="30" t="s">
        <v>81</v>
      </c>
      <c r="J263" s="31">
        <f t="shared" si="125"/>
        <v>1938991</v>
      </c>
      <c r="K263" s="31">
        <f t="shared" si="125"/>
        <v>0</v>
      </c>
      <c r="L263" s="31">
        <f t="shared" si="125"/>
        <v>0</v>
      </c>
    </row>
    <row r="264" spans="1:12" s="15" customFormat="1" x14ac:dyDescent="0.25">
      <c r="A264" s="21" t="s">
        <v>82</v>
      </c>
      <c r="B264" s="13"/>
      <c r="C264" s="13"/>
      <c r="D264" s="13"/>
      <c r="E264" s="23">
        <v>852</v>
      </c>
      <c r="F264" s="30" t="s">
        <v>76</v>
      </c>
      <c r="G264" s="23" t="s">
        <v>43</v>
      </c>
      <c r="H264" s="44" t="s">
        <v>367</v>
      </c>
      <c r="I264" s="30" t="s">
        <v>83</v>
      </c>
      <c r="J264" s="31">
        <v>1938991</v>
      </c>
      <c r="K264" s="31"/>
      <c r="L264" s="31"/>
    </row>
    <row r="265" spans="1:12" s="57" customFormat="1" ht="45" x14ac:dyDescent="0.25">
      <c r="A265" s="21" t="s">
        <v>115</v>
      </c>
      <c r="B265" s="13"/>
      <c r="C265" s="13"/>
      <c r="D265" s="13"/>
      <c r="E265" s="23">
        <v>852</v>
      </c>
      <c r="F265" s="23" t="s">
        <v>76</v>
      </c>
      <c r="G265" s="23" t="s">
        <v>43</v>
      </c>
      <c r="H265" s="44" t="s">
        <v>368</v>
      </c>
      <c r="I265" s="30"/>
      <c r="J265" s="31">
        <f t="shared" ref="J265:L266" si="126">J266</f>
        <v>1175067</v>
      </c>
      <c r="K265" s="31">
        <f t="shared" si="126"/>
        <v>0</v>
      </c>
      <c r="L265" s="31">
        <f t="shared" si="126"/>
        <v>0</v>
      </c>
    </row>
    <row r="266" spans="1:12" s="57" customFormat="1" ht="60" x14ac:dyDescent="0.25">
      <c r="A266" s="21" t="s">
        <v>40</v>
      </c>
      <c r="B266" s="13"/>
      <c r="C266" s="13"/>
      <c r="D266" s="13"/>
      <c r="E266" s="23">
        <v>852</v>
      </c>
      <c r="F266" s="30" t="s">
        <v>76</v>
      </c>
      <c r="G266" s="23" t="s">
        <v>43</v>
      </c>
      <c r="H266" s="44" t="s">
        <v>368</v>
      </c>
      <c r="I266" s="30" t="s">
        <v>81</v>
      </c>
      <c r="J266" s="31">
        <f t="shared" si="126"/>
        <v>1175067</v>
      </c>
      <c r="K266" s="31">
        <f t="shared" si="126"/>
        <v>0</v>
      </c>
      <c r="L266" s="31">
        <f t="shared" si="126"/>
        <v>0</v>
      </c>
    </row>
    <row r="267" spans="1:12" s="57" customFormat="1" x14ac:dyDescent="0.25">
      <c r="A267" s="21" t="s">
        <v>82</v>
      </c>
      <c r="B267" s="13"/>
      <c r="C267" s="13"/>
      <c r="D267" s="13"/>
      <c r="E267" s="23">
        <v>852</v>
      </c>
      <c r="F267" s="30" t="s">
        <v>76</v>
      </c>
      <c r="G267" s="23" t="s">
        <v>43</v>
      </c>
      <c r="H267" s="44" t="s">
        <v>368</v>
      </c>
      <c r="I267" s="30" t="s">
        <v>83</v>
      </c>
      <c r="J267" s="31">
        <v>1175067</v>
      </c>
      <c r="K267" s="31"/>
      <c r="L267" s="31"/>
    </row>
    <row r="268" spans="1:12" s="57" customFormat="1" ht="75" x14ac:dyDescent="0.25">
      <c r="A268" s="21" t="s">
        <v>292</v>
      </c>
      <c r="B268" s="13"/>
      <c r="C268" s="13"/>
      <c r="D268" s="13"/>
      <c r="E268" s="23">
        <v>852</v>
      </c>
      <c r="F268" s="30" t="s">
        <v>76</v>
      </c>
      <c r="G268" s="30" t="s">
        <v>43</v>
      </c>
      <c r="H268" s="44" t="s">
        <v>374</v>
      </c>
      <c r="I268" s="30"/>
      <c r="J268" s="31">
        <f t="shared" ref="J268:L269" si="127">J269</f>
        <v>5109180</v>
      </c>
      <c r="K268" s="31">
        <f t="shared" si="127"/>
        <v>5125941.05</v>
      </c>
      <c r="L268" s="31">
        <f t="shared" si="127"/>
        <v>5150550.53</v>
      </c>
    </row>
    <row r="269" spans="1:12" s="57" customFormat="1" ht="60" x14ac:dyDescent="0.25">
      <c r="A269" s="21" t="s">
        <v>40</v>
      </c>
      <c r="B269" s="13"/>
      <c r="C269" s="13"/>
      <c r="D269" s="13"/>
      <c r="E269" s="23">
        <v>852</v>
      </c>
      <c r="F269" s="30" t="s">
        <v>76</v>
      </c>
      <c r="G269" s="30" t="s">
        <v>43</v>
      </c>
      <c r="H269" s="44" t="s">
        <v>374</v>
      </c>
      <c r="I269" s="30" t="s">
        <v>81</v>
      </c>
      <c r="J269" s="31">
        <f t="shared" si="127"/>
        <v>5109180</v>
      </c>
      <c r="K269" s="31">
        <f t="shared" si="127"/>
        <v>5125941.05</v>
      </c>
      <c r="L269" s="31">
        <f t="shared" si="127"/>
        <v>5150550.53</v>
      </c>
    </row>
    <row r="270" spans="1:12" s="57" customFormat="1" x14ac:dyDescent="0.25">
      <c r="A270" s="21" t="s">
        <v>82</v>
      </c>
      <c r="B270" s="13"/>
      <c r="C270" s="13"/>
      <c r="D270" s="13"/>
      <c r="E270" s="23">
        <v>852</v>
      </c>
      <c r="F270" s="30" t="s">
        <v>76</v>
      </c>
      <c r="G270" s="30" t="s">
        <v>43</v>
      </c>
      <c r="H270" s="44" t="s">
        <v>374</v>
      </c>
      <c r="I270" s="30" t="s">
        <v>83</v>
      </c>
      <c r="J270" s="31">
        <v>5109180</v>
      </c>
      <c r="K270" s="31">
        <v>5125941.05</v>
      </c>
      <c r="L270" s="31">
        <v>5150550.53</v>
      </c>
    </row>
    <row r="271" spans="1:12" s="57" customFormat="1" ht="75" x14ac:dyDescent="0.25">
      <c r="A271" s="21" t="s">
        <v>288</v>
      </c>
      <c r="E271" s="23">
        <v>852</v>
      </c>
      <c r="F271" s="30" t="s">
        <v>76</v>
      </c>
      <c r="G271" s="23" t="s">
        <v>43</v>
      </c>
      <c r="H271" s="87" t="s">
        <v>375</v>
      </c>
      <c r="I271" s="30"/>
      <c r="J271" s="78">
        <f t="shared" ref="J271:L272" si="128">J272</f>
        <v>236178.96</v>
      </c>
      <c r="K271" s="78">
        <f t="shared" si="128"/>
        <v>181523.16</v>
      </c>
      <c r="L271" s="78">
        <f t="shared" si="128"/>
        <v>221046.32</v>
      </c>
    </row>
    <row r="272" spans="1:12" s="57" customFormat="1" ht="60" x14ac:dyDescent="0.25">
      <c r="A272" s="21" t="s">
        <v>40</v>
      </c>
      <c r="E272" s="23">
        <v>852</v>
      </c>
      <c r="F272" s="30" t="s">
        <v>76</v>
      </c>
      <c r="G272" s="23" t="s">
        <v>43</v>
      </c>
      <c r="H272" s="87" t="s">
        <v>375</v>
      </c>
      <c r="I272" s="30" t="s">
        <v>81</v>
      </c>
      <c r="J272" s="78">
        <f t="shared" si="128"/>
        <v>236178.96</v>
      </c>
      <c r="K272" s="78">
        <f t="shared" si="128"/>
        <v>181523.16</v>
      </c>
      <c r="L272" s="78">
        <f t="shared" si="128"/>
        <v>221046.32</v>
      </c>
    </row>
    <row r="273" spans="1:12" s="57" customFormat="1" x14ac:dyDescent="0.25">
      <c r="A273" s="21" t="s">
        <v>82</v>
      </c>
      <c r="E273" s="23">
        <v>852</v>
      </c>
      <c r="F273" s="30" t="s">
        <v>76</v>
      </c>
      <c r="G273" s="23" t="s">
        <v>43</v>
      </c>
      <c r="H273" s="87" t="s">
        <v>375</v>
      </c>
      <c r="I273" s="30" t="s">
        <v>83</v>
      </c>
      <c r="J273" s="78">
        <v>236178.96</v>
      </c>
      <c r="K273" s="78">
        <v>181523.16</v>
      </c>
      <c r="L273" s="78">
        <v>221046.32</v>
      </c>
    </row>
    <row r="274" spans="1:12" s="57" customFormat="1" ht="60" x14ac:dyDescent="0.25">
      <c r="A274" s="21" t="s">
        <v>299</v>
      </c>
      <c r="E274" s="23">
        <v>852</v>
      </c>
      <c r="F274" s="30" t="s">
        <v>76</v>
      </c>
      <c r="G274" s="23" t="s">
        <v>43</v>
      </c>
      <c r="H274" s="87" t="s">
        <v>376</v>
      </c>
      <c r="I274" s="30"/>
      <c r="J274" s="78">
        <f t="shared" ref="J274:L275" si="129">J275</f>
        <v>164473.68</v>
      </c>
      <c r="K274" s="78">
        <f t="shared" si="129"/>
        <v>328947.37</v>
      </c>
      <c r="L274" s="78">
        <f t="shared" si="129"/>
        <v>279957.89</v>
      </c>
    </row>
    <row r="275" spans="1:12" s="57" customFormat="1" ht="60" x14ac:dyDescent="0.25">
      <c r="A275" s="21" t="s">
        <v>40</v>
      </c>
      <c r="E275" s="23">
        <v>852</v>
      </c>
      <c r="F275" s="30" t="s">
        <v>76</v>
      </c>
      <c r="G275" s="23" t="s">
        <v>43</v>
      </c>
      <c r="H275" s="87" t="s">
        <v>376</v>
      </c>
      <c r="I275" s="30" t="s">
        <v>81</v>
      </c>
      <c r="J275" s="78">
        <f t="shared" si="129"/>
        <v>164473.68</v>
      </c>
      <c r="K275" s="78">
        <f t="shared" si="129"/>
        <v>328947.37</v>
      </c>
      <c r="L275" s="78">
        <f t="shared" si="129"/>
        <v>279957.89</v>
      </c>
    </row>
    <row r="276" spans="1:12" s="57" customFormat="1" x14ac:dyDescent="0.25">
      <c r="A276" s="21" t="s">
        <v>82</v>
      </c>
      <c r="E276" s="23">
        <v>852</v>
      </c>
      <c r="F276" s="30" t="s">
        <v>76</v>
      </c>
      <c r="G276" s="23" t="s">
        <v>43</v>
      </c>
      <c r="H276" s="87" t="s">
        <v>376</v>
      </c>
      <c r="I276" s="30" t="s">
        <v>83</v>
      </c>
      <c r="J276" s="78">
        <v>164473.68</v>
      </c>
      <c r="K276" s="78">
        <v>328947.37</v>
      </c>
      <c r="L276" s="78">
        <v>279957.89</v>
      </c>
    </row>
    <row r="277" spans="1:12" s="57" customFormat="1" ht="165" x14ac:dyDescent="0.25">
      <c r="A277" s="21" t="s">
        <v>280</v>
      </c>
      <c r="B277" s="55"/>
      <c r="C277" s="55"/>
      <c r="D277" s="55"/>
      <c r="E277" s="23">
        <v>852</v>
      </c>
      <c r="F277" s="30" t="s">
        <v>76</v>
      </c>
      <c r="G277" s="30" t="s">
        <v>43</v>
      </c>
      <c r="H277" s="44" t="s">
        <v>370</v>
      </c>
      <c r="I277" s="30"/>
      <c r="J277" s="31">
        <f t="shared" ref="J277:L278" si="130">J278</f>
        <v>1875600</v>
      </c>
      <c r="K277" s="31">
        <f t="shared" si="130"/>
        <v>1875600</v>
      </c>
      <c r="L277" s="31">
        <f t="shared" si="130"/>
        <v>1875600</v>
      </c>
    </row>
    <row r="278" spans="1:12" s="57" customFormat="1" ht="60" x14ac:dyDescent="0.25">
      <c r="A278" s="21" t="s">
        <v>40</v>
      </c>
      <c r="B278" s="55"/>
      <c r="C278" s="55"/>
      <c r="D278" s="55"/>
      <c r="E278" s="23">
        <v>852</v>
      </c>
      <c r="F278" s="30" t="s">
        <v>76</v>
      </c>
      <c r="G278" s="30" t="s">
        <v>43</v>
      </c>
      <c r="H278" s="44" t="s">
        <v>370</v>
      </c>
      <c r="I278" s="30" t="s">
        <v>81</v>
      </c>
      <c r="J278" s="31">
        <f t="shared" si="130"/>
        <v>1875600</v>
      </c>
      <c r="K278" s="31">
        <f t="shared" si="130"/>
        <v>1875600</v>
      </c>
      <c r="L278" s="31">
        <f t="shared" si="130"/>
        <v>1875600</v>
      </c>
    </row>
    <row r="279" spans="1:12" s="57" customFormat="1" x14ac:dyDescent="0.25">
      <c r="A279" s="21" t="s">
        <v>82</v>
      </c>
      <c r="B279" s="55"/>
      <c r="C279" s="55"/>
      <c r="D279" s="55"/>
      <c r="E279" s="23">
        <v>852</v>
      </c>
      <c r="F279" s="30" t="s">
        <v>76</v>
      </c>
      <c r="G279" s="30" t="s">
        <v>43</v>
      </c>
      <c r="H279" s="44" t="s">
        <v>370</v>
      </c>
      <c r="I279" s="30" t="s">
        <v>83</v>
      </c>
      <c r="J279" s="31">
        <v>1875600</v>
      </c>
      <c r="K279" s="31">
        <v>1875600</v>
      </c>
      <c r="L279" s="31">
        <v>1875600</v>
      </c>
    </row>
    <row r="280" spans="1:12" s="15" customFormat="1" ht="90" x14ac:dyDescent="0.25">
      <c r="A280" s="21" t="s">
        <v>290</v>
      </c>
      <c r="B280" s="13"/>
      <c r="C280" s="13"/>
      <c r="D280" s="13"/>
      <c r="E280" s="23">
        <v>852</v>
      </c>
      <c r="F280" s="30" t="s">
        <v>76</v>
      </c>
      <c r="G280" s="30" t="s">
        <v>43</v>
      </c>
      <c r="H280" s="44" t="s">
        <v>372</v>
      </c>
      <c r="I280" s="30"/>
      <c r="J280" s="31">
        <f t="shared" ref="J280:L281" si="131">J281</f>
        <v>7733880</v>
      </c>
      <c r="K280" s="31">
        <f t="shared" si="131"/>
        <v>7499520</v>
      </c>
      <c r="L280" s="31">
        <f t="shared" si="131"/>
        <v>7499520</v>
      </c>
    </row>
    <row r="281" spans="1:12" s="15" customFormat="1" ht="60" x14ac:dyDescent="0.25">
      <c r="A281" s="21" t="s">
        <v>40</v>
      </c>
      <c r="B281" s="13"/>
      <c r="C281" s="13"/>
      <c r="D281" s="13"/>
      <c r="E281" s="23">
        <v>852</v>
      </c>
      <c r="F281" s="30" t="s">
        <v>76</v>
      </c>
      <c r="G281" s="30" t="s">
        <v>43</v>
      </c>
      <c r="H281" s="44" t="s">
        <v>372</v>
      </c>
      <c r="I281" s="30" t="s">
        <v>81</v>
      </c>
      <c r="J281" s="31">
        <f t="shared" si="131"/>
        <v>7733880</v>
      </c>
      <c r="K281" s="31">
        <f t="shared" si="131"/>
        <v>7499520</v>
      </c>
      <c r="L281" s="31">
        <f t="shared" si="131"/>
        <v>7499520</v>
      </c>
    </row>
    <row r="282" spans="1:12" s="15" customFormat="1" x14ac:dyDescent="0.25">
      <c r="A282" s="21" t="s">
        <v>82</v>
      </c>
      <c r="B282" s="13"/>
      <c r="C282" s="13"/>
      <c r="D282" s="13"/>
      <c r="E282" s="23">
        <v>852</v>
      </c>
      <c r="F282" s="30" t="s">
        <v>76</v>
      </c>
      <c r="G282" s="30" t="s">
        <v>43</v>
      </c>
      <c r="H282" s="44" t="s">
        <v>372</v>
      </c>
      <c r="I282" s="30" t="s">
        <v>83</v>
      </c>
      <c r="J282" s="31">
        <v>7733880</v>
      </c>
      <c r="K282" s="31">
        <v>7499520</v>
      </c>
      <c r="L282" s="31">
        <v>7499520</v>
      </c>
    </row>
    <row r="283" spans="1:12" s="57" customFormat="1" ht="45" x14ac:dyDescent="0.25">
      <c r="A283" s="21" t="s">
        <v>273</v>
      </c>
      <c r="E283" s="23">
        <v>852</v>
      </c>
      <c r="F283" s="30" t="s">
        <v>76</v>
      </c>
      <c r="G283" s="23" t="s">
        <v>43</v>
      </c>
      <c r="H283" s="44" t="s">
        <v>369</v>
      </c>
      <c r="I283" s="30"/>
      <c r="J283" s="31">
        <f t="shared" ref="J283:L284" si="132">J284</f>
        <v>3000000</v>
      </c>
      <c r="K283" s="31">
        <f t="shared" si="132"/>
        <v>0</v>
      </c>
      <c r="L283" s="31">
        <f t="shared" si="132"/>
        <v>0</v>
      </c>
    </row>
    <row r="284" spans="1:12" s="57" customFormat="1" ht="60" x14ac:dyDescent="0.25">
      <c r="A284" s="21" t="s">
        <v>40</v>
      </c>
      <c r="E284" s="23">
        <v>852</v>
      </c>
      <c r="F284" s="30" t="s">
        <v>76</v>
      </c>
      <c r="G284" s="23" t="s">
        <v>43</v>
      </c>
      <c r="H284" s="44" t="s">
        <v>369</v>
      </c>
      <c r="I284" s="30" t="s">
        <v>81</v>
      </c>
      <c r="J284" s="31">
        <f t="shared" si="132"/>
        <v>3000000</v>
      </c>
      <c r="K284" s="31">
        <f t="shared" si="132"/>
        <v>0</v>
      </c>
      <c r="L284" s="31">
        <f t="shared" si="132"/>
        <v>0</v>
      </c>
    </row>
    <row r="285" spans="1:12" s="57" customFormat="1" x14ac:dyDescent="0.25">
      <c r="A285" s="21" t="s">
        <v>82</v>
      </c>
      <c r="E285" s="23">
        <v>852</v>
      </c>
      <c r="F285" s="30" t="s">
        <v>76</v>
      </c>
      <c r="G285" s="23" t="s">
        <v>43</v>
      </c>
      <c r="H285" s="44" t="s">
        <v>369</v>
      </c>
      <c r="I285" s="29" t="s">
        <v>83</v>
      </c>
      <c r="J285" s="88">
        <v>3000000</v>
      </c>
      <c r="K285" s="88"/>
      <c r="L285" s="88"/>
    </row>
    <row r="286" spans="1:12" s="57" customFormat="1" ht="30" x14ac:dyDescent="0.25">
      <c r="A286" s="21" t="s">
        <v>117</v>
      </c>
      <c r="B286" s="13"/>
      <c r="C286" s="13"/>
      <c r="D286" s="13"/>
      <c r="E286" s="23">
        <v>852</v>
      </c>
      <c r="F286" s="30" t="s">
        <v>76</v>
      </c>
      <c r="G286" s="23" t="s">
        <v>43</v>
      </c>
      <c r="H286" s="44" t="s">
        <v>377</v>
      </c>
      <c r="I286" s="30"/>
      <c r="J286" s="31">
        <f t="shared" ref="J286:L287" si="133">J287</f>
        <v>523980</v>
      </c>
      <c r="K286" s="31">
        <f t="shared" si="133"/>
        <v>523980</v>
      </c>
      <c r="L286" s="31">
        <f t="shared" si="133"/>
        <v>523980</v>
      </c>
    </row>
    <row r="287" spans="1:12" s="57" customFormat="1" ht="60" x14ac:dyDescent="0.25">
      <c r="A287" s="21" t="s">
        <v>40</v>
      </c>
      <c r="B287" s="13"/>
      <c r="C287" s="13"/>
      <c r="D287" s="13"/>
      <c r="E287" s="23">
        <v>852</v>
      </c>
      <c r="F287" s="30" t="s">
        <v>76</v>
      </c>
      <c r="G287" s="23" t="s">
        <v>43</v>
      </c>
      <c r="H287" s="44" t="s">
        <v>377</v>
      </c>
      <c r="I287" s="30" t="s">
        <v>81</v>
      </c>
      <c r="J287" s="31">
        <f t="shared" si="133"/>
        <v>523980</v>
      </c>
      <c r="K287" s="31">
        <f t="shared" si="133"/>
        <v>523980</v>
      </c>
      <c r="L287" s="31">
        <f t="shared" si="133"/>
        <v>523980</v>
      </c>
    </row>
    <row r="288" spans="1:12" s="57" customFormat="1" x14ac:dyDescent="0.25">
      <c r="A288" s="21" t="s">
        <v>82</v>
      </c>
      <c r="B288" s="13"/>
      <c r="C288" s="13"/>
      <c r="D288" s="13"/>
      <c r="E288" s="23">
        <v>852</v>
      </c>
      <c r="F288" s="30" t="s">
        <v>76</v>
      </c>
      <c r="G288" s="23" t="s">
        <v>43</v>
      </c>
      <c r="H288" s="44" t="s">
        <v>377</v>
      </c>
      <c r="I288" s="30" t="s">
        <v>83</v>
      </c>
      <c r="J288" s="31">
        <v>523980</v>
      </c>
      <c r="K288" s="31">
        <v>523980</v>
      </c>
      <c r="L288" s="31">
        <v>523980</v>
      </c>
    </row>
    <row r="289" spans="1:12" s="57" customFormat="1" ht="28.5" x14ac:dyDescent="0.25">
      <c r="A289" s="51" t="s">
        <v>274</v>
      </c>
      <c r="B289" s="55"/>
      <c r="C289" s="55"/>
      <c r="D289" s="55"/>
      <c r="E289" s="60">
        <v>852</v>
      </c>
      <c r="F289" s="56" t="s">
        <v>76</v>
      </c>
      <c r="G289" s="60" t="s">
        <v>45</v>
      </c>
      <c r="H289" s="44" t="s">
        <v>47</v>
      </c>
      <c r="I289" s="56"/>
      <c r="J289" s="36">
        <f>J290+J293+J296+J299+J302</f>
        <v>7216800</v>
      </c>
      <c r="K289" s="36">
        <f t="shared" ref="K289:L289" si="134">K290+K293+K296+K299+K302</f>
        <v>6061600</v>
      </c>
      <c r="L289" s="36">
        <f t="shared" si="134"/>
        <v>6061600</v>
      </c>
    </row>
    <row r="290" spans="1:12" s="57" customFormat="1" ht="30" x14ac:dyDescent="0.25">
      <c r="A290" s="21" t="s">
        <v>119</v>
      </c>
      <c r="B290" s="13"/>
      <c r="C290" s="13"/>
      <c r="D290" s="13"/>
      <c r="E290" s="23">
        <v>852</v>
      </c>
      <c r="F290" s="23" t="s">
        <v>76</v>
      </c>
      <c r="G290" s="23" t="s">
        <v>45</v>
      </c>
      <c r="H290" s="44" t="s">
        <v>378</v>
      </c>
      <c r="I290" s="30"/>
      <c r="J290" s="31">
        <f t="shared" ref="J290:L291" si="135">J291</f>
        <v>7100740</v>
      </c>
      <c r="K290" s="31">
        <f t="shared" si="135"/>
        <v>5998000</v>
      </c>
      <c r="L290" s="31">
        <f t="shared" si="135"/>
        <v>5998000</v>
      </c>
    </row>
    <row r="291" spans="1:12" s="57" customFormat="1" ht="60" x14ac:dyDescent="0.25">
      <c r="A291" s="21" t="s">
        <v>40</v>
      </c>
      <c r="B291" s="13"/>
      <c r="C291" s="13"/>
      <c r="D291" s="13"/>
      <c r="E291" s="23">
        <v>852</v>
      </c>
      <c r="F291" s="30" t="s">
        <v>76</v>
      </c>
      <c r="G291" s="23" t="s">
        <v>45</v>
      </c>
      <c r="H291" s="44" t="s">
        <v>378</v>
      </c>
      <c r="I291" s="30" t="s">
        <v>81</v>
      </c>
      <c r="J291" s="31">
        <f t="shared" si="135"/>
        <v>7100740</v>
      </c>
      <c r="K291" s="31">
        <f t="shared" si="135"/>
        <v>5998000</v>
      </c>
      <c r="L291" s="31">
        <f t="shared" si="135"/>
        <v>5998000</v>
      </c>
    </row>
    <row r="292" spans="1:12" s="15" customFormat="1" x14ac:dyDescent="0.25">
      <c r="A292" s="21" t="s">
        <v>82</v>
      </c>
      <c r="B292" s="13"/>
      <c r="C292" s="13"/>
      <c r="D292" s="13"/>
      <c r="E292" s="23">
        <v>852</v>
      </c>
      <c r="F292" s="30" t="s">
        <v>76</v>
      </c>
      <c r="G292" s="30" t="s">
        <v>45</v>
      </c>
      <c r="H292" s="44" t="s">
        <v>378</v>
      </c>
      <c r="I292" s="30" t="s">
        <v>83</v>
      </c>
      <c r="J292" s="31">
        <v>7100740</v>
      </c>
      <c r="K292" s="31">
        <f>5390123+607877</f>
        <v>5998000</v>
      </c>
      <c r="L292" s="31">
        <f>5390123+607877</f>
        <v>5998000</v>
      </c>
    </row>
    <row r="293" spans="1:12" s="15" customFormat="1" ht="30" x14ac:dyDescent="0.25">
      <c r="A293" s="21" t="s">
        <v>114</v>
      </c>
      <c r="B293" s="13"/>
      <c r="C293" s="13"/>
      <c r="D293" s="13"/>
      <c r="E293" s="23">
        <v>852</v>
      </c>
      <c r="F293" s="30" t="s">
        <v>76</v>
      </c>
      <c r="G293" s="30" t="s">
        <v>45</v>
      </c>
      <c r="H293" s="44" t="s">
        <v>367</v>
      </c>
      <c r="I293" s="30"/>
      <c r="J293" s="31">
        <f t="shared" ref="J293:L294" si="136">J294</f>
        <v>37800</v>
      </c>
      <c r="K293" s="31">
        <f t="shared" si="136"/>
        <v>0</v>
      </c>
      <c r="L293" s="31">
        <f t="shared" si="136"/>
        <v>0</v>
      </c>
    </row>
    <row r="294" spans="1:12" s="15" customFormat="1" ht="60" x14ac:dyDescent="0.25">
      <c r="A294" s="21" t="s">
        <v>40</v>
      </c>
      <c r="B294" s="13"/>
      <c r="C294" s="13"/>
      <c r="D294" s="13"/>
      <c r="E294" s="23">
        <v>852</v>
      </c>
      <c r="F294" s="30" t="s">
        <v>76</v>
      </c>
      <c r="G294" s="30" t="s">
        <v>45</v>
      </c>
      <c r="H294" s="44" t="s">
        <v>367</v>
      </c>
      <c r="I294" s="30" t="s">
        <v>81</v>
      </c>
      <c r="J294" s="31">
        <f t="shared" si="136"/>
        <v>37800</v>
      </c>
      <c r="K294" s="31">
        <f t="shared" si="136"/>
        <v>0</v>
      </c>
      <c r="L294" s="31">
        <f t="shared" si="136"/>
        <v>0</v>
      </c>
    </row>
    <row r="295" spans="1:12" s="15" customFormat="1" x14ac:dyDescent="0.25">
      <c r="A295" s="22" t="s">
        <v>82</v>
      </c>
      <c r="B295" s="27"/>
      <c r="C295" s="27"/>
      <c r="D295" s="27"/>
      <c r="E295" s="28">
        <v>852</v>
      </c>
      <c r="F295" s="29" t="s">
        <v>76</v>
      </c>
      <c r="G295" s="28" t="s">
        <v>45</v>
      </c>
      <c r="H295" s="44" t="s">
        <v>367</v>
      </c>
      <c r="I295" s="29" t="s">
        <v>83</v>
      </c>
      <c r="J295" s="31">
        <v>37800</v>
      </c>
      <c r="K295" s="31"/>
      <c r="L295" s="31"/>
    </row>
    <row r="296" spans="1:12" s="15" customFormat="1" ht="45" x14ac:dyDescent="0.25">
      <c r="A296" s="21" t="s">
        <v>115</v>
      </c>
      <c r="B296" s="13"/>
      <c r="C296" s="13"/>
      <c r="D296" s="13"/>
      <c r="E296" s="23">
        <v>852</v>
      </c>
      <c r="F296" s="23" t="s">
        <v>76</v>
      </c>
      <c r="G296" s="23" t="s">
        <v>45</v>
      </c>
      <c r="H296" s="44" t="s">
        <v>368</v>
      </c>
      <c r="I296" s="30"/>
      <c r="J296" s="31">
        <f t="shared" ref="J296:L297" si="137">J297</f>
        <v>4000</v>
      </c>
      <c r="K296" s="31">
        <f t="shared" si="137"/>
        <v>0</v>
      </c>
      <c r="L296" s="31">
        <f t="shared" si="137"/>
        <v>0</v>
      </c>
    </row>
    <row r="297" spans="1:12" s="15" customFormat="1" ht="60" x14ac:dyDescent="0.25">
      <c r="A297" s="21" t="s">
        <v>40</v>
      </c>
      <c r="B297" s="13"/>
      <c r="C297" s="13"/>
      <c r="D297" s="13"/>
      <c r="E297" s="23">
        <v>852</v>
      </c>
      <c r="F297" s="30" t="s">
        <v>76</v>
      </c>
      <c r="G297" s="23" t="s">
        <v>45</v>
      </c>
      <c r="H297" s="44" t="s">
        <v>368</v>
      </c>
      <c r="I297" s="30" t="s">
        <v>81</v>
      </c>
      <c r="J297" s="31">
        <f t="shared" si="137"/>
        <v>4000</v>
      </c>
      <c r="K297" s="31">
        <f t="shared" si="137"/>
        <v>0</v>
      </c>
      <c r="L297" s="31">
        <f t="shared" si="137"/>
        <v>0</v>
      </c>
    </row>
    <row r="298" spans="1:12" s="15" customFormat="1" x14ac:dyDescent="0.25">
      <c r="A298" s="21" t="s">
        <v>82</v>
      </c>
      <c r="B298" s="13"/>
      <c r="C298" s="13"/>
      <c r="D298" s="13"/>
      <c r="E298" s="23">
        <v>852</v>
      </c>
      <c r="F298" s="30" t="s">
        <v>76</v>
      </c>
      <c r="G298" s="23" t="s">
        <v>45</v>
      </c>
      <c r="H298" s="44" t="s">
        <v>368</v>
      </c>
      <c r="I298" s="30" t="s">
        <v>83</v>
      </c>
      <c r="J298" s="31">
        <v>4000</v>
      </c>
      <c r="K298" s="31"/>
      <c r="L298" s="31"/>
    </row>
    <row r="299" spans="1:12" s="15" customFormat="1" ht="60" x14ac:dyDescent="0.25">
      <c r="A299" s="13" t="s">
        <v>312</v>
      </c>
      <c r="B299" s="13"/>
      <c r="C299" s="13"/>
      <c r="D299" s="13"/>
      <c r="E299" s="23">
        <v>852</v>
      </c>
      <c r="F299" s="23" t="s">
        <v>76</v>
      </c>
      <c r="G299" s="23" t="s">
        <v>45</v>
      </c>
      <c r="H299" s="23" t="s">
        <v>379</v>
      </c>
      <c r="I299" s="30"/>
      <c r="J299" s="31">
        <f t="shared" ref="J299:L300" si="138">J300</f>
        <v>10660</v>
      </c>
      <c r="K299" s="31">
        <f t="shared" si="138"/>
        <v>0</v>
      </c>
      <c r="L299" s="31">
        <f t="shared" si="138"/>
        <v>0</v>
      </c>
    </row>
    <row r="300" spans="1:12" s="15" customFormat="1" ht="60" x14ac:dyDescent="0.25">
      <c r="A300" s="13" t="s">
        <v>40</v>
      </c>
      <c r="B300" s="13"/>
      <c r="C300" s="13"/>
      <c r="D300" s="13"/>
      <c r="E300" s="23">
        <v>852</v>
      </c>
      <c r="F300" s="30" t="s">
        <v>76</v>
      </c>
      <c r="G300" s="23" t="s">
        <v>45</v>
      </c>
      <c r="H300" s="23" t="s">
        <v>379</v>
      </c>
      <c r="I300" s="30" t="s">
        <v>81</v>
      </c>
      <c r="J300" s="31">
        <f t="shared" si="138"/>
        <v>10660</v>
      </c>
      <c r="K300" s="31">
        <f t="shared" si="138"/>
        <v>0</v>
      </c>
      <c r="L300" s="31">
        <f t="shared" si="138"/>
        <v>0</v>
      </c>
    </row>
    <row r="301" spans="1:12" s="15" customFormat="1" x14ac:dyDescent="0.25">
      <c r="A301" s="13" t="s">
        <v>82</v>
      </c>
      <c r="B301" s="13"/>
      <c r="C301" s="13"/>
      <c r="D301" s="13"/>
      <c r="E301" s="23">
        <v>852</v>
      </c>
      <c r="F301" s="30" t="s">
        <v>76</v>
      </c>
      <c r="G301" s="23" t="s">
        <v>45</v>
      </c>
      <c r="H301" s="23" t="s">
        <v>379</v>
      </c>
      <c r="I301" s="30" t="s">
        <v>83</v>
      </c>
      <c r="J301" s="31">
        <v>10660</v>
      </c>
      <c r="K301" s="31"/>
      <c r="L301" s="31"/>
    </row>
    <row r="302" spans="1:12" s="15" customFormat="1" ht="165" x14ac:dyDescent="0.25">
      <c r="A302" s="74" t="s">
        <v>280</v>
      </c>
      <c r="B302" s="89"/>
      <c r="C302" s="89"/>
      <c r="D302" s="89"/>
      <c r="E302" s="75">
        <v>852</v>
      </c>
      <c r="F302" s="77" t="s">
        <v>76</v>
      </c>
      <c r="G302" s="77" t="s">
        <v>45</v>
      </c>
      <c r="H302" s="76" t="s">
        <v>370</v>
      </c>
      <c r="I302" s="77"/>
      <c r="J302" s="31">
        <f t="shared" ref="J302:L303" si="139">J303</f>
        <v>63600</v>
      </c>
      <c r="K302" s="31">
        <f t="shared" si="139"/>
        <v>63600</v>
      </c>
      <c r="L302" s="31">
        <f t="shared" si="139"/>
        <v>63600</v>
      </c>
    </row>
    <row r="303" spans="1:12" s="15" customFormat="1" ht="60" x14ac:dyDescent="0.25">
      <c r="A303" s="21" t="s">
        <v>40</v>
      </c>
      <c r="B303" s="55"/>
      <c r="C303" s="55"/>
      <c r="D303" s="55"/>
      <c r="E303" s="23">
        <v>852</v>
      </c>
      <c r="F303" s="30" t="s">
        <v>76</v>
      </c>
      <c r="G303" s="30" t="s">
        <v>45</v>
      </c>
      <c r="H303" s="76" t="s">
        <v>370</v>
      </c>
      <c r="I303" s="30" t="s">
        <v>81</v>
      </c>
      <c r="J303" s="31">
        <f t="shared" si="139"/>
        <v>63600</v>
      </c>
      <c r="K303" s="31">
        <f t="shared" si="139"/>
        <v>63600</v>
      </c>
      <c r="L303" s="31">
        <f t="shared" si="139"/>
        <v>63600</v>
      </c>
    </row>
    <row r="304" spans="1:12" s="15" customFormat="1" x14ac:dyDescent="0.25">
      <c r="A304" s="21" t="s">
        <v>82</v>
      </c>
      <c r="B304" s="55"/>
      <c r="C304" s="55"/>
      <c r="D304" s="55"/>
      <c r="E304" s="23">
        <v>852</v>
      </c>
      <c r="F304" s="30" t="s">
        <v>76</v>
      </c>
      <c r="G304" s="30" t="s">
        <v>45</v>
      </c>
      <c r="H304" s="76" t="s">
        <v>370</v>
      </c>
      <c r="I304" s="30" t="s">
        <v>83</v>
      </c>
      <c r="J304" s="31">
        <v>63600</v>
      </c>
      <c r="K304" s="31">
        <v>63600</v>
      </c>
      <c r="L304" s="31">
        <v>63600</v>
      </c>
    </row>
    <row r="305" spans="1:12" s="15" customFormat="1" x14ac:dyDescent="0.25">
      <c r="A305" s="51" t="s">
        <v>120</v>
      </c>
      <c r="B305" s="55"/>
      <c r="C305" s="55"/>
      <c r="D305" s="55"/>
      <c r="E305" s="23">
        <v>852</v>
      </c>
      <c r="F305" s="56" t="s">
        <v>76</v>
      </c>
      <c r="G305" s="56" t="s">
        <v>76</v>
      </c>
      <c r="H305" s="44" t="s">
        <v>47</v>
      </c>
      <c r="I305" s="56"/>
      <c r="J305" s="36">
        <f t="shared" ref="J305:L305" si="140">J306</f>
        <v>123400</v>
      </c>
      <c r="K305" s="36">
        <f t="shared" si="140"/>
        <v>0</v>
      </c>
      <c r="L305" s="36">
        <f t="shared" si="140"/>
        <v>0</v>
      </c>
    </row>
    <row r="306" spans="1:12" s="15" customFormat="1" ht="30" x14ac:dyDescent="0.25">
      <c r="A306" s="21" t="s">
        <v>121</v>
      </c>
      <c r="B306" s="13"/>
      <c r="C306" s="13"/>
      <c r="D306" s="13"/>
      <c r="E306" s="23">
        <v>852</v>
      </c>
      <c r="F306" s="30" t="s">
        <v>76</v>
      </c>
      <c r="G306" s="30" t="s">
        <v>76</v>
      </c>
      <c r="H306" s="44" t="s">
        <v>380</v>
      </c>
      <c r="I306" s="30"/>
      <c r="J306" s="31">
        <f t="shared" ref="J306" si="141">J307+J309</f>
        <v>123400</v>
      </c>
      <c r="K306" s="31">
        <f t="shared" ref="K306:L306" si="142">K307+K309</f>
        <v>0</v>
      </c>
      <c r="L306" s="31">
        <f t="shared" si="142"/>
        <v>0</v>
      </c>
    </row>
    <row r="307" spans="1:12" s="15" customFormat="1" ht="105" x14ac:dyDescent="0.25">
      <c r="A307" s="21" t="s">
        <v>15</v>
      </c>
      <c r="B307" s="13"/>
      <c r="C307" s="13"/>
      <c r="D307" s="13"/>
      <c r="E307" s="23">
        <v>852</v>
      </c>
      <c r="F307" s="30" t="s">
        <v>76</v>
      </c>
      <c r="G307" s="30" t="s">
        <v>76</v>
      </c>
      <c r="H307" s="44" t="s">
        <v>380</v>
      </c>
      <c r="I307" s="30" t="s">
        <v>17</v>
      </c>
      <c r="J307" s="31">
        <f t="shared" ref="J307:L307" si="143">J308</f>
        <v>16900</v>
      </c>
      <c r="K307" s="31">
        <f t="shared" si="143"/>
        <v>0</v>
      </c>
      <c r="L307" s="31">
        <f t="shared" si="143"/>
        <v>0</v>
      </c>
    </row>
    <row r="308" spans="1:12" s="15" customFormat="1" ht="30" x14ac:dyDescent="0.25">
      <c r="A308" s="21" t="s">
        <v>7</v>
      </c>
      <c r="B308" s="13"/>
      <c r="C308" s="13"/>
      <c r="D308" s="13"/>
      <c r="E308" s="23">
        <v>852</v>
      </c>
      <c r="F308" s="30" t="s">
        <v>76</v>
      </c>
      <c r="G308" s="30" t="s">
        <v>76</v>
      </c>
      <c r="H308" s="44" t="s">
        <v>380</v>
      </c>
      <c r="I308" s="30" t="s">
        <v>51</v>
      </c>
      <c r="J308" s="31">
        <v>16900</v>
      </c>
      <c r="K308" s="31"/>
      <c r="L308" s="31"/>
    </row>
    <row r="309" spans="1:12" s="15" customFormat="1" ht="45" x14ac:dyDescent="0.25">
      <c r="A309" s="21" t="s">
        <v>20</v>
      </c>
      <c r="B309" s="32"/>
      <c r="C309" s="32"/>
      <c r="D309" s="32"/>
      <c r="E309" s="23">
        <v>852</v>
      </c>
      <c r="F309" s="30" t="s">
        <v>76</v>
      </c>
      <c r="G309" s="30" t="s">
        <v>76</v>
      </c>
      <c r="H309" s="44" t="s">
        <v>380</v>
      </c>
      <c r="I309" s="30" t="s">
        <v>21</v>
      </c>
      <c r="J309" s="31">
        <f t="shared" ref="J309:L309" si="144">J310</f>
        <v>106500</v>
      </c>
      <c r="K309" s="31">
        <f t="shared" si="144"/>
        <v>0</v>
      </c>
      <c r="L309" s="31">
        <f t="shared" si="144"/>
        <v>0</v>
      </c>
    </row>
    <row r="310" spans="1:12" s="57" customFormat="1" ht="45" x14ac:dyDescent="0.25">
      <c r="A310" s="21" t="s">
        <v>9</v>
      </c>
      <c r="B310" s="13"/>
      <c r="C310" s="13"/>
      <c r="D310" s="13"/>
      <c r="E310" s="23">
        <v>852</v>
      </c>
      <c r="F310" s="30" t="s">
        <v>76</v>
      </c>
      <c r="G310" s="30" t="s">
        <v>76</v>
      </c>
      <c r="H310" s="44" t="s">
        <v>380</v>
      </c>
      <c r="I310" s="30" t="s">
        <v>22</v>
      </c>
      <c r="J310" s="31">
        <v>106500</v>
      </c>
      <c r="K310" s="31"/>
      <c r="L310" s="31"/>
    </row>
    <row r="311" spans="1:12" s="57" customFormat="1" ht="28.5" x14ac:dyDescent="0.25">
      <c r="A311" s="51" t="s">
        <v>122</v>
      </c>
      <c r="B311" s="55"/>
      <c r="C311" s="55"/>
      <c r="D311" s="55"/>
      <c r="E311" s="23">
        <v>852</v>
      </c>
      <c r="F311" s="56" t="s">
        <v>76</v>
      </c>
      <c r="G311" s="56" t="s">
        <v>49</v>
      </c>
      <c r="H311" s="44" t="s">
        <v>47</v>
      </c>
      <c r="I311" s="56"/>
      <c r="J311" s="36">
        <f>J312+J317+J320+J327</f>
        <v>21144411</v>
      </c>
      <c r="K311" s="36">
        <f t="shared" ref="K311:L311" si="145">K312+K317+K320+K327</f>
        <v>18220260</v>
      </c>
      <c r="L311" s="36">
        <f t="shared" si="145"/>
        <v>18220260</v>
      </c>
    </row>
    <row r="312" spans="1:12" s="15" customFormat="1" ht="60" x14ac:dyDescent="0.25">
      <c r="A312" s="21" t="s">
        <v>429</v>
      </c>
      <c r="B312" s="32"/>
      <c r="C312" s="32"/>
      <c r="D312" s="32"/>
      <c r="E312" s="23">
        <v>852</v>
      </c>
      <c r="F312" s="30" t="s">
        <v>76</v>
      </c>
      <c r="G312" s="30" t="s">
        <v>49</v>
      </c>
      <c r="H312" s="44" t="s">
        <v>442</v>
      </c>
      <c r="I312" s="30"/>
      <c r="J312" s="31">
        <f t="shared" ref="J312" si="146">J313+J315</f>
        <v>1044360</v>
      </c>
      <c r="K312" s="31">
        <f t="shared" ref="K312:L312" si="147">K313+K315</f>
        <v>1044360</v>
      </c>
      <c r="L312" s="31">
        <f t="shared" si="147"/>
        <v>1044360</v>
      </c>
    </row>
    <row r="313" spans="1:12" s="15" customFormat="1" ht="105" x14ac:dyDescent="0.25">
      <c r="A313" s="21" t="s">
        <v>15</v>
      </c>
      <c r="B313" s="13"/>
      <c r="C313" s="13"/>
      <c r="D313" s="13"/>
      <c r="E313" s="23">
        <v>852</v>
      </c>
      <c r="F313" s="30" t="s">
        <v>76</v>
      </c>
      <c r="G313" s="30" t="s">
        <v>49</v>
      </c>
      <c r="H313" s="44" t="s">
        <v>442</v>
      </c>
      <c r="I313" s="30" t="s">
        <v>17</v>
      </c>
      <c r="J313" s="31">
        <f t="shared" ref="J313:L313" si="148">J314</f>
        <v>625335</v>
      </c>
      <c r="K313" s="31">
        <f t="shared" si="148"/>
        <v>572500</v>
      </c>
      <c r="L313" s="31">
        <f t="shared" si="148"/>
        <v>572500</v>
      </c>
    </row>
    <row r="314" spans="1:12" s="15" customFormat="1" ht="45" x14ac:dyDescent="0.25">
      <c r="A314" s="21" t="s">
        <v>265</v>
      </c>
      <c r="B314" s="32"/>
      <c r="C314" s="32"/>
      <c r="D314" s="32"/>
      <c r="E314" s="23">
        <v>852</v>
      </c>
      <c r="F314" s="30" t="s">
        <v>76</v>
      </c>
      <c r="G314" s="30" t="s">
        <v>49</v>
      </c>
      <c r="H314" s="44" t="s">
        <v>442</v>
      </c>
      <c r="I314" s="30" t="s">
        <v>18</v>
      </c>
      <c r="J314" s="31">
        <v>625335</v>
      </c>
      <c r="K314" s="31">
        <v>572500</v>
      </c>
      <c r="L314" s="31">
        <v>572500</v>
      </c>
    </row>
    <row r="315" spans="1:12" s="15" customFormat="1" ht="45" x14ac:dyDescent="0.25">
      <c r="A315" s="21" t="s">
        <v>20</v>
      </c>
      <c r="B315" s="32"/>
      <c r="C315" s="32"/>
      <c r="D315" s="32"/>
      <c r="E315" s="23">
        <v>852</v>
      </c>
      <c r="F315" s="30" t="s">
        <v>76</v>
      </c>
      <c r="G315" s="30" t="s">
        <v>49</v>
      </c>
      <c r="H315" s="44" t="s">
        <v>442</v>
      </c>
      <c r="I315" s="30" t="s">
        <v>21</v>
      </c>
      <c r="J315" s="31">
        <f t="shared" ref="J315:L315" si="149">J316</f>
        <v>419025</v>
      </c>
      <c r="K315" s="31">
        <f t="shared" si="149"/>
        <v>471860</v>
      </c>
      <c r="L315" s="31">
        <f t="shared" si="149"/>
        <v>471860</v>
      </c>
    </row>
    <row r="316" spans="1:12" s="15" customFormat="1" ht="45" x14ac:dyDescent="0.25">
      <c r="A316" s="21" t="s">
        <v>9</v>
      </c>
      <c r="B316" s="13"/>
      <c r="C316" s="13"/>
      <c r="D316" s="13"/>
      <c r="E316" s="23">
        <v>852</v>
      </c>
      <c r="F316" s="30" t="s">
        <v>76</v>
      </c>
      <c r="G316" s="30" t="s">
        <v>49</v>
      </c>
      <c r="H316" s="44" t="s">
        <v>442</v>
      </c>
      <c r="I316" s="30" t="s">
        <v>22</v>
      </c>
      <c r="J316" s="31">
        <v>419025</v>
      </c>
      <c r="K316" s="31">
        <v>471860</v>
      </c>
      <c r="L316" s="31">
        <v>471860</v>
      </c>
    </row>
    <row r="317" spans="1:12" s="57" customFormat="1" ht="45" x14ac:dyDescent="0.25">
      <c r="A317" s="21" t="s">
        <v>19</v>
      </c>
      <c r="B317" s="20"/>
      <c r="C317" s="20"/>
      <c r="D317" s="20"/>
      <c r="E317" s="23">
        <v>852</v>
      </c>
      <c r="F317" s="30" t="s">
        <v>76</v>
      </c>
      <c r="G317" s="30" t="s">
        <v>49</v>
      </c>
      <c r="H317" s="44" t="s">
        <v>381</v>
      </c>
      <c r="I317" s="30"/>
      <c r="J317" s="31">
        <f t="shared" ref="J317:L318" si="150">J318</f>
        <v>1306000</v>
      </c>
      <c r="K317" s="31">
        <f t="shared" si="150"/>
        <v>1226100</v>
      </c>
      <c r="L317" s="31">
        <f t="shared" si="150"/>
        <v>1226100</v>
      </c>
    </row>
    <row r="318" spans="1:12" s="15" customFormat="1" ht="105" x14ac:dyDescent="0.25">
      <c r="A318" s="21" t="s">
        <v>15</v>
      </c>
      <c r="B318" s="20"/>
      <c r="C318" s="20"/>
      <c r="D318" s="20"/>
      <c r="E318" s="23">
        <v>852</v>
      </c>
      <c r="F318" s="30" t="s">
        <v>76</v>
      </c>
      <c r="G318" s="30" t="s">
        <v>49</v>
      </c>
      <c r="H318" s="44" t="s">
        <v>381</v>
      </c>
      <c r="I318" s="30" t="s">
        <v>17</v>
      </c>
      <c r="J318" s="31">
        <f t="shared" si="150"/>
        <v>1306000</v>
      </c>
      <c r="K318" s="31">
        <f t="shared" si="150"/>
        <v>1226100</v>
      </c>
      <c r="L318" s="31">
        <f t="shared" si="150"/>
        <v>1226100</v>
      </c>
    </row>
    <row r="319" spans="1:12" s="15" customFormat="1" ht="45" x14ac:dyDescent="0.25">
      <c r="A319" s="21" t="s">
        <v>265</v>
      </c>
      <c r="B319" s="20"/>
      <c r="C319" s="20"/>
      <c r="D319" s="20"/>
      <c r="E319" s="23">
        <v>852</v>
      </c>
      <c r="F319" s="30" t="s">
        <v>76</v>
      </c>
      <c r="G319" s="30" t="s">
        <v>49</v>
      </c>
      <c r="H319" s="44" t="s">
        <v>381</v>
      </c>
      <c r="I319" s="30" t="s">
        <v>18</v>
      </c>
      <c r="J319" s="31">
        <v>1306000</v>
      </c>
      <c r="K319" s="31">
        <v>1226100</v>
      </c>
      <c r="L319" s="31">
        <v>1226100</v>
      </c>
    </row>
    <row r="320" spans="1:12" s="15" customFormat="1" ht="60" x14ac:dyDescent="0.25">
      <c r="A320" s="21" t="s">
        <v>123</v>
      </c>
      <c r="B320" s="13"/>
      <c r="C320" s="13"/>
      <c r="D320" s="13"/>
      <c r="E320" s="23">
        <v>852</v>
      </c>
      <c r="F320" s="30" t="s">
        <v>76</v>
      </c>
      <c r="G320" s="30" t="s">
        <v>49</v>
      </c>
      <c r="H320" s="44" t="s">
        <v>382</v>
      </c>
      <c r="I320" s="30"/>
      <c r="J320" s="31">
        <f t="shared" ref="J320" si="151">J321+J323+J325</f>
        <v>17408051</v>
      </c>
      <c r="K320" s="31">
        <f t="shared" ref="K320:L320" si="152">K321+K323+K325</f>
        <v>14563800</v>
      </c>
      <c r="L320" s="31">
        <f t="shared" si="152"/>
        <v>14563800</v>
      </c>
    </row>
    <row r="321" spans="1:12" s="15" customFormat="1" ht="105" x14ac:dyDescent="0.25">
      <c r="A321" s="21" t="s">
        <v>15</v>
      </c>
      <c r="B321" s="20"/>
      <c r="C321" s="20"/>
      <c r="D321" s="20"/>
      <c r="E321" s="23">
        <v>852</v>
      </c>
      <c r="F321" s="30" t="s">
        <v>76</v>
      </c>
      <c r="G321" s="30" t="s">
        <v>49</v>
      </c>
      <c r="H321" s="44" t="s">
        <v>382</v>
      </c>
      <c r="I321" s="30" t="s">
        <v>17</v>
      </c>
      <c r="J321" s="31">
        <f t="shared" ref="J321:L321" si="153">J322</f>
        <v>16303100</v>
      </c>
      <c r="K321" s="31">
        <f t="shared" si="153"/>
        <v>14508100</v>
      </c>
      <c r="L321" s="31">
        <f t="shared" si="153"/>
        <v>14508100</v>
      </c>
    </row>
    <row r="322" spans="1:12" s="15" customFormat="1" ht="45" x14ac:dyDescent="0.25">
      <c r="A322" s="21" t="s">
        <v>265</v>
      </c>
      <c r="B322" s="20"/>
      <c r="C322" s="20"/>
      <c r="D322" s="20"/>
      <c r="E322" s="23">
        <v>852</v>
      </c>
      <c r="F322" s="30" t="s">
        <v>76</v>
      </c>
      <c r="G322" s="30" t="s">
        <v>49</v>
      </c>
      <c r="H322" s="44" t="s">
        <v>382</v>
      </c>
      <c r="I322" s="30" t="s">
        <v>18</v>
      </c>
      <c r="J322" s="31">
        <v>16303100</v>
      </c>
      <c r="K322" s="31">
        <v>14508100</v>
      </c>
      <c r="L322" s="31">
        <v>14508100</v>
      </c>
    </row>
    <row r="323" spans="1:12" s="15" customFormat="1" ht="45" x14ac:dyDescent="0.25">
      <c r="A323" s="21" t="s">
        <v>20</v>
      </c>
      <c r="B323" s="32"/>
      <c r="C323" s="32"/>
      <c r="D323" s="32"/>
      <c r="E323" s="23">
        <v>852</v>
      </c>
      <c r="F323" s="30" t="s">
        <v>76</v>
      </c>
      <c r="G323" s="30" t="s">
        <v>49</v>
      </c>
      <c r="H323" s="44" t="s">
        <v>382</v>
      </c>
      <c r="I323" s="30" t="s">
        <v>21</v>
      </c>
      <c r="J323" s="31">
        <f t="shared" ref="J323:L323" si="154">J324</f>
        <v>1084300</v>
      </c>
      <c r="K323" s="31">
        <f t="shared" si="154"/>
        <v>47200</v>
      </c>
      <c r="L323" s="31">
        <f t="shared" si="154"/>
        <v>47200</v>
      </c>
    </row>
    <row r="324" spans="1:12" s="15" customFormat="1" ht="45" x14ac:dyDescent="0.25">
      <c r="A324" s="21" t="s">
        <v>9</v>
      </c>
      <c r="B324" s="13"/>
      <c r="C324" s="13"/>
      <c r="D324" s="13"/>
      <c r="E324" s="23">
        <v>852</v>
      </c>
      <c r="F324" s="30" t="s">
        <v>76</v>
      </c>
      <c r="G324" s="30" t="s">
        <v>49</v>
      </c>
      <c r="H324" s="44" t="s">
        <v>382</v>
      </c>
      <c r="I324" s="30" t="s">
        <v>22</v>
      </c>
      <c r="J324" s="31">
        <v>1084300</v>
      </c>
      <c r="K324" s="31">
        <v>47200</v>
      </c>
      <c r="L324" s="31">
        <v>47200</v>
      </c>
    </row>
    <row r="325" spans="1:12" s="15" customFormat="1" x14ac:dyDescent="0.25">
      <c r="A325" s="21" t="s">
        <v>23</v>
      </c>
      <c r="B325" s="13"/>
      <c r="C325" s="13"/>
      <c r="D325" s="13"/>
      <c r="E325" s="23">
        <v>852</v>
      </c>
      <c r="F325" s="30" t="s">
        <v>76</v>
      </c>
      <c r="G325" s="30" t="s">
        <v>49</v>
      </c>
      <c r="H325" s="44" t="s">
        <v>382</v>
      </c>
      <c r="I325" s="30" t="s">
        <v>24</v>
      </c>
      <c r="J325" s="31">
        <f t="shared" ref="J325:L325" si="155">J326</f>
        <v>20651</v>
      </c>
      <c r="K325" s="31">
        <f t="shared" si="155"/>
        <v>8500</v>
      </c>
      <c r="L325" s="31">
        <f t="shared" si="155"/>
        <v>8500</v>
      </c>
    </row>
    <row r="326" spans="1:12" s="15" customFormat="1" ht="30" x14ac:dyDescent="0.25">
      <c r="A326" s="21" t="s">
        <v>25</v>
      </c>
      <c r="B326" s="13"/>
      <c r="C326" s="13"/>
      <c r="D326" s="13"/>
      <c r="E326" s="23">
        <v>852</v>
      </c>
      <c r="F326" s="30" t="s">
        <v>76</v>
      </c>
      <c r="G326" s="30" t="s">
        <v>49</v>
      </c>
      <c r="H326" s="44" t="s">
        <v>382</v>
      </c>
      <c r="I326" s="30" t="s">
        <v>26</v>
      </c>
      <c r="J326" s="31">
        <v>20651</v>
      </c>
      <c r="K326" s="31">
        <v>8500</v>
      </c>
      <c r="L326" s="31">
        <v>8500</v>
      </c>
    </row>
    <row r="327" spans="1:12" s="15" customFormat="1" ht="165" x14ac:dyDescent="0.25">
      <c r="A327" s="21" t="s">
        <v>280</v>
      </c>
      <c r="B327" s="55"/>
      <c r="C327" s="55"/>
      <c r="D327" s="55"/>
      <c r="E327" s="23">
        <v>852</v>
      </c>
      <c r="F327" s="30" t="s">
        <v>76</v>
      </c>
      <c r="G327" s="30" t="s">
        <v>49</v>
      </c>
      <c r="H327" s="44" t="s">
        <v>370</v>
      </c>
      <c r="I327" s="30"/>
      <c r="J327" s="31">
        <f t="shared" ref="J327:L328" si="156">J328</f>
        <v>1386000</v>
      </c>
      <c r="K327" s="31">
        <f t="shared" si="156"/>
        <v>1386000</v>
      </c>
      <c r="L327" s="31">
        <f t="shared" si="156"/>
        <v>1386000</v>
      </c>
    </row>
    <row r="328" spans="1:12" s="15" customFormat="1" ht="30" x14ac:dyDescent="0.25">
      <c r="A328" s="21" t="s">
        <v>94</v>
      </c>
      <c r="B328" s="55"/>
      <c r="C328" s="55"/>
      <c r="D328" s="55"/>
      <c r="E328" s="23">
        <v>852</v>
      </c>
      <c r="F328" s="30" t="s">
        <v>76</v>
      </c>
      <c r="G328" s="30" t="s">
        <v>49</v>
      </c>
      <c r="H328" s="44" t="s">
        <v>370</v>
      </c>
      <c r="I328" s="30" t="s">
        <v>95</v>
      </c>
      <c r="J328" s="31">
        <f t="shared" si="156"/>
        <v>1386000</v>
      </c>
      <c r="K328" s="31">
        <f t="shared" si="156"/>
        <v>1386000</v>
      </c>
      <c r="L328" s="31">
        <f t="shared" si="156"/>
        <v>1386000</v>
      </c>
    </row>
    <row r="329" spans="1:12" s="15" customFormat="1" ht="45" x14ac:dyDescent="0.25">
      <c r="A329" s="21" t="s">
        <v>96</v>
      </c>
      <c r="B329" s="55"/>
      <c r="C329" s="55"/>
      <c r="D329" s="55"/>
      <c r="E329" s="23">
        <v>852</v>
      </c>
      <c r="F329" s="30" t="s">
        <v>76</v>
      </c>
      <c r="G329" s="30" t="s">
        <v>49</v>
      </c>
      <c r="H329" s="44" t="s">
        <v>370</v>
      </c>
      <c r="I329" s="30" t="s">
        <v>97</v>
      </c>
      <c r="J329" s="31">
        <v>1386000</v>
      </c>
      <c r="K329" s="31">
        <v>1386000</v>
      </c>
      <c r="L329" s="31">
        <v>1386000</v>
      </c>
    </row>
    <row r="330" spans="1:12" s="15" customFormat="1" x14ac:dyDescent="0.25">
      <c r="A330" s="80" t="s">
        <v>90</v>
      </c>
      <c r="B330" s="52"/>
      <c r="C330" s="52"/>
      <c r="D330" s="52"/>
      <c r="E330" s="23">
        <v>852</v>
      </c>
      <c r="F330" s="48" t="s">
        <v>91</v>
      </c>
      <c r="G330" s="48"/>
      <c r="H330" s="44" t="s">
        <v>47</v>
      </c>
      <c r="I330" s="48"/>
      <c r="J330" s="53">
        <f>J331+J342</f>
        <v>8728558</v>
      </c>
      <c r="K330" s="53">
        <f t="shared" ref="K330:L330" si="157">K331+K342</f>
        <v>10181758</v>
      </c>
      <c r="L330" s="53">
        <f t="shared" si="157"/>
        <v>11533258</v>
      </c>
    </row>
    <row r="331" spans="1:12" s="15" customFormat="1" x14ac:dyDescent="0.25">
      <c r="A331" s="51" t="s">
        <v>99</v>
      </c>
      <c r="B331" s="55"/>
      <c r="C331" s="55"/>
      <c r="D331" s="55"/>
      <c r="E331" s="23">
        <v>852</v>
      </c>
      <c r="F331" s="56" t="s">
        <v>91</v>
      </c>
      <c r="G331" s="56" t="s">
        <v>13</v>
      </c>
      <c r="H331" s="44" t="s">
        <v>47</v>
      </c>
      <c r="I331" s="56"/>
      <c r="J331" s="36">
        <f>J332+J335+J338</f>
        <v>8681558</v>
      </c>
      <c r="K331" s="36">
        <f t="shared" ref="K331:L331" si="158">K332+K335+K338</f>
        <v>10123758</v>
      </c>
      <c r="L331" s="36">
        <f t="shared" si="158"/>
        <v>11475258</v>
      </c>
    </row>
    <row r="332" spans="1:12" s="15" customFormat="1" ht="90" x14ac:dyDescent="0.25">
      <c r="A332" s="21" t="s">
        <v>275</v>
      </c>
      <c r="B332" s="55"/>
      <c r="C332" s="55"/>
      <c r="D332" s="55"/>
      <c r="E332" s="23">
        <v>852</v>
      </c>
      <c r="F332" s="30" t="s">
        <v>91</v>
      </c>
      <c r="G332" s="30" t="s">
        <v>13</v>
      </c>
      <c r="H332" s="44" t="s">
        <v>384</v>
      </c>
      <c r="I332" s="56"/>
      <c r="J332" s="31">
        <f t="shared" ref="J332:L333" si="159">J333</f>
        <v>867418</v>
      </c>
      <c r="K332" s="31">
        <f t="shared" si="159"/>
        <v>867418</v>
      </c>
      <c r="L332" s="31">
        <f t="shared" si="159"/>
        <v>867418</v>
      </c>
    </row>
    <row r="333" spans="1:12" s="57" customFormat="1" ht="30" x14ac:dyDescent="0.25">
      <c r="A333" s="21" t="s">
        <v>94</v>
      </c>
      <c r="B333" s="32"/>
      <c r="C333" s="32"/>
      <c r="D333" s="32"/>
      <c r="E333" s="23">
        <v>852</v>
      </c>
      <c r="F333" s="30" t="s">
        <v>91</v>
      </c>
      <c r="G333" s="30" t="s">
        <v>13</v>
      </c>
      <c r="H333" s="44" t="s">
        <v>384</v>
      </c>
      <c r="I333" s="30" t="s">
        <v>95</v>
      </c>
      <c r="J333" s="31">
        <f t="shared" si="159"/>
        <v>867418</v>
      </c>
      <c r="K333" s="31">
        <f t="shared" si="159"/>
        <v>867418</v>
      </c>
      <c r="L333" s="31">
        <f t="shared" si="159"/>
        <v>867418</v>
      </c>
    </row>
    <row r="334" spans="1:12" s="57" customFormat="1" ht="45" x14ac:dyDescent="0.25">
      <c r="A334" s="21" t="s">
        <v>96</v>
      </c>
      <c r="B334" s="32"/>
      <c r="C334" s="32"/>
      <c r="D334" s="32"/>
      <c r="E334" s="23">
        <v>852</v>
      </c>
      <c r="F334" s="30" t="s">
        <v>91</v>
      </c>
      <c r="G334" s="30" t="s">
        <v>13</v>
      </c>
      <c r="H334" s="44" t="s">
        <v>384</v>
      </c>
      <c r="I334" s="30" t="s">
        <v>97</v>
      </c>
      <c r="J334" s="31">
        <v>867418</v>
      </c>
      <c r="K334" s="31">
        <v>867418</v>
      </c>
      <c r="L334" s="31">
        <v>867418</v>
      </c>
    </row>
    <row r="335" spans="1:12" s="15" customFormat="1" ht="60" x14ac:dyDescent="0.25">
      <c r="A335" s="21" t="s">
        <v>124</v>
      </c>
      <c r="B335" s="55"/>
      <c r="C335" s="55"/>
      <c r="D335" s="55"/>
      <c r="E335" s="23">
        <v>852</v>
      </c>
      <c r="F335" s="30" t="s">
        <v>91</v>
      </c>
      <c r="G335" s="30" t="s">
        <v>13</v>
      </c>
      <c r="H335" s="44" t="s">
        <v>383</v>
      </c>
      <c r="I335" s="56"/>
      <c r="J335" s="31">
        <f t="shared" ref="J335:L336" si="160">J336</f>
        <v>267600</v>
      </c>
      <c r="K335" s="31">
        <f t="shared" si="160"/>
        <v>267600</v>
      </c>
      <c r="L335" s="31">
        <f t="shared" si="160"/>
        <v>267600</v>
      </c>
    </row>
    <row r="336" spans="1:12" s="15" customFormat="1" ht="30" x14ac:dyDescent="0.25">
      <c r="A336" s="21" t="s">
        <v>94</v>
      </c>
      <c r="B336" s="32"/>
      <c r="C336" s="32"/>
      <c r="D336" s="32"/>
      <c r="E336" s="23">
        <v>852</v>
      </c>
      <c r="F336" s="30" t="s">
        <v>91</v>
      </c>
      <c r="G336" s="30" t="s">
        <v>13</v>
      </c>
      <c r="H336" s="44" t="s">
        <v>383</v>
      </c>
      <c r="I336" s="30" t="s">
        <v>95</v>
      </c>
      <c r="J336" s="31">
        <f t="shared" si="160"/>
        <v>267600</v>
      </c>
      <c r="K336" s="31">
        <f t="shared" si="160"/>
        <v>267600</v>
      </c>
      <c r="L336" s="31">
        <f t="shared" si="160"/>
        <v>267600</v>
      </c>
    </row>
    <row r="337" spans="1:12" s="15" customFormat="1" ht="45" x14ac:dyDescent="0.25">
      <c r="A337" s="21" t="s">
        <v>96</v>
      </c>
      <c r="B337" s="32"/>
      <c r="C337" s="32"/>
      <c r="D337" s="32"/>
      <c r="E337" s="23">
        <v>852</v>
      </c>
      <c r="F337" s="30" t="s">
        <v>91</v>
      </c>
      <c r="G337" s="30" t="s">
        <v>13</v>
      </c>
      <c r="H337" s="44" t="s">
        <v>383</v>
      </c>
      <c r="I337" s="30" t="s">
        <v>97</v>
      </c>
      <c r="J337" s="31">
        <v>267600</v>
      </c>
      <c r="K337" s="31">
        <v>267600</v>
      </c>
      <c r="L337" s="31">
        <v>267600</v>
      </c>
    </row>
    <row r="338" spans="1:12" s="57" customFormat="1" ht="135" x14ac:dyDescent="0.25">
      <c r="A338" s="21" t="s">
        <v>428</v>
      </c>
      <c r="B338" s="32"/>
      <c r="C338" s="32"/>
      <c r="D338" s="32"/>
      <c r="E338" s="23">
        <v>852</v>
      </c>
      <c r="F338" s="30" t="s">
        <v>91</v>
      </c>
      <c r="G338" s="30" t="s">
        <v>13</v>
      </c>
      <c r="H338" s="44" t="s">
        <v>385</v>
      </c>
      <c r="I338" s="30"/>
      <c r="J338" s="31">
        <f t="shared" ref="J338:L338" si="161">J339</f>
        <v>7546540</v>
      </c>
      <c r="K338" s="31">
        <f t="shared" si="161"/>
        <v>8988740</v>
      </c>
      <c r="L338" s="31">
        <f t="shared" si="161"/>
        <v>10340240</v>
      </c>
    </row>
    <row r="339" spans="1:12" s="15" customFormat="1" ht="30" x14ac:dyDescent="0.25">
      <c r="A339" s="21" t="s">
        <v>94</v>
      </c>
      <c r="B339" s="32"/>
      <c r="C339" s="32"/>
      <c r="D339" s="32"/>
      <c r="E339" s="23">
        <v>852</v>
      </c>
      <c r="F339" s="30" t="s">
        <v>91</v>
      </c>
      <c r="G339" s="30" t="s">
        <v>13</v>
      </c>
      <c r="H339" s="44" t="s">
        <v>385</v>
      </c>
      <c r="I339" s="30" t="s">
        <v>95</v>
      </c>
      <c r="J339" s="31">
        <f t="shared" ref="J339" si="162">J340+J341</f>
        <v>7546540</v>
      </c>
      <c r="K339" s="31">
        <f t="shared" ref="K339:L339" si="163">K340+K341</f>
        <v>8988740</v>
      </c>
      <c r="L339" s="31">
        <f t="shared" si="163"/>
        <v>10340240</v>
      </c>
    </row>
    <row r="340" spans="1:12" s="15" customFormat="1" ht="30" x14ac:dyDescent="0.25">
      <c r="A340" s="21" t="s">
        <v>102</v>
      </c>
      <c r="B340" s="32"/>
      <c r="C340" s="32"/>
      <c r="D340" s="32"/>
      <c r="E340" s="23">
        <v>852</v>
      </c>
      <c r="F340" s="30" t="s">
        <v>91</v>
      </c>
      <c r="G340" s="30" t="s">
        <v>13</v>
      </c>
      <c r="H340" s="44" t="s">
        <v>385</v>
      </c>
      <c r="I340" s="30" t="s">
        <v>103</v>
      </c>
      <c r="J340" s="31">
        <v>5587309</v>
      </c>
      <c r="K340" s="31">
        <v>6559334</v>
      </c>
      <c r="L340" s="31">
        <v>7573566</v>
      </c>
    </row>
    <row r="341" spans="1:12" s="15" customFormat="1" ht="45" x14ac:dyDescent="0.25">
      <c r="A341" s="21" t="s">
        <v>96</v>
      </c>
      <c r="B341" s="32"/>
      <c r="C341" s="32"/>
      <c r="D341" s="32"/>
      <c r="E341" s="23">
        <v>852</v>
      </c>
      <c r="F341" s="30" t="s">
        <v>91</v>
      </c>
      <c r="G341" s="30" t="s">
        <v>13</v>
      </c>
      <c r="H341" s="44" t="s">
        <v>385</v>
      </c>
      <c r="I341" s="30" t="s">
        <v>97</v>
      </c>
      <c r="J341" s="31">
        <v>1959231</v>
      </c>
      <c r="K341" s="31">
        <v>2429406</v>
      </c>
      <c r="L341" s="31">
        <v>2766674</v>
      </c>
    </row>
    <row r="342" spans="1:12" s="15" customFormat="1" ht="28.5" x14ac:dyDescent="0.25">
      <c r="A342" s="51" t="s">
        <v>100</v>
      </c>
      <c r="B342" s="55"/>
      <c r="C342" s="55"/>
      <c r="D342" s="55"/>
      <c r="E342" s="23">
        <v>852</v>
      </c>
      <c r="F342" s="56" t="s">
        <v>91</v>
      </c>
      <c r="G342" s="56" t="s">
        <v>101</v>
      </c>
      <c r="H342" s="44" t="s">
        <v>47</v>
      </c>
      <c r="I342" s="56"/>
      <c r="J342" s="36">
        <f>J343</f>
        <v>47000</v>
      </c>
      <c r="K342" s="36">
        <f t="shared" ref="K342:L342" si="164">K343</f>
        <v>58000</v>
      </c>
      <c r="L342" s="36">
        <f t="shared" si="164"/>
        <v>58000</v>
      </c>
    </row>
    <row r="343" spans="1:12" s="15" customFormat="1" ht="165" x14ac:dyDescent="0.25">
      <c r="A343" s="21" t="s">
        <v>430</v>
      </c>
      <c r="B343" s="13"/>
      <c r="C343" s="13"/>
      <c r="D343" s="13"/>
      <c r="E343" s="23">
        <v>852</v>
      </c>
      <c r="F343" s="23" t="s">
        <v>91</v>
      </c>
      <c r="G343" s="23" t="s">
        <v>101</v>
      </c>
      <c r="H343" s="44" t="s">
        <v>387</v>
      </c>
      <c r="I343" s="30"/>
      <c r="J343" s="31">
        <f t="shared" ref="J343:L344" si="165">J344</f>
        <v>47000</v>
      </c>
      <c r="K343" s="31">
        <f t="shared" si="165"/>
        <v>58000</v>
      </c>
      <c r="L343" s="31">
        <f t="shared" si="165"/>
        <v>58000</v>
      </c>
    </row>
    <row r="344" spans="1:12" s="15" customFormat="1" ht="45" x14ac:dyDescent="0.25">
      <c r="A344" s="21" t="s">
        <v>20</v>
      </c>
      <c r="B344" s="13"/>
      <c r="C344" s="13"/>
      <c r="D344" s="13"/>
      <c r="E344" s="23">
        <v>852</v>
      </c>
      <c r="F344" s="23" t="s">
        <v>91</v>
      </c>
      <c r="G344" s="23" t="s">
        <v>101</v>
      </c>
      <c r="H344" s="44" t="s">
        <v>387</v>
      </c>
      <c r="I344" s="30" t="s">
        <v>21</v>
      </c>
      <c r="J344" s="31">
        <f t="shared" si="165"/>
        <v>47000</v>
      </c>
      <c r="K344" s="31">
        <f t="shared" si="165"/>
        <v>58000</v>
      </c>
      <c r="L344" s="31">
        <f t="shared" si="165"/>
        <v>58000</v>
      </c>
    </row>
    <row r="345" spans="1:12" s="15" customFormat="1" ht="45" x14ac:dyDescent="0.25">
      <c r="A345" s="21" t="s">
        <v>9</v>
      </c>
      <c r="B345" s="13"/>
      <c r="C345" s="13"/>
      <c r="D345" s="13"/>
      <c r="E345" s="23">
        <v>852</v>
      </c>
      <c r="F345" s="23" t="s">
        <v>91</v>
      </c>
      <c r="G345" s="23" t="s">
        <v>101</v>
      </c>
      <c r="H345" s="44" t="s">
        <v>387</v>
      </c>
      <c r="I345" s="30" t="s">
        <v>22</v>
      </c>
      <c r="J345" s="31">
        <v>47000</v>
      </c>
      <c r="K345" s="31">
        <v>58000</v>
      </c>
      <c r="L345" s="31">
        <v>58000</v>
      </c>
    </row>
    <row r="346" spans="1:12" s="15" customFormat="1" ht="42.75" x14ac:dyDescent="0.25">
      <c r="A346" s="90" t="s">
        <v>126</v>
      </c>
      <c r="B346" s="37"/>
      <c r="C346" s="37"/>
      <c r="D346" s="37"/>
      <c r="E346" s="64">
        <v>853</v>
      </c>
      <c r="F346" s="30"/>
      <c r="G346" s="30"/>
      <c r="H346" s="49" t="s">
        <v>47</v>
      </c>
      <c r="I346" s="30"/>
      <c r="J346" s="53">
        <f t="shared" ref="J346" si="166">J347+J365</f>
        <v>9881900</v>
      </c>
      <c r="K346" s="53">
        <f t="shared" ref="K346:L346" si="167">K347+K365</f>
        <v>10978859.15</v>
      </c>
      <c r="L346" s="53">
        <f t="shared" si="167"/>
        <v>14025443.18</v>
      </c>
    </row>
    <row r="347" spans="1:12" s="15" customFormat="1" x14ac:dyDescent="0.25">
      <c r="A347" s="51" t="s">
        <v>10</v>
      </c>
      <c r="B347" s="55"/>
      <c r="C347" s="55"/>
      <c r="D347" s="55"/>
      <c r="E347" s="30">
        <v>853</v>
      </c>
      <c r="F347" s="56" t="s">
        <v>11</v>
      </c>
      <c r="G347" s="56"/>
      <c r="H347" s="44" t="s">
        <v>47</v>
      </c>
      <c r="I347" s="56"/>
      <c r="J347" s="36">
        <f t="shared" ref="J347" si="168">J348+J357+J361</f>
        <v>7163900</v>
      </c>
      <c r="K347" s="36">
        <f t="shared" ref="K347:L347" si="169">K348+K357+K361</f>
        <v>8619859.1500000004</v>
      </c>
      <c r="L347" s="36">
        <f t="shared" si="169"/>
        <v>11666443.18</v>
      </c>
    </row>
    <row r="348" spans="1:12" s="15" customFormat="1" ht="71.25" x14ac:dyDescent="0.25">
      <c r="A348" s="51" t="s">
        <v>127</v>
      </c>
      <c r="B348" s="55"/>
      <c r="C348" s="55"/>
      <c r="D348" s="55"/>
      <c r="E348" s="30">
        <v>853</v>
      </c>
      <c r="F348" s="56" t="s">
        <v>11</v>
      </c>
      <c r="G348" s="56" t="s">
        <v>101</v>
      </c>
      <c r="H348" s="44" t="s">
        <v>47</v>
      </c>
      <c r="I348" s="56"/>
      <c r="J348" s="36">
        <f t="shared" ref="J348" si="170">J349+J354</f>
        <v>6183900</v>
      </c>
      <c r="K348" s="36">
        <f t="shared" ref="K348:L348" si="171">K349+K354</f>
        <v>5550100</v>
      </c>
      <c r="L348" s="36">
        <f t="shared" si="171"/>
        <v>5550100</v>
      </c>
    </row>
    <row r="349" spans="1:12" s="15" customFormat="1" ht="45" x14ac:dyDescent="0.25">
      <c r="A349" s="21" t="s">
        <v>19</v>
      </c>
      <c r="B349" s="20"/>
      <c r="C349" s="20"/>
      <c r="D349" s="20"/>
      <c r="E349" s="30">
        <v>853</v>
      </c>
      <c r="F349" s="30" t="s">
        <v>16</v>
      </c>
      <c r="G349" s="30" t="s">
        <v>101</v>
      </c>
      <c r="H349" s="44" t="s">
        <v>388</v>
      </c>
      <c r="I349" s="30"/>
      <c r="J349" s="31">
        <f t="shared" ref="J349" si="172">J350+J352</f>
        <v>6181500</v>
      </c>
      <c r="K349" s="31">
        <f t="shared" ref="K349:L349" si="173">K350+K352</f>
        <v>5547700</v>
      </c>
      <c r="L349" s="31">
        <f t="shared" si="173"/>
        <v>5547700</v>
      </c>
    </row>
    <row r="350" spans="1:12" s="15" customFormat="1" ht="105" x14ac:dyDescent="0.25">
      <c r="A350" s="21" t="s">
        <v>15</v>
      </c>
      <c r="B350" s="20"/>
      <c r="C350" s="20"/>
      <c r="D350" s="20"/>
      <c r="E350" s="30">
        <v>853</v>
      </c>
      <c r="F350" s="30" t="s">
        <v>11</v>
      </c>
      <c r="G350" s="30" t="s">
        <v>101</v>
      </c>
      <c r="H350" s="44" t="s">
        <v>388</v>
      </c>
      <c r="I350" s="30" t="s">
        <v>17</v>
      </c>
      <c r="J350" s="31">
        <f t="shared" ref="J350:L350" si="174">J351</f>
        <v>5913700</v>
      </c>
      <c r="K350" s="31">
        <f t="shared" si="174"/>
        <v>5510100</v>
      </c>
      <c r="L350" s="31">
        <f t="shared" si="174"/>
        <v>5510100</v>
      </c>
    </row>
    <row r="351" spans="1:12" s="15" customFormat="1" ht="45" x14ac:dyDescent="0.25">
      <c r="A351" s="21" t="s">
        <v>265</v>
      </c>
      <c r="B351" s="20"/>
      <c r="C351" s="20"/>
      <c r="D351" s="20"/>
      <c r="E351" s="30">
        <v>853</v>
      </c>
      <c r="F351" s="30" t="s">
        <v>11</v>
      </c>
      <c r="G351" s="30" t="s">
        <v>101</v>
      </c>
      <c r="H351" s="44" t="s">
        <v>388</v>
      </c>
      <c r="I351" s="30" t="s">
        <v>18</v>
      </c>
      <c r="J351" s="31">
        <v>5913700</v>
      </c>
      <c r="K351" s="31">
        <v>5510100</v>
      </c>
      <c r="L351" s="31">
        <v>5510100</v>
      </c>
    </row>
    <row r="352" spans="1:12" s="15" customFormat="1" ht="45" x14ac:dyDescent="0.25">
      <c r="A352" s="21" t="s">
        <v>20</v>
      </c>
      <c r="B352" s="20"/>
      <c r="C352" s="20"/>
      <c r="D352" s="20"/>
      <c r="E352" s="30">
        <v>853</v>
      </c>
      <c r="F352" s="30" t="s">
        <v>11</v>
      </c>
      <c r="G352" s="30" t="s">
        <v>101</v>
      </c>
      <c r="H352" s="44" t="s">
        <v>388</v>
      </c>
      <c r="I352" s="30" t="s">
        <v>21</v>
      </c>
      <c r="J352" s="31">
        <f t="shared" ref="J352:L352" si="175">J353</f>
        <v>267800</v>
      </c>
      <c r="K352" s="31">
        <f t="shared" si="175"/>
        <v>37600</v>
      </c>
      <c r="L352" s="31">
        <f t="shared" si="175"/>
        <v>37600</v>
      </c>
    </row>
    <row r="353" spans="1:12" s="15" customFormat="1" ht="45" x14ac:dyDescent="0.25">
      <c r="A353" s="21" t="s">
        <v>9</v>
      </c>
      <c r="B353" s="20"/>
      <c r="C353" s="20"/>
      <c r="D353" s="20"/>
      <c r="E353" s="30">
        <v>853</v>
      </c>
      <c r="F353" s="30" t="s">
        <v>11</v>
      </c>
      <c r="G353" s="30" t="s">
        <v>101</v>
      </c>
      <c r="H353" s="44" t="s">
        <v>388</v>
      </c>
      <c r="I353" s="30" t="s">
        <v>22</v>
      </c>
      <c r="J353" s="31">
        <v>267800</v>
      </c>
      <c r="K353" s="31">
        <v>37600</v>
      </c>
      <c r="L353" s="31">
        <v>37600</v>
      </c>
    </row>
    <row r="354" spans="1:12" s="15" customFormat="1" ht="120" x14ac:dyDescent="0.25">
      <c r="A354" s="21" t="s">
        <v>243</v>
      </c>
      <c r="B354" s="20"/>
      <c r="C354" s="20"/>
      <c r="D354" s="20"/>
      <c r="E354" s="30">
        <v>853</v>
      </c>
      <c r="F354" s="30" t="s">
        <v>11</v>
      </c>
      <c r="G354" s="30" t="s">
        <v>101</v>
      </c>
      <c r="H354" s="44" t="s">
        <v>389</v>
      </c>
      <c r="I354" s="30"/>
      <c r="J354" s="31">
        <f>J355</f>
        <v>2400</v>
      </c>
      <c r="K354" s="31">
        <f t="shared" ref="J354:L355" si="176">K355</f>
        <v>2400</v>
      </c>
      <c r="L354" s="31">
        <f t="shared" si="176"/>
        <v>2400</v>
      </c>
    </row>
    <row r="355" spans="1:12" s="15" customFormat="1" ht="45" x14ac:dyDescent="0.25">
      <c r="A355" s="21" t="s">
        <v>20</v>
      </c>
      <c r="B355" s="20"/>
      <c r="C355" s="20"/>
      <c r="D355" s="20"/>
      <c r="E355" s="30">
        <v>853</v>
      </c>
      <c r="F355" s="30" t="s">
        <v>11</v>
      </c>
      <c r="G355" s="30" t="s">
        <v>101</v>
      </c>
      <c r="H355" s="44" t="s">
        <v>389</v>
      </c>
      <c r="I355" s="30" t="s">
        <v>21</v>
      </c>
      <c r="J355" s="31">
        <f t="shared" si="176"/>
        <v>2400</v>
      </c>
      <c r="K355" s="31">
        <f t="shared" si="176"/>
        <v>2400</v>
      </c>
      <c r="L355" s="31">
        <f t="shared" si="176"/>
        <v>2400</v>
      </c>
    </row>
    <row r="356" spans="1:12" s="15" customFormat="1" ht="45" x14ac:dyDescent="0.25">
      <c r="A356" s="21" t="s">
        <v>9</v>
      </c>
      <c r="B356" s="20"/>
      <c r="C356" s="20"/>
      <c r="D356" s="20"/>
      <c r="E356" s="30">
        <v>853</v>
      </c>
      <c r="F356" s="30" t="s">
        <v>11</v>
      </c>
      <c r="G356" s="30" t="s">
        <v>101</v>
      </c>
      <c r="H356" s="44" t="s">
        <v>389</v>
      </c>
      <c r="I356" s="30" t="s">
        <v>22</v>
      </c>
      <c r="J356" s="31">
        <v>2400</v>
      </c>
      <c r="K356" s="31">
        <v>2400</v>
      </c>
      <c r="L356" s="31">
        <v>2400</v>
      </c>
    </row>
    <row r="357" spans="1:12" s="15" customFormat="1" x14ac:dyDescent="0.25">
      <c r="A357" s="51" t="s">
        <v>128</v>
      </c>
      <c r="B357" s="55"/>
      <c r="C357" s="55"/>
      <c r="D357" s="55"/>
      <c r="E357" s="30">
        <v>853</v>
      </c>
      <c r="F357" s="56" t="s">
        <v>11</v>
      </c>
      <c r="G357" s="56" t="s">
        <v>105</v>
      </c>
      <c r="H357" s="44" t="s">
        <v>47</v>
      </c>
      <c r="I357" s="56"/>
      <c r="J357" s="36">
        <f t="shared" ref="J357:L359" si="177">J358</f>
        <v>980000</v>
      </c>
      <c r="K357" s="36">
        <f t="shared" si="177"/>
        <v>0</v>
      </c>
      <c r="L357" s="36">
        <f t="shared" si="177"/>
        <v>0</v>
      </c>
    </row>
    <row r="358" spans="1:12" s="15" customFormat="1" ht="30" x14ac:dyDescent="0.25">
      <c r="A358" s="21" t="s">
        <v>276</v>
      </c>
      <c r="B358" s="13"/>
      <c r="C358" s="13"/>
      <c r="D358" s="13"/>
      <c r="E358" s="30">
        <v>853</v>
      </c>
      <c r="F358" s="30" t="s">
        <v>11</v>
      </c>
      <c r="G358" s="30" t="s">
        <v>105</v>
      </c>
      <c r="H358" s="44" t="s">
        <v>220</v>
      </c>
      <c r="I358" s="30"/>
      <c r="J358" s="31">
        <f t="shared" si="177"/>
        <v>980000</v>
      </c>
      <c r="K358" s="31">
        <f t="shared" si="177"/>
        <v>0</v>
      </c>
      <c r="L358" s="31">
        <f t="shared" si="177"/>
        <v>0</v>
      </c>
    </row>
    <row r="359" spans="1:12" s="15" customFormat="1" x14ac:dyDescent="0.25">
      <c r="A359" s="21" t="s">
        <v>23</v>
      </c>
      <c r="B359" s="13"/>
      <c r="C359" s="13"/>
      <c r="D359" s="13"/>
      <c r="E359" s="30">
        <v>853</v>
      </c>
      <c r="F359" s="30" t="s">
        <v>11</v>
      </c>
      <c r="G359" s="30" t="s">
        <v>105</v>
      </c>
      <c r="H359" s="44" t="s">
        <v>220</v>
      </c>
      <c r="I359" s="30" t="s">
        <v>24</v>
      </c>
      <c r="J359" s="31">
        <f t="shared" si="177"/>
        <v>980000</v>
      </c>
      <c r="K359" s="31">
        <f t="shared" si="177"/>
        <v>0</v>
      </c>
      <c r="L359" s="31">
        <f t="shared" si="177"/>
        <v>0</v>
      </c>
    </row>
    <row r="360" spans="1:12" s="57" customFormat="1" x14ac:dyDescent="0.25">
      <c r="A360" s="21" t="s">
        <v>129</v>
      </c>
      <c r="B360" s="32"/>
      <c r="C360" s="32"/>
      <c r="D360" s="32"/>
      <c r="E360" s="30">
        <v>853</v>
      </c>
      <c r="F360" s="30" t="s">
        <v>11</v>
      </c>
      <c r="G360" s="30" t="s">
        <v>105</v>
      </c>
      <c r="H360" s="44" t="s">
        <v>220</v>
      </c>
      <c r="I360" s="30" t="s">
        <v>130</v>
      </c>
      <c r="J360" s="31">
        <v>980000</v>
      </c>
      <c r="K360" s="31"/>
      <c r="L360" s="31"/>
    </row>
    <row r="361" spans="1:12" s="15" customFormat="1" ht="28.5" x14ac:dyDescent="0.25">
      <c r="A361" s="51" t="s">
        <v>32</v>
      </c>
      <c r="B361" s="55"/>
      <c r="C361" s="55"/>
      <c r="D361" s="55"/>
      <c r="E361" s="56">
        <v>853</v>
      </c>
      <c r="F361" s="56" t="s">
        <v>11</v>
      </c>
      <c r="G361" s="56" t="s">
        <v>33</v>
      </c>
      <c r="H361" s="44" t="s">
        <v>47</v>
      </c>
      <c r="I361" s="56"/>
      <c r="J361" s="36">
        <f t="shared" ref="J361:L361" si="178">J362</f>
        <v>0</v>
      </c>
      <c r="K361" s="36">
        <f t="shared" si="178"/>
        <v>3069759.15</v>
      </c>
      <c r="L361" s="36">
        <f t="shared" si="178"/>
        <v>6116343.1799999997</v>
      </c>
    </row>
    <row r="362" spans="1:12" s="15" customFormat="1" x14ac:dyDescent="0.25">
      <c r="A362" s="21" t="s">
        <v>244</v>
      </c>
      <c r="B362" s="13"/>
      <c r="C362" s="13"/>
      <c r="D362" s="13"/>
      <c r="E362" s="30">
        <v>853</v>
      </c>
      <c r="F362" s="30" t="s">
        <v>11</v>
      </c>
      <c r="G362" s="30" t="s">
        <v>33</v>
      </c>
      <c r="H362" s="44" t="s">
        <v>248</v>
      </c>
      <c r="I362" s="91"/>
      <c r="J362" s="31">
        <f t="shared" ref="J362" si="179">J364</f>
        <v>0</v>
      </c>
      <c r="K362" s="31">
        <f t="shared" ref="K362:L362" si="180">K364</f>
        <v>3069759.15</v>
      </c>
      <c r="L362" s="31">
        <f t="shared" si="180"/>
        <v>6116343.1799999997</v>
      </c>
    </row>
    <row r="363" spans="1:12" s="15" customFormat="1" x14ac:dyDescent="0.25">
      <c r="A363" s="21" t="s">
        <v>23</v>
      </c>
      <c r="E363" s="30">
        <v>853</v>
      </c>
      <c r="F363" s="30" t="s">
        <v>11</v>
      </c>
      <c r="G363" s="30" t="s">
        <v>33</v>
      </c>
      <c r="H363" s="44" t="s">
        <v>248</v>
      </c>
      <c r="I363" s="92">
        <v>800</v>
      </c>
      <c r="J363" s="31">
        <f t="shared" ref="J363:L363" si="181">J364</f>
        <v>0</v>
      </c>
      <c r="K363" s="31">
        <f t="shared" si="181"/>
        <v>3069759.15</v>
      </c>
      <c r="L363" s="31">
        <f t="shared" si="181"/>
        <v>6116343.1799999997</v>
      </c>
    </row>
    <row r="364" spans="1:12" s="15" customFormat="1" x14ac:dyDescent="0.25">
      <c r="A364" s="21" t="s">
        <v>129</v>
      </c>
      <c r="B364" s="13"/>
      <c r="C364" s="13"/>
      <c r="D364" s="13"/>
      <c r="E364" s="30">
        <v>853</v>
      </c>
      <c r="F364" s="30" t="s">
        <v>11</v>
      </c>
      <c r="G364" s="30" t="s">
        <v>33</v>
      </c>
      <c r="H364" s="44" t="s">
        <v>248</v>
      </c>
      <c r="I364" s="91" t="s">
        <v>130</v>
      </c>
      <c r="J364" s="31"/>
      <c r="K364" s="31">
        <v>3069759.15</v>
      </c>
      <c r="L364" s="31">
        <v>6116343.1799999997</v>
      </c>
    </row>
    <row r="365" spans="1:12" s="15" customFormat="1" ht="57" x14ac:dyDescent="0.25">
      <c r="A365" s="51" t="s">
        <v>277</v>
      </c>
      <c r="B365" s="55"/>
      <c r="C365" s="55"/>
      <c r="D365" s="55"/>
      <c r="E365" s="30">
        <v>853</v>
      </c>
      <c r="F365" s="60" t="s">
        <v>132</v>
      </c>
      <c r="G365" s="60"/>
      <c r="H365" s="44" t="s">
        <v>47</v>
      </c>
      <c r="I365" s="98"/>
      <c r="J365" s="99">
        <f t="shared" ref="J365" si="182">J366+J370</f>
        <v>2718000</v>
      </c>
      <c r="K365" s="99">
        <f t="shared" ref="K365:L365" si="183">K366+K370</f>
        <v>2359000</v>
      </c>
      <c r="L365" s="99">
        <f t="shared" si="183"/>
        <v>2359000</v>
      </c>
    </row>
    <row r="366" spans="1:12" s="15" customFormat="1" ht="71.25" x14ac:dyDescent="0.25">
      <c r="A366" s="51" t="s">
        <v>133</v>
      </c>
      <c r="B366" s="55"/>
      <c r="C366" s="55"/>
      <c r="D366" s="55"/>
      <c r="E366" s="30">
        <v>853</v>
      </c>
      <c r="F366" s="60" t="s">
        <v>132</v>
      </c>
      <c r="G366" s="60" t="s">
        <v>11</v>
      </c>
      <c r="H366" s="44" t="s">
        <v>47</v>
      </c>
      <c r="I366" s="60"/>
      <c r="J366" s="82">
        <f t="shared" ref="J366:L368" si="184">J367</f>
        <v>859000</v>
      </c>
      <c r="K366" s="82">
        <f t="shared" si="184"/>
        <v>859000</v>
      </c>
      <c r="L366" s="82">
        <f t="shared" si="184"/>
        <v>859000</v>
      </c>
    </row>
    <row r="367" spans="1:12" s="15" customFormat="1" ht="28.5" x14ac:dyDescent="0.25">
      <c r="A367" s="46" t="s">
        <v>278</v>
      </c>
      <c r="B367" s="55"/>
      <c r="C367" s="55"/>
      <c r="D367" s="55"/>
      <c r="E367" s="30">
        <v>853</v>
      </c>
      <c r="F367" s="60" t="s">
        <v>132</v>
      </c>
      <c r="G367" s="60" t="s">
        <v>11</v>
      </c>
      <c r="H367" s="44" t="s">
        <v>390</v>
      </c>
      <c r="I367" s="60"/>
      <c r="J367" s="31">
        <f t="shared" si="184"/>
        <v>859000</v>
      </c>
      <c r="K367" s="31">
        <f t="shared" si="184"/>
        <v>859000</v>
      </c>
      <c r="L367" s="31">
        <f t="shared" si="184"/>
        <v>859000</v>
      </c>
    </row>
    <row r="368" spans="1:12" s="15" customFormat="1" x14ac:dyDescent="0.25">
      <c r="A368" s="21" t="s">
        <v>34</v>
      </c>
      <c r="B368" s="32"/>
      <c r="C368" s="32"/>
      <c r="D368" s="32"/>
      <c r="E368" s="30">
        <v>853</v>
      </c>
      <c r="F368" s="30" t="s">
        <v>132</v>
      </c>
      <c r="G368" s="30" t="s">
        <v>11</v>
      </c>
      <c r="H368" s="44" t="s">
        <v>390</v>
      </c>
      <c r="I368" s="30" t="s">
        <v>35</v>
      </c>
      <c r="J368" s="31">
        <f>J369</f>
        <v>859000</v>
      </c>
      <c r="K368" s="31">
        <f t="shared" si="184"/>
        <v>859000</v>
      </c>
      <c r="L368" s="31">
        <f t="shared" si="184"/>
        <v>859000</v>
      </c>
    </row>
    <row r="369" spans="1:12" s="15" customFormat="1" x14ac:dyDescent="0.25">
      <c r="A369" s="21" t="s">
        <v>138</v>
      </c>
      <c r="B369" s="32"/>
      <c r="C369" s="32"/>
      <c r="D369" s="32"/>
      <c r="E369" s="30">
        <v>853</v>
      </c>
      <c r="F369" s="30" t="s">
        <v>132</v>
      </c>
      <c r="G369" s="30" t="s">
        <v>11</v>
      </c>
      <c r="H369" s="44" t="s">
        <v>390</v>
      </c>
      <c r="I369" s="30" t="s">
        <v>135</v>
      </c>
      <c r="J369" s="31">
        <v>859000</v>
      </c>
      <c r="K369" s="31">
        <v>859000</v>
      </c>
      <c r="L369" s="31">
        <v>859000</v>
      </c>
    </row>
    <row r="370" spans="1:12" s="15" customFormat="1" x14ac:dyDescent="0.25">
      <c r="A370" s="66" t="s">
        <v>136</v>
      </c>
      <c r="B370" s="93"/>
      <c r="C370" s="93"/>
      <c r="D370" s="93"/>
      <c r="E370" s="30">
        <v>853</v>
      </c>
      <c r="F370" s="56" t="s">
        <v>132</v>
      </c>
      <c r="G370" s="56" t="s">
        <v>43</v>
      </c>
      <c r="H370" s="44" t="s">
        <v>47</v>
      </c>
      <c r="I370" s="56"/>
      <c r="J370" s="36">
        <f t="shared" ref="J370:L372" si="185">J371</f>
        <v>1859000</v>
      </c>
      <c r="K370" s="36">
        <f t="shared" si="185"/>
        <v>1500000</v>
      </c>
      <c r="L370" s="36">
        <f t="shared" si="185"/>
        <v>1500000</v>
      </c>
    </row>
    <row r="371" spans="1:12" s="15" customFormat="1" ht="45" x14ac:dyDescent="0.25">
      <c r="A371" s="21" t="s">
        <v>183</v>
      </c>
      <c r="B371" s="13"/>
      <c r="C371" s="13"/>
      <c r="D371" s="13"/>
      <c r="E371" s="30">
        <v>853</v>
      </c>
      <c r="F371" s="30" t="s">
        <v>132</v>
      </c>
      <c r="G371" s="30" t="s">
        <v>43</v>
      </c>
      <c r="H371" s="44" t="s">
        <v>391</v>
      </c>
      <c r="I371" s="30"/>
      <c r="J371" s="31">
        <f t="shared" si="185"/>
        <v>1859000</v>
      </c>
      <c r="K371" s="31">
        <f t="shared" si="185"/>
        <v>1500000</v>
      </c>
      <c r="L371" s="31">
        <f t="shared" si="185"/>
        <v>1500000</v>
      </c>
    </row>
    <row r="372" spans="1:12" s="54" customFormat="1" x14ac:dyDescent="0.25">
      <c r="A372" s="21" t="s">
        <v>34</v>
      </c>
      <c r="B372" s="13"/>
      <c r="C372" s="13"/>
      <c r="D372" s="13"/>
      <c r="E372" s="30">
        <v>853</v>
      </c>
      <c r="F372" s="30" t="s">
        <v>132</v>
      </c>
      <c r="G372" s="30" t="s">
        <v>43</v>
      </c>
      <c r="H372" s="44" t="s">
        <v>391</v>
      </c>
      <c r="I372" s="30" t="s">
        <v>35</v>
      </c>
      <c r="J372" s="31">
        <f t="shared" si="185"/>
        <v>1859000</v>
      </c>
      <c r="K372" s="31">
        <f t="shared" si="185"/>
        <v>1500000</v>
      </c>
      <c r="L372" s="31">
        <f t="shared" si="185"/>
        <v>1500000</v>
      </c>
    </row>
    <row r="373" spans="1:12" s="54" customFormat="1" x14ac:dyDescent="0.25">
      <c r="A373" s="21" t="s">
        <v>138</v>
      </c>
      <c r="B373" s="13"/>
      <c r="C373" s="13"/>
      <c r="D373" s="13"/>
      <c r="E373" s="30">
        <v>853</v>
      </c>
      <c r="F373" s="30" t="s">
        <v>132</v>
      </c>
      <c r="G373" s="30" t="s">
        <v>43</v>
      </c>
      <c r="H373" s="44" t="s">
        <v>391</v>
      </c>
      <c r="I373" s="30" t="s">
        <v>135</v>
      </c>
      <c r="J373" s="31">
        <v>1859000</v>
      </c>
      <c r="K373" s="31">
        <v>1500000</v>
      </c>
      <c r="L373" s="31">
        <v>1500000</v>
      </c>
    </row>
    <row r="374" spans="1:12" s="57" customFormat="1" ht="28.5" x14ac:dyDescent="0.25">
      <c r="A374" s="46" t="s">
        <v>139</v>
      </c>
      <c r="B374" s="47"/>
      <c r="C374" s="47"/>
      <c r="D374" s="47"/>
      <c r="E374" s="48">
        <v>854</v>
      </c>
      <c r="F374" s="48"/>
      <c r="G374" s="48"/>
      <c r="H374" s="49" t="s">
        <v>47</v>
      </c>
      <c r="I374" s="48"/>
      <c r="J374" s="53">
        <f t="shared" ref="J374:L376" si="186">J375</f>
        <v>387800</v>
      </c>
      <c r="K374" s="53">
        <f t="shared" si="186"/>
        <v>323900</v>
      </c>
      <c r="L374" s="53">
        <f t="shared" si="186"/>
        <v>323900</v>
      </c>
    </row>
    <row r="375" spans="1:12" s="15" customFormat="1" x14ac:dyDescent="0.25">
      <c r="A375" s="51" t="s">
        <v>10</v>
      </c>
      <c r="B375" s="55"/>
      <c r="C375" s="55"/>
      <c r="D375" s="55"/>
      <c r="E375" s="23">
        <v>854</v>
      </c>
      <c r="F375" s="56" t="s">
        <v>11</v>
      </c>
      <c r="G375" s="56"/>
      <c r="H375" s="44" t="s">
        <v>47</v>
      </c>
      <c r="I375" s="56"/>
      <c r="J375" s="36">
        <f>J376</f>
        <v>387800</v>
      </c>
      <c r="K375" s="36">
        <f t="shared" si="186"/>
        <v>323900</v>
      </c>
      <c r="L375" s="36">
        <f t="shared" si="186"/>
        <v>323900</v>
      </c>
    </row>
    <row r="376" spans="1:12" s="15" customFormat="1" ht="85.5" x14ac:dyDescent="0.25">
      <c r="A376" s="51" t="s">
        <v>140</v>
      </c>
      <c r="B376" s="55"/>
      <c r="C376" s="55"/>
      <c r="D376" s="55"/>
      <c r="E376" s="23">
        <v>854</v>
      </c>
      <c r="F376" s="56" t="s">
        <v>11</v>
      </c>
      <c r="G376" s="56" t="s">
        <v>45</v>
      </c>
      <c r="H376" s="44" t="s">
        <v>47</v>
      </c>
      <c r="I376" s="56"/>
      <c r="J376" s="36">
        <f t="shared" si="186"/>
        <v>387800</v>
      </c>
      <c r="K376" s="36">
        <f t="shared" si="186"/>
        <v>323900</v>
      </c>
      <c r="L376" s="36">
        <f t="shared" si="186"/>
        <v>323900</v>
      </c>
    </row>
    <row r="377" spans="1:12" s="15" customFormat="1" ht="45" x14ac:dyDescent="0.25">
      <c r="A377" s="21" t="s">
        <v>19</v>
      </c>
      <c r="B377" s="20"/>
      <c r="C377" s="20"/>
      <c r="D377" s="20"/>
      <c r="E377" s="23">
        <v>854</v>
      </c>
      <c r="F377" s="30" t="s">
        <v>16</v>
      </c>
      <c r="G377" s="30" t="s">
        <v>45</v>
      </c>
      <c r="H377" s="44" t="s">
        <v>141</v>
      </c>
      <c r="I377" s="30"/>
      <c r="J377" s="31">
        <f t="shared" ref="J377" si="187">J378+J380</f>
        <v>387800</v>
      </c>
      <c r="K377" s="31">
        <f t="shared" ref="K377:L377" si="188">K378+K380</f>
        <v>323900</v>
      </c>
      <c r="L377" s="31">
        <f t="shared" si="188"/>
        <v>323900</v>
      </c>
    </row>
    <row r="378" spans="1:12" s="15" customFormat="1" ht="105" x14ac:dyDescent="0.25">
      <c r="A378" s="21" t="s">
        <v>15</v>
      </c>
      <c r="B378" s="20"/>
      <c r="C378" s="20"/>
      <c r="D378" s="20"/>
      <c r="E378" s="23">
        <v>854</v>
      </c>
      <c r="F378" s="30" t="s">
        <v>11</v>
      </c>
      <c r="G378" s="30" t="s">
        <v>45</v>
      </c>
      <c r="H378" s="44" t="s">
        <v>141</v>
      </c>
      <c r="I378" s="30" t="s">
        <v>17</v>
      </c>
      <c r="J378" s="31">
        <f t="shared" ref="J378:L378" si="189">J379</f>
        <v>331400</v>
      </c>
      <c r="K378" s="31">
        <f t="shared" si="189"/>
        <v>301300</v>
      </c>
      <c r="L378" s="31">
        <f t="shared" si="189"/>
        <v>301300</v>
      </c>
    </row>
    <row r="379" spans="1:12" s="15" customFormat="1" ht="45" x14ac:dyDescent="0.25">
      <c r="A379" s="21" t="s">
        <v>265</v>
      </c>
      <c r="B379" s="20"/>
      <c r="C379" s="20"/>
      <c r="D379" s="20"/>
      <c r="E379" s="23">
        <v>854</v>
      </c>
      <c r="F379" s="30" t="s">
        <v>11</v>
      </c>
      <c r="G379" s="30" t="s">
        <v>45</v>
      </c>
      <c r="H379" s="44" t="s">
        <v>141</v>
      </c>
      <c r="I379" s="30" t="s">
        <v>18</v>
      </c>
      <c r="J379" s="31">
        <v>331400</v>
      </c>
      <c r="K379" s="31">
        <v>301300</v>
      </c>
      <c r="L379" s="31">
        <v>301300</v>
      </c>
    </row>
    <row r="380" spans="1:12" s="15" customFormat="1" ht="45" x14ac:dyDescent="0.25">
      <c r="A380" s="21" t="s">
        <v>20</v>
      </c>
      <c r="B380" s="20"/>
      <c r="C380" s="20"/>
      <c r="D380" s="20"/>
      <c r="E380" s="23">
        <v>854</v>
      </c>
      <c r="F380" s="30" t="s">
        <v>11</v>
      </c>
      <c r="G380" s="30" t="s">
        <v>45</v>
      </c>
      <c r="H380" s="44" t="s">
        <v>141</v>
      </c>
      <c r="I380" s="30" t="s">
        <v>21</v>
      </c>
      <c r="J380" s="31">
        <f t="shared" ref="J380:L380" si="190">J381</f>
        <v>56400</v>
      </c>
      <c r="K380" s="31">
        <f t="shared" si="190"/>
        <v>22600</v>
      </c>
      <c r="L380" s="31">
        <f t="shared" si="190"/>
        <v>22600</v>
      </c>
    </row>
    <row r="381" spans="1:12" s="15" customFormat="1" ht="45" x14ac:dyDescent="0.25">
      <c r="A381" s="21" t="s">
        <v>9</v>
      </c>
      <c r="B381" s="20"/>
      <c r="C381" s="20"/>
      <c r="D381" s="20"/>
      <c r="E381" s="23">
        <v>854</v>
      </c>
      <c r="F381" s="30" t="s">
        <v>11</v>
      </c>
      <c r="G381" s="30" t="s">
        <v>45</v>
      </c>
      <c r="H381" s="44" t="s">
        <v>141</v>
      </c>
      <c r="I381" s="30" t="s">
        <v>22</v>
      </c>
      <c r="J381" s="31">
        <v>56400</v>
      </c>
      <c r="K381" s="31">
        <v>22600</v>
      </c>
      <c r="L381" s="31">
        <v>22600</v>
      </c>
    </row>
    <row r="382" spans="1:12" s="54" customFormat="1" ht="42.75" x14ac:dyDescent="0.25">
      <c r="A382" s="46" t="s">
        <v>142</v>
      </c>
      <c r="B382" s="47"/>
      <c r="C382" s="47"/>
      <c r="D382" s="47"/>
      <c r="E382" s="64">
        <v>857</v>
      </c>
      <c r="F382" s="48"/>
      <c r="G382" s="48"/>
      <c r="H382" s="49" t="s">
        <v>47</v>
      </c>
      <c r="I382" s="48"/>
      <c r="J382" s="53">
        <f t="shared" ref="J382:L383" si="191">J383</f>
        <v>767200</v>
      </c>
      <c r="K382" s="53">
        <f t="shared" si="191"/>
        <v>686600</v>
      </c>
      <c r="L382" s="53">
        <f t="shared" si="191"/>
        <v>686600</v>
      </c>
    </row>
    <row r="383" spans="1:12" s="57" customFormat="1" x14ac:dyDescent="0.25">
      <c r="A383" s="51" t="s">
        <v>10</v>
      </c>
      <c r="B383" s="55"/>
      <c r="C383" s="55"/>
      <c r="D383" s="55"/>
      <c r="E383" s="60">
        <v>857</v>
      </c>
      <c r="F383" s="56" t="s">
        <v>11</v>
      </c>
      <c r="G383" s="56"/>
      <c r="H383" s="44" t="s">
        <v>47</v>
      </c>
      <c r="I383" s="56"/>
      <c r="J383" s="36">
        <f t="shared" si="191"/>
        <v>767200</v>
      </c>
      <c r="K383" s="36">
        <f t="shared" si="191"/>
        <v>686600</v>
      </c>
      <c r="L383" s="36">
        <f t="shared" si="191"/>
        <v>686600</v>
      </c>
    </row>
    <row r="384" spans="1:12" s="57" customFormat="1" ht="71.25" x14ac:dyDescent="0.25">
      <c r="A384" s="51" t="s">
        <v>127</v>
      </c>
      <c r="B384" s="55"/>
      <c r="C384" s="55"/>
      <c r="D384" s="55"/>
      <c r="E384" s="23">
        <v>857</v>
      </c>
      <c r="F384" s="56" t="s">
        <v>11</v>
      </c>
      <c r="G384" s="56" t="s">
        <v>101</v>
      </c>
      <c r="H384" s="44" t="s">
        <v>47</v>
      </c>
      <c r="I384" s="56"/>
      <c r="J384" s="36">
        <f t="shared" ref="J384" si="192">J385+J388+J392</f>
        <v>767200</v>
      </c>
      <c r="K384" s="36">
        <f t="shared" ref="K384:L384" si="193">K385+K388+K392</f>
        <v>686600</v>
      </c>
      <c r="L384" s="36">
        <f t="shared" si="193"/>
        <v>686600</v>
      </c>
    </row>
    <row r="385" spans="1:12" s="57" customFormat="1" ht="45" x14ac:dyDescent="0.25">
      <c r="A385" s="21" t="s">
        <v>19</v>
      </c>
      <c r="B385" s="55"/>
      <c r="C385" s="55"/>
      <c r="D385" s="55"/>
      <c r="E385" s="23">
        <v>857</v>
      </c>
      <c r="F385" s="30" t="s">
        <v>11</v>
      </c>
      <c r="G385" s="30" t="s">
        <v>101</v>
      </c>
      <c r="H385" s="44" t="s">
        <v>141</v>
      </c>
      <c r="I385" s="30"/>
      <c r="J385" s="31">
        <f t="shared" ref="J385:L386" si="194">J386</f>
        <v>20500</v>
      </c>
      <c r="K385" s="31">
        <f t="shared" si="194"/>
        <v>0</v>
      </c>
      <c r="L385" s="31">
        <f t="shared" si="194"/>
        <v>0</v>
      </c>
    </row>
    <row r="386" spans="1:12" s="57" customFormat="1" ht="45" x14ac:dyDescent="0.25">
      <c r="A386" s="21" t="s">
        <v>20</v>
      </c>
      <c r="B386" s="32"/>
      <c r="C386" s="32"/>
      <c r="D386" s="30" t="s">
        <v>11</v>
      </c>
      <c r="E386" s="23">
        <v>857</v>
      </c>
      <c r="F386" s="30" t="s">
        <v>11</v>
      </c>
      <c r="G386" s="30" t="s">
        <v>101</v>
      </c>
      <c r="H386" s="44" t="s">
        <v>141</v>
      </c>
      <c r="I386" s="30" t="s">
        <v>21</v>
      </c>
      <c r="J386" s="31">
        <f t="shared" si="194"/>
        <v>20500</v>
      </c>
      <c r="K386" s="31">
        <f t="shared" si="194"/>
        <v>0</v>
      </c>
      <c r="L386" s="31">
        <f t="shared" si="194"/>
        <v>0</v>
      </c>
    </row>
    <row r="387" spans="1:12" s="57" customFormat="1" ht="45" x14ac:dyDescent="0.25">
      <c r="A387" s="21" t="s">
        <v>9</v>
      </c>
      <c r="B387" s="13"/>
      <c r="C387" s="13"/>
      <c r="D387" s="30" t="s">
        <v>11</v>
      </c>
      <c r="E387" s="23">
        <v>857</v>
      </c>
      <c r="F387" s="30" t="s">
        <v>11</v>
      </c>
      <c r="G387" s="30" t="s">
        <v>101</v>
      </c>
      <c r="H387" s="44" t="s">
        <v>141</v>
      </c>
      <c r="I387" s="30" t="s">
        <v>22</v>
      </c>
      <c r="J387" s="31">
        <v>20500</v>
      </c>
      <c r="K387" s="31"/>
      <c r="L387" s="31"/>
    </row>
    <row r="388" spans="1:12" s="15" customFormat="1" ht="60" x14ac:dyDescent="0.25">
      <c r="A388" s="21" t="s">
        <v>143</v>
      </c>
      <c r="B388" s="13"/>
      <c r="C388" s="13"/>
      <c r="D388" s="13"/>
      <c r="E388" s="23">
        <v>857</v>
      </c>
      <c r="F388" s="30" t="s">
        <v>11</v>
      </c>
      <c r="G388" s="30" t="s">
        <v>101</v>
      </c>
      <c r="H388" s="44" t="s">
        <v>144</v>
      </c>
      <c r="I388" s="30"/>
      <c r="J388" s="31">
        <f t="shared" ref="J388:L389" si="195">J389</f>
        <v>728700</v>
      </c>
      <c r="K388" s="31">
        <f t="shared" si="195"/>
        <v>668600</v>
      </c>
      <c r="L388" s="31">
        <f t="shared" si="195"/>
        <v>668600</v>
      </c>
    </row>
    <row r="389" spans="1:12" s="15" customFormat="1" ht="105" x14ac:dyDescent="0.25">
      <c r="A389" s="21" t="s">
        <v>15</v>
      </c>
      <c r="B389" s="13"/>
      <c r="C389" s="13"/>
      <c r="D389" s="13"/>
      <c r="E389" s="23">
        <v>857</v>
      </c>
      <c r="F389" s="30" t="s">
        <v>16</v>
      </c>
      <c r="G389" s="30" t="s">
        <v>101</v>
      </c>
      <c r="H389" s="44" t="s">
        <v>144</v>
      </c>
      <c r="I389" s="30" t="s">
        <v>17</v>
      </c>
      <c r="J389" s="31">
        <f t="shared" si="195"/>
        <v>728700</v>
      </c>
      <c r="K389" s="31">
        <f t="shared" si="195"/>
        <v>668600</v>
      </c>
      <c r="L389" s="31">
        <f t="shared" si="195"/>
        <v>668600</v>
      </c>
    </row>
    <row r="390" spans="1:12" s="15" customFormat="1" ht="45" x14ac:dyDescent="0.25">
      <c r="A390" s="21" t="s">
        <v>265</v>
      </c>
      <c r="B390" s="32"/>
      <c r="C390" s="32"/>
      <c r="D390" s="32"/>
      <c r="E390" s="23">
        <v>857</v>
      </c>
      <c r="F390" s="30" t="s">
        <v>11</v>
      </c>
      <c r="G390" s="30" t="s">
        <v>101</v>
      </c>
      <c r="H390" s="44" t="s">
        <v>144</v>
      </c>
      <c r="I390" s="30" t="s">
        <v>18</v>
      </c>
      <c r="J390" s="31">
        <v>728700</v>
      </c>
      <c r="K390" s="31">
        <v>668600</v>
      </c>
      <c r="L390" s="31">
        <v>668600</v>
      </c>
    </row>
    <row r="391" spans="1:12" s="15" customFormat="1" ht="120" x14ac:dyDescent="0.25">
      <c r="A391" s="21" t="s">
        <v>145</v>
      </c>
      <c r="B391" s="13"/>
      <c r="C391" s="13"/>
      <c r="D391" s="30" t="s">
        <v>11</v>
      </c>
      <c r="E391" s="23">
        <v>857</v>
      </c>
      <c r="F391" s="30" t="s">
        <v>16</v>
      </c>
      <c r="G391" s="30" t="s">
        <v>101</v>
      </c>
      <c r="H391" s="44" t="s">
        <v>146</v>
      </c>
      <c r="I391" s="30"/>
      <c r="J391" s="31">
        <f t="shared" ref="J391:L392" si="196">J392</f>
        <v>18000</v>
      </c>
      <c r="K391" s="31">
        <f t="shared" si="196"/>
        <v>18000</v>
      </c>
      <c r="L391" s="31">
        <f t="shared" si="196"/>
        <v>18000</v>
      </c>
    </row>
    <row r="392" spans="1:12" s="15" customFormat="1" ht="45" x14ac:dyDescent="0.25">
      <c r="A392" s="21" t="s">
        <v>20</v>
      </c>
      <c r="B392" s="32"/>
      <c r="C392" s="32"/>
      <c r="D392" s="30" t="s">
        <v>11</v>
      </c>
      <c r="E392" s="23">
        <v>857</v>
      </c>
      <c r="F392" s="30" t="s">
        <v>11</v>
      </c>
      <c r="G392" s="30" t="s">
        <v>101</v>
      </c>
      <c r="H392" s="44" t="s">
        <v>146</v>
      </c>
      <c r="I392" s="30" t="s">
        <v>21</v>
      </c>
      <c r="J392" s="31">
        <f t="shared" si="196"/>
        <v>18000</v>
      </c>
      <c r="K392" s="31">
        <f t="shared" si="196"/>
        <v>18000</v>
      </c>
      <c r="L392" s="31">
        <f t="shared" si="196"/>
        <v>18000</v>
      </c>
    </row>
    <row r="393" spans="1:12" s="15" customFormat="1" ht="45" x14ac:dyDescent="0.25">
      <c r="A393" s="21" t="s">
        <v>9</v>
      </c>
      <c r="B393" s="13"/>
      <c r="C393" s="13"/>
      <c r="D393" s="30" t="s">
        <v>11</v>
      </c>
      <c r="E393" s="23">
        <v>857</v>
      </c>
      <c r="F393" s="30" t="s">
        <v>11</v>
      </c>
      <c r="G393" s="30" t="s">
        <v>101</v>
      </c>
      <c r="H393" s="44" t="s">
        <v>146</v>
      </c>
      <c r="I393" s="30" t="s">
        <v>22</v>
      </c>
      <c r="J393" s="31">
        <v>18000</v>
      </c>
      <c r="K393" s="31">
        <v>18000</v>
      </c>
      <c r="L393" s="31">
        <v>18000</v>
      </c>
    </row>
    <row r="394" spans="1:12" s="15" customFormat="1" ht="18.75" customHeight="1" x14ac:dyDescent="0.25">
      <c r="A394" s="35" t="s">
        <v>147</v>
      </c>
      <c r="B394" s="35"/>
      <c r="C394" s="35"/>
      <c r="D394" s="35"/>
      <c r="E394" s="60"/>
      <c r="F394" s="56"/>
      <c r="G394" s="56"/>
      <c r="H394" s="60"/>
      <c r="I394" s="56"/>
      <c r="J394" s="36">
        <f>J6+J231+J346+J374+J382</f>
        <v>382004159.13999999</v>
      </c>
      <c r="K394" s="36">
        <f>K6+K231+K346+K374+K382</f>
        <v>284937300.90999997</v>
      </c>
      <c r="L394" s="36">
        <f>L6+L231+L346+L374+L382</f>
        <v>262559068.88</v>
      </c>
    </row>
    <row r="395" spans="1:12" s="15" customFormat="1" x14ac:dyDescent="0.25">
      <c r="A395" s="94"/>
      <c r="E395" s="95"/>
      <c r="F395" s="95"/>
      <c r="G395" s="95"/>
      <c r="H395" s="96"/>
      <c r="I395" s="95"/>
      <c r="J395" s="97"/>
      <c r="K395" s="97"/>
      <c r="L395" s="97"/>
    </row>
    <row r="396" spans="1:12" s="15" customFormat="1" x14ac:dyDescent="0.25">
      <c r="A396" s="94"/>
      <c r="E396" s="95"/>
      <c r="F396" s="95"/>
      <c r="G396" s="95"/>
      <c r="H396" s="96"/>
      <c r="I396" s="95"/>
      <c r="J396" s="97"/>
      <c r="K396" s="97"/>
      <c r="L396" s="97"/>
    </row>
    <row r="397" spans="1:12" s="15" customFormat="1" x14ac:dyDescent="0.25">
      <c r="A397" s="94"/>
      <c r="E397" s="95"/>
      <c r="F397" s="95"/>
      <c r="G397" s="95"/>
      <c r="H397" s="96"/>
      <c r="I397" s="95"/>
      <c r="J397" s="97"/>
      <c r="K397" s="97"/>
      <c r="L397" s="97"/>
    </row>
    <row r="398" spans="1:12" s="15" customFormat="1" x14ac:dyDescent="0.25">
      <c r="A398" s="94"/>
      <c r="E398" s="95"/>
      <c r="F398" s="95"/>
      <c r="G398" s="95"/>
      <c r="H398" s="96"/>
      <c r="I398" s="95"/>
      <c r="J398" s="97"/>
      <c r="K398" s="97"/>
      <c r="L398" s="97"/>
    </row>
    <row r="399" spans="1:12" s="15" customFormat="1" x14ac:dyDescent="0.25">
      <c r="A399" s="94"/>
      <c r="E399" s="95"/>
      <c r="F399" s="95"/>
      <c r="G399" s="95"/>
      <c r="H399" s="96"/>
      <c r="I399" s="95"/>
      <c r="J399" s="97"/>
      <c r="K399" s="97"/>
      <c r="L399" s="97"/>
    </row>
    <row r="400" spans="1:12" s="15" customFormat="1" x14ac:dyDescent="0.25">
      <c r="A400" s="94"/>
      <c r="E400" s="95"/>
      <c r="F400" s="95"/>
      <c r="G400" s="95"/>
      <c r="H400" s="96"/>
      <c r="I400" s="95"/>
      <c r="J400" s="95"/>
      <c r="K400" s="95"/>
      <c r="L400" s="95"/>
    </row>
    <row r="401" spans="1:12" s="15" customFormat="1" x14ac:dyDescent="0.25">
      <c r="A401" s="94"/>
      <c r="E401" s="95"/>
      <c r="F401" s="95"/>
      <c r="G401" s="95"/>
      <c r="H401" s="96"/>
      <c r="I401" s="95"/>
      <c r="J401" s="95"/>
      <c r="K401" s="95"/>
      <c r="L401" s="95"/>
    </row>
    <row r="402" spans="1:12" s="15" customFormat="1" x14ac:dyDescent="0.25">
      <c r="A402" s="94"/>
      <c r="E402" s="95"/>
      <c r="F402" s="95"/>
      <c r="G402" s="95"/>
      <c r="H402" s="96"/>
      <c r="I402" s="95"/>
      <c r="J402" s="95"/>
      <c r="K402" s="95"/>
      <c r="L402" s="95"/>
    </row>
    <row r="403" spans="1:12" s="15" customFormat="1" x14ac:dyDescent="0.25">
      <c r="A403" s="94"/>
      <c r="E403" s="95"/>
      <c r="F403" s="95"/>
      <c r="G403" s="95"/>
      <c r="H403" s="96"/>
      <c r="I403" s="95"/>
      <c r="J403" s="95"/>
      <c r="K403" s="95"/>
      <c r="L403" s="95"/>
    </row>
    <row r="404" spans="1:12" s="15" customFormat="1" x14ac:dyDescent="0.25">
      <c r="A404" s="94"/>
      <c r="E404" s="95"/>
      <c r="F404" s="95"/>
      <c r="G404" s="95"/>
      <c r="H404" s="96"/>
      <c r="I404" s="95"/>
      <c r="J404" s="95"/>
      <c r="K404" s="95"/>
      <c r="L404" s="95"/>
    </row>
    <row r="405" spans="1:12" s="15" customFormat="1" x14ac:dyDescent="0.25">
      <c r="A405" s="94"/>
      <c r="E405" s="95"/>
      <c r="F405" s="95"/>
      <c r="G405" s="95"/>
      <c r="H405" s="96"/>
      <c r="I405" s="95"/>
      <c r="J405" s="95"/>
      <c r="K405" s="95"/>
      <c r="L405" s="95"/>
    </row>
    <row r="406" spans="1:12" s="15" customFormat="1" x14ac:dyDescent="0.25">
      <c r="A406" s="94"/>
      <c r="E406" s="95"/>
      <c r="F406" s="95"/>
      <c r="G406" s="95"/>
      <c r="H406" s="96"/>
      <c r="I406" s="95"/>
      <c r="J406" s="95"/>
      <c r="K406" s="95"/>
      <c r="L406" s="95"/>
    </row>
    <row r="407" spans="1:12" s="15" customFormat="1" x14ac:dyDescent="0.25">
      <c r="A407" s="94"/>
      <c r="E407" s="95"/>
      <c r="F407" s="95"/>
      <c r="G407" s="95"/>
      <c r="H407" s="96"/>
      <c r="I407" s="95"/>
      <c r="J407" s="95"/>
      <c r="K407" s="95"/>
      <c r="L407" s="95"/>
    </row>
    <row r="408" spans="1:12" s="15" customFormat="1" x14ac:dyDescent="0.25">
      <c r="A408" s="94"/>
      <c r="E408" s="95"/>
      <c r="F408" s="95"/>
      <c r="G408" s="95"/>
      <c r="H408" s="96"/>
      <c r="I408" s="95"/>
      <c r="J408" s="95"/>
      <c r="K408" s="95"/>
      <c r="L408" s="95"/>
    </row>
    <row r="409" spans="1:12" s="15" customFormat="1" x14ac:dyDescent="0.25">
      <c r="A409" s="94"/>
      <c r="E409" s="95"/>
      <c r="F409" s="95"/>
      <c r="G409" s="95"/>
      <c r="H409" s="96"/>
      <c r="I409" s="95"/>
      <c r="J409" s="95"/>
      <c r="K409" s="95"/>
      <c r="L409" s="95"/>
    </row>
    <row r="410" spans="1:12" s="15" customFormat="1" x14ac:dyDescent="0.25">
      <c r="A410" s="94"/>
      <c r="E410" s="95"/>
      <c r="F410" s="95"/>
      <c r="G410" s="95"/>
      <c r="H410" s="96"/>
      <c r="I410" s="95"/>
      <c r="J410" s="95"/>
      <c r="K410" s="95"/>
      <c r="L410" s="95"/>
    </row>
    <row r="411" spans="1:12" s="15" customFormat="1" x14ac:dyDescent="0.25">
      <c r="A411" s="94"/>
      <c r="E411" s="95"/>
      <c r="F411" s="95"/>
      <c r="G411" s="95"/>
      <c r="H411" s="96"/>
      <c r="I411" s="95"/>
      <c r="J411" s="95"/>
      <c r="K411" s="95"/>
      <c r="L411" s="95"/>
    </row>
    <row r="412" spans="1:12" s="15" customFormat="1" x14ac:dyDescent="0.25">
      <c r="A412" s="94"/>
      <c r="E412" s="95"/>
      <c r="F412" s="95"/>
      <c r="G412" s="95"/>
      <c r="H412" s="96"/>
      <c r="I412" s="95"/>
      <c r="J412" s="95"/>
      <c r="K412" s="95"/>
      <c r="L412" s="95"/>
    </row>
    <row r="413" spans="1:12" s="15" customFormat="1" x14ac:dyDescent="0.25">
      <c r="A413" s="94"/>
      <c r="E413" s="95"/>
      <c r="F413" s="95"/>
      <c r="G413" s="95"/>
      <c r="H413" s="96"/>
      <c r="I413" s="95"/>
      <c r="J413" s="95"/>
      <c r="K413" s="95"/>
      <c r="L413" s="95"/>
    </row>
    <row r="414" spans="1:12" x14ac:dyDescent="0.25">
      <c r="A414" s="18"/>
      <c r="E414" s="24"/>
      <c r="F414" s="24"/>
      <c r="G414" s="24"/>
      <c r="I414" s="24"/>
      <c r="J414" s="24"/>
      <c r="K414" s="24"/>
      <c r="L414" s="24"/>
    </row>
    <row r="415" spans="1:12" x14ac:dyDescent="0.25">
      <c r="A415" s="18"/>
      <c r="E415" s="24"/>
      <c r="F415" s="24"/>
      <c r="G415" s="24"/>
      <c r="I415" s="24"/>
      <c r="J415" s="24"/>
      <c r="K415" s="24"/>
      <c r="L415" s="24"/>
    </row>
    <row r="416" spans="1:12" x14ac:dyDescent="0.25">
      <c r="A416" s="18"/>
      <c r="E416" s="24"/>
      <c r="F416" s="24"/>
      <c r="G416" s="24"/>
      <c r="I416" s="24"/>
      <c r="J416" s="24"/>
      <c r="K416" s="24"/>
      <c r="L416" s="24"/>
    </row>
    <row r="417" spans="1:12" x14ac:dyDescent="0.25">
      <c r="A417" s="18"/>
      <c r="E417" s="24"/>
      <c r="F417" s="24"/>
      <c r="G417" s="24"/>
      <c r="I417" s="24"/>
      <c r="J417" s="24"/>
      <c r="K417" s="24"/>
      <c r="L417" s="24"/>
    </row>
    <row r="418" spans="1:12" x14ac:dyDescent="0.25">
      <c r="A418" s="18"/>
      <c r="E418" s="24"/>
      <c r="F418" s="24"/>
      <c r="G418" s="24"/>
      <c r="I418" s="24"/>
      <c r="J418" s="24"/>
      <c r="K418" s="24"/>
      <c r="L418" s="24"/>
    </row>
    <row r="419" spans="1:12" x14ac:dyDescent="0.25">
      <c r="A419" s="18"/>
      <c r="E419" s="24"/>
      <c r="F419" s="24"/>
      <c r="G419" s="24"/>
      <c r="I419" s="24"/>
      <c r="J419" s="24"/>
      <c r="K419" s="24"/>
      <c r="L419" s="24"/>
    </row>
    <row r="420" spans="1:12" x14ac:dyDescent="0.25">
      <c r="A420" s="18"/>
      <c r="E420" s="24"/>
      <c r="F420" s="24"/>
      <c r="G420" s="24"/>
      <c r="I420" s="24"/>
      <c r="J420" s="24"/>
      <c r="K420" s="24"/>
      <c r="L420" s="24"/>
    </row>
    <row r="421" spans="1:12" x14ac:dyDescent="0.25">
      <c r="A421" s="18"/>
      <c r="E421" s="24"/>
      <c r="F421" s="24"/>
      <c r="G421" s="24"/>
      <c r="I421" s="24"/>
      <c r="J421" s="24"/>
      <c r="K421" s="24"/>
      <c r="L421" s="24"/>
    </row>
    <row r="422" spans="1:12" x14ac:dyDescent="0.25">
      <c r="A422" s="18"/>
      <c r="E422" s="24"/>
      <c r="F422" s="24"/>
      <c r="G422" s="24"/>
      <c r="I422" s="24"/>
      <c r="J422" s="24"/>
      <c r="K422" s="24"/>
      <c r="L422" s="24"/>
    </row>
    <row r="423" spans="1:12" x14ac:dyDescent="0.25">
      <c r="A423" s="18"/>
      <c r="E423" s="24"/>
      <c r="F423" s="24"/>
      <c r="G423" s="24"/>
      <c r="I423" s="24"/>
      <c r="J423" s="24"/>
      <c r="K423" s="24"/>
      <c r="L423" s="24"/>
    </row>
    <row r="424" spans="1:12" x14ac:dyDescent="0.25">
      <c r="A424" s="18"/>
      <c r="E424" s="24"/>
      <c r="F424" s="24"/>
      <c r="G424" s="24"/>
      <c r="I424" s="24"/>
      <c r="J424" s="24"/>
      <c r="K424" s="24"/>
      <c r="L424" s="24"/>
    </row>
    <row r="425" spans="1:12" x14ac:dyDescent="0.25">
      <c r="A425" s="18"/>
      <c r="E425" s="24"/>
      <c r="F425" s="24"/>
      <c r="G425" s="24"/>
      <c r="I425" s="24"/>
      <c r="J425" s="24"/>
      <c r="K425" s="24"/>
      <c r="L425" s="24"/>
    </row>
    <row r="426" spans="1:12" x14ac:dyDescent="0.25">
      <c r="A426" s="18"/>
      <c r="E426" s="24"/>
      <c r="F426" s="24"/>
      <c r="G426" s="24"/>
      <c r="I426" s="24"/>
      <c r="J426" s="24"/>
      <c r="K426" s="24"/>
      <c r="L426" s="24"/>
    </row>
    <row r="427" spans="1:12" x14ac:dyDescent="0.25">
      <c r="A427" s="18"/>
      <c r="E427" s="24"/>
      <c r="F427" s="24"/>
      <c r="G427" s="24"/>
      <c r="I427" s="24"/>
      <c r="J427" s="24"/>
      <c r="K427" s="24"/>
      <c r="L427" s="24"/>
    </row>
    <row r="428" spans="1:12" x14ac:dyDescent="0.25">
      <c r="A428" s="18"/>
      <c r="E428" s="24"/>
      <c r="F428" s="24"/>
      <c r="G428" s="24"/>
      <c r="I428" s="24"/>
      <c r="J428" s="24"/>
      <c r="K428" s="24"/>
      <c r="L428" s="24"/>
    </row>
    <row r="429" spans="1:12" x14ac:dyDescent="0.25">
      <c r="A429" s="18"/>
      <c r="E429" s="24"/>
      <c r="F429" s="24"/>
      <c r="G429" s="24"/>
      <c r="I429" s="24"/>
      <c r="J429" s="24"/>
      <c r="K429" s="24"/>
      <c r="L429" s="24"/>
    </row>
    <row r="430" spans="1:12" x14ac:dyDescent="0.25">
      <c r="A430" s="18"/>
      <c r="E430" s="24"/>
      <c r="F430" s="24"/>
      <c r="G430" s="24"/>
      <c r="I430" s="24"/>
      <c r="J430" s="24"/>
      <c r="K430" s="24"/>
      <c r="L430" s="24"/>
    </row>
    <row r="431" spans="1:12" x14ac:dyDescent="0.25">
      <c r="A431" s="18"/>
      <c r="E431" s="24"/>
      <c r="F431" s="24"/>
      <c r="G431" s="24"/>
      <c r="I431" s="24"/>
      <c r="J431" s="24"/>
      <c r="K431" s="24"/>
      <c r="L431" s="24"/>
    </row>
    <row r="432" spans="1:12" x14ac:dyDescent="0.25">
      <c r="A432" s="18"/>
      <c r="E432" s="24"/>
      <c r="F432" s="24"/>
      <c r="G432" s="24"/>
      <c r="I432" s="24"/>
      <c r="J432" s="24"/>
      <c r="K432" s="24"/>
      <c r="L432" s="24"/>
    </row>
    <row r="433" spans="1:12" x14ac:dyDescent="0.25">
      <c r="A433" s="18"/>
      <c r="E433" s="24"/>
      <c r="F433" s="24"/>
      <c r="G433" s="24"/>
      <c r="I433" s="24"/>
      <c r="J433" s="24"/>
      <c r="K433" s="24"/>
      <c r="L433" s="24"/>
    </row>
    <row r="434" spans="1:12" x14ac:dyDescent="0.25">
      <c r="A434" s="18"/>
      <c r="E434" s="24"/>
      <c r="F434" s="24"/>
      <c r="G434" s="24"/>
      <c r="I434" s="24"/>
      <c r="J434" s="24"/>
      <c r="K434" s="24"/>
      <c r="L434" s="24"/>
    </row>
    <row r="435" spans="1:12" x14ac:dyDescent="0.25">
      <c r="A435" s="18"/>
      <c r="E435" s="24"/>
      <c r="F435" s="24"/>
      <c r="G435" s="24"/>
      <c r="I435" s="24"/>
      <c r="J435" s="24"/>
      <c r="K435" s="24"/>
      <c r="L435" s="24"/>
    </row>
    <row r="436" spans="1:12" x14ac:dyDescent="0.25">
      <c r="A436" s="18"/>
      <c r="E436" s="24"/>
      <c r="F436" s="24"/>
      <c r="G436" s="24"/>
      <c r="I436" s="24"/>
      <c r="J436" s="24"/>
      <c r="K436" s="24"/>
      <c r="L436" s="24"/>
    </row>
    <row r="437" spans="1:12" x14ac:dyDescent="0.25">
      <c r="A437" s="18"/>
      <c r="E437" s="24"/>
      <c r="F437" s="24"/>
      <c r="G437" s="24"/>
      <c r="I437" s="24"/>
      <c r="J437" s="24"/>
      <c r="K437" s="24"/>
      <c r="L437" s="24"/>
    </row>
    <row r="438" spans="1:12" x14ac:dyDescent="0.25">
      <c r="A438" s="18"/>
      <c r="E438" s="24"/>
      <c r="F438" s="24"/>
      <c r="G438" s="24"/>
      <c r="I438" s="24"/>
      <c r="J438" s="24"/>
      <c r="K438" s="24"/>
      <c r="L438" s="24"/>
    </row>
    <row r="439" spans="1:12" x14ac:dyDescent="0.25">
      <c r="A439" s="18"/>
      <c r="E439" s="24"/>
      <c r="F439" s="24"/>
      <c r="G439" s="24"/>
      <c r="I439" s="24"/>
      <c r="J439" s="24"/>
      <c r="K439" s="24"/>
      <c r="L439" s="24"/>
    </row>
    <row r="440" spans="1:12" x14ac:dyDescent="0.25">
      <c r="A440" s="18"/>
      <c r="E440" s="24"/>
      <c r="F440" s="24"/>
      <c r="G440" s="24"/>
      <c r="I440" s="24"/>
      <c r="J440" s="24"/>
      <c r="K440" s="24"/>
      <c r="L440" s="24"/>
    </row>
    <row r="441" spans="1:12" x14ac:dyDescent="0.25">
      <c r="A441" s="18"/>
      <c r="E441" s="24"/>
      <c r="F441" s="24"/>
      <c r="G441" s="24"/>
      <c r="I441" s="24"/>
      <c r="J441" s="24"/>
      <c r="K441" s="24"/>
      <c r="L441" s="24"/>
    </row>
    <row r="442" spans="1:12" x14ac:dyDescent="0.25">
      <c r="A442" s="18"/>
      <c r="E442" s="24"/>
      <c r="F442" s="24"/>
      <c r="G442" s="24"/>
      <c r="I442" s="24"/>
      <c r="J442" s="24"/>
      <c r="K442" s="24"/>
      <c r="L442" s="24"/>
    </row>
    <row r="443" spans="1:12" x14ac:dyDescent="0.25">
      <c r="A443" s="18"/>
      <c r="E443" s="24"/>
      <c r="F443" s="24"/>
      <c r="G443" s="24"/>
      <c r="I443" s="24"/>
      <c r="J443" s="24"/>
      <c r="K443" s="24"/>
      <c r="L443" s="24"/>
    </row>
    <row r="444" spans="1:12" x14ac:dyDescent="0.25">
      <c r="A444" s="18"/>
      <c r="E444" s="24"/>
      <c r="F444" s="24"/>
      <c r="G444" s="24"/>
      <c r="I444" s="24"/>
      <c r="J444" s="24"/>
      <c r="K444" s="24"/>
      <c r="L444" s="24"/>
    </row>
    <row r="445" spans="1:12" x14ac:dyDescent="0.25">
      <c r="A445" s="18"/>
      <c r="E445" s="24"/>
      <c r="F445" s="24"/>
      <c r="G445" s="24"/>
      <c r="I445" s="24"/>
      <c r="J445" s="24"/>
      <c r="K445" s="24"/>
      <c r="L445" s="24"/>
    </row>
    <row r="446" spans="1:12" x14ac:dyDescent="0.25">
      <c r="A446" s="18"/>
      <c r="E446" s="24"/>
      <c r="F446" s="24"/>
      <c r="G446" s="24"/>
      <c r="I446" s="24"/>
      <c r="J446" s="24"/>
      <c r="K446" s="24"/>
      <c r="L446" s="24"/>
    </row>
    <row r="447" spans="1:12" x14ac:dyDescent="0.25">
      <c r="A447" s="18"/>
      <c r="E447" s="24"/>
      <c r="F447" s="24"/>
      <c r="G447" s="24"/>
      <c r="I447" s="24"/>
      <c r="J447" s="24"/>
      <c r="K447" s="24"/>
      <c r="L447" s="24"/>
    </row>
    <row r="448" spans="1:12" x14ac:dyDescent="0.25">
      <c r="A448" s="18"/>
      <c r="E448" s="24"/>
      <c r="F448" s="24"/>
      <c r="G448" s="24"/>
      <c r="I448" s="24"/>
      <c r="J448" s="24"/>
      <c r="K448" s="24"/>
      <c r="L448" s="24"/>
    </row>
    <row r="449" spans="1:12" x14ac:dyDescent="0.25">
      <c r="A449" s="18"/>
      <c r="E449" s="24"/>
      <c r="F449" s="24"/>
      <c r="G449" s="24"/>
      <c r="I449" s="24"/>
      <c r="J449" s="24"/>
      <c r="K449" s="24"/>
      <c r="L449" s="24"/>
    </row>
    <row r="450" spans="1:12" x14ac:dyDescent="0.25">
      <c r="A450" s="18"/>
      <c r="E450" s="24"/>
      <c r="F450" s="24"/>
      <c r="G450" s="24"/>
      <c r="I450" s="24"/>
      <c r="J450" s="24"/>
      <c r="K450" s="24"/>
      <c r="L450" s="24"/>
    </row>
    <row r="451" spans="1:12" x14ac:dyDescent="0.25">
      <c r="A451" s="18"/>
      <c r="E451" s="24"/>
      <c r="F451" s="24"/>
      <c r="G451" s="24"/>
      <c r="I451" s="24"/>
      <c r="J451" s="24"/>
      <c r="K451" s="24"/>
      <c r="L451" s="24"/>
    </row>
    <row r="452" spans="1:12" x14ac:dyDescent="0.25">
      <c r="A452" s="18"/>
      <c r="E452" s="24"/>
      <c r="F452" s="24"/>
      <c r="G452" s="24"/>
      <c r="I452" s="24"/>
      <c r="J452" s="24"/>
      <c r="K452" s="24"/>
      <c r="L452" s="24"/>
    </row>
    <row r="453" spans="1:12" x14ac:dyDescent="0.25">
      <c r="A453" s="18"/>
      <c r="E453" s="24"/>
      <c r="F453" s="24"/>
      <c r="G453" s="24"/>
      <c r="I453" s="24"/>
      <c r="J453" s="24"/>
      <c r="K453" s="24"/>
      <c r="L453" s="24"/>
    </row>
    <row r="454" spans="1:12" x14ac:dyDescent="0.25">
      <c r="A454" s="18"/>
      <c r="E454" s="24"/>
      <c r="F454" s="24"/>
      <c r="G454" s="24"/>
      <c r="I454" s="24"/>
      <c r="J454" s="24"/>
      <c r="K454" s="24"/>
      <c r="L454" s="24"/>
    </row>
    <row r="455" spans="1:12" x14ac:dyDescent="0.25">
      <c r="A455" s="18"/>
      <c r="E455" s="24"/>
      <c r="F455" s="24"/>
      <c r="G455" s="24"/>
      <c r="I455" s="24"/>
      <c r="J455" s="24"/>
      <c r="K455" s="24"/>
      <c r="L455" s="24"/>
    </row>
    <row r="456" spans="1:12" x14ac:dyDescent="0.25">
      <c r="A456" s="18"/>
      <c r="E456" s="24"/>
      <c r="F456" s="24"/>
      <c r="G456" s="24"/>
      <c r="I456" s="24"/>
      <c r="J456" s="24"/>
      <c r="K456" s="24"/>
      <c r="L456" s="24"/>
    </row>
    <row r="457" spans="1:12" x14ac:dyDescent="0.25">
      <c r="A457" s="18"/>
      <c r="E457" s="24"/>
      <c r="F457" s="24"/>
      <c r="G457" s="24"/>
      <c r="I457" s="24"/>
      <c r="J457" s="24"/>
      <c r="K457" s="24"/>
      <c r="L457" s="24"/>
    </row>
    <row r="458" spans="1:12" x14ac:dyDescent="0.25">
      <c r="A458" s="18"/>
      <c r="E458" s="24"/>
      <c r="F458" s="24"/>
      <c r="G458" s="24"/>
      <c r="I458" s="24"/>
      <c r="J458" s="24"/>
      <c r="K458" s="24"/>
      <c r="L458" s="24"/>
    </row>
    <row r="459" spans="1:12" x14ac:dyDescent="0.25">
      <c r="A459" s="18"/>
      <c r="E459" s="24"/>
      <c r="F459" s="24"/>
      <c r="G459" s="24"/>
      <c r="I459" s="24"/>
      <c r="J459" s="24"/>
      <c r="K459" s="24"/>
      <c r="L459" s="24"/>
    </row>
    <row r="460" spans="1:12" x14ac:dyDescent="0.25">
      <c r="A460" s="18"/>
      <c r="E460" s="24"/>
      <c r="F460" s="24"/>
      <c r="G460" s="24"/>
      <c r="I460" s="24"/>
      <c r="J460" s="24"/>
      <c r="K460" s="24"/>
      <c r="L460" s="24"/>
    </row>
    <row r="461" spans="1:12" x14ac:dyDescent="0.25">
      <c r="A461" s="18"/>
      <c r="E461" s="24"/>
      <c r="F461" s="24"/>
      <c r="G461" s="24"/>
      <c r="I461" s="24"/>
      <c r="J461" s="24"/>
      <c r="K461" s="24"/>
      <c r="L461" s="24"/>
    </row>
    <row r="462" spans="1:12" x14ac:dyDescent="0.25">
      <c r="A462" s="18"/>
      <c r="E462" s="24"/>
      <c r="F462" s="24"/>
      <c r="G462" s="24"/>
      <c r="I462" s="24"/>
      <c r="J462" s="24"/>
      <c r="K462" s="24"/>
      <c r="L462" s="24"/>
    </row>
    <row r="463" spans="1:12" x14ac:dyDescent="0.25">
      <c r="A463" s="18"/>
      <c r="E463" s="24"/>
      <c r="F463" s="24"/>
      <c r="G463" s="24"/>
      <c r="I463" s="24"/>
      <c r="J463" s="24"/>
      <c r="K463" s="24"/>
      <c r="L463" s="24"/>
    </row>
    <row r="464" spans="1:12" x14ac:dyDescent="0.25">
      <c r="A464" s="18"/>
      <c r="E464" s="24"/>
      <c r="F464" s="24"/>
      <c r="G464" s="24"/>
      <c r="I464" s="24"/>
      <c r="J464" s="24"/>
      <c r="K464" s="24"/>
      <c r="L464" s="24"/>
    </row>
    <row r="465" spans="1:12" x14ac:dyDescent="0.25">
      <c r="A465" s="18"/>
      <c r="E465" s="24"/>
      <c r="F465" s="24"/>
      <c r="G465" s="24"/>
      <c r="I465" s="24"/>
      <c r="J465" s="24"/>
      <c r="K465" s="24"/>
      <c r="L465" s="24"/>
    </row>
    <row r="466" spans="1:12" x14ac:dyDescent="0.25">
      <c r="A466" s="18"/>
      <c r="E466" s="24"/>
      <c r="F466" s="24"/>
      <c r="G466" s="24"/>
      <c r="I466" s="24"/>
      <c r="J466" s="24"/>
      <c r="K466" s="24"/>
      <c r="L466" s="24"/>
    </row>
    <row r="467" spans="1:12" x14ac:dyDescent="0.25">
      <c r="A467" s="18"/>
      <c r="E467" s="24"/>
      <c r="F467" s="24"/>
      <c r="G467" s="24"/>
      <c r="I467" s="24"/>
      <c r="J467" s="24"/>
      <c r="K467" s="24"/>
      <c r="L467" s="24"/>
    </row>
    <row r="468" spans="1:12" x14ac:dyDescent="0.25">
      <c r="A468" s="18"/>
      <c r="E468" s="24"/>
      <c r="F468" s="24"/>
      <c r="G468" s="24"/>
      <c r="I468" s="24"/>
      <c r="J468" s="24"/>
      <c r="K468" s="24"/>
      <c r="L468" s="24"/>
    </row>
    <row r="469" spans="1:12" x14ac:dyDescent="0.25">
      <c r="A469" s="18"/>
      <c r="E469" s="24"/>
      <c r="F469" s="24"/>
      <c r="G469" s="24"/>
      <c r="I469" s="24"/>
      <c r="J469" s="24"/>
      <c r="K469" s="24"/>
      <c r="L469" s="24"/>
    </row>
    <row r="470" spans="1:12" x14ac:dyDescent="0.25">
      <c r="A470" s="18"/>
      <c r="E470" s="24"/>
      <c r="F470" s="24"/>
      <c r="G470" s="24"/>
      <c r="I470" s="24"/>
      <c r="J470" s="24"/>
      <c r="K470" s="24"/>
      <c r="L470" s="24"/>
    </row>
    <row r="471" spans="1:12" x14ac:dyDescent="0.25">
      <c r="A471" s="18"/>
      <c r="E471" s="24"/>
      <c r="F471" s="24"/>
      <c r="G471" s="24"/>
      <c r="I471" s="24"/>
      <c r="J471" s="24"/>
      <c r="K471" s="24"/>
      <c r="L471" s="24"/>
    </row>
    <row r="472" spans="1:12" x14ac:dyDescent="0.25">
      <c r="A472" s="18"/>
      <c r="E472" s="24"/>
      <c r="F472" s="24"/>
      <c r="G472" s="24"/>
      <c r="I472" s="24"/>
      <c r="J472" s="24"/>
      <c r="K472" s="24"/>
      <c r="L472" s="24"/>
    </row>
    <row r="473" spans="1:12" x14ac:dyDescent="0.25">
      <c r="A473" s="18"/>
      <c r="E473" s="24"/>
      <c r="F473" s="24"/>
      <c r="G473" s="24"/>
      <c r="I473" s="24"/>
      <c r="J473" s="24"/>
      <c r="K473" s="24"/>
      <c r="L473" s="24"/>
    </row>
    <row r="474" spans="1:12" x14ac:dyDescent="0.25">
      <c r="A474" s="18"/>
      <c r="E474" s="24"/>
      <c r="F474" s="24"/>
      <c r="G474" s="24"/>
      <c r="I474" s="24"/>
      <c r="J474" s="24"/>
      <c r="K474" s="24"/>
      <c r="L474" s="24"/>
    </row>
    <row r="475" spans="1:12" x14ac:dyDescent="0.25">
      <c r="A475" s="18"/>
      <c r="E475" s="24"/>
      <c r="F475" s="24"/>
      <c r="G475" s="24"/>
      <c r="I475" s="24"/>
      <c r="J475" s="24"/>
      <c r="K475" s="24"/>
      <c r="L475" s="24"/>
    </row>
    <row r="476" spans="1:12" x14ac:dyDescent="0.25">
      <c r="A476" s="18"/>
      <c r="E476" s="24"/>
      <c r="F476" s="24"/>
      <c r="G476" s="24"/>
      <c r="I476" s="24"/>
      <c r="J476" s="24"/>
      <c r="K476" s="24"/>
      <c r="L476" s="24"/>
    </row>
    <row r="477" spans="1:12" x14ac:dyDescent="0.25">
      <c r="A477" s="18"/>
      <c r="E477" s="24"/>
      <c r="F477" s="24"/>
      <c r="G477" s="24"/>
      <c r="I477" s="24"/>
      <c r="J477" s="24"/>
      <c r="K477" s="24"/>
      <c r="L477" s="24"/>
    </row>
    <row r="478" spans="1:12" x14ac:dyDescent="0.25">
      <c r="A478" s="18"/>
      <c r="E478" s="24"/>
      <c r="F478" s="24"/>
      <c r="G478" s="24"/>
      <c r="I478" s="24"/>
      <c r="J478" s="24"/>
      <c r="K478" s="24"/>
      <c r="L478" s="24"/>
    </row>
    <row r="479" spans="1:12" x14ac:dyDescent="0.25">
      <c r="A479" s="18"/>
      <c r="E479" s="24"/>
      <c r="F479" s="24"/>
      <c r="G479" s="24"/>
      <c r="I479" s="24"/>
      <c r="J479" s="24"/>
      <c r="K479" s="24"/>
      <c r="L479" s="24"/>
    </row>
    <row r="480" spans="1:12" x14ac:dyDescent="0.25">
      <c r="A480" s="18"/>
      <c r="E480" s="24"/>
      <c r="F480" s="24"/>
      <c r="G480" s="24"/>
      <c r="I480" s="24"/>
      <c r="J480" s="24"/>
      <c r="K480" s="24"/>
      <c r="L480" s="24"/>
    </row>
    <row r="481" spans="1:12" x14ac:dyDescent="0.25">
      <c r="A481" s="18"/>
      <c r="E481" s="24"/>
      <c r="F481" s="24"/>
      <c r="G481" s="24"/>
      <c r="I481" s="24"/>
      <c r="J481" s="24"/>
      <c r="K481" s="24"/>
      <c r="L481" s="24"/>
    </row>
    <row r="482" spans="1:12" x14ac:dyDescent="0.25">
      <c r="A482" s="18"/>
      <c r="E482" s="24"/>
      <c r="F482" s="24"/>
      <c r="G482" s="24"/>
      <c r="I482" s="24"/>
      <c r="J482" s="24"/>
      <c r="K482" s="24"/>
      <c r="L482" s="24"/>
    </row>
    <row r="483" spans="1:12" x14ac:dyDescent="0.25">
      <c r="A483" s="18"/>
      <c r="E483" s="24"/>
      <c r="F483" s="24"/>
      <c r="G483" s="24"/>
      <c r="I483" s="24"/>
      <c r="J483" s="24"/>
      <c r="K483" s="24"/>
      <c r="L483" s="24"/>
    </row>
    <row r="484" spans="1:12" x14ac:dyDescent="0.25">
      <c r="A484" s="18"/>
      <c r="E484" s="24"/>
      <c r="F484" s="24"/>
      <c r="G484" s="24"/>
      <c r="I484" s="24"/>
      <c r="J484" s="24"/>
      <c r="K484" s="24"/>
      <c r="L484" s="24"/>
    </row>
    <row r="485" spans="1:12" x14ac:dyDescent="0.25">
      <c r="A485" s="18"/>
      <c r="E485" s="24"/>
      <c r="F485" s="24"/>
      <c r="G485" s="24"/>
      <c r="I485" s="24"/>
      <c r="J485" s="24"/>
      <c r="K485" s="24"/>
      <c r="L485" s="24"/>
    </row>
    <row r="486" spans="1:12" x14ac:dyDescent="0.25">
      <c r="A486" s="18"/>
      <c r="E486" s="24"/>
      <c r="F486" s="24"/>
      <c r="G486" s="24"/>
      <c r="I486" s="24"/>
      <c r="J486" s="24"/>
      <c r="K486" s="24"/>
      <c r="L486" s="24"/>
    </row>
    <row r="487" spans="1:12" x14ac:dyDescent="0.25">
      <c r="A487" s="18"/>
      <c r="E487" s="24"/>
      <c r="F487" s="24"/>
      <c r="G487" s="24"/>
      <c r="I487" s="24"/>
      <c r="J487" s="24"/>
      <c r="K487" s="24"/>
      <c r="L487" s="24"/>
    </row>
    <row r="488" spans="1:12" x14ac:dyDescent="0.25">
      <c r="A488" s="18"/>
      <c r="E488" s="24"/>
      <c r="F488" s="24"/>
      <c r="G488" s="24"/>
      <c r="I488" s="24"/>
      <c r="J488" s="24"/>
      <c r="K488" s="24"/>
      <c r="L488" s="24"/>
    </row>
    <row r="489" spans="1:12" x14ac:dyDescent="0.25">
      <c r="A489" s="18"/>
      <c r="E489" s="24"/>
      <c r="F489" s="24"/>
      <c r="G489" s="24"/>
      <c r="I489" s="24"/>
      <c r="J489" s="24"/>
      <c r="K489" s="24"/>
      <c r="L489" s="24"/>
    </row>
    <row r="490" spans="1:12" x14ac:dyDescent="0.25">
      <c r="A490" s="18"/>
      <c r="E490" s="24"/>
      <c r="F490" s="24"/>
      <c r="G490" s="24"/>
      <c r="I490" s="24"/>
      <c r="J490" s="24"/>
      <c r="K490" s="24"/>
      <c r="L490" s="24"/>
    </row>
    <row r="491" spans="1:12" x14ac:dyDescent="0.25">
      <c r="A491" s="18"/>
      <c r="E491" s="24"/>
      <c r="F491" s="24"/>
      <c r="G491" s="24"/>
      <c r="I491" s="24"/>
      <c r="J491" s="24"/>
      <c r="K491" s="24"/>
      <c r="L491" s="24"/>
    </row>
    <row r="492" spans="1:12" x14ac:dyDescent="0.25">
      <c r="A492" s="18"/>
      <c r="E492" s="24"/>
      <c r="F492" s="24"/>
      <c r="G492" s="24"/>
      <c r="I492" s="24"/>
      <c r="J492" s="24"/>
      <c r="K492" s="24"/>
      <c r="L492" s="24"/>
    </row>
    <row r="493" spans="1:12" x14ac:dyDescent="0.25">
      <c r="A493" s="18"/>
      <c r="E493" s="24"/>
      <c r="F493" s="24"/>
      <c r="G493" s="24"/>
      <c r="I493" s="24"/>
      <c r="J493" s="24"/>
      <c r="K493" s="24"/>
      <c r="L493" s="24"/>
    </row>
    <row r="494" spans="1:12" x14ac:dyDescent="0.25">
      <c r="A494" s="18"/>
      <c r="E494" s="24"/>
      <c r="F494" s="24"/>
      <c r="G494" s="24"/>
      <c r="I494" s="24"/>
      <c r="J494" s="24"/>
      <c r="K494" s="24"/>
      <c r="L494" s="24"/>
    </row>
    <row r="495" spans="1:12" x14ac:dyDescent="0.25">
      <c r="A495" s="18"/>
      <c r="E495" s="24"/>
      <c r="F495" s="24"/>
      <c r="G495" s="24"/>
      <c r="I495" s="24"/>
      <c r="J495" s="24"/>
      <c r="K495" s="24"/>
      <c r="L495" s="24"/>
    </row>
    <row r="496" spans="1:12" x14ac:dyDescent="0.25">
      <c r="A496" s="18"/>
      <c r="E496" s="24"/>
      <c r="F496" s="24"/>
      <c r="G496" s="24"/>
      <c r="I496" s="24"/>
      <c r="J496" s="24"/>
      <c r="K496" s="24"/>
      <c r="L496" s="24"/>
    </row>
    <row r="497" spans="1:12" x14ac:dyDescent="0.25">
      <c r="A497" s="18"/>
      <c r="E497" s="24"/>
      <c r="F497" s="24"/>
      <c r="G497" s="24"/>
      <c r="I497" s="24"/>
      <c r="J497" s="24"/>
      <c r="K497" s="24"/>
      <c r="L497" s="24"/>
    </row>
    <row r="498" spans="1:12" x14ac:dyDescent="0.25">
      <c r="A498" s="18"/>
      <c r="E498" s="24"/>
      <c r="F498" s="24"/>
      <c r="G498" s="24"/>
      <c r="I498" s="24"/>
      <c r="J498" s="24"/>
      <c r="K498" s="24"/>
      <c r="L498" s="24"/>
    </row>
    <row r="499" spans="1:12" x14ac:dyDescent="0.25">
      <c r="A499" s="18"/>
      <c r="E499" s="24"/>
      <c r="F499" s="24"/>
      <c r="G499" s="24"/>
      <c r="I499" s="24"/>
      <c r="J499" s="24"/>
      <c r="K499" s="24"/>
      <c r="L499" s="24"/>
    </row>
    <row r="500" spans="1:12" x14ac:dyDescent="0.25">
      <c r="A500" s="18"/>
      <c r="E500" s="24"/>
      <c r="F500" s="24"/>
      <c r="G500" s="24"/>
      <c r="I500" s="24"/>
      <c r="J500" s="24"/>
      <c r="K500" s="24"/>
      <c r="L500" s="24"/>
    </row>
    <row r="501" spans="1:12" x14ac:dyDescent="0.25">
      <c r="A501" s="18"/>
      <c r="E501" s="24"/>
      <c r="F501" s="24"/>
      <c r="G501" s="24"/>
      <c r="I501" s="24"/>
      <c r="J501" s="24"/>
      <c r="K501" s="24"/>
      <c r="L501" s="24"/>
    </row>
    <row r="502" spans="1:12" x14ac:dyDescent="0.25">
      <c r="A502" s="18"/>
      <c r="E502" s="24"/>
      <c r="F502" s="24"/>
      <c r="G502" s="24"/>
      <c r="I502" s="24"/>
      <c r="J502" s="24"/>
      <c r="K502" s="24"/>
      <c r="L502" s="24"/>
    </row>
    <row r="503" spans="1:12" x14ac:dyDescent="0.25">
      <c r="A503" s="18"/>
      <c r="E503" s="24"/>
      <c r="F503" s="24"/>
      <c r="G503" s="24"/>
      <c r="I503" s="24"/>
      <c r="J503" s="24"/>
      <c r="K503" s="24"/>
      <c r="L503" s="24"/>
    </row>
    <row r="504" spans="1:12" x14ac:dyDescent="0.25">
      <c r="A504" s="18"/>
      <c r="E504" s="24"/>
      <c r="F504" s="24"/>
      <c r="G504" s="24"/>
      <c r="I504" s="24"/>
      <c r="J504" s="24"/>
      <c r="K504" s="24"/>
      <c r="L504" s="24"/>
    </row>
    <row r="505" spans="1:12" x14ac:dyDescent="0.25">
      <c r="A505" s="18"/>
      <c r="E505" s="24"/>
      <c r="F505" s="24"/>
      <c r="G505" s="24"/>
      <c r="I505" s="24"/>
      <c r="J505" s="24"/>
      <c r="K505" s="24"/>
      <c r="L505" s="24"/>
    </row>
    <row r="506" spans="1:12" x14ac:dyDescent="0.25">
      <c r="A506" s="18"/>
      <c r="E506" s="24"/>
      <c r="F506" s="24"/>
      <c r="G506" s="24"/>
      <c r="I506" s="24"/>
      <c r="J506" s="24"/>
      <c r="K506" s="24"/>
      <c r="L506" s="24"/>
    </row>
    <row r="507" spans="1:12" x14ac:dyDescent="0.25">
      <c r="A507" s="18"/>
      <c r="E507" s="24"/>
      <c r="F507" s="24"/>
      <c r="G507" s="24"/>
      <c r="I507" s="24"/>
      <c r="J507" s="24"/>
      <c r="K507" s="24"/>
      <c r="L507" s="24"/>
    </row>
    <row r="508" spans="1:12" x14ac:dyDescent="0.25">
      <c r="A508" s="18"/>
      <c r="E508" s="24"/>
      <c r="F508" s="24"/>
      <c r="G508" s="24"/>
      <c r="I508" s="24"/>
      <c r="J508" s="24"/>
      <c r="K508" s="24"/>
      <c r="L508" s="24"/>
    </row>
    <row r="509" spans="1:12" x14ac:dyDescent="0.25">
      <c r="A509" s="18"/>
      <c r="E509" s="24"/>
      <c r="F509" s="24"/>
      <c r="G509" s="24"/>
      <c r="I509" s="24"/>
      <c r="J509" s="24"/>
      <c r="K509" s="24"/>
      <c r="L509" s="24"/>
    </row>
    <row r="510" spans="1:12" x14ac:dyDescent="0.25">
      <c r="A510" s="18"/>
      <c r="E510" s="24"/>
      <c r="F510" s="24"/>
      <c r="G510" s="24"/>
      <c r="I510" s="24"/>
      <c r="J510" s="24"/>
      <c r="K510" s="24"/>
      <c r="L510" s="24"/>
    </row>
    <row r="511" spans="1:12" x14ac:dyDescent="0.25">
      <c r="A511" s="18"/>
      <c r="E511" s="24"/>
      <c r="F511" s="24"/>
      <c r="G511" s="24"/>
      <c r="I511" s="24"/>
      <c r="J511" s="24"/>
      <c r="K511" s="24"/>
      <c r="L511" s="24"/>
    </row>
    <row r="512" spans="1:12" x14ac:dyDescent="0.25">
      <c r="A512" s="18"/>
      <c r="E512" s="24"/>
      <c r="F512" s="24"/>
      <c r="G512" s="24"/>
      <c r="I512" s="24"/>
      <c r="J512" s="24"/>
      <c r="K512" s="24"/>
      <c r="L512" s="24"/>
    </row>
    <row r="513" spans="1:12" x14ac:dyDescent="0.25">
      <c r="A513" s="18"/>
      <c r="E513" s="24"/>
      <c r="F513" s="24"/>
      <c r="G513" s="24"/>
      <c r="I513" s="24"/>
      <c r="J513" s="24"/>
      <c r="K513" s="24"/>
      <c r="L513" s="24"/>
    </row>
    <row r="514" spans="1:12" x14ac:dyDescent="0.25">
      <c r="A514" s="18"/>
      <c r="E514" s="24"/>
      <c r="F514" s="24"/>
      <c r="G514" s="24"/>
      <c r="I514" s="24"/>
      <c r="J514" s="24"/>
      <c r="K514" s="24"/>
      <c r="L514" s="24"/>
    </row>
    <row r="515" spans="1:12" x14ac:dyDescent="0.25">
      <c r="A515" s="18"/>
      <c r="E515" s="24"/>
      <c r="F515" s="24"/>
      <c r="G515" s="24"/>
      <c r="I515" s="24"/>
      <c r="J515" s="24"/>
      <c r="K515" s="24"/>
      <c r="L515" s="24"/>
    </row>
    <row r="516" spans="1:12" x14ac:dyDescent="0.25">
      <c r="A516" s="18"/>
      <c r="E516" s="24"/>
      <c r="F516" s="24"/>
      <c r="G516" s="24"/>
      <c r="I516" s="24"/>
      <c r="J516" s="24"/>
      <c r="K516" s="24"/>
      <c r="L516" s="24"/>
    </row>
    <row r="517" spans="1:12" x14ac:dyDescent="0.25">
      <c r="A517" s="18"/>
      <c r="E517" s="24"/>
      <c r="F517" s="24"/>
      <c r="G517" s="24"/>
      <c r="I517" s="24"/>
      <c r="J517" s="24"/>
      <c r="K517" s="24"/>
      <c r="L517" s="24"/>
    </row>
    <row r="518" spans="1:12" x14ac:dyDescent="0.25">
      <c r="A518" s="18"/>
      <c r="E518" s="24"/>
      <c r="F518" s="24"/>
      <c r="G518" s="24"/>
      <c r="I518" s="24"/>
      <c r="J518" s="24"/>
      <c r="K518" s="24"/>
      <c r="L518" s="24"/>
    </row>
    <row r="519" spans="1:12" x14ac:dyDescent="0.25">
      <c r="A519" s="18"/>
      <c r="E519" s="24"/>
      <c r="F519" s="24"/>
      <c r="G519" s="24"/>
      <c r="I519" s="24"/>
      <c r="J519" s="24"/>
      <c r="K519" s="24"/>
      <c r="L519" s="24"/>
    </row>
    <row r="520" spans="1:12" x14ac:dyDescent="0.25">
      <c r="A520" s="18"/>
      <c r="E520" s="24"/>
      <c r="F520" s="24"/>
      <c r="G520" s="24"/>
      <c r="I520" s="24"/>
      <c r="J520" s="24"/>
      <c r="K520" s="24"/>
      <c r="L520" s="24"/>
    </row>
    <row r="521" spans="1:12" x14ac:dyDescent="0.25">
      <c r="A521" s="18"/>
      <c r="E521" s="24"/>
      <c r="F521" s="24"/>
      <c r="G521" s="24"/>
      <c r="I521" s="24"/>
      <c r="J521" s="24"/>
      <c r="K521" s="24"/>
      <c r="L521" s="24"/>
    </row>
    <row r="522" spans="1:12" x14ac:dyDescent="0.25">
      <c r="A522" s="18"/>
      <c r="E522" s="24"/>
      <c r="F522" s="24"/>
      <c r="G522" s="24"/>
      <c r="I522" s="24"/>
      <c r="J522" s="24"/>
      <c r="K522" s="24"/>
      <c r="L522" s="24"/>
    </row>
    <row r="523" spans="1:12" x14ac:dyDescent="0.25">
      <c r="A523" s="18"/>
      <c r="E523" s="24"/>
      <c r="F523" s="24"/>
      <c r="G523" s="24"/>
      <c r="I523" s="24"/>
      <c r="J523" s="24"/>
      <c r="K523" s="24"/>
      <c r="L523" s="24"/>
    </row>
    <row r="524" spans="1:12" x14ac:dyDescent="0.25">
      <c r="A524" s="18"/>
      <c r="E524" s="24"/>
      <c r="F524" s="24"/>
      <c r="G524" s="24"/>
      <c r="I524" s="24"/>
      <c r="J524" s="24"/>
      <c r="K524" s="24"/>
      <c r="L524" s="24"/>
    </row>
    <row r="525" spans="1:12" x14ac:dyDescent="0.25">
      <c r="A525" s="18"/>
      <c r="E525" s="24"/>
      <c r="F525" s="24"/>
      <c r="G525" s="24"/>
      <c r="I525" s="24"/>
      <c r="J525" s="24"/>
      <c r="K525" s="24"/>
      <c r="L525" s="24"/>
    </row>
    <row r="526" spans="1:12" x14ac:dyDescent="0.25">
      <c r="A526" s="18"/>
      <c r="E526" s="24"/>
      <c r="F526" s="24"/>
      <c r="G526" s="24"/>
      <c r="I526" s="24"/>
      <c r="J526" s="24"/>
      <c r="K526" s="24"/>
      <c r="L526" s="24"/>
    </row>
    <row r="527" spans="1:12" x14ac:dyDescent="0.25">
      <c r="A527" s="18"/>
      <c r="E527" s="24"/>
      <c r="F527" s="24"/>
      <c r="G527" s="24"/>
      <c r="I527" s="24"/>
      <c r="J527" s="24"/>
      <c r="K527" s="24"/>
      <c r="L527" s="24"/>
    </row>
    <row r="528" spans="1:12" x14ac:dyDescent="0.25">
      <c r="A528" s="18"/>
      <c r="E528" s="24"/>
      <c r="F528" s="24"/>
      <c r="G528" s="24"/>
      <c r="I528" s="24"/>
      <c r="J528" s="24"/>
      <c r="K528" s="24"/>
      <c r="L528" s="24"/>
    </row>
    <row r="529" spans="1:12" x14ac:dyDescent="0.25">
      <c r="A529" s="18"/>
      <c r="E529" s="24"/>
      <c r="F529" s="24"/>
      <c r="G529" s="24"/>
      <c r="I529" s="24"/>
      <c r="J529" s="24"/>
      <c r="K529" s="24"/>
      <c r="L529" s="24"/>
    </row>
    <row r="530" spans="1:12" x14ac:dyDescent="0.25">
      <c r="A530" s="18"/>
      <c r="E530" s="24"/>
      <c r="F530" s="24"/>
      <c r="G530" s="24"/>
      <c r="I530" s="24"/>
      <c r="J530" s="24"/>
      <c r="K530" s="24"/>
      <c r="L530" s="24"/>
    </row>
    <row r="531" spans="1:12" x14ac:dyDescent="0.25">
      <c r="A531" s="18"/>
      <c r="E531" s="24"/>
      <c r="F531" s="24"/>
      <c r="G531" s="24"/>
      <c r="I531" s="24"/>
      <c r="J531" s="24"/>
      <c r="K531" s="24"/>
      <c r="L531" s="24"/>
    </row>
    <row r="532" spans="1:12" x14ac:dyDescent="0.25">
      <c r="A532" s="18"/>
      <c r="E532" s="24"/>
      <c r="F532" s="24"/>
      <c r="G532" s="24"/>
      <c r="I532" s="24"/>
      <c r="J532" s="24"/>
      <c r="K532" s="24"/>
      <c r="L532" s="24"/>
    </row>
    <row r="533" spans="1:12" x14ac:dyDescent="0.25">
      <c r="A533" s="18"/>
      <c r="E533" s="24"/>
      <c r="F533" s="24"/>
      <c r="G533" s="24"/>
      <c r="I533" s="24"/>
      <c r="J533" s="24"/>
      <c r="K533" s="24"/>
      <c r="L533" s="24"/>
    </row>
    <row r="534" spans="1:12" x14ac:dyDescent="0.25">
      <c r="A534" s="18"/>
      <c r="E534" s="24"/>
      <c r="F534" s="24"/>
      <c r="G534" s="24"/>
      <c r="I534" s="24"/>
      <c r="J534" s="24"/>
      <c r="K534" s="24"/>
      <c r="L534" s="24"/>
    </row>
    <row r="535" spans="1:12" x14ac:dyDescent="0.25">
      <c r="A535" s="18"/>
      <c r="E535" s="24"/>
      <c r="F535" s="24"/>
      <c r="G535" s="24"/>
      <c r="I535" s="24"/>
      <c r="J535" s="24"/>
      <c r="K535" s="24"/>
      <c r="L535" s="24"/>
    </row>
    <row r="536" spans="1:12" x14ac:dyDescent="0.25">
      <c r="A536" s="18"/>
      <c r="E536" s="24"/>
      <c r="F536" s="24"/>
      <c r="G536" s="24"/>
      <c r="I536" s="24"/>
      <c r="J536" s="24"/>
      <c r="K536" s="24"/>
      <c r="L536" s="24"/>
    </row>
    <row r="537" spans="1:12" x14ac:dyDescent="0.25">
      <c r="A537" s="18"/>
      <c r="E537" s="24"/>
      <c r="F537" s="24"/>
      <c r="G537" s="24"/>
      <c r="I537" s="24"/>
      <c r="J537" s="24"/>
      <c r="K537" s="24"/>
      <c r="L537" s="24"/>
    </row>
    <row r="538" spans="1:12" x14ac:dyDescent="0.25">
      <c r="A538" s="18"/>
      <c r="E538" s="24"/>
      <c r="F538" s="24"/>
      <c r="G538" s="24"/>
      <c r="I538" s="24"/>
      <c r="J538" s="24"/>
      <c r="K538" s="24"/>
      <c r="L538" s="24"/>
    </row>
    <row r="539" spans="1:12" x14ac:dyDescent="0.25">
      <c r="A539" s="18"/>
      <c r="E539" s="24"/>
      <c r="F539" s="24"/>
      <c r="G539" s="24"/>
      <c r="I539" s="24"/>
      <c r="J539" s="24"/>
      <c r="K539" s="24"/>
      <c r="L539" s="24"/>
    </row>
    <row r="540" spans="1:12" x14ac:dyDescent="0.25">
      <c r="A540" s="18"/>
      <c r="E540" s="24"/>
      <c r="F540" s="24"/>
      <c r="G540" s="24"/>
      <c r="I540" s="24"/>
      <c r="J540" s="24"/>
      <c r="K540" s="24"/>
      <c r="L540" s="24"/>
    </row>
    <row r="541" spans="1:12" x14ac:dyDescent="0.25">
      <c r="A541" s="18"/>
      <c r="E541" s="24"/>
      <c r="F541" s="24"/>
      <c r="G541" s="24"/>
      <c r="I541" s="24"/>
      <c r="J541" s="24"/>
      <c r="K541" s="24"/>
      <c r="L541" s="24"/>
    </row>
    <row r="542" spans="1:12" x14ac:dyDescent="0.25">
      <c r="A542" s="18"/>
      <c r="E542" s="24"/>
      <c r="F542" s="24"/>
      <c r="G542" s="24"/>
      <c r="I542" s="24"/>
      <c r="J542" s="24"/>
      <c r="K542" s="24"/>
      <c r="L542" s="24"/>
    </row>
    <row r="543" spans="1:12" x14ac:dyDescent="0.25">
      <c r="A543" s="18"/>
      <c r="E543" s="24"/>
      <c r="F543" s="24"/>
      <c r="G543" s="24"/>
      <c r="I543" s="24"/>
      <c r="J543" s="24"/>
      <c r="K543" s="24"/>
      <c r="L543" s="24"/>
    </row>
    <row r="544" spans="1:12" x14ac:dyDescent="0.25">
      <c r="A544" s="18"/>
      <c r="E544" s="24"/>
      <c r="F544" s="24"/>
      <c r="G544" s="24"/>
      <c r="I544" s="24"/>
      <c r="J544" s="24"/>
      <c r="K544" s="24"/>
      <c r="L544" s="24"/>
    </row>
    <row r="545" spans="1:12" x14ac:dyDescent="0.25">
      <c r="A545" s="18"/>
      <c r="E545" s="24"/>
      <c r="F545" s="24"/>
      <c r="G545" s="24"/>
      <c r="I545" s="24"/>
      <c r="J545" s="24"/>
      <c r="K545" s="24"/>
      <c r="L545" s="24"/>
    </row>
    <row r="546" spans="1:12" x14ac:dyDescent="0.25">
      <c r="A546" s="18"/>
      <c r="E546" s="24"/>
      <c r="F546" s="24"/>
      <c r="G546" s="24"/>
      <c r="I546" s="24"/>
      <c r="J546" s="24"/>
      <c r="K546" s="24"/>
      <c r="L546" s="24"/>
    </row>
    <row r="547" spans="1:12" x14ac:dyDescent="0.25">
      <c r="A547" s="18"/>
      <c r="E547" s="24"/>
      <c r="F547" s="24"/>
      <c r="G547" s="24"/>
      <c r="I547" s="24"/>
      <c r="J547" s="24"/>
      <c r="K547" s="24"/>
      <c r="L547" s="24"/>
    </row>
    <row r="548" spans="1:12" x14ac:dyDescent="0.25">
      <c r="A548" s="18"/>
      <c r="E548" s="24"/>
      <c r="F548" s="24"/>
      <c r="G548" s="24"/>
      <c r="I548" s="24"/>
      <c r="J548" s="24"/>
      <c r="K548" s="24"/>
      <c r="L548" s="24"/>
    </row>
    <row r="549" spans="1:12" x14ac:dyDescent="0.25">
      <c r="A549" s="18"/>
      <c r="E549" s="24"/>
      <c r="F549" s="24"/>
      <c r="G549" s="24"/>
      <c r="I549" s="24"/>
      <c r="J549" s="24"/>
      <c r="K549" s="24"/>
      <c r="L549" s="24"/>
    </row>
    <row r="550" spans="1:12" x14ac:dyDescent="0.25">
      <c r="A550" s="18"/>
      <c r="E550" s="24"/>
      <c r="F550" s="24"/>
      <c r="G550" s="24"/>
      <c r="I550" s="24"/>
      <c r="J550" s="24"/>
      <c r="K550" s="24"/>
      <c r="L550" s="24"/>
    </row>
    <row r="551" spans="1:12" x14ac:dyDescent="0.25">
      <c r="A551" s="18"/>
      <c r="E551" s="24"/>
      <c r="F551" s="24"/>
      <c r="G551" s="24"/>
      <c r="I551" s="24"/>
      <c r="J551" s="24"/>
      <c r="K551" s="24"/>
      <c r="L551" s="24"/>
    </row>
    <row r="552" spans="1:12" x14ac:dyDescent="0.25">
      <c r="A552" s="18"/>
      <c r="E552" s="24"/>
      <c r="F552" s="24"/>
      <c r="G552" s="24"/>
      <c r="I552" s="24"/>
      <c r="J552" s="24"/>
      <c r="K552" s="24"/>
      <c r="L552" s="24"/>
    </row>
    <row r="553" spans="1:12" x14ac:dyDescent="0.25">
      <c r="A553" s="18"/>
      <c r="E553" s="24"/>
      <c r="F553" s="24"/>
      <c r="G553" s="24"/>
      <c r="I553" s="24"/>
      <c r="J553" s="24"/>
      <c r="K553" s="24"/>
      <c r="L553" s="24"/>
    </row>
    <row r="554" spans="1:12" x14ac:dyDescent="0.25">
      <c r="A554" s="18"/>
      <c r="E554" s="24"/>
      <c r="F554" s="24"/>
      <c r="G554" s="24"/>
      <c r="I554" s="24"/>
      <c r="J554" s="24"/>
      <c r="K554" s="24"/>
      <c r="L554" s="24"/>
    </row>
    <row r="555" spans="1:12" x14ac:dyDescent="0.25">
      <c r="A555" s="18"/>
      <c r="E555" s="24"/>
      <c r="F555" s="24"/>
      <c r="G555" s="24"/>
      <c r="I555" s="24"/>
      <c r="J555" s="24"/>
      <c r="K555" s="24"/>
      <c r="L555" s="24"/>
    </row>
    <row r="556" spans="1:12" x14ac:dyDescent="0.25">
      <c r="A556" s="18"/>
      <c r="E556" s="24"/>
      <c r="F556" s="24"/>
      <c r="G556" s="24"/>
      <c r="I556" s="24"/>
      <c r="J556" s="24"/>
      <c r="K556" s="24"/>
      <c r="L556" s="24"/>
    </row>
    <row r="557" spans="1:12" x14ac:dyDescent="0.25">
      <c r="A557" s="18"/>
      <c r="E557" s="24"/>
      <c r="F557" s="24"/>
      <c r="G557" s="24"/>
      <c r="I557" s="24"/>
      <c r="J557" s="24"/>
      <c r="K557" s="24"/>
      <c r="L557" s="24"/>
    </row>
    <row r="558" spans="1:12" x14ac:dyDescent="0.25">
      <c r="A558" s="18"/>
      <c r="E558" s="24"/>
      <c r="F558" s="24"/>
      <c r="G558" s="24"/>
      <c r="I558" s="24"/>
      <c r="J558" s="24"/>
      <c r="K558" s="24"/>
      <c r="L558" s="24"/>
    </row>
    <row r="559" spans="1:12" x14ac:dyDescent="0.25">
      <c r="A559" s="18"/>
      <c r="E559" s="24"/>
      <c r="F559" s="24"/>
      <c r="G559" s="24"/>
      <c r="I559" s="24"/>
      <c r="J559" s="24"/>
      <c r="K559" s="24"/>
      <c r="L559" s="24"/>
    </row>
    <row r="560" spans="1:12" x14ac:dyDescent="0.25">
      <c r="A560" s="18"/>
      <c r="E560" s="24"/>
      <c r="F560" s="24"/>
      <c r="G560" s="24"/>
      <c r="I560" s="24"/>
      <c r="J560" s="24"/>
      <c r="K560" s="24"/>
      <c r="L560" s="24"/>
    </row>
    <row r="561" spans="1:12" x14ac:dyDescent="0.25">
      <c r="A561" s="18"/>
      <c r="E561" s="24"/>
      <c r="F561" s="24"/>
      <c r="G561" s="24"/>
      <c r="I561" s="24"/>
      <c r="J561" s="24"/>
      <c r="K561" s="24"/>
      <c r="L561" s="24"/>
    </row>
    <row r="562" spans="1:12" x14ac:dyDescent="0.25">
      <c r="A562" s="18"/>
      <c r="E562" s="24"/>
      <c r="F562" s="24"/>
      <c r="G562" s="24"/>
      <c r="I562" s="24"/>
      <c r="J562" s="24"/>
      <c r="K562" s="24"/>
      <c r="L562" s="24"/>
    </row>
    <row r="563" spans="1:12" x14ac:dyDescent="0.25">
      <c r="A563" s="18"/>
      <c r="E563" s="24"/>
      <c r="F563" s="24"/>
      <c r="G563" s="24"/>
      <c r="I563" s="24"/>
      <c r="J563" s="24"/>
      <c r="K563" s="24"/>
      <c r="L563" s="24"/>
    </row>
    <row r="564" spans="1:12" x14ac:dyDescent="0.25">
      <c r="A564" s="18"/>
      <c r="E564" s="24"/>
      <c r="F564" s="24"/>
      <c r="G564" s="24"/>
      <c r="I564" s="24"/>
      <c r="J564" s="24"/>
      <c r="K564" s="24"/>
      <c r="L564" s="24"/>
    </row>
    <row r="565" spans="1:12" x14ac:dyDescent="0.25">
      <c r="A565" s="18"/>
      <c r="E565" s="24"/>
      <c r="F565" s="24"/>
      <c r="G565" s="24"/>
      <c r="I565" s="24"/>
      <c r="J565" s="24"/>
      <c r="K565" s="24"/>
      <c r="L565" s="24"/>
    </row>
    <row r="566" spans="1:12" x14ac:dyDescent="0.25">
      <c r="A566" s="18"/>
      <c r="E566" s="24"/>
      <c r="F566" s="24"/>
      <c r="G566" s="24"/>
      <c r="I566" s="24"/>
      <c r="J566" s="24"/>
      <c r="K566" s="24"/>
      <c r="L566" s="24"/>
    </row>
    <row r="567" spans="1:12" x14ac:dyDescent="0.25">
      <c r="A567" s="18"/>
      <c r="E567" s="24"/>
      <c r="F567" s="24"/>
      <c r="G567" s="24"/>
      <c r="I567" s="24"/>
      <c r="J567" s="24"/>
      <c r="K567" s="24"/>
      <c r="L567" s="24"/>
    </row>
    <row r="568" spans="1:12" x14ac:dyDescent="0.25">
      <c r="A568" s="18"/>
      <c r="E568" s="24"/>
      <c r="F568" s="24"/>
      <c r="G568" s="24"/>
      <c r="I568" s="24"/>
      <c r="J568" s="24"/>
      <c r="K568" s="24"/>
      <c r="L568" s="24"/>
    </row>
    <row r="569" spans="1:12" x14ac:dyDescent="0.25">
      <c r="A569" s="18"/>
      <c r="E569" s="24"/>
      <c r="F569" s="24"/>
      <c r="G569" s="24"/>
      <c r="I569" s="24"/>
      <c r="J569" s="24"/>
      <c r="K569" s="24"/>
      <c r="L569" s="24"/>
    </row>
    <row r="570" spans="1:12" x14ac:dyDescent="0.25">
      <c r="A570" s="18"/>
      <c r="E570" s="24"/>
      <c r="F570" s="24"/>
      <c r="G570" s="24"/>
      <c r="I570" s="24"/>
      <c r="J570" s="24"/>
      <c r="K570" s="24"/>
      <c r="L570" s="24"/>
    </row>
    <row r="571" spans="1:12" x14ac:dyDescent="0.25">
      <c r="A571" s="18"/>
      <c r="E571" s="24"/>
      <c r="F571" s="24"/>
      <c r="G571" s="24"/>
      <c r="I571" s="24"/>
      <c r="J571" s="24"/>
      <c r="K571" s="24"/>
      <c r="L571" s="24"/>
    </row>
    <row r="572" spans="1:12" x14ac:dyDescent="0.25">
      <c r="A572" s="18"/>
      <c r="E572" s="24"/>
      <c r="F572" s="24"/>
      <c r="G572" s="24"/>
      <c r="I572" s="24"/>
      <c r="J572" s="24"/>
      <c r="K572" s="24"/>
      <c r="L572" s="24"/>
    </row>
    <row r="573" spans="1:12" x14ac:dyDescent="0.25">
      <c r="A573" s="18"/>
      <c r="E573" s="24"/>
      <c r="F573" s="24"/>
      <c r="G573" s="24"/>
      <c r="I573" s="24"/>
      <c r="J573" s="24"/>
      <c r="K573" s="24"/>
      <c r="L573" s="24"/>
    </row>
    <row r="574" spans="1:12" x14ac:dyDescent="0.25">
      <c r="A574" s="18"/>
      <c r="E574" s="24"/>
      <c r="F574" s="24"/>
      <c r="G574" s="24"/>
      <c r="I574" s="24"/>
      <c r="J574" s="24"/>
      <c r="K574" s="24"/>
      <c r="L574" s="24"/>
    </row>
    <row r="575" spans="1:12" x14ac:dyDescent="0.25">
      <c r="A575" s="18"/>
      <c r="E575" s="24"/>
      <c r="F575" s="24"/>
      <c r="G575" s="24"/>
      <c r="I575" s="24"/>
      <c r="J575" s="24"/>
      <c r="K575" s="24"/>
      <c r="L575" s="24"/>
    </row>
    <row r="576" spans="1:12" x14ac:dyDescent="0.25">
      <c r="A576" s="18"/>
      <c r="E576" s="24"/>
      <c r="F576" s="24"/>
      <c r="G576" s="24"/>
      <c r="I576" s="24"/>
      <c r="J576" s="24"/>
      <c r="K576" s="24"/>
      <c r="L576" s="24"/>
    </row>
    <row r="577" spans="1:12" x14ac:dyDescent="0.25">
      <c r="A577" s="18"/>
      <c r="E577" s="24"/>
      <c r="F577" s="24"/>
      <c r="G577" s="24"/>
      <c r="I577" s="24"/>
      <c r="J577" s="24"/>
      <c r="K577" s="24"/>
      <c r="L577" s="24"/>
    </row>
    <row r="578" spans="1:12" x14ac:dyDescent="0.25">
      <c r="A578" s="18"/>
      <c r="E578" s="24"/>
      <c r="F578" s="24"/>
      <c r="G578" s="24"/>
      <c r="I578" s="24"/>
      <c r="J578" s="24"/>
      <c r="K578" s="24"/>
      <c r="L578" s="24"/>
    </row>
    <row r="579" spans="1:12" x14ac:dyDescent="0.25">
      <c r="A579" s="18"/>
      <c r="E579" s="24"/>
      <c r="F579" s="24"/>
      <c r="G579" s="24"/>
      <c r="I579" s="24"/>
      <c r="J579" s="24"/>
      <c r="K579" s="24"/>
      <c r="L579" s="24"/>
    </row>
    <row r="580" spans="1:12" x14ac:dyDescent="0.25">
      <c r="A580" s="18"/>
      <c r="E580" s="24"/>
      <c r="F580" s="24"/>
      <c r="G580" s="24"/>
      <c r="I580" s="24"/>
      <c r="J580" s="24"/>
      <c r="K580" s="24"/>
      <c r="L580" s="24"/>
    </row>
    <row r="581" spans="1:12" x14ac:dyDescent="0.25">
      <c r="A581" s="18"/>
      <c r="E581" s="24"/>
      <c r="F581" s="24"/>
      <c r="G581" s="24"/>
      <c r="I581" s="24"/>
      <c r="J581" s="24"/>
      <c r="K581" s="24"/>
      <c r="L581" s="24"/>
    </row>
    <row r="582" spans="1:12" x14ac:dyDescent="0.25">
      <c r="A582" s="18"/>
      <c r="E582" s="24"/>
      <c r="F582" s="24"/>
      <c r="G582" s="24"/>
      <c r="I582" s="24"/>
      <c r="J582" s="24"/>
      <c r="K582" s="24"/>
      <c r="L582" s="24"/>
    </row>
    <row r="583" spans="1:12" x14ac:dyDescent="0.25">
      <c r="A583" s="18"/>
      <c r="E583" s="24"/>
      <c r="F583" s="24"/>
      <c r="G583" s="24"/>
      <c r="I583" s="24"/>
      <c r="J583" s="24"/>
      <c r="K583" s="24"/>
      <c r="L583" s="24"/>
    </row>
    <row r="584" spans="1:12" x14ac:dyDescent="0.25">
      <c r="A584" s="18"/>
      <c r="E584" s="24"/>
      <c r="F584" s="24"/>
      <c r="G584" s="24"/>
      <c r="I584" s="24"/>
      <c r="J584" s="24"/>
      <c r="K584" s="24"/>
      <c r="L584" s="24"/>
    </row>
    <row r="585" spans="1:12" x14ac:dyDescent="0.25">
      <c r="A585" s="18"/>
      <c r="E585" s="24"/>
      <c r="F585" s="24"/>
      <c r="G585" s="24"/>
      <c r="I585" s="24"/>
      <c r="J585" s="24"/>
      <c r="K585" s="24"/>
      <c r="L585" s="24"/>
    </row>
    <row r="586" spans="1:12" x14ac:dyDescent="0.25">
      <c r="A586" s="18"/>
      <c r="E586" s="24"/>
      <c r="F586" s="24"/>
      <c r="G586" s="24"/>
      <c r="I586" s="24"/>
      <c r="J586" s="24"/>
      <c r="K586" s="24"/>
      <c r="L586" s="24"/>
    </row>
    <row r="587" spans="1:12" x14ac:dyDescent="0.25">
      <c r="A587" s="18"/>
      <c r="E587" s="24"/>
      <c r="F587" s="24"/>
      <c r="G587" s="24"/>
      <c r="I587" s="24"/>
      <c r="J587" s="24"/>
      <c r="K587" s="24"/>
      <c r="L587" s="24"/>
    </row>
    <row r="588" spans="1:12" x14ac:dyDescent="0.25">
      <c r="A588" s="18"/>
      <c r="E588" s="24"/>
      <c r="F588" s="24"/>
      <c r="G588" s="24"/>
      <c r="I588" s="24"/>
      <c r="J588" s="24"/>
      <c r="K588" s="24"/>
      <c r="L588" s="24"/>
    </row>
    <row r="589" spans="1:12" x14ac:dyDescent="0.25">
      <c r="A589" s="18"/>
      <c r="E589" s="24"/>
      <c r="F589" s="24"/>
      <c r="G589" s="24"/>
      <c r="I589" s="24"/>
      <c r="J589" s="24"/>
      <c r="K589" s="24"/>
      <c r="L589" s="24"/>
    </row>
    <row r="590" spans="1:12" x14ac:dyDescent="0.25">
      <c r="A590" s="18"/>
      <c r="E590" s="24"/>
      <c r="F590" s="24"/>
      <c r="G590" s="24"/>
      <c r="I590" s="24"/>
      <c r="J590" s="24"/>
      <c r="K590" s="24"/>
      <c r="L590" s="24"/>
    </row>
    <row r="591" spans="1:12" x14ac:dyDescent="0.25">
      <c r="A591" s="18"/>
      <c r="E591" s="24"/>
      <c r="F591" s="24"/>
      <c r="G591" s="24"/>
      <c r="I591" s="24"/>
      <c r="J591" s="24"/>
      <c r="K591" s="24"/>
      <c r="L591" s="24"/>
    </row>
    <row r="592" spans="1:12" x14ac:dyDescent="0.25">
      <c r="A592" s="18"/>
      <c r="E592" s="24"/>
      <c r="F592" s="24"/>
      <c r="G592" s="24"/>
      <c r="I592" s="24"/>
      <c r="J592" s="24"/>
      <c r="K592" s="24"/>
      <c r="L592" s="24"/>
    </row>
    <row r="593" spans="1:12" x14ac:dyDescent="0.25">
      <c r="A593" s="18"/>
      <c r="E593" s="24"/>
      <c r="F593" s="24"/>
      <c r="G593" s="24"/>
      <c r="I593" s="24"/>
      <c r="J593" s="24"/>
      <c r="K593" s="24"/>
      <c r="L593" s="24"/>
    </row>
    <row r="594" spans="1:12" x14ac:dyDescent="0.25">
      <c r="A594" s="18"/>
      <c r="E594" s="24"/>
      <c r="F594" s="24"/>
      <c r="G594" s="24"/>
      <c r="I594" s="24"/>
      <c r="J594" s="24"/>
      <c r="K594" s="24"/>
      <c r="L594" s="24"/>
    </row>
    <row r="595" spans="1:12" x14ac:dyDescent="0.25">
      <c r="A595" s="18"/>
      <c r="E595" s="24"/>
      <c r="F595" s="24"/>
      <c r="G595" s="24"/>
      <c r="I595" s="24"/>
      <c r="J595" s="24"/>
      <c r="K595" s="24"/>
      <c r="L595" s="24"/>
    </row>
    <row r="596" spans="1:12" x14ac:dyDescent="0.25">
      <c r="A596" s="18"/>
      <c r="E596" s="24"/>
      <c r="F596" s="24"/>
      <c r="G596" s="24"/>
      <c r="I596" s="24"/>
      <c r="J596" s="24"/>
      <c r="K596" s="24"/>
      <c r="L596" s="24"/>
    </row>
    <row r="597" spans="1:12" x14ac:dyDescent="0.25">
      <c r="A597" s="18"/>
      <c r="E597" s="24"/>
      <c r="F597" s="24"/>
      <c r="G597" s="24"/>
      <c r="I597" s="24"/>
      <c r="J597" s="24"/>
      <c r="K597" s="24"/>
      <c r="L597" s="24"/>
    </row>
    <row r="598" spans="1:12" x14ac:dyDescent="0.25">
      <c r="A598" s="18"/>
      <c r="E598" s="24"/>
      <c r="F598" s="24"/>
      <c r="G598" s="24"/>
      <c r="I598" s="24"/>
      <c r="J598" s="24"/>
      <c r="K598" s="24"/>
      <c r="L598" s="24"/>
    </row>
    <row r="599" spans="1:12" x14ac:dyDescent="0.25">
      <c r="A599" s="18"/>
      <c r="E599" s="24"/>
      <c r="F599" s="24"/>
      <c r="G599" s="24"/>
      <c r="I599" s="24"/>
      <c r="J599" s="24"/>
      <c r="K599" s="24"/>
      <c r="L599" s="24"/>
    </row>
    <row r="600" spans="1:12" x14ac:dyDescent="0.25">
      <c r="A600" s="18"/>
      <c r="E600" s="24"/>
      <c r="F600" s="24"/>
      <c r="G600" s="24"/>
      <c r="I600" s="24"/>
      <c r="J600" s="24"/>
      <c r="K600" s="24"/>
      <c r="L600" s="24"/>
    </row>
    <row r="601" spans="1:12" x14ac:dyDescent="0.25">
      <c r="A601" s="18"/>
      <c r="E601" s="24"/>
      <c r="F601" s="24"/>
      <c r="G601" s="24"/>
      <c r="I601" s="24"/>
      <c r="J601" s="24"/>
      <c r="K601" s="24"/>
      <c r="L601" s="24"/>
    </row>
    <row r="602" spans="1:12" x14ac:dyDescent="0.25">
      <c r="A602" s="18"/>
      <c r="E602" s="24"/>
      <c r="F602" s="24"/>
      <c r="G602" s="24"/>
      <c r="I602" s="24"/>
      <c r="J602" s="24"/>
      <c r="K602" s="24"/>
      <c r="L602" s="24"/>
    </row>
    <row r="603" spans="1:12" x14ac:dyDescent="0.25">
      <c r="A603" s="18"/>
      <c r="E603" s="24"/>
      <c r="F603" s="24"/>
      <c r="G603" s="24"/>
      <c r="I603" s="24"/>
      <c r="J603" s="24"/>
      <c r="K603" s="24"/>
      <c r="L603" s="24"/>
    </row>
    <row r="604" spans="1:12" x14ac:dyDescent="0.25">
      <c r="A604" s="18"/>
      <c r="E604" s="24"/>
      <c r="F604" s="24"/>
      <c r="G604" s="24"/>
      <c r="I604" s="24"/>
      <c r="J604" s="24"/>
      <c r="K604" s="24"/>
      <c r="L604" s="24"/>
    </row>
    <row r="605" spans="1:12" x14ac:dyDescent="0.25">
      <c r="A605" s="18"/>
      <c r="E605" s="24"/>
      <c r="F605" s="24"/>
      <c r="G605" s="24"/>
      <c r="I605" s="24"/>
      <c r="J605" s="24"/>
      <c r="K605" s="24"/>
      <c r="L605" s="24"/>
    </row>
    <row r="606" spans="1:12" x14ac:dyDescent="0.25">
      <c r="A606" s="18"/>
      <c r="E606" s="24"/>
      <c r="F606" s="24"/>
      <c r="G606" s="24"/>
      <c r="I606" s="24"/>
      <c r="J606" s="24"/>
      <c r="K606" s="24"/>
      <c r="L606" s="24"/>
    </row>
    <row r="607" spans="1:12" x14ac:dyDescent="0.25">
      <c r="A607" s="18"/>
      <c r="E607" s="24"/>
      <c r="F607" s="24"/>
      <c r="G607" s="24"/>
      <c r="I607" s="24"/>
      <c r="J607" s="24"/>
      <c r="K607" s="24"/>
      <c r="L607" s="24"/>
    </row>
    <row r="608" spans="1:12" x14ac:dyDescent="0.25">
      <c r="A608" s="18"/>
      <c r="E608" s="24"/>
      <c r="F608" s="24"/>
      <c r="G608" s="24"/>
      <c r="I608" s="24"/>
      <c r="J608" s="24"/>
      <c r="K608" s="24"/>
      <c r="L608" s="24"/>
    </row>
    <row r="609" spans="1:12" x14ac:dyDescent="0.25">
      <c r="A609" s="18"/>
      <c r="E609" s="24"/>
      <c r="F609" s="24"/>
      <c r="G609" s="24"/>
      <c r="I609" s="24"/>
      <c r="J609" s="24"/>
      <c r="K609" s="24"/>
      <c r="L609" s="24"/>
    </row>
    <row r="610" spans="1:12" x14ac:dyDescent="0.25">
      <c r="A610" s="18"/>
      <c r="E610" s="24"/>
      <c r="F610" s="24"/>
      <c r="G610" s="24"/>
      <c r="I610" s="24"/>
      <c r="J610" s="24"/>
      <c r="K610" s="24"/>
      <c r="L610" s="24"/>
    </row>
    <row r="611" spans="1:12" x14ac:dyDescent="0.25">
      <c r="A611" s="18"/>
      <c r="E611" s="24"/>
      <c r="F611" s="24"/>
      <c r="G611" s="24"/>
      <c r="I611" s="24"/>
      <c r="J611" s="24"/>
      <c r="K611" s="24"/>
      <c r="L611" s="24"/>
    </row>
    <row r="612" spans="1:12" x14ac:dyDescent="0.25">
      <c r="A612" s="18"/>
      <c r="E612" s="24"/>
      <c r="F612" s="24"/>
      <c r="G612" s="24"/>
      <c r="I612" s="24"/>
      <c r="J612" s="24"/>
      <c r="K612" s="24"/>
      <c r="L612" s="24"/>
    </row>
    <row r="613" spans="1:12" x14ac:dyDescent="0.25">
      <c r="A613" s="18"/>
      <c r="E613" s="24"/>
      <c r="F613" s="24"/>
      <c r="G613" s="24"/>
      <c r="I613" s="24"/>
      <c r="J613" s="24"/>
      <c r="K613" s="24"/>
      <c r="L613" s="24"/>
    </row>
    <row r="614" spans="1:12" x14ac:dyDescent="0.25">
      <c r="A614" s="18"/>
      <c r="E614" s="24"/>
      <c r="F614" s="24"/>
      <c r="G614" s="24"/>
      <c r="I614" s="24"/>
      <c r="J614" s="24"/>
      <c r="K614" s="24"/>
      <c r="L614" s="24"/>
    </row>
    <row r="615" spans="1:12" x14ac:dyDescent="0.25">
      <c r="A615" s="18"/>
      <c r="E615" s="24"/>
      <c r="F615" s="24"/>
      <c r="G615" s="24"/>
      <c r="I615" s="24"/>
      <c r="J615" s="24"/>
      <c r="K615" s="24"/>
      <c r="L615" s="24"/>
    </row>
    <row r="616" spans="1:12" x14ac:dyDescent="0.25">
      <c r="A616" s="18"/>
      <c r="E616" s="24"/>
      <c r="F616" s="24"/>
      <c r="G616" s="24"/>
      <c r="I616" s="24"/>
      <c r="J616" s="24"/>
      <c r="K616" s="24"/>
      <c r="L616" s="24"/>
    </row>
    <row r="617" spans="1:12" x14ac:dyDescent="0.25">
      <c r="A617" s="18"/>
      <c r="E617" s="24"/>
      <c r="F617" s="24"/>
      <c r="G617" s="24"/>
      <c r="I617" s="24"/>
      <c r="J617" s="24"/>
      <c r="K617" s="24"/>
      <c r="L617" s="24"/>
    </row>
    <row r="618" spans="1:12" x14ac:dyDescent="0.25">
      <c r="A618" s="18"/>
      <c r="E618" s="24"/>
      <c r="F618" s="24"/>
      <c r="G618" s="24"/>
      <c r="I618" s="24"/>
      <c r="J618" s="24"/>
      <c r="K618" s="24"/>
      <c r="L618" s="24"/>
    </row>
    <row r="619" spans="1:12" x14ac:dyDescent="0.25">
      <c r="A619" s="18"/>
      <c r="E619" s="24"/>
      <c r="F619" s="24"/>
      <c r="G619" s="24"/>
      <c r="I619" s="24"/>
      <c r="J619" s="24"/>
      <c r="K619" s="24"/>
      <c r="L619" s="24"/>
    </row>
    <row r="620" spans="1:12" x14ac:dyDescent="0.25">
      <c r="A620" s="18"/>
      <c r="E620" s="24"/>
      <c r="F620" s="24"/>
      <c r="G620" s="24"/>
      <c r="I620" s="24"/>
      <c r="J620" s="24"/>
      <c r="K620" s="24"/>
      <c r="L620" s="24"/>
    </row>
    <row r="621" spans="1:12" x14ac:dyDescent="0.25">
      <c r="A621" s="18"/>
      <c r="E621" s="24"/>
      <c r="F621" s="24"/>
      <c r="G621" s="24"/>
      <c r="I621" s="24"/>
      <c r="J621" s="24"/>
      <c r="K621" s="24"/>
      <c r="L621" s="24"/>
    </row>
    <row r="622" spans="1:12" x14ac:dyDescent="0.25">
      <c r="A622" s="18"/>
      <c r="E622" s="24"/>
      <c r="F622" s="24"/>
      <c r="G622" s="24"/>
      <c r="I622" s="24"/>
      <c r="J622" s="24"/>
      <c r="K622" s="24"/>
      <c r="L622" s="24"/>
    </row>
    <row r="623" spans="1:12" x14ac:dyDescent="0.25">
      <c r="A623" s="18"/>
      <c r="E623" s="24"/>
      <c r="F623" s="24"/>
      <c r="G623" s="24"/>
      <c r="I623" s="24"/>
      <c r="J623" s="24"/>
      <c r="K623" s="24"/>
      <c r="L623" s="24"/>
    </row>
    <row r="624" spans="1:12" x14ac:dyDescent="0.25">
      <c r="A624" s="18"/>
      <c r="E624" s="24"/>
      <c r="F624" s="24"/>
      <c r="G624" s="24"/>
      <c r="I624" s="24"/>
      <c r="J624" s="24"/>
      <c r="K624" s="24"/>
      <c r="L624" s="24"/>
    </row>
    <row r="625" spans="1:12" x14ac:dyDescent="0.25">
      <c r="A625" s="18"/>
      <c r="E625" s="24"/>
      <c r="F625" s="24"/>
      <c r="G625" s="24"/>
      <c r="I625" s="24"/>
      <c r="J625" s="24"/>
      <c r="K625" s="24"/>
      <c r="L625" s="24"/>
    </row>
    <row r="626" spans="1:12" x14ac:dyDescent="0.25">
      <c r="A626" s="18"/>
      <c r="E626" s="24"/>
      <c r="F626" s="24"/>
      <c r="G626" s="24"/>
      <c r="I626" s="24"/>
      <c r="J626" s="24"/>
      <c r="K626" s="24"/>
      <c r="L626" s="24"/>
    </row>
    <row r="627" spans="1:12" x14ac:dyDescent="0.25">
      <c r="A627" s="18"/>
      <c r="E627" s="24"/>
      <c r="F627" s="24"/>
      <c r="G627" s="24"/>
      <c r="I627" s="24"/>
      <c r="J627" s="24"/>
      <c r="K627" s="24"/>
      <c r="L627" s="24"/>
    </row>
    <row r="628" spans="1:12" x14ac:dyDescent="0.25">
      <c r="A628" s="18"/>
      <c r="E628" s="24"/>
      <c r="F628" s="24"/>
      <c r="G628" s="24"/>
      <c r="I628" s="24"/>
      <c r="J628" s="24"/>
      <c r="K628" s="24"/>
      <c r="L628" s="24"/>
    </row>
    <row r="629" spans="1:12" x14ac:dyDescent="0.25">
      <c r="A629" s="18"/>
      <c r="E629" s="24"/>
      <c r="F629" s="24"/>
      <c r="G629" s="24"/>
      <c r="I629" s="24"/>
      <c r="J629" s="24"/>
      <c r="K629" s="24"/>
      <c r="L629" s="24"/>
    </row>
    <row r="630" spans="1:12" x14ac:dyDescent="0.25">
      <c r="A630" s="18"/>
      <c r="E630" s="24"/>
      <c r="F630" s="24"/>
      <c r="G630" s="24"/>
      <c r="I630" s="24"/>
      <c r="J630" s="24"/>
      <c r="K630" s="24"/>
      <c r="L630" s="24"/>
    </row>
    <row r="631" spans="1:12" x14ac:dyDescent="0.25">
      <c r="A631" s="18"/>
      <c r="E631" s="24"/>
      <c r="F631" s="24"/>
      <c r="G631" s="24"/>
      <c r="I631" s="24"/>
      <c r="J631" s="24"/>
      <c r="K631" s="24"/>
      <c r="L631" s="24"/>
    </row>
    <row r="632" spans="1:12" x14ac:dyDescent="0.25">
      <c r="A632" s="18"/>
      <c r="E632" s="24"/>
      <c r="F632" s="24"/>
      <c r="G632" s="24"/>
      <c r="I632" s="24"/>
      <c r="J632" s="24"/>
      <c r="K632" s="24"/>
      <c r="L632" s="24"/>
    </row>
    <row r="633" spans="1:12" x14ac:dyDescent="0.25">
      <c r="A633" s="18"/>
      <c r="E633" s="24"/>
      <c r="F633" s="24"/>
      <c r="G633" s="24"/>
      <c r="I633" s="24"/>
      <c r="J633" s="24"/>
      <c r="K633" s="24"/>
      <c r="L633" s="24"/>
    </row>
    <row r="634" spans="1:12" x14ac:dyDescent="0.25">
      <c r="A634" s="18"/>
      <c r="E634" s="24"/>
      <c r="F634" s="24"/>
      <c r="G634" s="24"/>
      <c r="I634" s="24"/>
      <c r="J634" s="24"/>
      <c r="K634" s="24"/>
      <c r="L634" s="24"/>
    </row>
    <row r="635" spans="1:12" x14ac:dyDescent="0.25">
      <c r="A635" s="18"/>
      <c r="E635" s="24"/>
      <c r="F635" s="24"/>
      <c r="G635" s="24"/>
      <c r="I635" s="24"/>
      <c r="J635" s="24"/>
      <c r="K635" s="24"/>
      <c r="L635" s="24"/>
    </row>
    <row r="636" spans="1:12" x14ac:dyDescent="0.25">
      <c r="A636" s="18"/>
      <c r="E636" s="24"/>
      <c r="F636" s="24"/>
      <c r="G636" s="24"/>
      <c r="I636" s="24"/>
      <c r="J636" s="24"/>
      <c r="K636" s="24"/>
      <c r="L636" s="24"/>
    </row>
    <row r="637" spans="1:12" x14ac:dyDescent="0.25">
      <c r="A637" s="18"/>
      <c r="E637" s="24"/>
      <c r="F637" s="24"/>
      <c r="G637" s="24"/>
      <c r="I637" s="24"/>
      <c r="J637" s="24"/>
      <c r="K637" s="24"/>
      <c r="L637" s="24"/>
    </row>
    <row r="638" spans="1:12" x14ac:dyDescent="0.25">
      <c r="A638" s="18"/>
      <c r="E638" s="24"/>
      <c r="F638" s="24"/>
      <c r="G638" s="24"/>
      <c r="I638" s="24"/>
      <c r="J638" s="24"/>
      <c r="K638" s="24"/>
      <c r="L638" s="24"/>
    </row>
    <row r="639" spans="1:12" x14ac:dyDescent="0.25">
      <c r="A639" s="18"/>
      <c r="E639" s="24"/>
      <c r="F639" s="24"/>
      <c r="G639" s="24"/>
      <c r="I639" s="24"/>
      <c r="J639" s="24"/>
      <c r="K639" s="24"/>
      <c r="L639" s="24"/>
    </row>
    <row r="640" spans="1:12" x14ac:dyDescent="0.25">
      <c r="A640" s="18"/>
      <c r="E640" s="24"/>
      <c r="F640" s="24"/>
      <c r="G640" s="24"/>
      <c r="I640" s="24"/>
      <c r="J640" s="24"/>
      <c r="K640" s="24"/>
      <c r="L640" s="24"/>
    </row>
    <row r="641" spans="1:12" x14ac:dyDescent="0.25">
      <c r="A641" s="18"/>
      <c r="E641" s="24"/>
      <c r="F641" s="24"/>
      <c r="G641" s="24"/>
      <c r="I641" s="24"/>
      <c r="J641" s="24"/>
      <c r="K641" s="24"/>
      <c r="L641" s="24"/>
    </row>
    <row r="642" spans="1:12" x14ac:dyDescent="0.25">
      <c r="A642" s="18"/>
      <c r="E642" s="24"/>
      <c r="F642" s="24"/>
      <c r="G642" s="24"/>
      <c r="I642" s="24"/>
      <c r="J642" s="24"/>
      <c r="K642" s="24"/>
      <c r="L642" s="24"/>
    </row>
    <row r="643" spans="1:12" x14ac:dyDescent="0.25">
      <c r="A643" s="18"/>
      <c r="E643" s="24"/>
      <c r="F643" s="24"/>
      <c r="G643" s="24"/>
      <c r="I643" s="24"/>
      <c r="J643" s="24"/>
      <c r="K643" s="24"/>
      <c r="L643" s="24"/>
    </row>
    <row r="644" spans="1:12" x14ac:dyDescent="0.25">
      <c r="A644" s="18"/>
      <c r="E644" s="24"/>
      <c r="F644" s="24"/>
      <c r="G644" s="24"/>
      <c r="I644" s="24"/>
      <c r="J644" s="24"/>
      <c r="K644" s="24"/>
      <c r="L644" s="24"/>
    </row>
    <row r="645" spans="1:12" x14ac:dyDescent="0.25">
      <c r="A645" s="18"/>
      <c r="E645" s="24"/>
      <c r="F645" s="24"/>
      <c r="G645" s="24"/>
      <c r="I645" s="24"/>
      <c r="J645" s="24"/>
      <c r="K645" s="24"/>
      <c r="L645" s="24"/>
    </row>
    <row r="646" spans="1:12" x14ac:dyDescent="0.25">
      <c r="A646" s="18"/>
      <c r="E646" s="24"/>
      <c r="F646" s="24"/>
      <c r="G646" s="24"/>
      <c r="I646" s="24"/>
      <c r="J646" s="24"/>
      <c r="K646" s="24"/>
      <c r="L646" s="24"/>
    </row>
    <row r="647" spans="1:12" x14ac:dyDescent="0.25">
      <c r="A647" s="18"/>
      <c r="E647" s="24"/>
      <c r="F647" s="24"/>
      <c r="G647" s="24"/>
      <c r="I647" s="24"/>
      <c r="J647" s="24"/>
      <c r="K647" s="24"/>
      <c r="L647" s="24"/>
    </row>
    <row r="648" spans="1:12" x14ac:dyDescent="0.25">
      <c r="A648" s="18"/>
      <c r="E648" s="24"/>
      <c r="F648" s="24"/>
      <c r="G648" s="24"/>
      <c r="I648" s="24"/>
      <c r="J648" s="24"/>
      <c r="K648" s="24"/>
      <c r="L648" s="24"/>
    </row>
    <row r="649" spans="1:12" x14ac:dyDescent="0.25">
      <c r="A649" s="18"/>
      <c r="E649" s="24"/>
      <c r="F649" s="24"/>
      <c r="G649" s="24"/>
      <c r="I649" s="24"/>
      <c r="J649" s="24"/>
      <c r="K649" s="24"/>
      <c r="L649" s="24"/>
    </row>
    <row r="650" spans="1:12" x14ac:dyDescent="0.25">
      <c r="A650" s="18"/>
      <c r="E650" s="24"/>
      <c r="F650" s="24"/>
      <c r="G650" s="24"/>
      <c r="I650" s="24"/>
      <c r="J650" s="24"/>
      <c r="K650" s="24"/>
      <c r="L650" s="24"/>
    </row>
    <row r="651" spans="1:12" x14ac:dyDescent="0.25">
      <c r="A651" s="18"/>
      <c r="E651" s="24"/>
      <c r="F651" s="24"/>
      <c r="G651" s="24"/>
      <c r="I651" s="24"/>
      <c r="J651" s="24"/>
      <c r="K651" s="24"/>
      <c r="L651" s="24"/>
    </row>
    <row r="652" spans="1:12" x14ac:dyDescent="0.25">
      <c r="A652" s="18"/>
      <c r="E652" s="24"/>
      <c r="F652" s="24"/>
      <c r="G652" s="24"/>
      <c r="I652" s="24"/>
      <c r="J652" s="24"/>
      <c r="K652" s="24"/>
      <c r="L652" s="24"/>
    </row>
    <row r="653" spans="1:12" x14ac:dyDescent="0.25">
      <c r="A653" s="18"/>
      <c r="E653" s="24"/>
      <c r="F653" s="24"/>
      <c r="G653" s="24"/>
      <c r="I653" s="24"/>
      <c r="J653" s="24"/>
      <c r="K653" s="24"/>
      <c r="L653" s="24"/>
    </row>
    <row r="654" spans="1:12" x14ac:dyDescent="0.25">
      <c r="A654" s="18"/>
      <c r="E654" s="24"/>
      <c r="F654" s="24"/>
      <c r="G654" s="24"/>
      <c r="I654" s="24"/>
      <c r="J654" s="24"/>
      <c r="K654" s="24"/>
      <c r="L654" s="24"/>
    </row>
    <row r="655" spans="1:12" x14ac:dyDescent="0.25">
      <c r="A655" s="18"/>
      <c r="E655" s="24"/>
      <c r="F655" s="24"/>
      <c r="G655" s="24"/>
      <c r="I655" s="24"/>
      <c r="J655" s="24"/>
      <c r="K655" s="24"/>
      <c r="L655" s="24"/>
    </row>
    <row r="656" spans="1:12" x14ac:dyDescent="0.25">
      <c r="A656" s="18"/>
      <c r="E656" s="24"/>
      <c r="F656" s="24"/>
      <c r="G656" s="24"/>
      <c r="I656" s="24"/>
      <c r="J656" s="24"/>
      <c r="K656" s="24"/>
      <c r="L656" s="24"/>
    </row>
    <row r="657" spans="1:12" x14ac:dyDescent="0.25">
      <c r="A657" s="18"/>
      <c r="E657" s="24"/>
      <c r="F657" s="24"/>
      <c r="G657" s="24"/>
      <c r="I657" s="24"/>
      <c r="J657" s="24"/>
      <c r="K657" s="24"/>
      <c r="L657" s="24"/>
    </row>
    <row r="658" spans="1:12" x14ac:dyDescent="0.25">
      <c r="A658" s="18"/>
      <c r="E658" s="24"/>
      <c r="F658" s="24"/>
      <c r="G658" s="24"/>
      <c r="I658" s="24"/>
      <c r="J658" s="24"/>
      <c r="K658" s="24"/>
      <c r="L658" s="24"/>
    </row>
    <row r="659" spans="1:12" x14ac:dyDescent="0.25">
      <c r="A659" s="18"/>
      <c r="E659" s="24"/>
      <c r="F659" s="24"/>
      <c r="G659" s="24"/>
      <c r="I659" s="24"/>
      <c r="J659" s="24"/>
      <c r="K659" s="24"/>
      <c r="L659" s="24"/>
    </row>
    <row r="660" spans="1:12" x14ac:dyDescent="0.25">
      <c r="A660" s="18"/>
      <c r="E660" s="24"/>
      <c r="F660" s="24"/>
      <c r="G660" s="24"/>
      <c r="I660" s="24"/>
      <c r="J660" s="24"/>
      <c r="K660" s="24"/>
      <c r="L660" s="24"/>
    </row>
    <row r="661" spans="1:12" x14ac:dyDescent="0.25">
      <c r="A661" s="18"/>
      <c r="E661" s="24"/>
      <c r="F661" s="24"/>
      <c r="G661" s="24"/>
      <c r="I661" s="24"/>
      <c r="J661" s="24"/>
      <c r="K661" s="24"/>
      <c r="L661" s="24"/>
    </row>
    <row r="662" spans="1:12" x14ac:dyDescent="0.25">
      <c r="A662" s="18"/>
      <c r="E662" s="24"/>
      <c r="F662" s="24"/>
      <c r="G662" s="24"/>
      <c r="I662" s="24"/>
      <c r="J662" s="24"/>
      <c r="K662" s="24"/>
      <c r="L662" s="24"/>
    </row>
    <row r="663" spans="1:12" x14ac:dyDescent="0.25">
      <c r="A663" s="18"/>
      <c r="E663" s="24"/>
      <c r="F663" s="24"/>
      <c r="G663" s="24"/>
      <c r="I663" s="24"/>
      <c r="J663" s="24"/>
      <c r="K663" s="24"/>
      <c r="L663" s="24"/>
    </row>
    <row r="664" spans="1:12" x14ac:dyDescent="0.25">
      <c r="A664" s="18"/>
      <c r="E664" s="24"/>
      <c r="F664" s="24"/>
      <c r="G664" s="24"/>
      <c r="I664" s="24"/>
      <c r="J664" s="24"/>
      <c r="K664" s="24"/>
      <c r="L664" s="24"/>
    </row>
    <row r="665" spans="1:12" x14ac:dyDescent="0.25">
      <c r="A665" s="18"/>
      <c r="E665" s="24"/>
      <c r="F665" s="24"/>
      <c r="G665" s="24"/>
      <c r="I665" s="24"/>
      <c r="J665" s="24"/>
      <c r="K665" s="24"/>
      <c r="L665" s="24"/>
    </row>
    <row r="666" spans="1:12" x14ac:dyDescent="0.25">
      <c r="A666" s="18"/>
      <c r="E666" s="24"/>
      <c r="F666" s="24"/>
      <c r="G666" s="24"/>
      <c r="I666" s="24"/>
      <c r="J666" s="24"/>
      <c r="K666" s="24"/>
      <c r="L666" s="24"/>
    </row>
    <row r="667" spans="1:12" x14ac:dyDescent="0.25">
      <c r="A667" s="18"/>
      <c r="E667" s="24"/>
      <c r="F667" s="24"/>
      <c r="G667" s="24"/>
      <c r="I667" s="24"/>
      <c r="J667" s="24"/>
      <c r="K667" s="24"/>
      <c r="L667" s="24"/>
    </row>
    <row r="668" spans="1:12" x14ac:dyDescent="0.25">
      <c r="A668" s="18"/>
      <c r="E668" s="24"/>
      <c r="F668" s="24"/>
      <c r="G668" s="24"/>
      <c r="I668" s="24"/>
      <c r="J668" s="24"/>
      <c r="K668" s="24"/>
      <c r="L668" s="24"/>
    </row>
    <row r="669" spans="1:12" x14ac:dyDescent="0.25">
      <c r="A669" s="18"/>
      <c r="E669" s="24"/>
      <c r="F669" s="24"/>
      <c r="G669" s="24"/>
      <c r="I669" s="24"/>
      <c r="J669" s="24"/>
      <c r="K669" s="24"/>
      <c r="L669" s="24"/>
    </row>
    <row r="670" spans="1:12" x14ac:dyDescent="0.25">
      <c r="A670" s="18"/>
      <c r="E670" s="24"/>
      <c r="F670" s="24"/>
      <c r="G670" s="24"/>
      <c r="I670" s="24"/>
      <c r="J670" s="24"/>
      <c r="K670" s="24"/>
      <c r="L670" s="24"/>
    </row>
    <row r="671" spans="1:12" x14ac:dyDescent="0.25">
      <c r="A671" s="18"/>
      <c r="E671" s="24"/>
      <c r="F671" s="24"/>
      <c r="G671" s="24"/>
      <c r="I671" s="24"/>
      <c r="J671" s="24"/>
      <c r="K671" s="24"/>
      <c r="L671" s="24"/>
    </row>
    <row r="672" spans="1:12" x14ac:dyDescent="0.25">
      <c r="A672" s="18"/>
      <c r="E672" s="24"/>
      <c r="F672" s="24"/>
      <c r="G672" s="24"/>
      <c r="I672" s="24"/>
      <c r="J672" s="24"/>
      <c r="K672" s="24"/>
      <c r="L672" s="24"/>
    </row>
    <row r="673" spans="1:12" x14ac:dyDescent="0.25">
      <c r="A673" s="18"/>
      <c r="E673" s="24"/>
      <c r="F673" s="24"/>
      <c r="G673" s="24"/>
      <c r="I673" s="24"/>
      <c r="J673" s="24"/>
      <c r="K673" s="24"/>
      <c r="L673" s="24"/>
    </row>
    <row r="674" spans="1:12" x14ac:dyDescent="0.25">
      <c r="A674" s="18"/>
      <c r="E674" s="24"/>
      <c r="F674" s="24"/>
      <c r="G674" s="24"/>
      <c r="I674" s="24"/>
      <c r="J674" s="24"/>
      <c r="K674" s="24"/>
      <c r="L674" s="24"/>
    </row>
    <row r="675" spans="1:12" x14ac:dyDescent="0.25">
      <c r="A675" s="18"/>
      <c r="E675" s="24"/>
      <c r="F675" s="24"/>
      <c r="G675" s="24"/>
      <c r="I675" s="24"/>
      <c r="J675" s="24"/>
      <c r="K675" s="24"/>
      <c r="L675" s="24"/>
    </row>
    <row r="676" spans="1:12" x14ac:dyDescent="0.25">
      <c r="A676" s="18"/>
      <c r="E676" s="24"/>
      <c r="F676" s="24"/>
      <c r="G676" s="24"/>
      <c r="I676" s="24"/>
      <c r="J676" s="24"/>
      <c r="K676" s="24"/>
      <c r="L676" s="24"/>
    </row>
    <row r="677" spans="1:12" x14ac:dyDescent="0.25">
      <c r="A677" s="18"/>
      <c r="E677" s="24"/>
      <c r="F677" s="24"/>
      <c r="G677" s="24"/>
      <c r="I677" s="24"/>
      <c r="J677" s="24"/>
      <c r="K677" s="24"/>
      <c r="L677" s="24"/>
    </row>
    <row r="678" spans="1:12" x14ac:dyDescent="0.25">
      <c r="A678" s="18"/>
      <c r="E678" s="24"/>
      <c r="F678" s="24"/>
      <c r="G678" s="24"/>
      <c r="I678" s="24"/>
      <c r="J678" s="24"/>
      <c r="K678" s="24"/>
      <c r="L678" s="24"/>
    </row>
    <row r="679" spans="1:12" x14ac:dyDescent="0.25">
      <c r="A679" s="18"/>
      <c r="E679" s="24"/>
      <c r="F679" s="24"/>
      <c r="G679" s="24"/>
      <c r="I679" s="24"/>
      <c r="J679" s="24"/>
      <c r="K679" s="24"/>
      <c r="L679" s="24"/>
    </row>
    <row r="680" spans="1:12" x14ac:dyDescent="0.25">
      <c r="A680" s="18"/>
      <c r="E680" s="24"/>
      <c r="F680" s="24"/>
      <c r="G680" s="24"/>
      <c r="I680" s="24"/>
      <c r="J680" s="24"/>
      <c r="K680" s="24"/>
      <c r="L680" s="24"/>
    </row>
    <row r="681" spans="1:12" x14ac:dyDescent="0.25">
      <c r="A681" s="18"/>
      <c r="E681" s="24"/>
      <c r="F681" s="24"/>
      <c r="G681" s="24"/>
      <c r="I681" s="24"/>
      <c r="J681" s="24"/>
      <c r="K681" s="24"/>
      <c r="L681" s="24"/>
    </row>
    <row r="682" spans="1:12" x14ac:dyDescent="0.25">
      <c r="A682" s="18"/>
      <c r="E682" s="24"/>
      <c r="F682" s="24"/>
      <c r="G682" s="24"/>
      <c r="I682" s="24"/>
      <c r="J682" s="24"/>
      <c r="K682" s="24"/>
      <c r="L682" s="24"/>
    </row>
    <row r="683" spans="1:12" x14ac:dyDescent="0.25">
      <c r="A683" s="18"/>
      <c r="E683" s="24"/>
      <c r="F683" s="24"/>
      <c r="G683" s="24"/>
      <c r="I683" s="24"/>
      <c r="J683" s="24"/>
      <c r="K683" s="24"/>
      <c r="L683" s="24"/>
    </row>
    <row r="684" spans="1:12" x14ac:dyDescent="0.25">
      <c r="A684" s="18"/>
      <c r="E684" s="24"/>
      <c r="F684" s="24"/>
      <c r="G684" s="24"/>
      <c r="I684" s="24"/>
      <c r="J684" s="24"/>
      <c r="K684" s="24"/>
      <c r="L684" s="24"/>
    </row>
    <row r="685" spans="1:12" x14ac:dyDescent="0.25">
      <c r="A685" s="18"/>
      <c r="E685" s="24"/>
      <c r="F685" s="24"/>
      <c r="G685" s="24"/>
      <c r="I685" s="24"/>
      <c r="J685" s="24"/>
      <c r="K685" s="24"/>
      <c r="L685" s="24"/>
    </row>
    <row r="686" spans="1:12" x14ac:dyDescent="0.25">
      <c r="A686" s="18"/>
      <c r="E686" s="24"/>
      <c r="F686" s="24"/>
      <c r="G686" s="24"/>
      <c r="I686" s="24"/>
      <c r="J686" s="24"/>
      <c r="K686" s="24"/>
      <c r="L686" s="24"/>
    </row>
    <row r="687" spans="1:12" x14ac:dyDescent="0.25">
      <c r="A687" s="18"/>
      <c r="E687" s="24"/>
      <c r="F687" s="24"/>
      <c r="G687" s="24"/>
      <c r="I687" s="24"/>
      <c r="J687" s="24"/>
      <c r="K687" s="24"/>
      <c r="L687" s="24"/>
    </row>
    <row r="688" spans="1:12" x14ac:dyDescent="0.25">
      <c r="A688" s="18"/>
      <c r="E688" s="24"/>
      <c r="F688" s="24"/>
      <c r="G688" s="24"/>
      <c r="I688" s="24"/>
      <c r="J688" s="24"/>
      <c r="K688" s="24"/>
      <c r="L688" s="24"/>
    </row>
    <row r="689" spans="1:12" x14ac:dyDescent="0.25">
      <c r="A689" s="18"/>
      <c r="E689" s="24"/>
      <c r="F689" s="24"/>
      <c r="G689" s="24"/>
      <c r="I689" s="24"/>
      <c r="J689" s="24"/>
      <c r="K689" s="24"/>
      <c r="L689" s="24"/>
    </row>
    <row r="690" spans="1:12" x14ac:dyDescent="0.25">
      <c r="A690" s="18"/>
      <c r="E690" s="24"/>
      <c r="F690" s="24"/>
      <c r="G690" s="24"/>
      <c r="I690" s="24"/>
      <c r="J690" s="24"/>
      <c r="K690" s="24"/>
      <c r="L690" s="24"/>
    </row>
    <row r="691" spans="1:12" x14ac:dyDescent="0.25">
      <c r="A691" s="18"/>
      <c r="E691" s="24"/>
      <c r="F691" s="24"/>
      <c r="G691" s="24"/>
      <c r="I691" s="24"/>
      <c r="J691" s="24"/>
      <c r="K691" s="24"/>
      <c r="L691" s="24"/>
    </row>
    <row r="692" spans="1:12" x14ac:dyDescent="0.25">
      <c r="A692" s="18"/>
      <c r="E692" s="24"/>
      <c r="F692" s="24"/>
      <c r="G692" s="24"/>
      <c r="I692" s="24"/>
      <c r="J692" s="24"/>
      <c r="K692" s="24"/>
      <c r="L692" s="24"/>
    </row>
    <row r="693" spans="1:12" x14ac:dyDescent="0.25">
      <c r="A693" s="18"/>
      <c r="E693" s="24"/>
      <c r="F693" s="24"/>
      <c r="G693" s="24"/>
      <c r="I693" s="24"/>
      <c r="J693" s="24"/>
      <c r="K693" s="24"/>
      <c r="L693" s="24"/>
    </row>
    <row r="694" spans="1:12" x14ac:dyDescent="0.25">
      <c r="A694" s="18"/>
      <c r="E694" s="24"/>
      <c r="F694" s="24"/>
      <c r="G694" s="24"/>
      <c r="I694" s="24"/>
      <c r="J694" s="24"/>
      <c r="K694" s="24"/>
      <c r="L694" s="24"/>
    </row>
    <row r="695" spans="1:12" x14ac:dyDescent="0.25">
      <c r="A695" s="18"/>
      <c r="E695" s="24"/>
      <c r="F695" s="24"/>
      <c r="G695" s="24"/>
      <c r="I695" s="24"/>
      <c r="J695" s="24"/>
      <c r="K695" s="24"/>
      <c r="L695" s="24"/>
    </row>
    <row r="696" spans="1:12" x14ac:dyDescent="0.25">
      <c r="A696" s="18"/>
      <c r="E696" s="24"/>
      <c r="F696" s="24"/>
      <c r="G696" s="24"/>
      <c r="I696" s="24"/>
      <c r="J696" s="24"/>
      <c r="K696" s="24"/>
      <c r="L696" s="24"/>
    </row>
    <row r="697" spans="1:12" x14ac:dyDescent="0.25">
      <c r="A697" s="18"/>
      <c r="E697" s="24"/>
      <c r="F697" s="24"/>
      <c r="G697" s="24"/>
      <c r="I697" s="24"/>
      <c r="J697" s="24"/>
      <c r="K697" s="24"/>
      <c r="L697" s="24"/>
    </row>
    <row r="698" spans="1:12" x14ac:dyDescent="0.25">
      <c r="A698" s="18"/>
      <c r="E698" s="24"/>
      <c r="F698" s="24"/>
      <c r="G698" s="24"/>
      <c r="I698" s="24"/>
      <c r="J698" s="24"/>
      <c r="K698" s="24"/>
      <c r="L698" s="24"/>
    </row>
    <row r="699" spans="1:12" x14ac:dyDescent="0.25">
      <c r="A699" s="18"/>
      <c r="E699" s="24"/>
      <c r="F699" s="24"/>
      <c r="G699" s="24"/>
      <c r="I699" s="24"/>
      <c r="J699" s="24"/>
      <c r="K699" s="24"/>
      <c r="L699" s="24"/>
    </row>
    <row r="700" spans="1:12" x14ac:dyDescent="0.25">
      <c r="A700" s="18"/>
      <c r="E700" s="24"/>
      <c r="F700" s="24"/>
      <c r="G700" s="24"/>
      <c r="I700" s="24"/>
      <c r="J700" s="24"/>
      <c r="K700" s="24"/>
      <c r="L700" s="24"/>
    </row>
    <row r="701" spans="1:12" x14ac:dyDescent="0.25">
      <c r="A701" s="18"/>
      <c r="E701" s="24"/>
      <c r="F701" s="24"/>
      <c r="G701" s="24"/>
      <c r="I701" s="24"/>
      <c r="J701" s="24"/>
      <c r="K701" s="24"/>
      <c r="L701" s="24"/>
    </row>
    <row r="702" spans="1:12" x14ac:dyDescent="0.25">
      <c r="A702" s="18"/>
      <c r="E702" s="24"/>
      <c r="F702" s="24"/>
      <c r="G702" s="24"/>
      <c r="I702" s="24"/>
      <c r="J702" s="24"/>
      <c r="K702" s="24"/>
      <c r="L702" s="24"/>
    </row>
    <row r="703" spans="1:12" x14ac:dyDescent="0.25">
      <c r="A703" s="18"/>
      <c r="E703" s="24"/>
      <c r="F703" s="24"/>
      <c r="G703" s="24"/>
      <c r="I703" s="24"/>
      <c r="J703" s="24"/>
      <c r="K703" s="24"/>
      <c r="L703" s="24"/>
    </row>
    <row r="704" spans="1:12" x14ac:dyDescent="0.25">
      <c r="A704" s="18"/>
      <c r="E704" s="24"/>
      <c r="F704" s="24"/>
      <c r="G704" s="24"/>
      <c r="I704" s="24"/>
      <c r="J704" s="24"/>
      <c r="K704" s="24"/>
      <c r="L704" s="24"/>
    </row>
    <row r="705" spans="1:12" x14ac:dyDescent="0.25">
      <c r="A705" s="18"/>
      <c r="E705" s="24"/>
      <c r="F705" s="24"/>
      <c r="G705" s="24"/>
      <c r="I705" s="24"/>
      <c r="J705" s="24"/>
      <c r="K705" s="24"/>
      <c r="L705" s="24"/>
    </row>
    <row r="706" spans="1:12" x14ac:dyDescent="0.25">
      <c r="A706" s="18"/>
      <c r="E706" s="24"/>
      <c r="F706" s="24"/>
      <c r="G706" s="24"/>
      <c r="I706" s="24"/>
      <c r="J706" s="24"/>
      <c r="K706" s="24"/>
      <c r="L706" s="24"/>
    </row>
    <row r="707" spans="1:12" x14ac:dyDescent="0.25">
      <c r="A707" s="18"/>
      <c r="E707" s="24"/>
      <c r="F707" s="24"/>
      <c r="G707" s="24"/>
      <c r="I707" s="24"/>
      <c r="J707" s="24"/>
      <c r="K707" s="24"/>
      <c r="L707" s="24"/>
    </row>
    <row r="708" spans="1:12" x14ac:dyDescent="0.25">
      <c r="A708" s="18"/>
      <c r="E708" s="24"/>
      <c r="F708" s="24"/>
      <c r="G708" s="24"/>
      <c r="I708" s="24"/>
      <c r="J708" s="24"/>
      <c r="K708" s="24"/>
      <c r="L708" s="24"/>
    </row>
    <row r="709" spans="1:12" x14ac:dyDescent="0.25">
      <c r="A709" s="18"/>
      <c r="E709" s="24"/>
      <c r="F709" s="24"/>
      <c r="G709" s="24"/>
      <c r="I709" s="24"/>
      <c r="J709" s="24"/>
      <c r="K709" s="24"/>
      <c r="L709" s="24"/>
    </row>
    <row r="710" spans="1:12" x14ac:dyDescent="0.25">
      <c r="A710" s="18"/>
      <c r="E710" s="24"/>
      <c r="F710" s="24"/>
      <c r="G710" s="24"/>
      <c r="I710" s="24"/>
      <c r="J710" s="24"/>
      <c r="K710" s="24"/>
      <c r="L710" s="24"/>
    </row>
    <row r="711" spans="1:12" x14ac:dyDescent="0.25">
      <c r="A711" s="18"/>
      <c r="E711" s="24"/>
      <c r="F711" s="24"/>
      <c r="G711" s="24"/>
      <c r="I711" s="24"/>
      <c r="J711" s="24"/>
      <c r="K711" s="24"/>
      <c r="L711" s="24"/>
    </row>
    <row r="712" spans="1:12" x14ac:dyDescent="0.25">
      <c r="A712" s="18"/>
      <c r="E712" s="24"/>
      <c r="F712" s="24"/>
      <c r="G712" s="24"/>
      <c r="I712" s="24"/>
      <c r="J712" s="24"/>
      <c r="K712" s="24"/>
      <c r="L712" s="24"/>
    </row>
    <row r="713" spans="1:12" x14ac:dyDescent="0.25">
      <c r="A713" s="18"/>
      <c r="E713" s="24"/>
      <c r="F713" s="24"/>
      <c r="G713" s="24"/>
      <c r="I713" s="24"/>
      <c r="J713" s="24"/>
      <c r="K713" s="24"/>
      <c r="L713" s="24"/>
    </row>
    <row r="714" spans="1:12" x14ac:dyDescent="0.25">
      <c r="A714" s="18"/>
      <c r="E714" s="24"/>
      <c r="F714" s="24"/>
      <c r="G714" s="24"/>
      <c r="I714" s="24"/>
      <c r="J714" s="24"/>
      <c r="K714" s="24"/>
      <c r="L714" s="24"/>
    </row>
    <row r="715" spans="1:12" x14ac:dyDescent="0.25">
      <c r="A715" s="18"/>
      <c r="E715" s="24"/>
      <c r="F715" s="24"/>
      <c r="G715" s="24"/>
      <c r="I715" s="24"/>
      <c r="J715" s="24"/>
      <c r="K715" s="24"/>
      <c r="L715" s="24"/>
    </row>
    <row r="716" spans="1:12" x14ac:dyDescent="0.25">
      <c r="A716" s="18"/>
      <c r="E716" s="24"/>
      <c r="F716" s="24"/>
      <c r="G716" s="24"/>
      <c r="I716" s="24"/>
      <c r="J716" s="24"/>
      <c r="K716" s="24"/>
      <c r="L716" s="24"/>
    </row>
    <row r="717" spans="1:12" x14ac:dyDescent="0.25">
      <c r="A717" s="18"/>
      <c r="E717" s="24"/>
      <c r="F717" s="24"/>
      <c r="G717" s="24"/>
      <c r="I717" s="24"/>
      <c r="J717" s="24"/>
      <c r="K717" s="24"/>
      <c r="L717" s="24"/>
    </row>
    <row r="718" spans="1:12" x14ac:dyDescent="0.25">
      <c r="A718" s="18"/>
      <c r="E718" s="24"/>
      <c r="F718" s="24"/>
      <c r="G718" s="24"/>
      <c r="I718" s="24"/>
      <c r="J718" s="24"/>
      <c r="K718" s="24"/>
      <c r="L718" s="24"/>
    </row>
    <row r="719" spans="1:12" x14ac:dyDescent="0.25">
      <c r="A719" s="18"/>
      <c r="E719" s="24"/>
      <c r="F719" s="24"/>
      <c r="G719" s="24"/>
      <c r="I719" s="24"/>
      <c r="J719" s="24"/>
      <c r="K719" s="24"/>
      <c r="L719" s="24"/>
    </row>
    <row r="720" spans="1:12" x14ac:dyDescent="0.25">
      <c r="A720" s="18"/>
      <c r="E720" s="24"/>
      <c r="F720" s="24"/>
      <c r="G720" s="24"/>
      <c r="I720" s="24"/>
      <c r="J720" s="24"/>
      <c r="K720" s="24"/>
      <c r="L720" s="24"/>
    </row>
    <row r="721" spans="1:12" x14ac:dyDescent="0.25">
      <c r="A721" s="18"/>
      <c r="E721" s="24"/>
      <c r="F721" s="24"/>
      <c r="G721" s="24"/>
      <c r="I721" s="24"/>
      <c r="J721" s="24"/>
      <c r="K721" s="24"/>
      <c r="L721" s="24"/>
    </row>
    <row r="722" spans="1:12" x14ac:dyDescent="0.25">
      <c r="A722" s="18"/>
      <c r="E722" s="24"/>
      <c r="F722" s="24"/>
      <c r="G722" s="24"/>
      <c r="I722" s="24"/>
      <c r="J722" s="24"/>
      <c r="K722" s="24"/>
      <c r="L722" s="24"/>
    </row>
    <row r="723" spans="1:12" x14ac:dyDescent="0.25">
      <c r="A723" s="18"/>
      <c r="E723" s="24"/>
      <c r="F723" s="24"/>
      <c r="G723" s="24"/>
      <c r="I723" s="24"/>
      <c r="J723" s="24"/>
      <c r="K723" s="24"/>
      <c r="L723" s="24"/>
    </row>
    <row r="724" spans="1:12" x14ac:dyDescent="0.25">
      <c r="A724" s="18"/>
      <c r="E724" s="24"/>
      <c r="F724" s="24"/>
      <c r="G724" s="24"/>
      <c r="I724" s="24"/>
      <c r="J724" s="24"/>
      <c r="K724" s="24"/>
      <c r="L724" s="24"/>
    </row>
    <row r="725" spans="1:12" x14ac:dyDescent="0.25">
      <c r="A725" s="18"/>
      <c r="E725" s="24"/>
      <c r="F725" s="24"/>
      <c r="G725" s="24"/>
      <c r="I725" s="24"/>
      <c r="J725" s="24"/>
      <c r="K725" s="24"/>
      <c r="L725" s="24"/>
    </row>
    <row r="726" spans="1:12" x14ac:dyDescent="0.25">
      <c r="A726" s="18"/>
      <c r="E726" s="24"/>
      <c r="F726" s="24"/>
      <c r="G726" s="24"/>
      <c r="I726" s="24"/>
      <c r="J726" s="24"/>
      <c r="K726" s="24"/>
      <c r="L726" s="24"/>
    </row>
    <row r="727" spans="1:12" x14ac:dyDescent="0.25">
      <c r="A727" s="18"/>
      <c r="E727" s="24"/>
      <c r="F727" s="24"/>
      <c r="G727" s="24"/>
      <c r="I727" s="24"/>
      <c r="J727" s="24"/>
      <c r="K727" s="24"/>
      <c r="L727" s="24"/>
    </row>
    <row r="728" spans="1:12" x14ac:dyDescent="0.25">
      <c r="A728" s="18"/>
      <c r="E728" s="24"/>
      <c r="F728" s="24"/>
      <c r="G728" s="24"/>
      <c r="I728" s="24"/>
      <c r="J728" s="24"/>
      <c r="K728" s="24"/>
      <c r="L728" s="24"/>
    </row>
    <row r="729" spans="1:12" x14ac:dyDescent="0.25">
      <c r="A729" s="18"/>
      <c r="E729" s="24"/>
      <c r="F729" s="24"/>
      <c r="G729" s="24"/>
      <c r="I729" s="24"/>
      <c r="J729" s="24"/>
      <c r="K729" s="24"/>
      <c r="L729" s="24"/>
    </row>
    <row r="730" spans="1:12" x14ac:dyDescent="0.25">
      <c r="A730" s="18"/>
      <c r="E730" s="24"/>
      <c r="F730" s="24"/>
      <c r="G730" s="24"/>
      <c r="I730" s="24"/>
      <c r="J730" s="24"/>
      <c r="K730" s="24"/>
      <c r="L730" s="24"/>
    </row>
    <row r="731" spans="1:12" x14ac:dyDescent="0.25">
      <c r="A731" s="18"/>
      <c r="E731" s="24"/>
      <c r="F731" s="24"/>
      <c r="G731" s="24"/>
      <c r="I731" s="24"/>
      <c r="J731" s="24"/>
      <c r="K731" s="24"/>
      <c r="L731" s="24"/>
    </row>
    <row r="732" spans="1:12" x14ac:dyDescent="0.25">
      <c r="A732" s="18"/>
      <c r="E732" s="24"/>
      <c r="F732" s="24"/>
      <c r="G732" s="24"/>
      <c r="I732" s="24"/>
      <c r="J732" s="24"/>
      <c r="K732" s="24"/>
      <c r="L732" s="24"/>
    </row>
    <row r="733" spans="1:12" x14ac:dyDescent="0.25">
      <c r="A733" s="18"/>
      <c r="E733" s="24"/>
      <c r="F733" s="24"/>
      <c r="G733" s="24"/>
      <c r="I733" s="24"/>
      <c r="J733" s="24"/>
      <c r="K733" s="24"/>
      <c r="L733" s="24"/>
    </row>
    <row r="734" spans="1:12" x14ac:dyDescent="0.25">
      <c r="A734" s="18"/>
      <c r="E734" s="24"/>
      <c r="F734" s="24"/>
      <c r="G734" s="24"/>
      <c r="I734" s="24"/>
      <c r="J734" s="24"/>
      <c r="K734" s="24"/>
      <c r="L734" s="24"/>
    </row>
    <row r="735" spans="1:12" x14ac:dyDescent="0.25">
      <c r="A735" s="18"/>
      <c r="E735" s="24"/>
      <c r="F735" s="24"/>
      <c r="G735" s="24"/>
      <c r="I735" s="24"/>
      <c r="J735" s="24"/>
      <c r="K735" s="24"/>
      <c r="L735" s="24"/>
    </row>
    <row r="736" spans="1:12" x14ac:dyDescent="0.25">
      <c r="A736" s="18"/>
      <c r="E736" s="24"/>
      <c r="F736" s="24"/>
      <c r="G736" s="24"/>
      <c r="I736" s="24"/>
      <c r="J736" s="24"/>
      <c r="K736" s="24"/>
      <c r="L736" s="24"/>
    </row>
    <row r="737" spans="1:12" x14ac:dyDescent="0.25">
      <c r="A737" s="18"/>
      <c r="E737" s="24"/>
      <c r="F737" s="24"/>
      <c r="G737" s="24"/>
      <c r="I737" s="24"/>
      <c r="J737" s="24"/>
      <c r="K737" s="24"/>
      <c r="L737" s="24"/>
    </row>
    <row r="738" spans="1:12" x14ac:dyDescent="0.25">
      <c r="A738" s="18"/>
      <c r="E738" s="24"/>
      <c r="F738" s="24"/>
      <c r="G738" s="24"/>
      <c r="I738" s="24"/>
      <c r="J738" s="24"/>
      <c r="K738" s="24"/>
      <c r="L738" s="24"/>
    </row>
    <row r="739" spans="1:12" x14ac:dyDescent="0.25">
      <c r="A739" s="18"/>
      <c r="E739" s="24"/>
      <c r="F739" s="24"/>
      <c r="G739" s="24"/>
      <c r="I739" s="24"/>
      <c r="J739" s="24"/>
      <c r="K739" s="24"/>
      <c r="L739" s="24"/>
    </row>
    <row r="740" spans="1:12" x14ac:dyDescent="0.25">
      <c r="A740" s="18"/>
      <c r="E740" s="24"/>
      <c r="F740" s="24"/>
      <c r="G740" s="24"/>
      <c r="I740" s="24"/>
      <c r="J740" s="24"/>
      <c r="K740" s="24"/>
      <c r="L740" s="24"/>
    </row>
    <row r="741" spans="1:12" x14ac:dyDescent="0.25">
      <c r="A741" s="18"/>
      <c r="E741" s="24"/>
      <c r="F741" s="24"/>
      <c r="G741" s="24"/>
      <c r="I741" s="24"/>
      <c r="J741" s="24"/>
      <c r="K741" s="24"/>
      <c r="L741" s="24"/>
    </row>
    <row r="742" spans="1:12" x14ac:dyDescent="0.25">
      <c r="A742" s="18"/>
      <c r="E742" s="24"/>
      <c r="F742" s="24"/>
      <c r="G742" s="24"/>
      <c r="I742" s="24"/>
      <c r="J742" s="24"/>
      <c r="K742" s="24"/>
      <c r="L742" s="24"/>
    </row>
    <row r="743" spans="1:12" x14ac:dyDescent="0.25">
      <c r="A743" s="18"/>
      <c r="E743" s="24"/>
      <c r="F743" s="24"/>
      <c r="G743" s="24"/>
      <c r="I743" s="24"/>
      <c r="J743" s="24"/>
      <c r="K743" s="24"/>
      <c r="L743" s="24"/>
    </row>
    <row r="744" spans="1:12" x14ac:dyDescent="0.25">
      <c r="A744" s="18"/>
      <c r="E744" s="24"/>
      <c r="F744" s="24"/>
      <c r="G744" s="24"/>
      <c r="I744" s="24"/>
      <c r="J744" s="24"/>
      <c r="K744" s="24"/>
      <c r="L744" s="24"/>
    </row>
    <row r="745" spans="1:12" x14ac:dyDescent="0.25">
      <c r="A745" s="18"/>
      <c r="E745" s="24"/>
      <c r="F745" s="24"/>
      <c r="G745" s="24"/>
      <c r="I745" s="24"/>
      <c r="J745" s="24"/>
      <c r="K745" s="24"/>
      <c r="L745" s="24"/>
    </row>
    <row r="746" spans="1:12" x14ac:dyDescent="0.25">
      <c r="A746" s="18"/>
      <c r="E746" s="24"/>
      <c r="F746" s="24"/>
      <c r="G746" s="24"/>
      <c r="I746" s="24"/>
      <c r="J746" s="24"/>
      <c r="K746" s="24"/>
      <c r="L746" s="24"/>
    </row>
    <row r="747" spans="1:12" x14ac:dyDescent="0.25">
      <c r="A747" s="18"/>
      <c r="E747" s="24"/>
      <c r="F747" s="24"/>
      <c r="G747" s="24"/>
      <c r="I747" s="24"/>
      <c r="J747" s="24"/>
      <c r="K747" s="24"/>
      <c r="L747" s="24"/>
    </row>
    <row r="748" spans="1:12" x14ac:dyDescent="0.25">
      <c r="A748" s="18"/>
      <c r="E748" s="24"/>
      <c r="F748" s="24"/>
      <c r="G748" s="24"/>
      <c r="I748" s="24"/>
      <c r="J748" s="24"/>
      <c r="K748" s="24"/>
      <c r="L748" s="24"/>
    </row>
    <row r="749" spans="1:12" x14ac:dyDescent="0.25">
      <c r="A749" s="18"/>
      <c r="E749" s="24"/>
      <c r="F749" s="24"/>
      <c r="G749" s="24"/>
      <c r="I749" s="24"/>
      <c r="J749" s="24"/>
      <c r="K749" s="24"/>
      <c r="L749" s="24"/>
    </row>
    <row r="750" spans="1:12" x14ac:dyDescent="0.25">
      <c r="A750" s="18"/>
      <c r="E750" s="24"/>
      <c r="F750" s="24"/>
      <c r="G750" s="24"/>
      <c r="I750" s="24"/>
      <c r="J750" s="24"/>
      <c r="K750" s="24"/>
      <c r="L750" s="24"/>
    </row>
    <row r="751" spans="1:12" x14ac:dyDescent="0.25">
      <c r="A751" s="18"/>
      <c r="E751" s="24"/>
      <c r="F751" s="24"/>
      <c r="G751" s="24"/>
      <c r="I751" s="24"/>
      <c r="J751" s="24"/>
      <c r="K751" s="24"/>
      <c r="L751" s="24"/>
    </row>
    <row r="752" spans="1:12" x14ac:dyDescent="0.25">
      <c r="A752" s="18"/>
      <c r="E752" s="24"/>
      <c r="F752" s="24"/>
      <c r="G752" s="24"/>
      <c r="I752" s="24"/>
      <c r="J752" s="24"/>
      <c r="K752" s="24"/>
      <c r="L752" s="24"/>
    </row>
    <row r="753" spans="1:12" x14ac:dyDescent="0.25">
      <c r="A753" s="18"/>
      <c r="E753" s="24"/>
      <c r="F753" s="24"/>
      <c r="G753" s="24"/>
      <c r="I753" s="24"/>
      <c r="J753" s="24"/>
      <c r="K753" s="24"/>
      <c r="L753" s="24"/>
    </row>
    <row r="754" spans="1:12" x14ac:dyDescent="0.25">
      <c r="A754" s="18"/>
      <c r="E754" s="24"/>
      <c r="F754" s="24"/>
      <c r="G754" s="24"/>
      <c r="I754" s="24"/>
      <c r="J754" s="24"/>
      <c r="K754" s="24"/>
      <c r="L754" s="24"/>
    </row>
    <row r="755" spans="1:12" x14ac:dyDescent="0.25">
      <c r="A755" s="18"/>
      <c r="E755" s="24"/>
      <c r="F755" s="24"/>
      <c r="G755" s="24"/>
      <c r="I755" s="24"/>
      <c r="J755" s="24"/>
      <c r="K755" s="24"/>
      <c r="L755" s="24"/>
    </row>
    <row r="756" spans="1:12" x14ac:dyDescent="0.25">
      <c r="A756" s="18"/>
      <c r="E756" s="24"/>
      <c r="F756" s="24"/>
      <c r="G756" s="24"/>
      <c r="I756" s="24"/>
      <c r="J756" s="24"/>
      <c r="K756" s="24"/>
      <c r="L756" s="24"/>
    </row>
    <row r="757" spans="1:12" x14ac:dyDescent="0.25">
      <c r="A757" s="18"/>
      <c r="E757" s="24"/>
      <c r="F757" s="24"/>
      <c r="G757" s="24"/>
      <c r="I757" s="24"/>
      <c r="J757" s="24"/>
      <c r="K757" s="24"/>
      <c r="L757" s="24"/>
    </row>
    <row r="758" spans="1:12" x14ac:dyDescent="0.25">
      <c r="A758" s="18"/>
      <c r="E758" s="24"/>
      <c r="F758" s="24"/>
      <c r="G758" s="24"/>
      <c r="I758" s="24"/>
      <c r="J758" s="24"/>
      <c r="K758" s="24"/>
      <c r="L758" s="24"/>
    </row>
    <row r="759" spans="1:12" x14ac:dyDescent="0.25">
      <c r="A759" s="18"/>
      <c r="E759" s="24"/>
      <c r="F759" s="24"/>
      <c r="G759" s="24"/>
      <c r="I759" s="24"/>
      <c r="J759" s="24"/>
      <c r="K759" s="24"/>
      <c r="L759" s="24"/>
    </row>
    <row r="760" spans="1:12" x14ac:dyDescent="0.25">
      <c r="A760" s="18"/>
      <c r="E760" s="24"/>
      <c r="F760" s="24"/>
      <c r="G760" s="24"/>
      <c r="I760" s="24"/>
      <c r="J760" s="24"/>
      <c r="K760" s="24"/>
      <c r="L760" s="24"/>
    </row>
    <row r="761" spans="1:12" x14ac:dyDescent="0.25">
      <c r="A761" s="18"/>
      <c r="E761" s="24"/>
      <c r="F761" s="24"/>
      <c r="G761" s="24"/>
      <c r="I761" s="24"/>
      <c r="J761" s="24"/>
      <c r="K761" s="24"/>
      <c r="L761" s="24"/>
    </row>
    <row r="762" spans="1:12" x14ac:dyDescent="0.25">
      <c r="A762" s="18"/>
      <c r="E762" s="24"/>
      <c r="F762" s="24"/>
      <c r="G762" s="24"/>
      <c r="I762" s="24"/>
      <c r="J762" s="24"/>
      <c r="K762" s="24"/>
      <c r="L762" s="24"/>
    </row>
    <row r="763" spans="1:12" x14ac:dyDescent="0.25">
      <c r="A763" s="18"/>
      <c r="E763" s="24"/>
      <c r="F763" s="24"/>
      <c r="G763" s="24"/>
      <c r="I763" s="24"/>
      <c r="J763" s="24"/>
      <c r="K763" s="24"/>
      <c r="L763" s="24"/>
    </row>
    <row r="764" spans="1:12" x14ac:dyDescent="0.25">
      <c r="A764" s="18"/>
      <c r="E764" s="24"/>
      <c r="F764" s="24"/>
      <c r="G764" s="24"/>
      <c r="I764" s="24"/>
      <c r="J764" s="24"/>
      <c r="K764" s="24"/>
      <c r="L764" s="24"/>
    </row>
    <row r="765" spans="1:12" x14ac:dyDescent="0.25">
      <c r="A765" s="18"/>
      <c r="E765" s="24"/>
      <c r="F765" s="24"/>
      <c r="G765" s="24"/>
      <c r="I765" s="24"/>
      <c r="J765" s="24"/>
      <c r="K765" s="24"/>
      <c r="L765" s="24"/>
    </row>
    <row r="766" spans="1:12" x14ac:dyDescent="0.25">
      <c r="A766" s="18"/>
      <c r="E766" s="24"/>
      <c r="F766" s="24"/>
      <c r="G766" s="24"/>
      <c r="I766" s="24"/>
      <c r="J766" s="24"/>
      <c r="K766" s="24"/>
      <c r="L766" s="24"/>
    </row>
    <row r="767" spans="1:12" x14ac:dyDescent="0.25">
      <c r="A767" s="18"/>
      <c r="E767" s="24"/>
      <c r="F767" s="24"/>
      <c r="G767" s="24"/>
      <c r="I767" s="24"/>
      <c r="J767" s="24"/>
      <c r="K767" s="24"/>
      <c r="L767" s="24"/>
    </row>
    <row r="768" spans="1:12" x14ac:dyDescent="0.25">
      <c r="A768" s="18"/>
      <c r="E768" s="24"/>
      <c r="F768" s="24"/>
      <c r="G768" s="24"/>
      <c r="I768" s="24"/>
      <c r="J768" s="24"/>
      <c r="K768" s="24"/>
      <c r="L768" s="24"/>
    </row>
    <row r="769" spans="1:12" x14ac:dyDescent="0.25">
      <c r="A769" s="18"/>
      <c r="E769" s="24"/>
      <c r="F769" s="24"/>
      <c r="G769" s="24"/>
      <c r="I769" s="24"/>
      <c r="J769" s="24"/>
      <c r="K769" s="24"/>
      <c r="L769" s="24"/>
    </row>
    <row r="770" spans="1:12" x14ac:dyDescent="0.25">
      <c r="A770" s="18"/>
      <c r="E770" s="24"/>
      <c r="F770" s="24"/>
      <c r="G770" s="24"/>
      <c r="I770" s="24"/>
      <c r="J770" s="24"/>
      <c r="K770" s="24"/>
      <c r="L770" s="24"/>
    </row>
    <row r="771" spans="1:12" x14ac:dyDescent="0.25">
      <c r="A771" s="18"/>
      <c r="E771" s="24"/>
      <c r="F771" s="24"/>
      <c r="G771" s="24"/>
      <c r="I771" s="24"/>
      <c r="J771" s="24"/>
      <c r="K771" s="24"/>
      <c r="L771" s="24"/>
    </row>
    <row r="772" spans="1:12" x14ac:dyDescent="0.25">
      <c r="A772" s="18"/>
      <c r="E772" s="24"/>
      <c r="F772" s="24"/>
      <c r="G772" s="24"/>
      <c r="I772" s="24"/>
      <c r="J772" s="24"/>
      <c r="K772" s="24"/>
      <c r="L772" s="24"/>
    </row>
    <row r="773" spans="1:12" x14ac:dyDescent="0.25">
      <c r="A773" s="18"/>
      <c r="E773" s="24"/>
      <c r="F773" s="24"/>
      <c r="G773" s="24"/>
      <c r="I773" s="24"/>
      <c r="J773" s="24"/>
      <c r="K773" s="24"/>
      <c r="L773" s="24"/>
    </row>
    <row r="774" spans="1:12" x14ac:dyDescent="0.25">
      <c r="A774" s="18"/>
      <c r="E774" s="24"/>
      <c r="F774" s="24"/>
      <c r="G774" s="24"/>
      <c r="I774" s="24"/>
      <c r="J774" s="24"/>
      <c r="K774" s="24"/>
      <c r="L774" s="24"/>
    </row>
    <row r="775" spans="1:12" x14ac:dyDescent="0.25">
      <c r="A775" s="18"/>
      <c r="E775" s="24"/>
      <c r="F775" s="24"/>
      <c r="G775" s="24"/>
      <c r="I775" s="24"/>
      <c r="J775" s="24"/>
      <c r="K775" s="24"/>
      <c r="L775" s="24"/>
    </row>
    <row r="776" spans="1:12" x14ac:dyDescent="0.25">
      <c r="A776" s="18"/>
      <c r="E776" s="24"/>
      <c r="F776" s="24"/>
      <c r="G776" s="24"/>
      <c r="I776" s="24"/>
      <c r="J776" s="24"/>
      <c r="K776" s="24"/>
      <c r="L776" s="24"/>
    </row>
    <row r="777" spans="1:12" x14ac:dyDescent="0.25">
      <c r="A777" s="18"/>
      <c r="E777" s="24"/>
      <c r="F777" s="24"/>
      <c r="G777" s="24"/>
      <c r="I777" s="24"/>
      <c r="J777" s="24"/>
      <c r="K777" s="24"/>
      <c r="L777" s="24"/>
    </row>
    <row r="778" spans="1:12" x14ac:dyDescent="0.25">
      <c r="A778" s="18"/>
      <c r="E778" s="24"/>
      <c r="F778" s="24"/>
      <c r="G778" s="24"/>
      <c r="I778" s="24"/>
      <c r="J778" s="24"/>
      <c r="K778" s="24"/>
      <c r="L778" s="24"/>
    </row>
    <row r="779" spans="1:12" x14ac:dyDescent="0.25">
      <c r="A779" s="18"/>
      <c r="E779" s="24"/>
      <c r="F779" s="24"/>
      <c r="G779" s="24"/>
      <c r="I779" s="24"/>
      <c r="J779" s="24"/>
      <c r="K779" s="24"/>
      <c r="L779" s="24"/>
    </row>
    <row r="780" spans="1:12" x14ac:dyDescent="0.25">
      <c r="A780" s="18"/>
      <c r="E780" s="24"/>
      <c r="F780" s="24"/>
      <c r="G780" s="24"/>
      <c r="I780" s="24"/>
      <c r="J780" s="24"/>
      <c r="K780" s="24"/>
      <c r="L780" s="24"/>
    </row>
    <row r="781" spans="1:12" x14ac:dyDescent="0.25">
      <c r="A781" s="18"/>
      <c r="E781" s="24"/>
      <c r="F781" s="24"/>
      <c r="G781" s="24"/>
      <c r="I781" s="24"/>
      <c r="J781" s="24"/>
      <c r="K781" s="24"/>
      <c r="L781" s="24"/>
    </row>
    <row r="782" spans="1:12" x14ac:dyDescent="0.25">
      <c r="A782" s="18"/>
      <c r="E782" s="24"/>
      <c r="F782" s="24"/>
      <c r="G782" s="24"/>
      <c r="I782" s="24"/>
      <c r="J782" s="24"/>
      <c r="K782" s="24"/>
      <c r="L782" s="24"/>
    </row>
    <row r="783" spans="1:12" x14ac:dyDescent="0.25">
      <c r="A783" s="18"/>
      <c r="E783" s="24"/>
      <c r="F783" s="24"/>
      <c r="G783" s="24"/>
      <c r="I783" s="24"/>
      <c r="J783" s="24"/>
      <c r="K783" s="24"/>
      <c r="L783" s="24"/>
    </row>
    <row r="784" spans="1:12" x14ac:dyDescent="0.25">
      <c r="A784" s="18"/>
      <c r="E784" s="24"/>
      <c r="F784" s="24"/>
      <c r="G784" s="24"/>
      <c r="I784" s="24"/>
      <c r="J784" s="24"/>
      <c r="K784" s="24"/>
      <c r="L784" s="24"/>
    </row>
    <row r="785" spans="1:12" x14ac:dyDescent="0.25">
      <c r="A785" s="18"/>
      <c r="E785" s="24"/>
      <c r="F785" s="24"/>
      <c r="G785" s="24"/>
      <c r="I785" s="24"/>
      <c r="J785" s="24"/>
      <c r="K785" s="24"/>
      <c r="L785" s="24"/>
    </row>
    <row r="786" spans="1:12" x14ac:dyDescent="0.25">
      <c r="A786" s="18"/>
      <c r="E786" s="24"/>
      <c r="F786" s="24"/>
      <c r="G786" s="24"/>
      <c r="I786" s="24"/>
      <c r="J786" s="24"/>
      <c r="K786" s="24"/>
      <c r="L786" s="24"/>
    </row>
    <row r="787" spans="1:12" x14ac:dyDescent="0.25">
      <c r="A787" s="18"/>
      <c r="E787" s="24"/>
      <c r="F787" s="24"/>
      <c r="G787" s="24"/>
      <c r="I787" s="24"/>
      <c r="J787" s="24"/>
      <c r="K787" s="24"/>
      <c r="L787" s="24"/>
    </row>
    <row r="788" spans="1:12" x14ac:dyDescent="0.25">
      <c r="A788" s="18"/>
      <c r="E788" s="24"/>
      <c r="F788" s="24"/>
      <c r="G788" s="24"/>
      <c r="I788" s="24"/>
      <c r="J788" s="24"/>
      <c r="K788" s="24"/>
      <c r="L788" s="24"/>
    </row>
    <row r="789" spans="1:12" x14ac:dyDescent="0.25">
      <c r="A789" s="18"/>
      <c r="E789" s="24"/>
      <c r="F789" s="24"/>
      <c r="G789" s="24"/>
      <c r="I789" s="24"/>
      <c r="J789" s="24"/>
      <c r="K789" s="24"/>
      <c r="L789" s="24"/>
    </row>
    <row r="790" spans="1:12" x14ac:dyDescent="0.25">
      <c r="A790" s="18"/>
      <c r="E790" s="24"/>
      <c r="F790" s="24"/>
      <c r="G790" s="24"/>
      <c r="I790" s="24"/>
      <c r="J790" s="24"/>
      <c r="K790" s="24"/>
      <c r="L790" s="24"/>
    </row>
    <row r="791" spans="1:12" x14ac:dyDescent="0.25">
      <c r="A791" s="18"/>
      <c r="E791" s="24"/>
      <c r="F791" s="24"/>
      <c r="G791" s="24"/>
      <c r="I791" s="24"/>
      <c r="J791" s="24"/>
      <c r="K791" s="24"/>
      <c r="L791" s="24"/>
    </row>
    <row r="792" spans="1:12" x14ac:dyDescent="0.25">
      <c r="A792" s="18"/>
      <c r="E792" s="24"/>
      <c r="F792" s="24"/>
      <c r="G792" s="24"/>
      <c r="I792" s="24"/>
      <c r="J792" s="24"/>
      <c r="K792" s="24"/>
      <c r="L792" s="24"/>
    </row>
    <row r="793" spans="1:12" x14ac:dyDescent="0.25">
      <c r="A793" s="18"/>
      <c r="E793" s="24"/>
      <c r="F793" s="24"/>
      <c r="G793" s="24"/>
      <c r="I793" s="24"/>
      <c r="J793" s="24"/>
      <c r="K793" s="24"/>
      <c r="L793" s="24"/>
    </row>
    <row r="794" spans="1:12" x14ac:dyDescent="0.25">
      <c r="A794" s="18"/>
      <c r="E794" s="24"/>
      <c r="F794" s="24"/>
      <c r="G794" s="24"/>
      <c r="I794" s="24"/>
      <c r="J794" s="24"/>
      <c r="K794" s="24"/>
      <c r="L794" s="24"/>
    </row>
    <row r="795" spans="1:12" x14ac:dyDescent="0.25">
      <c r="A795" s="18"/>
      <c r="E795" s="24"/>
      <c r="F795" s="24"/>
      <c r="G795" s="24"/>
      <c r="I795" s="24"/>
      <c r="J795" s="24"/>
      <c r="K795" s="24"/>
      <c r="L795" s="24"/>
    </row>
    <row r="796" spans="1:12" x14ac:dyDescent="0.25">
      <c r="A796" s="18"/>
      <c r="E796" s="24"/>
      <c r="F796" s="24"/>
      <c r="G796" s="24"/>
      <c r="I796" s="24"/>
      <c r="J796" s="24"/>
      <c r="K796" s="24"/>
      <c r="L796" s="24"/>
    </row>
    <row r="797" spans="1:12" x14ac:dyDescent="0.25">
      <c r="A797" s="18"/>
      <c r="E797" s="24"/>
      <c r="F797" s="24"/>
      <c r="G797" s="24"/>
      <c r="I797" s="24"/>
      <c r="J797" s="24"/>
      <c r="K797" s="24"/>
      <c r="L797" s="24"/>
    </row>
    <row r="798" spans="1:12" x14ac:dyDescent="0.25">
      <c r="A798" s="18"/>
      <c r="E798" s="24"/>
      <c r="F798" s="24"/>
      <c r="G798" s="24"/>
      <c r="I798" s="24"/>
      <c r="J798" s="24"/>
      <c r="K798" s="24"/>
      <c r="L798" s="24"/>
    </row>
    <row r="799" spans="1:12" x14ac:dyDescent="0.25">
      <c r="A799" s="18"/>
      <c r="E799" s="24"/>
      <c r="F799" s="24"/>
      <c r="G799" s="24"/>
      <c r="I799" s="24"/>
      <c r="J799" s="24"/>
      <c r="K799" s="24"/>
      <c r="L799" s="24"/>
    </row>
    <row r="800" spans="1:12" x14ac:dyDescent="0.25">
      <c r="A800" s="18"/>
      <c r="E800" s="24"/>
      <c r="F800" s="24"/>
      <c r="G800" s="24"/>
      <c r="I800" s="24"/>
      <c r="J800" s="24"/>
      <c r="K800" s="24"/>
      <c r="L800" s="24"/>
    </row>
    <row r="801" spans="1:12" x14ac:dyDescent="0.25">
      <c r="A801" s="18"/>
      <c r="E801" s="24"/>
      <c r="F801" s="24"/>
      <c r="G801" s="24"/>
      <c r="I801" s="24"/>
      <c r="J801" s="24"/>
      <c r="K801" s="24"/>
      <c r="L801" s="24"/>
    </row>
    <row r="802" spans="1:12" x14ac:dyDescent="0.25">
      <c r="A802" s="18"/>
      <c r="E802" s="24"/>
      <c r="F802" s="24"/>
      <c r="G802" s="24"/>
      <c r="I802" s="24"/>
      <c r="J802" s="24"/>
      <c r="K802" s="24"/>
      <c r="L802" s="24"/>
    </row>
    <row r="803" spans="1:12" x14ac:dyDescent="0.25">
      <c r="A803" s="18"/>
      <c r="E803" s="24"/>
      <c r="F803" s="24"/>
      <c r="G803" s="24"/>
      <c r="I803" s="24"/>
      <c r="J803" s="24"/>
      <c r="K803" s="24"/>
      <c r="L803" s="24"/>
    </row>
    <row r="804" spans="1:12" x14ac:dyDescent="0.25">
      <c r="A804" s="18"/>
      <c r="E804" s="24"/>
      <c r="F804" s="24"/>
      <c r="G804" s="24"/>
      <c r="I804" s="24"/>
      <c r="J804" s="24"/>
      <c r="K804" s="24"/>
      <c r="L804" s="24"/>
    </row>
    <row r="805" spans="1:12" x14ac:dyDescent="0.25">
      <c r="A805" s="18"/>
      <c r="E805" s="24"/>
      <c r="F805" s="24"/>
      <c r="G805" s="24"/>
      <c r="I805" s="24"/>
      <c r="J805" s="24"/>
      <c r="K805" s="24"/>
      <c r="L805" s="24"/>
    </row>
    <row r="806" spans="1:12" x14ac:dyDescent="0.25">
      <c r="A806" s="18"/>
      <c r="E806" s="24"/>
      <c r="F806" s="24"/>
      <c r="G806" s="24"/>
      <c r="I806" s="24"/>
      <c r="J806" s="24"/>
      <c r="K806" s="24"/>
      <c r="L806" s="24"/>
    </row>
    <row r="807" spans="1:12" x14ac:dyDescent="0.25">
      <c r="A807" s="18"/>
      <c r="E807" s="24"/>
      <c r="F807" s="24"/>
      <c r="G807" s="24"/>
      <c r="I807" s="24"/>
      <c r="J807" s="24"/>
      <c r="K807" s="24"/>
      <c r="L807" s="24"/>
    </row>
    <row r="808" spans="1:12" x14ac:dyDescent="0.25">
      <c r="A808" s="18"/>
      <c r="E808" s="24"/>
      <c r="F808" s="24"/>
      <c r="G808" s="24"/>
      <c r="I808" s="24"/>
      <c r="J808" s="24"/>
      <c r="K808" s="24"/>
      <c r="L808" s="24"/>
    </row>
    <row r="809" spans="1:12" x14ac:dyDescent="0.25">
      <c r="A809" s="18"/>
      <c r="E809" s="24"/>
      <c r="F809" s="24"/>
      <c r="G809" s="24"/>
      <c r="I809" s="24"/>
      <c r="J809" s="24"/>
      <c r="K809" s="24"/>
      <c r="L809" s="24"/>
    </row>
    <row r="810" spans="1:12" x14ac:dyDescent="0.25">
      <c r="A810" s="18"/>
      <c r="E810" s="24"/>
      <c r="F810" s="24"/>
      <c r="G810" s="24"/>
      <c r="I810" s="24"/>
      <c r="J810" s="24"/>
      <c r="K810" s="24"/>
      <c r="L810" s="24"/>
    </row>
    <row r="811" spans="1:12" x14ac:dyDescent="0.25">
      <c r="A811" s="18"/>
      <c r="E811" s="24"/>
      <c r="F811" s="24"/>
      <c r="G811" s="24"/>
      <c r="I811" s="24"/>
      <c r="J811" s="24"/>
      <c r="K811" s="24"/>
      <c r="L811" s="24"/>
    </row>
    <row r="812" spans="1:12" x14ac:dyDescent="0.25">
      <c r="A812" s="18"/>
      <c r="E812" s="24"/>
      <c r="F812" s="24"/>
      <c r="G812" s="24"/>
      <c r="I812" s="24"/>
      <c r="J812" s="24"/>
      <c r="K812" s="24"/>
      <c r="L812" s="24"/>
    </row>
    <row r="813" spans="1:12" x14ac:dyDescent="0.25">
      <c r="A813" s="18"/>
      <c r="E813" s="24"/>
      <c r="F813" s="24"/>
      <c r="G813" s="24"/>
      <c r="I813" s="24"/>
      <c r="J813" s="24"/>
      <c r="K813" s="24"/>
      <c r="L813" s="24"/>
    </row>
    <row r="814" spans="1:12" x14ac:dyDescent="0.25">
      <c r="A814" s="18"/>
      <c r="E814" s="24"/>
      <c r="F814" s="24"/>
      <c r="G814" s="24"/>
      <c r="I814" s="24"/>
      <c r="J814" s="24"/>
      <c r="K814" s="24"/>
      <c r="L814" s="24"/>
    </row>
    <row r="815" spans="1:12" x14ac:dyDescent="0.25">
      <c r="A815" s="18"/>
      <c r="E815" s="24"/>
      <c r="F815" s="24"/>
      <c r="G815" s="24"/>
      <c r="I815" s="24"/>
      <c r="J815" s="24"/>
      <c r="K815" s="24"/>
      <c r="L815" s="24"/>
    </row>
    <row r="816" spans="1:12" x14ac:dyDescent="0.25">
      <c r="A816" s="18"/>
      <c r="E816" s="24"/>
      <c r="F816" s="24"/>
      <c r="G816" s="24"/>
      <c r="I816" s="24"/>
      <c r="J816" s="24"/>
      <c r="K816" s="24"/>
      <c r="L816" s="24"/>
    </row>
    <row r="817" spans="1:12" x14ac:dyDescent="0.25">
      <c r="A817" s="18"/>
      <c r="E817" s="24"/>
      <c r="F817" s="24"/>
      <c r="G817" s="24"/>
      <c r="I817" s="24"/>
      <c r="J817" s="24"/>
      <c r="K817" s="24"/>
      <c r="L817" s="24"/>
    </row>
    <row r="818" spans="1:12" x14ac:dyDescent="0.25">
      <c r="A818" s="18"/>
      <c r="E818" s="24"/>
      <c r="F818" s="24"/>
      <c r="G818" s="24"/>
      <c r="I818" s="24"/>
      <c r="J818" s="24"/>
      <c r="K818" s="24"/>
      <c r="L818" s="24"/>
    </row>
    <row r="819" spans="1:12" x14ac:dyDescent="0.25">
      <c r="A819" s="18"/>
      <c r="E819" s="24"/>
      <c r="F819" s="24"/>
      <c r="G819" s="24"/>
      <c r="I819" s="24"/>
      <c r="J819" s="24"/>
      <c r="K819" s="24"/>
      <c r="L819" s="24"/>
    </row>
    <row r="820" spans="1:12" x14ac:dyDescent="0.25">
      <c r="A820" s="18"/>
      <c r="E820" s="24"/>
      <c r="F820" s="24"/>
      <c r="G820" s="24"/>
      <c r="I820" s="24"/>
      <c r="J820" s="24"/>
      <c r="K820" s="24"/>
      <c r="L820" s="24"/>
    </row>
    <row r="821" spans="1:12" x14ac:dyDescent="0.25">
      <c r="A821" s="18"/>
      <c r="E821" s="24"/>
      <c r="F821" s="24"/>
      <c r="G821" s="24"/>
      <c r="I821" s="24"/>
      <c r="J821" s="24"/>
      <c r="K821" s="24"/>
      <c r="L821" s="24"/>
    </row>
    <row r="822" spans="1:12" x14ac:dyDescent="0.25">
      <c r="A822" s="18"/>
      <c r="E822" s="24"/>
      <c r="F822" s="24"/>
      <c r="G822" s="24"/>
      <c r="I822" s="24"/>
      <c r="J822" s="24"/>
      <c r="K822" s="24"/>
      <c r="L822" s="24"/>
    </row>
    <row r="823" spans="1:12" x14ac:dyDescent="0.25">
      <c r="A823" s="18"/>
      <c r="E823" s="24"/>
      <c r="F823" s="24"/>
      <c r="G823" s="24"/>
      <c r="I823" s="24"/>
      <c r="J823" s="24"/>
      <c r="K823" s="24"/>
      <c r="L823" s="24"/>
    </row>
    <row r="824" spans="1:12" x14ac:dyDescent="0.25">
      <c r="A824" s="18"/>
      <c r="E824" s="24"/>
      <c r="F824" s="24"/>
      <c r="G824" s="24"/>
      <c r="I824" s="24"/>
      <c r="J824" s="24"/>
      <c r="K824" s="24"/>
      <c r="L824" s="24"/>
    </row>
    <row r="825" spans="1:12" x14ac:dyDescent="0.25">
      <c r="A825" s="18"/>
      <c r="E825" s="24"/>
      <c r="F825" s="24"/>
      <c r="G825" s="24"/>
      <c r="I825" s="24"/>
      <c r="J825" s="24"/>
      <c r="K825" s="24"/>
      <c r="L825" s="24"/>
    </row>
    <row r="826" spans="1:12" x14ac:dyDescent="0.25">
      <c r="A826" s="18"/>
      <c r="E826" s="24"/>
      <c r="F826" s="24"/>
      <c r="G826" s="24"/>
      <c r="I826" s="24"/>
      <c r="J826" s="24"/>
      <c r="K826" s="24"/>
      <c r="L826" s="24"/>
    </row>
    <row r="827" spans="1:12" x14ac:dyDescent="0.25">
      <c r="A827" s="18"/>
      <c r="E827" s="24"/>
      <c r="F827" s="24"/>
      <c r="G827" s="24"/>
      <c r="I827" s="24"/>
      <c r="J827" s="24"/>
      <c r="K827" s="24"/>
      <c r="L827" s="24"/>
    </row>
    <row r="828" spans="1:12" x14ac:dyDescent="0.25">
      <c r="A828" s="18"/>
      <c r="E828" s="24"/>
      <c r="F828" s="24"/>
      <c r="G828" s="24"/>
      <c r="I828" s="24"/>
      <c r="J828" s="24"/>
      <c r="K828" s="24"/>
      <c r="L828" s="24"/>
    </row>
    <row r="829" spans="1:12" x14ac:dyDescent="0.25">
      <c r="A829" s="18"/>
      <c r="E829" s="24"/>
      <c r="F829" s="24"/>
      <c r="G829" s="24"/>
      <c r="I829" s="24"/>
      <c r="J829" s="24"/>
      <c r="K829" s="24"/>
      <c r="L829" s="24"/>
    </row>
    <row r="830" spans="1:12" x14ac:dyDescent="0.25">
      <c r="A830" s="18"/>
      <c r="E830" s="24"/>
      <c r="F830" s="24"/>
      <c r="G830" s="24"/>
      <c r="I830" s="24"/>
      <c r="J830" s="24"/>
      <c r="K830" s="24"/>
      <c r="L830" s="24"/>
    </row>
    <row r="831" spans="1:12" x14ac:dyDescent="0.25">
      <c r="A831" s="18"/>
      <c r="E831" s="24"/>
      <c r="F831" s="24"/>
      <c r="G831" s="24"/>
      <c r="I831" s="24"/>
      <c r="J831" s="24"/>
      <c r="K831" s="24"/>
      <c r="L831" s="24"/>
    </row>
    <row r="832" spans="1:12" x14ac:dyDescent="0.25">
      <c r="A832" s="18"/>
      <c r="E832" s="24"/>
      <c r="F832" s="24"/>
      <c r="G832" s="24"/>
      <c r="I832" s="24"/>
      <c r="J832" s="24"/>
      <c r="K832" s="24"/>
      <c r="L832" s="24"/>
    </row>
    <row r="833" spans="1:12" x14ac:dyDescent="0.25">
      <c r="A833" s="18"/>
      <c r="E833" s="24"/>
      <c r="F833" s="24"/>
      <c r="G833" s="24"/>
      <c r="I833" s="24"/>
      <c r="J833" s="24"/>
      <c r="K833" s="24"/>
      <c r="L833" s="24"/>
    </row>
    <row r="834" spans="1:12" x14ac:dyDescent="0.25">
      <c r="A834" s="18"/>
      <c r="E834" s="24"/>
      <c r="F834" s="24"/>
      <c r="G834" s="24"/>
      <c r="I834" s="24"/>
      <c r="J834" s="24"/>
      <c r="K834" s="24"/>
      <c r="L834" s="24"/>
    </row>
    <row r="835" spans="1:12" x14ac:dyDescent="0.25">
      <c r="A835" s="18"/>
      <c r="E835" s="24"/>
      <c r="F835" s="24"/>
      <c r="G835" s="24"/>
      <c r="I835" s="24"/>
      <c r="J835" s="24"/>
      <c r="K835" s="24"/>
      <c r="L835" s="24"/>
    </row>
  </sheetData>
  <mergeCells count="3">
    <mergeCell ref="A3:L3"/>
    <mergeCell ref="J2:L2"/>
    <mergeCell ref="J1:L1"/>
  </mergeCells>
  <pageMargins left="0.59055118110236227" right="0.43307086614173229" top="0.39370078740157483" bottom="0.3937007874015748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379"/>
  <sheetViews>
    <sheetView view="pageBreakPreview" zoomScaleNormal="80" zoomScaleSheetLayoutView="100" workbookViewId="0">
      <pane xSplit="9" ySplit="5" topLeftCell="J160" activePane="bottomRight" state="frozen"/>
      <selection activeCell="L367" sqref="L367"/>
      <selection pane="topRight" activeCell="L367" sqref="L367"/>
      <selection pane="bottomLeft" activeCell="L367" sqref="L367"/>
      <selection pane="bottomRight" activeCell="L367" sqref="L367"/>
    </sheetView>
  </sheetViews>
  <sheetFormatPr defaultRowHeight="15" x14ac:dyDescent="0.25"/>
  <cols>
    <col min="1" max="1" width="34.85546875" style="5" customWidth="1"/>
    <col min="2" max="4" width="4" style="5" hidden="1" customWidth="1"/>
    <col min="5" max="5" width="4.5703125" style="4" hidden="1" customWidth="1"/>
    <col min="6" max="7" width="5.5703125" style="4" customWidth="1"/>
    <col min="8" max="8" width="14.85546875" style="1" customWidth="1"/>
    <col min="9" max="9" width="5" style="5" customWidth="1"/>
    <col min="10" max="10" width="16" style="5" customWidth="1"/>
    <col min="11" max="12" width="15" style="5" customWidth="1"/>
    <col min="13" max="96" width="9.140625" style="5"/>
    <col min="97" max="97" width="1.42578125" style="5" customWidth="1"/>
    <col min="98" max="98" width="59.5703125" style="5" customWidth="1"/>
    <col min="99" max="99" width="9.140625" style="5" customWidth="1"/>
    <col min="100" max="101" width="3.85546875" style="5" customWidth="1"/>
    <col min="102" max="102" width="10.5703125" style="5" customWidth="1"/>
    <col min="103" max="103" width="3.85546875" style="5" customWidth="1"/>
    <col min="104" max="106" width="14.42578125" style="5" customWidth="1"/>
    <col min="107" max="107" width="4.140625" style="5" customWidth="1"/>
    <col min="108" max="108" width="15" style="5" customWidth="1"/>
    <col min="109" max="110" width="9.140625" style="5" customWidth="1"/>
    <col min="111" max="111" width="11.5703125" style="5" customWidth="1"/>
    <col min="112" max="112" width="18.140625" style="5" customWidth="1"/>
    <col min="113" max="113" width="13.140625" style="5" customWidth="1"/>
    <col min="114" max="114" width="12.28515625" style="5" customWidth="1"/>
    <col min="115" max="352" width="9.140625" style="5"/>
    <col min="353" max="353" width="1.42578125" style="5" customWidth="1"/>
    <col min="354" max="354" width="59.5703125" style="5" customWidth="1"/>
    <col min="355" max="355" width="9.140625" style="5" customWidth="1"/>
    <col min="356" max="357" width="3.85546875" style="5" customWidth="1"/>
    <col min="358" max="358" width="10.5703125" style="5" customWidth="1"/>
    <col min="359" max="359" width="3.85546875" style="5" customWidth="1"/>
    <col min="360" max="362" width="14.42578125" style="5" customWidth="1"/>
    <col min="363" max="363" width="4.140625" style="5" customWidth="1"/>
    <col min="364" max="364" width="15" style="5" customWidth="1"/>
    <col min="365" max="366" width="9.140625" style="5" customWidth="1"/>
    <col min="367" max="367" width="11.5703125" style="5" customWidth="1"/>
    <col min="368" max="368" width="18.140625" style="5" customWidth="1"/>
    <col min="369" max="369" width="13.140625" style="5" customWidth="1"/>
    <col min="370" max="370" width="12.28515625" style="5" customWidth="1"/>
    <col min="371" max="608" width="9.140625" style="5"/>
    <col min="609" max="609" width="1.42578125" style="5" customWidth="1"/>
    <col min="610" max="610" width="59.5703125" style="5" customWidth="1"/>
    <col min="611" max="611" width="9.140625" style="5" customWidth="1"/>
    <col min="612" max="613" width="3.85546875" style="5" customWidth="1"/>
    <col min="614" max="614" width="10.5703125" style="5" customWidth="1"/>
    <col min="615" max="615" width="3.85546875" style="5" customWidth="1"/>
    <col min="616" max="618" width="14.42578125" style="5" customWidth="1"/>
    <col min="619" max="619" width="4.140625" style="5" customWidth="1"/>
    <col min="620" max="620" width="15" style="5" customWidth="1"/>
    <col min="621" max="622" width="9.140625" style="5" customWidth="1"/>
    <col min="623" max="623" width="11.5703125" style="5" customWidth="1"/>
    <col min="624" max="624" width="18.140625" style="5" customWidth="1"/>
    <col min="625" max="625" width="13.140625" style="5" customWidth="1"/>
    <col min="626" max="626" width="12.28515625" style="5" customWidth="1"/>
    <col min="627" max="864" width="9.140625" style="5"/>
    <col min="865" max="865" width="1.42578125" style="5" customWidth="1"/>
    <col min="866" max="866" width="59.5703125" style="5" customWidth="1"/>
    <col min="867" max="867" width="9.140625" style="5" customWidth="1"/>
    <col min="868" max="869" width="3.85546875" style="5" customWidth="1"/>
    <col min="870" max="870" width="10.5703125" style="5" customWidth="1"/>
    <col min="871" max="871" width="3.85546875" style="5" customWidth="1"/>
    <col min="872" max="874" width="14.42578125" style="5" customWidth="1"/>
    <col min="875" max="875" width="4.140625" style="5" customWidth="1"/>
    <col min="876" max="876" width="15" style="5" customWidth="1"/>
    <col min="877" max="878" width="9.140625" style="5" customWidth="1"/>
    <col min="879" max="879" width="11.5703125" style="5" customWidth="1"/>
    <col min="880" max="880" width="18.140625" style="5" customWidth="1"/>
    <col min="881" max="881" width="13.140625" style="5" customWidth="1"/>
    <col min="882" max="882" width="12.28515625" style="5" customWidth="1"/>
    <col min="883" max="1120" width="9.140625" style="5"/>
    <col min="1121" max="1121" width="1.42578125" style="5" customWidth="1"/>
    <col min="1122" max="1122" width="59.5703125" style="5" customWidth="1"/>
    <col min="1123" max="1123" width="9.140625" style="5" customWidth="1"/>
    <col min="1124" max="1125" width="3.85546875" style="5" customWidth="1"/>
    <col min="1126" max="1126" width="10.5703125" style="5" customWidth="1"/>
    <col min="1127" max="1127" width="3.85546875" style="5" customWidth="1"/>
    <col min="1128" max="1130" width="14.42578125" style="5" customWidth="1"/>
    <col min="1131" max="1131" width="4.140625" style="5" customWidth="1"/>
    <col min="1132" max="1132" width="15" style="5" customWidth="1"/>
    <col min="1133" max="1134" width="9.140625" style="5" customWidth="1"/>
    <col min="1135" max="1135" width="11.5703125" style="5" customWidth="1"/>
    <col min="1136" max="1136" width="18.140625" style="5" customWidth="1"/>
    <col min="1137" max="1137" width="13.140625" style="5" customWidth="1"/>
    <col min="1138" max="1138" width="12.28515625" style="5" customWidth="1"/>
    <col min="1139" max="1376" width="9.140625" style="5"/>
    <col min="1377" max="1377" width="1.42578125" style="5" customWidth="1"/>
    <col min="1378" max="1378" width="59.5703125" style="5" customWidth="1"/>
    <col min="1379" max="1379" width="9.140625" style="5" customWidth="1"/>
    <col min="1380" max="1381" width="3.85546875" style="5" customWidth="1"/>
    <col min="1382" max="1382" width="10.5703125" style="5" customWidth="1"/>
    <col min="1383" max="1383" width="3.85546875" style="5" customWidth="1"/>
    <col min="1384" max="1386" width="14.42578125" style="5" customWidth="1"/>
    <col min="1387" max="1387" width="4.140625" style="5" customWidth="1"/>
    <col min="1388" max="1388" width="15" style="5" customWidth="1"/>
    <col min="1389" max="1390" width="9.140625" style="5" customWidth="1"/>
    <col min="1391" max="1391" width="11.5703125" style="5" customWidth="1"/>
    <col min="1392" max="1392" width="18.140625" style="5" customWidth="1"/>
    <col min="1393" max="1393" width="13.140625" style="5" customWidth="1"/>
    <col min="1394" max="1394" width="12.28515625" style="5" customWidth="1"/>
    <col min="1395" max="1632" width="9.140625" style="5"/>
    <col min="1633" max="1633" width="1.42578125" style="5" customWidth="1"/>
    <col min="1634" max="1634" width="59.5703125" style="5" customWidth="1"/>
    <col min="1635" max="1635" width="9.140625" style="5" customWidth="1"/>
    <col min="1636" max="1637" width="3.85546875" style="5" customWidth="1"/>
    <col min="1638" max="1638" width="10.5703125" style="5" customWidth="1"/>
    <col min="1639" max="1639" width="3.85546875" style="5" customWidth="1"/>
    <col min="1640" max="1642" width="14.42578125" style="5" customWidth="1"/>
    <col min="1643" max="1643" width="4.140625" style="5" customWidth="1"/>
    <col min="1644" max="1644" width="15" style="5" customWidth="1"/>
    <col min="1645" max="1646" width="9.140625" style="5" customWidth="1"/>
    <col min="1647" max="1647" width="11.5703125" style="5" customWidth="1"/>
    <col min="1648" max="1648" width="18.140625" style="5" customWidth="1"/>
    <col min="1649" max="1649" width="13.140625" style="5" customWidth="1"/>
    <col min="1650" max="1650" width="12.28515625" style="5" customWidth="1"/>
    <col min="1651" max="1888" width="9.140625" style="5"/>
    <col min="1889" max="1889" width="1.42578125" style="5" customWidth="1"/>
    <col min="1890" max="1890" width="59.5703125" style="5" customWidth="1"/>
    <col min="1891" max="1891" width="9.140625" style="5" customWidth="1"/>
    <col min="1892" max="1893" width="3.85546875" style="5" customWidth="1"/>
    <col min="1894" max="1894" width="10.5703125" style="5" customWidth="1"/>
    <col min="1895" max="1895" width="3.85546875" style="5" customWidth="1"/>
    <col min="1896" max="1898" width="14.42578125" style="5" customWidth="1"/>
    <col min="1899" max="1899" width="4.140625" style="5" customWidth="1"/>
    <col min="1900" max="1900" width="15" style="5" customWidth="1"/>
    <col min="1901" max="1902" width="9.140625" style="5" customWidth="1"/>
    <col min="1903" max="1903" width="11.5703125" style="5" customWidth="1"/>
    <col min="1904" max="1904" width="18.140625" style="5" customWidth="1"/>
    <col min="1905" max="1905" width="13.140625" style="5" customWidth="1"/>
    <col min="1906" max="1906" width="12.28515625" style="5" customWidth="1"/>
    <col min="1907" max="2144" width="9.140625" style="5"/>
    <col min="2145" max="2145" width="1.42578125" style="5" customWidth="1"/>
    <col min="2146" max="2146" width="59.5703125" style="5" customWidth="1"/>
    <col min="2147" max="2147" width="9.140625" style="5" customWidth="1"/>
    <col min="2148" max="2149" width="3.85546875" style="5" customWidth="1"/>
    <col min="2150" max="2150" width="10.5703125" style="5" customWidth="1"/>
    <col min="2151" max="2151" width="3.85546875" style="5" customWidth="1"/>
    <col min="2152" max="2154" width="14.42578125" style="5" customWidth="1"/>
    <col min="2155" max="2155" width="4.140625" style="5" customWidth="1"/>
    <col min="2156" max="2156" width="15" style="5" customWidth="1"/>
    <col min="2157" max="2158" width="9.140625" style="5" customWidth="1"/>
    <col min="2159" max="2159" width="11.5703125" style="5" customWidth="1"/>
    <col min="2160" max="2160" width="18.140625" style="5" customWidth="1"/>
    <col min="2161" max="2161" width="13.140625" style="5" customWidth="1"/>
    <col min="2162" max="2162" width="12.28515625" style="5" customWidth="1"/>
    <col min="2163" max="2400" width="9.140625" style="5"/>
    <col min="2401" max="2401" width="1.42578125" style="5" customWidth="1"/>
    <col min="2402" max="2402" width="59.5703125" style="5" customWidth="1"/>
    <col min="2403" max="2403" width="9.140625" style="5" customWidth="1"/>
    <col min="2404" max="2405" width="3.85546875" style="5" customWidth="1"/>
    <col min="2406" max="2406" width="10.5703125" style="5" customWidth="1"/>
    <col min="2407" max="2407" width="3.85546875" style="5" customWidth="1"/>
    <col min="2408" max="2410" width="14.42578125" style="5" customWidth="1"/>
    <col min="2411" max="2411" width="4.140625" style="5" customWidth="1"/>
    <col min="2412" max="2412" width="15" style="5" customWidth="1"/>
    <col min="2413" max="2414" width="9.140625" style="5" customWidth="1"/>
    <col min="2415" max="2415" width="11.5703125" style="5" customWidth="1"/>
    <col min="2416" max="2416" width="18.140625" style="5" customWidth="1"/>
    <col min="2417" max="2417" width="13.140625" style="5" customWidth="1"/>
    <col min="2418" max="2418" width="12.28515625" style="5" customWidth="1"/>
    <col min="2419" max="2656" width="9.140625" style="5"/>
    <col min="2657" max="2657" width="1.42578125" style="5" customWidth="1"/>
    <col min="2658" max="2658" width="59.5703125" style="5" customWidth="1"/>
    <col min="2659" max="2659" width="9.140625" style="5" customWidth="1"/>
    <col min="2660" max="2661" width="3.85546875" style="5" customWidth="1"/>
    <col min="2662" max="2662" width="10.5703125" style="5" customWidth="1"/>
    <col min="2663" max="2663" width="3.85546875" style="5" customWidth="1"/>
    <col min="2664" max="2666" width="14.42578125" style="5" customWidth="1"/>
    <col min="2667" max="2667" width="4.140625" style="5" customWidth="1"/>
    <col min="2668" max="2668" width="15" style="5" customWidth="1"/>
    <col min="2669" max="2670" width="9.140625" style="5" customWidth="1"/>
    <col min="2671" max="2671" width="11.5703125" style="5" customWidth="1"/>
    <col min="2672" max="2672" width="18.140625" style="5" customWidth="1"/>
    <col min="2673" max="2673" width="13.140625" style="5" customWidth="1"/>
    <col min="2674" max="2674" width="12.28515625" style="5" customWidth="1"/>
    <col min="2675" max="2912" width="9.140625" style="5"/>
    <col min="2913" max="2913" width="1.42578125" style="5" customWidth="1"/>
    <col min="2914" max="2914" width="59.5703125" style="5" customWidth="1"/>
    <col min="2915" max="2915" width="9.140625" style="5" customWidth="1"/>
    <col min="2916" max="2917" width="3.85546875" style="5" customWidth="1"/>
    <col min="2918" max="2918" width="10.5703125" style="5" customWidth="1"/>
    <col min="2919" max="2919" width="3.85546875" style="5" customWidth="1"/>
    <col min="2920" max="2922" width="14.42578125" style="5" customWidth="1"/>
    <col min="2923" max="2923" width="4.140625" style="5" customWidth="1"/>
    <col min="2924" max="2924" width="15" style="5" customWidth="1"/>
    <col min="2925" max="2926" width="9.140625" style="5" customWidth="1"/>
    <col min="2927" max="2927" width="11.5703125" style="5" customWidth="1"/>
    <col min="2928" max="2928" width="18.140625" style="5" customWidth="1"/>
    <col min="2929" max="2929" width="13.140625" style="5" customWidth="1"/>
    <col min="2930" max="2930" width="12.28515625" style="5" customWidth="1"/>
    <col min="2931" max="3168" width="9.140625" style="5"/>
    <col min="3169" max="3169" width="1.42578125" style="5" customWidth="1"/>
    <col min="3170" max="3170" width="59.5703125" style="5" customWidth="1"/>
    <col min="3171" max="3171" width="9.140625" style="5" customWidth="1"/>
    <col min="3172" max="3173" width="3.85546875" style="5" customWidth="1"/>
    <col min="3174" max="3174" width="10.5703125" style="5" customWidth="1"/>
    <col min="3175" max="3175" width="3.85546875" style="5" customWidth="1"/>
    <col min="3176" max="3178" width="14.42578125" style="5" customWidth="1"/>
    <col min="3179" max="3179" width="4.140625" style="5" customWidth="1"/>
    <col min="3180" max="3180" width="15" style="5" customWidth="1"/>
    <col min="3181" max="3182" width="9.140625" style="5" customWidth="1"/>
    <col min="3183" max="3183" width="11.5703125" style="5" customWidth="1"/>
    <col min="3184" max="3184" width="18.140625" style="5" customWidth="1"/>
    <col min="3185" max="3185" width="13.140625" style="5" customWidth="1"/>
    <col min="3186" max="3186" width="12.28515625" style="5" customWidth="1"/>
    <col min="3187" max="3424" width="9.140625" style="5"/>
    <col min="3425" max="3425" width="1.42578125" style="5" customWidth="1"/>
    <col min="3426" max="3426" width="59.5703125" style="5" customWidth="1"/>
    <col min="3427" max="3427" width="9.140625" style="5" customWidth="1"/>
    <col min="3428" max="3429" width="3.85546875" style="5" customWidth="1"/>
    <col min="3430" max="3430" width="10.5703125" style="5" customWidth="1"/>
    <col min="3431" max="3431" width="3.85546875" style="5" customWidth="1"/>
    <col min="3432" max="3434" width="14.42578125" style="5" customWidth="1"/>
    <col min="3435" max="3435" width="4.140625" style="5" customWidth="1"/>
    <col min="3436" max="3436" width="15" style="5" customWidth="1"/>
    <col min="3437" max="3438" width="9.140625" style="5" customWidth="1"/>
    <col min="3439" max="3439" width="11.5703125" style="5" customWidth="1"/>
    <col min="3440" max="3440" width="18.140625" style="5" customWidth="1"/>
    <col min="3441" max="3441" width="13.140625" style="5" customWidth="1"/>
    <col min="3442" max="3442" width="12.28515625" style="5" customWidth="1"/>
    <col min="3443" max="3680" width="9.140625" style="5"/>
    <col min="3681" max="3681" width="1.42578125" style="5" customWidth="1"/>
    <col min="3682" max="3682" width="59.5703125" style="5" customWidth="1"/>
    <col min="3683" max="3683" width="9.140625" style="5" customWidth="1"/>
    <col min="3684" max="3685" width="3.85546875" style="5" customWidth="1"/>
    <col min="3686" max="3686" width="10.5703125" style="5" customWidth="1"/>
    <col min="3687" max="3687" width="3.85546875" style="5" customWidth="1"/>
    <col min="3688" max="3690" width="14.42578125" style="5" customWidth="1"/>
    <col min="3691" max="3691" width="4.140625" style="5" customWidth="1"/>
    <col min="3692" max="3692" width="15" style="5" customWidth="1"/>
    <col min="3693" max="3694" width="9.140625" style="5" customWidth="1"/>
    <col min="3695" max="3695" width="11.5703125" style="5" customWidth="1"/>
    <col min="3696" max="3696" width="18.140625" style="5" customWidth="1"/>
    <col min="3697" max="3697" width="13.140625" style="5" customWidth="1"/>
    <col min="3698" max="3698" width="12.28515625" style="5" customWidth="1"/>
    <col min="3699" max="3936" width="9.140625" style="5"/>
    <col min="3937" max="3937" width="1.42578125" style="5" customWidth="1"/>
    <col min="3938" max="3938" width="59.5703125" style="5" customWidth="1"/>
    <col min="3939" max="3939" width="9.140625" style="5" customWidth="1"/>
    <col min="3940" max="3941" width="3.85546875" style="5" customWidth="1"/>
    <col min="3942" max="3942" width="10.5703125" style="5" customWidth="1"/>
    <col min="3943" max="3943" width="3.85546875" style="5" customWidth="1"/>
    <col min="3944" max="3946" width="14.42578125" style="5" customWidth="1"/>
    <col min="3947" max="3947" width="4.140625" style="5" customWidth="1"/>
    <col min="3948" max="3948" width="15" style="5" customWidth="1"/>
    <col min="3949" max="3950" width="9.140625" style="5" customWidth="1"/>
    <col min="3951" max="3951" width="11.5703125" style="5" customWidth="1"/>
    <col min="3952" max="3952" width="18.140625" style="5" customWidth="1"/>
    <col min="3953" max="3953" width="13.140625" style="5" customWidth="1"/>
    <col min="3954" max="3954" width="12.28515625" style="5" customWidth="1"/>
    <col min="3955" max="4192" width="9.140625" style="5"/>
    <col min="4193" max="4193" width="1.42578125" style="5" customWidth="1"/>
    <col min="4194" max="4194" width="59.5703125" style="5" customWidth="1"/>
    <col min="4195" max="4195" width="9.140625" style="5" customWidth="1"/>
    <col min="4196" max="4197" width="3.85546875" style="5" customWidth="1"/>
    <col min="4198" max="4198" width="10.5703125" style="5" customWidth="1"/>
    <col min="4199" max="4199" width="3.85546875" style="5" customWidth="1"/>
    <col min="4200" max="4202" width="14.42578125" style="5" customWidth="1"/>
    <col min="4203" max="4203" width="4.140625" style="5" customWidth="1"/>
    <col min="4204" max="4204" width="15" style="5" customWidth="1"/>
    <col min="4205" max="4206" width="9.140625" style="5" customWidth="1"/>
    <col min="4207" max="4207" width="11.5703125" style="5" customWidth="1"/>
    <col min="4208" max="4208" width="18.140625" style="5" customWidth="1"/>
    <col min="4209" max="4209" width="13.140625" style="5" customWidth="1"/>
    <col min="4210" max="4210" width="12.28515625" style="5" customWidth="1"/>
    <col min="4211" max="4448" width="9.140625" style="5"/>
    <col min="4449" max="4449" width="1.42578125" style="5" customWidth="1"/>
    <col min="4450" max="4450" width="59.5703125" style="5" customWidth="1"/>
    <col min="4451" max="4451" width="9.140625" style="5" customWidth="1"/>
    <col min="4452" max="4453" width="3.85546875" style="5" customWidth="1"/>
    <col min="4454" max="4454" width="10.5703125" style="5" customWidth="1"/>
    <col min="4455" max="4455" width="3.85546875" style="5" customWidth="1"/>
    <col min="4456" max="4458" width="14.42578125" style="5" customWidth="1"/>
    <col min="4459" max="4459" width="4.140625" style="5" customWidth="1"/>
    <col min="4460" max="4460" width="15" style="5" customWidth="1"/>
    <col min="4461" max="4462" width="9.140625" style="5" customWidth="1"/>
    <col min="4463" max="4463" width="11.5703125" style="5" customWidth="1"/>
    <col min="4464" max="4464" width="18.140625" style="5" customWidth="1"/>
    <col min="4465" max="4465" width="13.140625" style="5" customWidth="1"/>
    <col min="4466" max="4466" width="12.28515625" style="5" customWidth="1"/>
    <col min="4467" max="4704" width="9.140625" style="5"/>
    <col min="4705" max="4705" width="1.42578125" style="5" customWidth="1"/>
    <col min="4706" max="4706" width="59.5703125" style="5" customWidth="1"/>
    <col min="4707" max="4707" width="9.140625" style="5" customWidth="1"/>
    <col min="4708" max="4709" width="3.85546875" style="5" customWidth="1"/>
    <col min="4710" max="4710" width="10.5703125" style="5" customWidth="1"/>
    <col min="4711" max="4711" width="3.85546875" style="5" customWidth="1"/>
    <col min="4712" max="4714" width="14.42578125" style="5" customWidth="1"/>
    <col min="4715" max="4715" width="4.140625" style="5" customWidth="1"/>
    <col min="4716" max="4716" width="15" style="5" customWidth="1"/>
    <col min="4717" max="4718" width="9.140625" style="5" customWidth="1"/>
    <col min="4719" max="4719" width="11.5703125" style="5" customWidth="1"/>
    <col min="4720" max="4720" width="18.140625" style="5" customWidth="1"/>
    <col min="4721" max="4721" width="13.140625" style="5" customWidth="1"/>
    <col min="4722" max="4722" width="12.28515625" style="5" customWidth="1"/>
    <col min="4723" max="4960" width="9.140625" style="5"/>
    <col min="4961" max="4961" width="1.42578125" style="5" customWidth="1"/>
    <col min="4962" max="4962" width="59.5703125" style="5" customWidth="1"/>
    <col min="4963" max="4963" width="9.140625" style="5" customWidth="1"/>
    <col min="4964" max="4965" width="3.85546875" style="5" customWidth="1"/>
    <col min="4966" max="4966" width="10.5703125" style="5" customWidth="1"/>
    <col min="4967" max="4967" width="3.85546875" style="5" customWidth="1"/>
    <col min="4968" max="4970" width="14.42578125" style="5" customWidth="1"/>
    <col min="4971" max="4971" width="4.140625" style="5" customWidth="1"/>
    <col min="4972" max="4972" width="15" style="5" customWidth="1"/>
    <col min="4973" max="4974" width="9.140625" style="5" customWidth="1"/>
    <col min="4975" max="4975" width="11.5703125" style="5" customWidth="1"/>
    <col min="4976" max="4976" width="18.140625" style="5" customWidth="1"/>
    <col min="4977" max="4977" width="13.140625" style="5" customWidth="1"/>
    <col min="4978" max="4978" width="12.28515625" style="5" customWidth="1"/>
    <col min="4979" max="5216" width="9.140625" style="5"/>
    <col min="5217" max="5217" width="1.42578125" style="5" customWidth="1"/>
    <col min="5218" max="5218" width="59.5703125" style="5" customWidth="1"/>
    <col min="5219" max="5219" width="9.140625" style="5" customWidth="1"/>
    <col min="5220" max="5221" width="3.85546875" style="5" customWidth="1"/>
    <col min="5222" max="5222" width="10.5703125" style="5" customWidth="1"/>
    <col min="5223" max="5223" width="3.85546875" style="5" customWidth="1"/>
    <col min="5224" max="5226" width="14.42578125" style="5" customWidth="1"/>
    <col min="5227" max="5227" width="4.140625" style="5" customWidth="1"/>
    <col min="5228" max="5228" width="15" style="5" customWidth="1"/>
    <col min="5229" max="5230" width="9.140625" style="5" customWidth="1"/>
    <col min="5231" max="5231" width="11.5703125" style="5" customWidth="1"/>
    <col min="5232" max="5232" width="18.140625" style="5" customWidth="1"/>
    <col min="5233" max="5233" width="13.140625" style="5" customWidth="1"/>
    <col min="5234" max="5234" width="12.28515625" style="5" customWidth="1"/>
    <col min="5235" max="5472" width="9.140625" style="5"/>
    <col min="5473" max="5473" width="1.42578125" style="5" customWidth="1"/>
    <col min="5474" max="5474" width="59.5703125" style="5" customWidth="1"/>
    <col min="5475" max="5475" width="9.140625" style="5" customWidth="1"/>
    <col min="5476" max="5477" width="3.85546875" style="5" customWidth="1"/>
    <col min="5478" max="5478" width="10.5703125" style="5" customWidth="1"/>
    <col min="5479" max="5479" width="3.85546875" style="5" customWidth="1"/>
    <col min="5480" max="5482" width="14.42578125" style="5" customWidth="1"/>
    <col min="5483" max="5483" width="4.140625" style="5" customWidth="1"/>
    <col min="5484" max="5484" width="15" style="5" customWidth="1"/>
    <col min="5485" max="5486" width="9.140625" style="5" customWidth="1"/>
    <col min="5487" max="5487" width="11.5703125" style="5" customWidth="1"/>
    <col min="5488" max="5488" width="18.140625" style="5" customWidth="1"/>
    <col min="5489" max="5489" width="13.140625" style="5" customWidth="1"/>
    <col min="5490" max="5490" width="12.28515625" style="5" customWidth="1"/>
    <col min="5491" max="5728" width="9.140625" style="5"/>
    <col min="5729" max="5729" width="1.42578125" style="5" customWidth="1"/>
    <col min="5730" max="5730" width="59.5703125" style="5" customWidth="1"/>
    <col min="5731" max="5731" width="9.140625" style="5" customWidth="1"/>
    <col min="5732" max="5733" width="3.85546875" style="5" customWidth="1"/>
    <col min="5734" max="5734" width="10.5703125" style="5" customWidth="1"/>
    <col min="5735" max="5735" width="3.85546875" style="5" customWidth="1"/>
    <col min="5736" max="5738" width="14.42578125" style="5" customWidth="1"/>
    <col min="5739" max="5739" width="4.140625" style="5" customWidth="1"/>
    <col min="5740" max="5740" width="15" style="5" customWidth="1"/>
    <col min="5741" max="5742" width="9.140625" style="5" customWidth="1"/>
    <col min="5743" max="5743" width="11.5703125" style="5" customWidth="1"/>
    <col min="5744" max="5744" width="18.140625" style="5" customWidth="1"/>
    <col min="5745" max="5745" width="13.140625" style="5" customWidth="1"/>
    <col min="5746" max="5746" width="12.28515625" style="5" customWidth="1"/>
    <col min="5747" max="5984" width="9.140625" style="5"/>
    <col min="5985" max="5985" width="1.42578125" style="5" customWidth="1"/>
    <col min="5986" max="5986" width="59.5703125" style="5" customWidth="1"/>
    <col min="5987" max="5987" width="9.140625" style="5" customWidth="1"/>
    <col min="5988" max="5989" width="3.85546875" style="5" customWidth="1"/>
    <col min="5990" max="5990" width="10.5703125" style="5" customWidth="1"/>
    <col min="5991" max="5991" width="3.85546875" style="5" customWidth="1"/>
    <col min="5992" max="5994" width="14.42578125" style="5" customWidth="1"/>
    <col min="5995" max="5995" width="4.140625" style="5" customWidth="1"/>
    <col min="5996" max="5996" width="15" style="5" customWidth="1"/>
    <col min="5997" max="5998" width="9.140625" style="5" customWidth="1"/>
    <col min="5999" max="5999" width="11.5703125" style="5" customWidth="1"/>
    <col min="6000" max="6000" width="18.140625" style="5" customWidth="1"/>
    <col min="6001" max="6001" width="13.140625" style="5" customWidth="1"/>
    <col min="6002" max="6002" width="12.28515625" style="5" customWidth="1"/>
    <col min="6003" max="6240" width="9.140625" style="5"/>
    <col min="6241" max="6241" width="1.42578125" style="5" customWidth="1"/>
    <col min="6242" max="6242" width="59.5703125" style="5" customWidth="1"/>
    <col min="6243" max="6243" width="9.140625" style="5" customWidth="1"/>
    <col min="6244" max="6245" width="3.85546875" style="5" customWidth="1"/>
    <col min="6246" max="6246" width="10.5703125" style="5" customWidth="1"/>
    <col min="6247" max="6247" width="3.85546875" style="5" customWidth="1"/>
    <col min="6248" max="6250" width="14.42578125" style="5" customWidth="1"/>
    <col min="6251" max="6251" width="4.140625" style="5" customWidth="1"/>
    <col min="6252" max="6252" width="15" style="5" customWidth="1"/>
    <col min="6253" max="6254" width="9.140625" style="5" customWidth="1"/>
    <col min="6255" max="6255" width="11.5703125" style="5" customWidth="1"/>
    <col min="6256" max="6256" width="18.140625" style="5" customWidth="1"/>
    <col min="6257" max="6257" width="13.140625" style="5" customWidth="1"/>
    <col min="6258" max="6258" width="12.28515625" style="5" customWidth="1"/>
    <col min="6259" max="6496" width="9.140625" style="5"/>
    <col min="6497" max="6497" width="1.42578125" style="5" customWidth="1"/>
    <col min="6498" max="6498" width="59.5703125" style="5" customWidth="1"/>
    <col min="6499" max="6499" width="9.140625" style="5" customWidth="1"/>
    <col min="6500" max="6501" width="3.85546875" style="5" customWidth="1"/>
    <col min="6502" max="6502" width="10.5703125" style="5" customWidth="1"/>
    <col min="6503" max="6503" width="3.85546875" style="5" customWidth="1"/>
    <col min="6504" max="6506" width="14.42578125" style="5" customWidth="1"/>
    <col min="6507" max="6507" width="4.140625" style="5" customWidth="1"/>
    <col min="6508" max="6508" width="15" style="5" customWidth="1"/>
    <col min="6509" max="6510" width="9.140625" style="5" customWidth="1"/>
    <col min="6511" max="6511" width="11.5703125" style="5" customWidth="1"/>
    <col min="6512" max="6512" width="18.140625" style="5" customWidth="1"/>
    <col min="6513" max="6513" width="13.140625" style="5" customWidth="1"/>
    <col min="6514" max="6514" width="12.28515625" style="5" customWidth="1"/>
    <col min="6515" max="6752" width="9.140625" style="5"/>
    <col min="6753" max="6753" width="1.42578125" style="5" customWidth="1"/>
    <col min="6754" max="6754" width="59.5703125" style="5" customWidth="1"/>
    <col min="6755" max="6755" width="9.140625" style="5" customWidth="1"/>
    <col min="6756" max="6757" width="3.85546875" style="5" customWidth="1"/>
    <col min="6758" max="6758" width="10.5703125" style="5" customWidth="1"/>
    <col min="6759" max="6759" width="3.85546875" style="5" customWidth="1"/>
    <col min="6760" max="6762" width="14.42578125" style="5" customWidth="1"/>
    <col min="6763" max="6763" width="4.140625" style="5" customWidth="1"/>
    <col min="6764" max="6764" width="15" style="5" customWidth="1"/>
    <col min="6765" max="6766" width="9.140625" style="5" customWidth="1"/>
    <col min="6767" max="6767" width="11.5703125" style="5" customWidth="1"/>
    <col min="6768" max="6768" width="18.140625" style="5" customWidth="1"/>
    <col min="6769" max="6769" width="13.140625" style="5" customWidth="1"/>
    <col min="6770" max="6770" width="12.28515625" style="5" customWidth="1"/>
    <col min="6771" max="7008" width="9.140625" style="5"/>
    <col min="7009" max="7009" width="1.42578125" style="5" customWidth="1"/>
    <col min="7010" max="7010" width="59.5703125" style="5" customWidth="1"/>
    <col min="7011" max="7011" width="9.140625" style="5" customWidth="1"/>
    <col min="7012" max="7013" width="3.85546875" style="5" customWidth="1"/>
    <col min="7014" max="7014" width="10.5703125" style="5" customWidth="1"/>
    <col min="7015" max="7015" width="3.85546875" style="5" customWidth="1"/>
    <col min="7016" max="7018" width="14.42578125" style="5" customWidth="1"/>
    <col min="7019" max="7019" width="4.140625" style="5" customWidth="1"/>
    <col min="7020" max="7020" width="15" style="5" customWidth="1"/>
    <col min="7021" max="7022" width="9.140625" style="5" customWidth="1"/>
    <col min="7023" max="7023" width="11.5703125" style="5" customWidth="1"/>
    <col min="7024" max="7024" width="18.140625" style="5" customWidth="1"/>
    <col min="7025" max="7025" width="13.140625" style="5" customWidth="1"/>
    <col min="7026" max="7026" width="12.28515625" style="5" customWidth="1"/>
    <col min="7027" max="7264" width="9.140625" style="5"/>
    <col min="7265" max="7265" width="1.42578125" style="5" customWidth="1"/>
    <col min="7266" max="7266" width="59.5703125" style="5" customWidth="1"/>
    <col min="7267" max="7267" width="9.140625" style="5" customWidth="1"/>
    <col min="7268" max="7269" width="3.85546875" style="5" customWidth="1"/>
    <col min="7270" max="7270" width="10.5703125" style="5" customWidth="1"/>
    <col min="7271" max="7271" width="3.85546875" style="5" customWidth="1"/>
    <col min="7272" max="7274" width="14.42578125" style="5" customWidth="1"/>
    <col min="7275" max="7275" width="4.140625" style="5" customWidth="1"/>
    <col min="7276" max="7276" width="15" style="5" customWidth="1"/>
    <col min="7277" max="7278" width="9.140625" style="5" customWidth="1"/>
    <col min="7279" max="7279" width="11.5703125" style="5" customWidth="1"/>
    <col min="7280" max="7280" width="18.140625" style="5" customWidth="1"/>
    <col min="7281" max="7281" width="13.140625" style="5" customWidth="1"/>
    <col min="7282" max="7282" width="12.28515625" style="5" customWidth="1"/>
    <col min="7283" max="7520" width="9.140625" style="5"/>
    <col min="7521" max="7521" width="1.42578125" style="5" customWidth="1"/>
    <col min="7522" max="7522" width="59.5703125" style="5" customWidth="1"/>
    <col min="7523" max="7523" width="9.140625" style="5" customWidth="1"/>
    <col min="7524" max="7525" width="3.85546875" style="5" customWidth="1"/>
    <col min="7526" max="7526" width="10.5703125" style="5" customWidth="1"/>
    <col min="7527" max="7527" width="3.85546875" style="5" customWidth="1"/>
    <col min="7528" max="7530" width="14.42578125" style="5" customWidth="1"/>
    <col min="7531" max="7531" width="4.140625" style="5" customWidth="1"/>
    <col min="7532" max="7532" width="15" style="5" customWidth="1"/>
    <col min="7533" max="7534" width="9.140625" style="5" customWidth="1"/>
    <col min="7535" max="7535" width="11.5703125" style="5" customWidth="1"/>
    <col min="7536" max="7536" width="18.140625" style="5" customWidth="1"/>
    <col min="7537" max="7537" width="13.140625" style="5" customWidth="1"/>
    <col min="7538" max="7538" width="12.28515625" style="5" customWidth="1"/>
    <col min="7539" max="7776" width="9.140625" style="5"/>
    <col min="7777" max="7777" width="1.42578125" style="5" customWidth="1"/>
    <col min="7778" max="7778" width="59.5703125" style="5" customWidth="1"/>
    <col min="7779" max="7779" width="9.140625" style="5" customWidth="1"/>
    <col min="7780" max="7781" width="3.85546875" style="5" customWidth="1"/>
    <col min="7782" max="7782" width="10.5703125" style="5" customWidth="1"/>
    <col min="7783" max="7783" width="3.85546875" style="5" customWidth="1"/>
    <col min="7784" max="7786" width="14.42578125" style="5" customWidth="1"/>
    <col min="7787" max="7787" width="4.140625" style="5" customWidth="1"/>
    <col min="7788" max="7788" width="15" style="5" customWidth="1"/>
    <col min="7789" max="7790" width="9.140625" style="5" customWidth="1"/>
    <col min="7791" max="7791" width="11.5703125" style="5" customWidth="1"/>
    <col min="7792" max="7792" width="18.140625" style="5" customWidth="1"/>
    <col min="7793" max="7793" width="13.140625" style="5" customWidth="1"/>
    <col min="7794" max="7794" width="12.28515625" style="5" customWidth="1"/>
    <col min="7795" max="8032" width="9.140625" style="5"/>
    <col min="8033" max="8033" width="1.42578125" style="5" customWidth="1"/>
    <col min="8034" max="8034" width="59.5703125" style="5" customWidth="1"/>
    <col min="8035" max="8035" width="9.140625" style="5" customWidth="1"/>
    <col min="8036" max="8037" width="3.85546875" style="5" customWidth="1"/>
    <col min="8038" max="8038" width="10.5703125" style="5" customWidth="1"/>
    <col min="8039" max="8039" width="3.85546875" style="5" customWidth="1"/>
    <col min="8040" max="8042" width="14.42578125" style="5" customWidth="1"/>
    <col min="8043" max="8043" width="4.140625" style="5" customWidth="1"/>
    <col min="8044" max="8044" width="15" style="5" customWidth="1"/>
    <col min="8045" max="8046" width="9.140625" style="5" customWidth="1"/>
    <col min="8047" max="8047" width="11.5703125" style="5" customWidth="1"/>
    <col min="8048" max="8048" width="18.140625" style="5" customWidth="1"/>
    <col min="8049" max="8049" width="13.140625" style="5" customWidth="1"/>
    <col min="8050" max="8050" width="12.28515625" style="5" customWidth="1"/>
    <col min="8051" max="8288" width="9.140625" style="5"/>
    <col min="8289" max="8289" width="1.42578125" style="5" customWidth="1"/>
    <col min="8290" max="8290" width="59.5703125" style="5" customWidth="1"/>
    <col min="8291" max="8291" width="9.140625" style="5" customWidth="1"/>
    <col min="8292" max="8293" width="3.85546875" style="5" customWidth="1"/>
    <col min="8294" max="8294" width="10.5703125" style="5" customWidth="1"/>
    <col min="8295" max="8295" width="3.85546875" style="5" customWidth="1"/>
    <col min="8296" max="8298" width="14.42578125" style="5" customWidth="1"/>
    <col min="8299" max="8299" width="4.140625" style="5" customWidth="1"/>
    <col min="8300" max="8300" width="15" style="5" customWidth="1"/>
    <col min="8301" max="8302" width="9.140625" style="5" customWidth="1"/>
    <col min="8303" max="8303" width="11.5703125" style="5" customWidth="1"/>
    <col min="8304" max="8304" width="18.140625" style="5" customWidth="1"/>
    <col min="8305" max="8305" width="13.140625" style="5" customWidth="1"/>
    <col min="8306" max="8306" width="12.28515625" style="5" customWidth="1"/>
    <col min="8307" max="8544" width="9.140625" style="5"/>
    <col min="8545" max="8545" width="1.42578125" style="5" customWidth="1"/>
    <col min="8546" max="8546" width="59.5703125" style="5" customWidth="1"/>
    <col min="8547" max="8547" width="9.140625" style="5" customWidth="1"/>
    <col min="8548" max="8549" width="3.85546875" style="5" customWidth="1"/>
    <col min="8550" max="8550" width="10.5703125" style="5" customWidth="1"/>
    <col min="8551" max="8551" width="3.85546875" style="5" customWidth="1"/>
    <col min="8552" max="8554" width="14.42578125" style="5" customWidth="1"/>
    <col min="8555" max="8555" width="4.140625" style="5" customWidth="1"/>
    <col min="8556" max="8556" width="15" style="5" customWidth="1"/>
    <col min="8557" max="8558" width="9.140625" style="5" customWidth="1"/>
    <col min="8559" max="8559" width="11.5703125" style="5" customWidth="1"/>
    <col min="8560" max="8560" width="18.140625" style="5" customWidth="1"/>
    <col min="8561" max="8561" width="13.140625" style="5" customWidth="1"/>
    <col min="8562" max="8562" width="12.28515625" style="5" customWidth="1"/>
    <col min="8563" max="8800" width="9.140625" style="5"/>
    <col min="8801" max="8801" width="1.42578125" style="5" customWidth="1"/>
    <col min="8802" max="8802" width="59.5703125" style="5" customWidth="1"/>
    <col min="8803" max="8803" width="9.140625" style="5" customWidth="1"/>
    <col min="8804" max="8805" width="3.85546875" style="5" customWidth="1"/>
    <col min="8806" max="8806" width="10.5703125" style="5" customWidth="1"/>
    <col min="8807" max="8807" width="3.85546875" style="5" customWidth="1"/>
    <col min="8808" max="8810" width="14.42578125" style="5" customWidth="1"/>
    <col min="8811" max="8811" width="4.140625" style="5" customWidth="1"/>
    <col min="8812" max="8812" width="15" style="5" customWidth="1"/>
    <col min="8813" max="8814" width="9.140625" style="5" customWidth="1"/>
    <col min="8815" max="8815" width="11.5703125" style="5" customWidth="1"/>
    <col min="8816" max="8816" width="18.140625" style="5" customWidth="1"/>
    <col min="8817" max="8817" width="13.140625" style="5" customWidth="1"/>
    <col min="8818" max="8818" width="12.28515625" style="5" customWidth="1"/>
    <col min="8819" max="9056" width="9.140625" style="5"/>
    <col min="9057" max="9057" width="1.42578125" style="5" customWidth="1"/>
    <col min="9058" max="9058" width="59.5703125" style="5" customWidth="1"/>
    <col min="9059" max="9059" width="9.140625" style="5" customWidth="1"/>
    <col min="9060" max="9061" width="3.85546875" style="5" customWidth="1"/>
    <col min="9062" max="9062" width="10.5703125" style="5" customWidth="1"/>
    <col min="9063" max="9063" width="3.85546875" style="5" customWidth="1"/>
    <col min="9064" max="9066" width="14.42578125" style="5" customWidth="1"/>
    <col min="9067" max="9067" width="4.140625" style="5" customWidth="1"/>
    <col min="9068" max="9068" width="15" style="5" customWidth="1"/>
    <col min="9069" max="9070" width="9.140625" style="5" customWidth="1"/>
    <col min="9071" max="9071" width="11.5703125" style="5" customWidth="1"/>
    <col min="9072" max="9072" width="18.140625" style="5" customWidth="1"/>
    <col min="9073" max="9073" width="13.140625" style="5" customWidth="1"/>
    <col min="9074" max="9074" width="12.28515625" style="5" customWidth="1"/>
    <col min="9075" max="9312" width="9.140625" style="5"/>
    <col min="9313" max="9313" width="1.42578125" style="5" customWidth="1"/>
    <col min="9314" max="9314" width="59.5703125" style="5" customWidth="1"/>
    <col min="9315" max="9315" width="9.140625" style="5" customWidth="1"/>
    <col min="9316" max="9317" width="3.85546875" style="5" customWidth="1"/>
    <col min="9318" max="9318" width="10.5703125" style="5" customWidth="1"/>
    <col min="9319" max="9319" width="3.85546875" style="5" customWidth="1"/>
    <col min="9320" max="9322" width="14.42578125" style="5" customWidth="1"/>
    <col min="9323" max="9323" width="4.140625" style="5" customWidth="1"/>
    <col min="9324" max="9324" width="15" style="5" customWidth="1"/>
    <col min="9325" max="9326" width="9.140625" style="5" customWidth="1"/>
    <col min="9327" max="9327" width="11.5703125" style="5" customWidth="1"/>
    <col min="9328" max="9328" width="18.140625" style="5" customWidth="1"/>
    <col min="9329" max="9329" width="13.140625" style="5" customWidth="1"/>
    <col min="9330" max="9330" width="12.28515625" style="5" customWidth="1"/>
    <col min="9331" max="9568" width="9.140625" style="5"/>
    <col min="9569" max="9569" width="1.42578125" style="5" customWidth="1"/>
    <col min="9570" max="9570" width="59.5703125" style="5" customWidth="1"/>
    <col min="9571" max="9571" width="9.140625" style="5" customWidth="1"/>
    <col min="9572" max="9573" width="3.85546875" style="5" customWidth="1"/>
    <col min="9574" max="9574" width="10.5703125" style="5" customWidth="1"/>
    <col min="9575" max="9575" width="3.85546875" style="5" customWidth="1"/>
    <col min="9576" max="9578" width="14.42578125" style="5" customWidth="1"/>
    <col min="9579" max="9579" width="4.140625" style="5" customWidth="1"/>
    <col min="9580" max="9580" width="15" style="5" customWidth="1"/>
    <col min="9581" max="9582" width="9.140625" style="5" customWidth="1"/>
    <col min="9583" max="9583" width="11.5703125" style="5" customWidth="1"/>
    <col min="9584" max="9584" width="18.140625" style="5" customWidth="1"/>
    <col min="9585" max="9585" width="13.140625" style="5" customWidth="1"/>
    <col min="9586" max="9586" width="12.28515625" style="5" customWidth="1"/>
    <col min="9587" max="9824" width="9.140625" style="5"/>
    <col min="9825" max="9825" width="1.42578125" style="5" customWidth="1"/>
    <col min="9826" max="9826" width="59.5703125" style="5" customWidth="1"/>
    <col min="9827" max="9827" width="9.140625" style="5" customWidth="1"/>
    <col min="9828" max="9829" width="3.85546875" style="5" customWidth="1"/>
    <col min="9830" max="9830" width="10.5703125" style="5" customWidth="1"/>
    <col min="9831" max="9831" width="3.85546875" style="5" customWidth="1"/>
    <col min="9832" max="9834" width="14.42578125" style="5" customWidth="1"/>
    <col min="9835" max="9835" width="4.140625" style="5" customWidth="1"/>
    <col min="9836" max="9836" width="15" style="5" customWidth="1"/>
    <col min="9837" max="9838" width="9.140625" style="5" customWidth="1"/>
    <col min="9839" max="9839" width="11.5703125" style="5" customWidth="1"/>
    <col min="9840" max="9840" width="18.140625" style="5" customWidth="1"/>
    <col min="9841" max="9841" width="13.140625" style="5" customWidth="1"/>
    <col min="9842" max="9842" width="12.28515625" style="5" customWidth="1"/>
    <col min="9843" max="10080" width="9.140625" style="5"/>
    <col min="10081" max="10081" width="1.42578125" style="5" customWidth="1"/>
    <col min="10082" max="10082" width="59.5703125" style="5" customWidth="1"/>
    <col min="10083" max="10083" width="9.140625" style="5" customWidth="1"/>
    <col min="10084" max="10085" width="3.85546875" style="5" customWidth="1"/>
    <col min="10086" max="10086" width="10.5703125" style="5" customWidth="1"/>
    <col min="10087" max="10087" width="3.85546875" style="5" customWidth="1"/>
    <col min="10088" max="10090" width="14.42578125" style="5" customWidth="1"/>
    <col min="10091" max="10091" width="4.140625" style="5" customWidth="1"/>
    <col min="10092" max="10092" width="15" style="5" customWidth="1"/>
    <col min="10093" max="10094" width="9.140625" style="5" customWidth="1"/>
    <col min="10095" max="10095" width="11.5703125" style="5" customWidth="1"/>
    <col min="10096" max="10096" width="18.140625" style="5" customWidth="1"/>
    <col min="10097" max="10097" width="13.140625" style="5" customWidth="1"/>
    <col min="10098" max="10098" width="12.28515625" style="5" customWidth="1"/>
    <col min="10099" max="10336" width="9.140625" style="5"/>
    <col min="10337" max="10337" width="1.42578125" style="5" customWidth="1"/>
    <col min="10338" max="10338" width="59.5703125" style="5" customWidth="1"/>
    <col min="10339" max="10339" width="9.140625" style="5" customWidth="1"/>
    <col min="10340" max="10341" width="3.85546875" style="5" customWidth="1"/>
    <col min="10342" max="10342" width="10.5703125" style="5" customWidth="1"/>
    <col min="10343" max="10343" width="3.85546875" style="5" customWidth="1"/>
    <col min="10344" max="10346" width="14.42578125" style="5" customWidth="1"/>
    <col min="10347" max="10347" width="4.140625" style="5" customWidth="1"/>
    <col min="10348" max="10348" width="15" style="5" customWidth="1"/>
    <col min="10349" max="10350" width="9.140625" style="5" customWidth="1"/>
    <col min="10351" max="10351" width="11.5703125" style="5" customWidth="1"/>
    <col min="10352" max="10352" width="18.140625" style="5" customWidth="1"/>
    <col min="10353" max="10353" width="13.140625" style="5" customWidth="1"/>
    <col min="10354" max="10354" width="12.28515625" style="5" customWidth="1"/>
    <col min="10355" max="10592" width="9.140625" style="5"/>
    <col min="10593" max="10593" width="1.42578125" style="5" customWidth="1"/>
    <col min="10594" max="10594" width="59.5703125" style="5" customWidth="1"/>
    <col min="10595" max="10595" width="9.140625" style="5" customWidth="1"/>
    <col min="10596" max="10597" width="3.85546875" style="5" customWidth="1"/>
    <col min="10598" max="10598" width="10.5703125" style="5" customWidth="1"/>
    <col min="10599" max="10599" width="3.85546875" style="5" customWidth="1"/>
    <col min="10600" max="10602" width="14.42578125" style="5" customWidth="1"/>
    <col min="10603" max="10603" width="4.140625" style="5" customWidth="1"/>
    <col min="10604" max="10604" width="15" style="5" customWidth="1"/>
    <col min="10605" max="10606" width="9.140625" style="5" customWidth="1"/>
    <col min="10607" max="10607" width="11.5703125" style="5" customWidth="1"/>
    <col min="10608" max="10608" width="18.140625" style="5" customWidth="1"/>
    <col min="10609" max="10609" width="13.140625" style="5" customWidth="1"/>
    <col min="10610" max="10610" width="12.28515625" style="5" customWidth="1"/>
    <col min="10611" max="10848" width="9.140625" style="5"/>
    <col min="10849" max="10849" width="1.42578125" style="5" customWidth="1"/>
    <col min="10850" max="10850" width="59.5703125" style="5" customWidth="1"/>
    <col min="10851" max="10851" width="9.140625" style="5" customWidth="1"/>
    <col min="10852" max="10853" width="3.85546875" style="5" customWidth="1"/>
    <col min="10854" max="10854" width="10.5703125" style="5" customWidth="1"/>
    <col min="10855" max="10855" width="3.85546875" style="5" customWidth="1"/>
    <col min="10856" max="10858" width="14.42578125" style="5" customWidth="1"/>
    <col min="10859" max="10859" width="4.140625" style="5" customWidth="1"/>
    <col min="10860" max="10860" width="15" style="5" customWidth="1"/>
    <col min="10861" max="10862" width="9.140625" style="5" customWidth="1"/>
    <col min="10863" max="10863" width="11.5703125" style="5" customWidth="1"/>
    <col min="10864" max="10864" width="18.140625" style="5" customWidth="1"/>
    <col min="10865" max="10865" width="13.140625" style="5" customWidth="1"/>
    <col min="10866" max="10866" width="12.28515625" style="5" customWidth="1"/>
    <col min="10867" max="11104" width="9.140625" style="5"/>
    <col min="11105" max="11105" width="1.42578125" style="5" customWidth="1"/>
    <col min="11106" max="11106" width="59.5703125" style="5" customWidth="1"/>
    <col min="11107" max="11107" width="9.140625" style="5" customWidth="1"/>
    <col min="11108" max="11109" width="3.85546875" style="5" customWidth="1"/>
    <col min="11110" max="11110" width="10.5703125" style="5" customWidth="1"/>
    <col min="11111" max="11111" width="3.85546875" style="5" customWidth="1"/>
    <col min="11112" max="11114" width="14.42578125" style="5" customWidth="1"/>
    <col min="11115" max="11115" width="4.140625" style="5" customWidth="1"/>
    <col min="11116" max="11116" width="15" style="5" customWidth="1"/>
    <col min="11117" max="11118" width="9.140625" style="5" customWidth="1"/>
    <col min="11119" max="11119" width="11.5703125" style="5" customWidth="1"/>
    <col min="11120" max="11120" width="18.140625" style="5" customWidth="1"/>
    <col min="11121" max="11121" width="13.140625" style="5" customWidth="1"/>
    <col min="11122" max="11122" width="12.28515625" style="5" customWidth="1"/>
    <col min="11123" max="11360" width="9.140625" style="5"/>
    <col min="11361" max="11361" width="1.42578125" style="5" customWidth="1"/>
    <col min="11362" max="11362" width="59.5703125" style="5" customWidth="1"/>
    <col min="11363" max="11363" width="9.140625" style="5" customWidth="1"/>
    <col min="11364" max="11365" width="3.85546875" style="5" customWidth="1"/>
    <col min="11366" max="11366" width="10.5703125" style="5" customWidth="1"/>
    <col min="11367" max="11367" width="3.85546875" style="5" customWidth="1"/>
    <col min="11368" max="11370" width="14.42578125" style="5" customWidth="1"/>
    <col min="11371" max="11371" width="4.140625" style="5" customWidth="1"/>
    <col min="11372" max="11372" width="15" style="5" customWidth="1"/>
    <col min="11373" max="11374" width="9.140625" style="5" customWidth="1"/>
    <col min="11375" max="11375" width="11.5703125" style="5" customWidth="1"/>
    <col min="11376" max="11376" width="18.140625" style="5" customWidth="1"/>
    <col min="11377" max="11377" width="13.140625" style="5" customWidth="1"/>
    <col min="11378" max="11378" width="12.28515625" style="5" customWidth="1"/>
    <col min="11379" max="11616" width="9.140625" style="5"/>
    <col min="11617" max="11617" width="1.42578125" style="5" customWidth="1"/>
    <col min="11618" max="11618" width="59.5703125" style="5" customWidth="1"/>
    <col min="11619" max="11619" width="9.140625" style="5" customWidth="1"/>
    <col min="11620" max="11621" width="3.85546875" style="5" customWidth="1"/>
    <col min="11622" max="11622" width="10.5703125" style="5" customWidth="1"/>
    <col min="11623" max="11623" width="3.85546875" style="5" customWidth="1"/>
    <col min="11624" max="11626" width="14.42578125" style="5" customWidth="1"/>
    <col min="11627" max="11627" width="4.140625" style="5" customWidth="1"/>
    <col min="11628" max="11628" width="15" style="5" customWidth="1"/>
    <col min="11629" max="11630" width="9.140625" style="5" customWidth="1"/>
    <col min="11631" max="11631" width="11.5703125" style="5" customWidth="1"/>
    <col min="11632" max="11632" width="18.140625" style="5" customWidth="1"/>
    <col min="11633" max="11633" width="13.140625" style="5" customWidth="1"/>
    <col min="11634" max="11634" width="12.28515625" style="5" customWidth="1"/>
    <col min="11635" max="11872" width="9.140625" style="5"/>
    <col min="11873" max="11873" width="1.42578125" style="5" customWidth="1"/>
    <col min="11874" max="11874" width="59.5703125" style="5" customWidth="1"/>
    <col min="11875" max="11875" width="9.140625" style="5" customWidth="1"/>
    <col min="11876" max="11877" width="3.85546875" style="5" customWidth="1"/>
    <col min="11878" max="11878" width="10.5703125" style="5" customWidth="1"/>
    <col min="11879" max="11879" width="3.85546875" style="5" customWidth="1"/>
    <col min="11880" max="11882" width="14.42578125" style="5" customWidth="1"/>
    <col min="11883" max="11883" width="4.140625" style="5" customWidth="1"/>
    <col min="11884" max="11884" width="15" style="5" customWidth="1"/>
    <col min="11885" max="11886" width="9.140625" style="5" customWidth="1"/>
    <col min="11887" max="11887" width="11.5703125" style="5" customWidth="1"/>
    <col min="11888" max="11888" width="18.140625" style="5" customWidth="1"/>
    <col min="11889" max="11889" width="13.140625" style="5" customWidth="1"/>
    <col min="11890" max="11890" width="12.28515625" style="5" customWidth="1"/>
    <col min="11891" max="12128" width="9.140625" style="5"/>
    <col min="12129" max="12129" width="1.42578125" style="5" customWidth="1"/>
    <col min="12130" max="12130" width="59.5703125" style="5" customWidth="1"/>
    <col min="12131" max="12131" width="9.140625" style="5" customWidth="1"/>
    <col min="12132" max="12133" width="3.85546875" style="5" customWidth="1"/>
    <col min="12134" max="12134" width="10.5703125" style="5" customWidth="1"/>
    <col min="12135" max="12135" width="3.85546875" style="5" customWidth="1"/>
    <col min="12136" max="12138" width="14.42578125" style="5" customWidth="1"/>
    <col min="12139" max="12139" width="4.140625" style="5" customWidth="1"/>
    <col min="12140" max="12140" width="15" style="5" customWidth="1"/>
    <col min="12141" max="12142" width="9.140625" style="5" customWidth="1"/>
    <col min="12143" max="12143" width="11.5703125" style="5" customWidth="1"/>
    <col min="12144" max="12144" width="18.140625" style="5" customWidth="1"/>
    <col min="12145" max="12145" width="13.140625" style="5" customWidth="1"/>
    <col min="12146" max="12146" width="12.28515625" style="5" customWidth="1"/>
    <col min="12147" max="12384" width="9.140625" style="5"/>
    <col min="12385" max="12385" width="1.42578125" style="5" customWidth="1"/>
    <col min="12386" max="12386" width="59.5703125" style="5" customWidth="1"/>
    <col min="12387" max="12387" width="9.140625" style="5" customWidth="1"/>
    <col min="12388" max="12389" width="3.85546875" style="5" customWidth="1"/>
    <col min="12390" max="12390" width="10.5703125" style="5" customWidth="1"/>
    <col min="12391" max="12391" width="3.85546875" style="5" customWidth="1"/>
    <col min="12392" max="12394" width="14.42578125" style="5" customWidth="1"/>
    <col min="12395" max="12395" width="4.140625" style="5" customWidth="1"/>
    <col min="12396" max="12396" width="15" style="5" customWidth="1"/>
    <col min="12397" max="12398" width="9.140625" style="5" customWidth="1"/>
    <col min="12399" max="12399" width="11.5703125" style="5" customWidth="1"/>
    <col min="12400" max="12400" width="18.140625" style="5" customWidth="1"/>
    <col min="12401" max="12401" width="13.140625" style="5" customWidth="1"/>
    <col min="12402" max="12402" width="12.28515625" style="5" customWidth="1"/>
    <col min="12403" max="12640" width="9.140625" style="5"/>
    <col min="12641" max="12641" width="1.42578125" style="5" customWidth="1"/>
    <col min="12642" max="12642" width="59.5703125" style="5" customWidth="1"/>
    <col min="12643" max="12643" width="9.140625" style="5" customWidth="1"/>
    <col min="12644" max="12645" width="3.85546875" style="5" customWidth="1"/>
    <col min="12646" max="12646" width="10.5703125" style="5" customWidth="1"/>
    <col min="12647" max="12647" width="3.85546875" style="5" customWidth="1"/>
    <col min="12648" max="12650" width="14.42578125" style="5" customWidth="1"/>
    <col min="12651" max="12651" width="4.140625" style="5" customWidth="1"/>
    <col min="12652" max="12652" width="15" style="5" customWidth="1"/>
    <col min="12653" max="12654" width="9.140625" style="5" customWidth="1"/>
    <col min="12655" max="12655" width="11.5703125" style="5" customWidth="1"/>
    <col min="12656" max="12656" width="18.140625" style="5" customWidth="1"/>
    <col min="12657" max="12657" width="13.140625" style="5" customWidth="1"/>
    <col min="12658" max="12658" width="12.28515625" style="5" customWidth="1"/>
    <col min="12659" max="12896" width="9.140625" style="5"/>
    <col min="12897" max="12897" width="1.42578125" style="5" customWidth="1"/>
    <col min="12898" max="12898" width="59.5703125" style="5" customWidth="1"/>
    <col min="12899" max="12899" width="9.140625" style="5" customWidth="1"/>
    <col min="12900" max="12901" width="3.85546875" style="5" customWidth="1"/>
    <col min="12902" max="12902" width="10.5703125" style="5" customWidth="1"/>
    <col min="12903" max="12903" width="3.85546875" style="5" customWidth="1"/>
    <col min="12904" max="12906" width="14.42578125" style="5" customWidth="1"/>
    <col min="12907" max="12907" width="4.140625" style="5" customWidth="1"/>
    <col min="12908" max="12908" width="15" style="5" customWidth="1"/>
    <col min="12909" max="12910" width="9.140625" style="5" customWidth="1"/>
    <col min="12911" max="12911" width="11.5703125" style="5" customWidth="1"/>
    <col min="12912" max="12912" width="18.140625" style="5" customWidth="1"/>
    <col min="12913" max="12913" width="13.140625" style="5" customWidth="1"/>
    <col min="12914" max="12914" width="12.28515625" style="5" customWidth="1"/>
    <col min="12915" max="13152" width="9.140625" style="5"/>
    <col min="13153" max="13153" width="1.42578125" style="5" customWidth="1"/>
    <col min="13154" max="13154" width="59.5703125" style="5" customWidth="1"/>
    <col min="13155" max="13155" width="9.140625" style="5" customWidth="1"/>
    <col min="13156" max="13157" width="3.85546875" style="5" customWidth="1"/>
    <col min="13158" max="13158" width="10.5703125" style="5" customWidth="1"/>
    <col min="13159" max="13159" width="3.85546875" style="5" customWidth="1"/>
    <col min="13160" max="13162" width="14.42578125" style="5" customWidth="1"/>
    <col min="13163" max="13163" width="4.140625" style="5" customWidth="1"/>
    <col min="13164" max="13164" width="15" style="5" customWidth="1"/>
    <col min="13165" max="13166" width="9.140625" style="5" customWidth="1"/>
    <col min="13167" max="13167" width="11.5703125" style="5" customWidth="1"/>
    <col min="13168" max="13168" width="18.140625" style="5" customWidth="1"/>
    <col min="13169" max="13169" width="13.140625" style="5" customWidth="1"/>
    <col min="13170" max="13170" width="12.28515625" style="5" customWidth="1"/>
    <col min="13171" max="13408" width="9.140625" style="5"/>
    <col min="13409" max="13409" width="1.42578125" style="5" customWidth="1"/>
    <col min="13410" max="13410" width="59.5703125" style="5" customWidth="1"/>
    <col min="13411" max="13411" width="9.140625" style="5" customWidth="1"/>
    <col min="13412" max="13413" width="3.85546875" style="5" customWidth="1"/>
    <col min="13414" max="13414" width="10.5703125" style="5" customWidth="1"/>
    <col min="13415" max="13415" width="3.85546875" style="5" customWidth="1"/>
    <col min="13416" max="13418" width="14.42578125" style="5" customWidth="1"/>
    <col min="13419" max="13419" width="4.140625" style="5" customWidth="1"/>
    <col min="13420" max="13420" width="15" style="5" customWidth="1"/>
    <col min="13421" max="13422" width="9.140625" style="5" customWidth="1"/>
    <col min="13423" max="13423" width="11.5703125" style="5" customWidth="1"/>
    <col min="13424" max="13424" width="18.140625" style="5" customWidth="1"/>
    <col min="13425" max="13425" width="13.140625" style="5" customWidth="1"/>
    <col min="13426" max="13426" width="12.28515625" style="5" customWidth="1"/>
    <col min="13427" max="13664" width="9.140625" style="5"/>
    <col min="13665" max="13665" width="1.42578125" style="5" customWidth="1"/>
    <col min="13666" max="13666" width="59.5703125" style="5" customWidth="1"/>
    <col min="13667" max="13667" width="9.140625" style="5" customWidth="1"/>
    <col min="13668" max="13669" width="3.85546875" style="5" customWidth="1"/>
    <col min="13670" max="13670" width="10.5703125" style="5" customWidth="1"/>
    <col min="13671" max="13671" width="3.85546875" style="5" customWidth="1"/>
    <col min="13672" max="13674" width="14.42578125" style="5" customWidth="1"/>
    <col min="13675" max="13675" width="4.140625" style="5" customWidth="1"/>
    <col min="13676" max="13676" width="15" style="5" customWidth="1"/>
    <col min="13677" max="13678" width="9.140625" style="5" customWidth="1"/>
    <col min="13679" max="13679" width="11.5703125" style="5" customWidth="1"/>
    <col min="13680" max="13680" width="18.140625" style="5" customWidth="1"/>
    <col min="13681" max="13681" width="13.140625" style="5" customWidth="1"/>
    <col min="13682" max="13682" width="12.28515625" style="5" customWidth="1"/>
    <col min="13683" max="13920" width="9.140625" style="5"/>
    <col min="13921" max="13921" width="1.42578125" style="5" customWidth="1"/>
    <col min="13922" max="13922" width="59.5703125" style="5" customWidth="1"/>
    <col min="13923" max="13923" width="9.140625" style="5" customWidth="1"/>
    <col min="13924" max="13925" width="3.85546875" style="5" customWidth="1"/>
    <col min="13926" max="13926" width="10.5703125" style="5" customWidth="1"/>
    <col min="13927" max="13927" width="3.85546875" style="5" customWidth="1"/>
    <col min="13928" max="13930" width="14.42578125" style="5" customWidth="1"/>
    <col min="13931" max="13931" width="4.140625" style="5" customWidth="1"/>
    <col min="13932" max="13932" width="15" style="5" customWidth="1"/>
    <col min="13933" max="13934" width="9.140625" style="5" customWidth="1"/>
    <col min="13935" max="13935" width="11.5703125" style="5" customWidth="1"/>
    <col min="13936" max="13936" width="18.140625" style="5" customWidth="1"/>
    <col min="13937" max="13937" width="13.140625" style="5" customWidth="1"/>
    <col min="13938" max="13938" width="12.28515625" style="5" customWidth="1"/>
    <col min="13939" max="14176" width="9.140625" style="5"/>
    <col min="14177" max="14177" width="1.42578125" style="5" customWidth="1"/>
    <col min="14178" max="14178" width="59.5703125" style="5" customWidth="1"/>
    <col min="14179" max="14179" width="9.140625" style="5" customWidth="1"/>
    <col min="14180" max="14181" width="3.85546875" style="5" customWidth="1"/>
    <col min="14182" max="14182" width="10.5703125" style="5" customWidth="1"/>
    <col min="14183" max="14183" width="3.85546875" style="5" customWidth="1"/>
    <col min="14184" max="14186" width="14.42578125" style="5" customWidth="1"/>
    <col min="14187" max="14187" width="4.140625" style="5" customWidth="1"/>
    <col min="14188" max="14188" width="15" style="5" customWidth="1"/>
    <col min="14189" max="14190" width="9.140625" style="5" customWidth="1"/>
    <col min="14191" max="14191" width="11.5703125" style="5" customWidth="1"/>
    <col min="14192" max="14192" width="18.140625" style="5" customWidth="1"/>
    <col min="14193" max="14193" width="13.140625" style="5" customWidth="1"/>
    <col min="14194" max="14194" width="12.28515625" style="5" customWidth="1"/>
    <col min="14195" max="14432" width="9.140625" style="5"/>
    <col min="14433" max="14433" width="1.42578125" style="5" customWidth="1"/>
    <col min="14434" max="14434" width="59.5703125" style="5" customWidth="1"/>
    <col min="14435" max="14435" width="9.140625" style="5" customWidth="1"/>
    <col min="14436" max="14437" width="3.85546875" style="5" customWidth="1"/>
    <col min="14438" max="14438" width="10.5703125" style="5" customWidth="1"/>
    <col min="14439" max="14439" width="3.85546875" style="5" customWidth="1"/>
    <col min="14440" max="14442" width="14.42578125" style="5" customWidth="1"/>
    <col min="14443" max="14443" width="4.140625" style="5" customWidth="1"/>
    <col min="14444" max="14444" width="15" style="5" customWidth="1"/>
    <col min="14445" max="14446" width="9.140625" style="5" customWidth="1"/>
    <col min="14447" max="14447" width="11.5703125" style="5" customWidth="1"/>
    <col min="14448" max="14448" width="18.140625" style="5" customWidth="1"/>
    <col min="14449" max="14449" width="13.140625" style="5" customWidth="1"/>
    <col min="14450" max="14450" width="12.28515625" style="5" customWidth="1"/>
    <col min="14451" max="14688" width="9.140625" style="5"/>
    <col min="14689" max="14689" width="1.42578125" style="5" customWidth="1"/>
    <col min="14690" max="14690" width="59.5703125" style="5" customWidth="1"/>
    <col min="14691" max="14691" width="9.140625" style="5" customWidth="1"/>
    <col min="14692" max="14693" width="3.85546875" style="5" customWidth="1"/>
    <col min="14694" max="14694" width="10.5703125" style="5" customWidth="1"/>
    <col min="14695" max="14695" width="3.85546875" style="5" customWidth="1"/>
    <col min="14696" max="14698" width="14.42578125" style="5" customWidth="1"/>
    <col min="14699" max="14699" width="4.140625" style="5" customWidth="1"/>
    <col min="14700" max="14700" width="15" style="5" customWidth="1"/>
    <col min="14701" max="14702" width="9.140625" style="5" customWidth="1"/>
    <col min="14703" max="14703" width="11.5703125" style="5" customWidth="1"/>
    <col min="14704" max="14704" width="18.140625" style="5" customWidth="1"/>
    <col min="14705" max="14705" width="13.140625" style="5" customWidth="1"/>
    <col min="14706" max="14706" width="12.28515625" style="5" customWidth="1"/>
    <col min="14707" max="14944" width="9.140625" style="5"/>
    <col min="14945" max="14945" width="1.42578125" style="5" customWidth="1"/>
    <col min="14946" max="14946" width="59.5703125" style="5" customWidth="1"/>
    <col min="14947" max="14947" width="9.140625" style="5" customWidth="1"/>
    <col min="14948" max="14949" width="3.85546875" style="5" customWidth="1"/>
    <col min="14950" max="14950" width="10.5703125" style="5" customWidth="1"/>
    <col min="14951" max="14951" width="3.85546875" style="5" customWidth="1"/>
    <col min="14952" max="14954" width="14.42578125" style="5" customWidth="1"/>
    <col min="14955" max="14955" width="4.140625" style="5" customWidth="1"/>
    <col min="14956" max="14956" width="15" style="5" customWidth="1"/>
    <col min="14957" max="14958" width="9.140625" style="5" customWidth="1"/>
    <col min="14959" max="14959" width="11.5703125" style="5" customWidth="1"/>
    <col min="14960" max="14960" width="18.140625" style="5" customWidth="1"/>
    <col min="14961" max="14961" width="13.140625" style="5" customWidth="1"/>
    <col min="14962" max="14962" width="12.28515625" style="5" customWidth="1"/>
    <col min="14963" max="15200" width="9.140625" style="5"/>
    <col min="15201" max="15201" width="1.42578125" style="5" customWidth="1"/>
    <col min="15202" max="15202" width="59.5703125" style="5" customWidth="1"/>
    <col min="15203" max="15203" width="9.140625" style="5" customWidth="1"/>
    <col min="15204" max="15205" width="3.85546875" style="5" customWidth="1"/>
    <col min="15206" max="15206" width="10.5703125" style="5" customWidth="1"/>
    <col min="15207" max="15207" width="3.85546875" style="5" customWidth="1"/>
    <col min="15208" max="15210" width="14.42578125" style="5" customWidth="1"/>
    <col min="15211" max="15211" width="4.140625" style="5" customWidth="1"/>
    <col min="15212" max="15212" width="15" style="5" customWidth="1"/>
    <col min="15213" max="15214" width="9.140625" style="5" customWidth="1"/>
    <col min="15215" max="15215" width="11.5703125" style="5" customWidth="1"/>
    <col min="15216" max="15216" width="18.140625" style="5" customWidth="1"/>
    <col min="15217" max="15217" width="13.140625" style="5" customWidth="1"/>
    <col min="15218" max="15218" width="12.28515625" style="5" customWidth="1"/>
    <col min="15219" max="15456" width="9.140625" style="5"/>
    <col min="15457" max="15457" width="1.42578125" style="5" customWidth="1"/>
    <col min="15458" max="15458" width="59.5703125" style="5" customWidth="1"/>
    <col min="15459" max="15459" width="9.140625" style="5" customWidth="1"/>
    <col min="15460" max="15461" width="3.85546875" style="5" customWidth="1"/>
    <col min="15462" max="15462" width="10.5703125" style="5" customWidth="1"/>
    <col min="15463" max="15463" width="3.85546875" style="5" customWidth="1"/>
    <col min="15464" max="15466" width="14.42578125" style="5" customWidth="1"/>
    <col min="15467" max="15467" width="4.140625" style="5" customWidth="1"/>
    <col min="15468" max="15468" width="15" style="5" customWidth="1"/>
    <col min="15469" max="15470" width="9.140625" style="5" customWidth="1"/>
    <col min="15471" max="15471" width="11.5703125" style="5" customWidth="1"/>
    <col min="15472" max="15472" width="18.140625" style="5" customWidth="1"/>
    <col min="15473" max="15473" width="13.140625" style="5" customWidth="1"/>
    <col min="15474" max="15474" width="12.28515625" style="5" customWidth="1"/>
    <col min="15475" max="15712" width="9.140625" style="5"/>
    <col min="15713" max="15713" width="1.42578125" style="5" customWidth="1"/>
    <col min="15714" max="15714" width="59.5703125" style="5" customWidth="1"/>
    <col min="15715" max="15715" width="9.140625" style="5" customWidth="1"/>
    <col min="15716" max="15717" width="3.85546875" style="5" customWidth="1"/>
    <col min="15718" max="15718" width="10.5703125" style="5" customWidth="1"/>
    <col min="15719" max="15719" width="3.85546875" style="5" customWidth="1"/>
    <col min="15720" max="15722" width="14.42578125" style="5" customWidth="1"/>
    <col min="15723" max="15723" width="4.140625" style="5" customWidth="1"/>
    <col min="15724" max="15724" width="15" style="5" customWidth="1"/>
    <col min="15725" max="15726" width="9.140625" style="5" customWidth="1"/>
    <col min="15727" max="15727" width="11.5703125" style="5" customWidth="1"/>
    <col min="15728" max="15728" width="18.140625" style="5" customWidth="1"/>
    <col min="15729" max="15729" width="13.140625" style="5" customWidth="1"/>
    <col min="15730" max="15730" width="12.28515625" style="5" customWidth="1"/>
    <col min="15731" max="15968" width="9.140625" style="5"/>
    <col min="15969" max="15969" width="1.42578125" style="5" customWidth="1"/>
    <col min="15970" max="15970" width="59.5703125" style="5" customWidth="1"/>
    <col min="15971" max="15971" width="9.140625" style="5" customWidth="1"/>
    <col min="15972" max="15973" width="3.85546875" style="5" customWidth="1"/>
    <col min="15974" max="15974" width="10.5703125" style="5" customWidth="1"/>
    <col min="15975" max="15975" width="3.85546875" style="5" customWidth="1"/>
    <col min="15976" max="15978" width="14.42578125" style="5" customWidth="1"/>
    <col min="15979" max="15979" width="4.140625" style="5" customWidth="1"/>
    <col min="15980" max="15980" width="15" style="5" customWidth="1"/>
    <col min="15981" max="15982" width="9.140625" style="5" customWidth="1"/>
    <col min="15983" max="15983" width="11.5703125" style="5" customWidth="1"/>
    <col min="15984" max="15984" width="18.140625" style="5" customWidth="1"/>
    <col min="15985" max="15985" width="13.140625" style="5" customWidth="1"/>
    <col min="15986" max="15986" width="12.28515625" style="5" customWidth="1"/>
    <col min="15987" max="16384" width="9.140625" style="5"/>
  </cols>
  <sheetData>
    <row r="1" spans="1:12" x14ac:dyDescent="0.25">
      <c r="J1" s="15" t="s">
        <v>444</v>
      </c>
    </row>
    <row r="2" spans="1:12" s="6" customFormat="1" ht="60.75" customHeight="1" x14ac:dyDescent="0.25">
      <c r="A2" s="5"/>
      <c r="E2" s="7"/>
      <c r="F2" s="7"/>
      <c r="G2" s="14"/>
      <c r="H2" s="8"/>
      <c r="I2" s="8"/>
      <c r="J2" s="111" t="s">
        <v>441</v>
      </c>
      <c r="K2" s="111"/>
      <c r="L2" s="111"/>
    </row>
    <row r="3" spans="1:12" ht="49.5" customHeight="1" x14ac:dyDescent="0.25">
      <c r="A3" s="113" t="s">
        <v>446</v>
      </c>
      <c r="B3" s="113"/>
      <c r="C3" s="113"/>
      <c r="D3" s="113"/>
      <c r="E3" s="113"/>
      <c r="F3" s="113"/>
      <c r="G3" s="113"/>
      <c r="H3" s="113"/>
      <c r="I3" s="113"/>
      <c r="J3" s="113"/>
      <c r="K3" s="113"/>
      <c r="L3" s="113"/>
    </row>
    <row r="4" spans="1:12" s="11" customFormat="1" ht="15.75" customHeight="1" x14ac:dyDescent="0.25">
      <c r="A4" s="9"/>
      <c r="B4" s="9"/>
      <c r="C4" s="9"/>
      <c r="D4" s="9"/>
      <c r="E4" s="10"/>
      <c r="F4" s="10"/>
      <c r="G4" s="10"/>
      <c r="H4" s="12"/>
      <c r="I4" s="9"/>
      <c r="J4" s="34"/>
      <c r="K4" s="34"/>
      <c r="L4" s="34"/>
    </row>
    <row r="5" spans="1:12" ht="30.75" customHeight="1" x14ac:dyDescent="0.25">
      <c r="A5" s="39" t="s">
        <v>0</v>
      </c>
      <c r="B5" s="39"/>
      <c r="C5" s="39"/>
      <c r="D5" s="39"/>
      <c r="E5" s="39" t="s">
        <v>1</v>
      </c>
      <c r="F5" s="2" t="s">
        <v>2</v>
      </c>
      <c r="G5" s="2" t="s">
        <v>3</v>
      </c>
      <c r="H5" s="3" t="s">
        <v>4</v>
      </c>
      <c r="I5" s="2" t="s">
        <v>5</v>
      </c>
      <c r="J5" s="2" t="s">
        <v>294</v>
      </c>
      <c r="K5" s="2" t="s">
        <v>300</v>
      </c>
      <c r="L5" s="2" t="s">
        <v>413</v>
      </c>
    </row>
    <row r="6" spans="1:12" s="57" customFormat="1" ht="21.75" customHeight="1" x14ac:dyDescent="0.25">
      <c r="A6" s="35" t="s">
        <v>10</v>
      </c>
      <c r="B6" s="55"/>
      <c r="C6" s="55"/>
      <c r="D6" s="55"/>
      <c r="E6" s="100">
        <v>854</v>
      </c>
      <c r="F6" s="56" t="s">
        <v>11</v>
      </c>
      <c r="G6" s="56"/>
      <c r="H6" s="60"/>
      <c r="I6" s="56"/>
      <c r="J6" s="36">
        <f t="shared" ref="J6:L6" si="0">J7+J13+J58+J62+J80+J84</f>
        <v>37904100</v>
      </c>
      <c r="K6" s="36">
        <f t="shared" si="0"/>
        <v>32674331.149999999</v>
      </c>
      <c r="L6" s="36">
        <f t="shared" si="0"/>
        <v>35720566.18</v>
      </c>
    </row>
    <row r="7" spans="1:12" s="15" customFormat="1" ht="75" x14ac:dyDescent="0.25">
      <c r="A7" s="32" t="s">
        <v>140</v>
      </c>
      <c r="B7" s="13"/>
      <c r="C7" s="13"/>
      <c r="D7" s="13"/>
      <c r="E7" s="20">
        <v>854</v>
      </c>
      <c r="F7" s="30" t="s">
        <v>11</v>
      </c>
      <c r="G7" s="30" t="s">
        <v>45</v>
      </c>
      <c r="H7" s="23"/>
      <c r="I7" s="30"/>
      <c r="J7" s="31">
        <f t="shared" ref="J7:L7" si="1">J8</f>
        <v>387800</v>
      </c>
      <c r="K7" s="31">
        <f t="shared" si="1"/>
        <v>323900</v>
      </c>
      <c r="L7" s="31">
        <f t="shared" si="1"/>
        <v>323900</v>
      </c>
    </row>
    <row r="8" spans="1:12" s="15" customFormat="1" ht="45" x14ac:dyDescent="0.25">
      <c r="A8" s="32" t="s">
        <v>19</v>
      </c>
      <c r="B8" s="20"/>
      <c r="C8" s="20"/>
      <c r="D8" s="20"/>
      <c r="E8" s="20">
        <v>854</v>
      </c>
      <c r="F8" s="30" t="s">
        <v>16</v>
      </c>
      <c r="G8" s="30" t="s">
        <v>45</v>
      </c>
      <c r="H8" s="23" t="s">
        <v>141</v>
      </c>
      <c r="I8" s="30"/>
      <c r="J8" s="31">
        <f t="shared" ref="J8:L8" si="2">J9+J11</f>
        <v>387800</v>
      </c>
      <c r="K8" s="31">
        <f t="shared" si="2"/>
        <v>323900</v>
      </c>
      <c r="L8" s="31">
        <f t="shared" si="2"/>
        <v>323900</v>
      </c>
    </row>
    <row r="9" spans="1:12" s="15" customFormat="1" ht="105" x14ac:dyDescent="0.25">
      <c r="A9" s="32" t="s">
        <v>15</v>
      </c>
      <c r="B9" s="20"/>
      <c r="C9" s="20"/>
      <c r="D9" s="20"/>
      <c r="E9" s="20">
        <v>854</v>
      </c>
      <c r="F9" s="30" t="s">
        <v>11</v>
      </c>
      <c r="G9" s="30" t="s">
        <v>45</v>
      </c>
      <c r="H9" s="23" t="s">
        <v>141</v>
      </c>
      <c r="I9" s="30" t="s">
        <v>17</v>
      </c>
      <c r="J9" s="31">
        <f t="shared" ref="J9:L9" si="3">J10</f>
        <v>331400</v>
      </c>
      <c r="K9" s="31">
        <f t="shared" si="3"/>
        <v>301300</v>
      </c>
      <c r="L9" s="31">
        <f t="shared" si="3"/>
        <v>301300</v>
      </c>
    </row>
    <row r="10" spans="1:12" s="15" customFormat="1" ht="45" x14ac:dyDescent="0.25">
      <c r="A10" s="32" t="s">
        <v>8</v>
      </c>
      <c r="B10" s="20"/>
      <c r="C10" s="20"/>
      <c r="D10" s="20"/>
      <c r="E10" s="20">
        <v>854</v>
      </c>
      <c r="F10" s="30" t="s">
        <v>11</v>
      </c>
      <c r="G10" s="30" t="s">
        <v>45</v>
      </c>
      <c r="H10" s="23" t="s">
        <v>141</v>
      </c>
      <c r="I10" s="30" t="s">
        <v>18</v>
      </c>
      <c r="J10" s="31">
        <f>'3.ВС'!J379</f>
        <v>331400</v>
      </c>
      <c r="K10" s="31">
        <f>'3.ВС'!K379</f>
        <v>301300</v>
      </c>
      <c r="L10" s="31">
        <f>'3.ВС'!L379</f>
        <v>301300</v>
      </c>
    </row>
    <row r="11" spans="1:12" s="15" customFormat="1" ht="45" x14ac:dyDescent="0.25">
      <c r="A11" s="13" t="s">
        <v>20</v>
      </c>
      <c r="B11" s="20"/>
      <c r="C11" s="20"/>
      <c r="D11" s="20"/>
      <c r="E11" s="20">
        <v>854</v>
      </c>
      <c r="F11" s="30" t="s">
        <v>11</v>
      </c>
      <c r="G11" s="30" t="s">
        <v>45</v>
      </c>
      <c r="H11" s="23" t="s">
        <v>141</v>
      </c>
      <c r="I11" s="30" t="s">
        <v>21</v>
      </c>
      <c r="J11" s="31">
        <f t="shared" ref="J11:L11" si="4">J12</f>
        <v>56400</v>
      </c>
      <c r="K11" s="31">
        <f t="shared" si="4"/>
        <v>22600</v>
      </c>
      <c r="L11" s="31">
        <f t="shared" si="4"/>
        <v>22600</v>
      </c>
    </row>
    <row r="12" spans="1:12" s="15" customFormat="1" ht="60" x14ac:dyDescent="0.25">
      <c r="A12" s="13" t="s">
        <v>9</v>
      </c>
      <c r="B12" s="20"/>
      <c r="C12" s="20"/>
      <c r="D12" s="20"/>
      <c r="E12" s="20">
        <v>854</v>
      </c>
      <c r="F12" s="30" t="s">
        <v>11</v>
      </c>
      <c r="G12" s="30" t="s">
        <v>45</v>
      </c>
      <c r="H12" s="23" t="s">
        <v>141</v>
      </c>
      <c r="I12" s="30" t="s">
        <v>22</v>
      </c>
      <c r="J12" s="31">
        <f>'3.ВС'!J381</f>
        <v>56400</v>
      </c>
      <c r="K12" s="31">
        <f>'3.ВС'!K381</f>
        <v>22600</v>
      </c>
      <c r="L12" s="31">
        <f>'3.ВС'!L381</f>
        <v>22600</v>
      </c>
    </row>
    <row r="13" spans="1:12" s="15" customFormat="1" ht="90" x14ac:dyDescent="0.25">
      <c r="A13" s="32" t="s">
        <v>12</v>
      </c>
      <c r="B13" s="13"/>
      <c r="C13" s="13"/>
      <c r="D13" s="13"/>
      <c r="E13" s="20">
        <v>851</v>
      </c>
      <c r="F13" s="30" t="s">
        <v>11</v>
      </c>
      <c r="G13" s="30" t="s">
        <v>13</v>
      </c>
      <c r="H13" s="23"/>
      <c r="I13" s="30"/>
      <c r="J13" s="31">
        <f>J14+J19+J24+J29+J34+J37+J55+J46+J49+J52</f>
        <v>25898715</v>
      </c>
      <c r="K13" s="31">
        <f t="shared" ref="K13:L13" si="5">K14+K19+K24+K29+K34+K37+K55+K46+K49+K52</f>
        <v>20291440</v>
      </c>
      <c r="L13" s="31">
        <f t="shared" si="5"/>
        <v>20291440</v>
      </c>
    </row>
    <row r="14" spans="1:12" s="15" customFormat="1" ht="285" x14ac:dyDescent="0.25">
      <c r="A14" s="13" t="s">
        <v>425</v>
      </c>
      <c r="B14" s="20"/>
      <c r="C14" s="20"/>
      <c r="D14" s="20"/>
      <c r="E14" s="23">
        <v>851</v>
      </c>
      <c r="F14" s="30" t="s">
        <v>11</v>
      </c>
      <c r="G14" s="30" t="s">
        <v>13</v>
      </c>
      <c r="H14" s="23" t="s">
        <v>419</v>
      </c>
      <c r="I14" s="30"/>
      <c r="J14" s="31">
        <f>J15+J17</f>
        <v>783270</v>
      </c>
      <c r="K14" s="31">
        <f t="shared" ref="K14:L14" si="6">K15+K17</f>
        <v>783270</v>
      </c>
      <c r="L14" s="31">
        <f t="shared" si="6"/>
        <v>783270</v>
      </c>
    </row>
    <row r="15" spans="1:12" s="15" customFormat="1" ht="105" x14ac:dyDescent="0.25">
      <c r="A15" s="13" t="s">
        <v>15</v>
      </c>
      <c r="B15" s="20"/>
      <c r="C15" s="20"/>
      <c r="D15" s="20"/>
      <c r="E15" s="23">
        <v>851</v>
      </c>
      <c r="F15" s="30" t="s">
        <v>11</v>
      </c>
      <c r="G15" s="30" t="s">
        <v>13</v>
      </c>
      <c r="H15" s="23" t="s">
        <v>419</v>
      </c>
      <c r="I15" s="30" t="s">
        <v>17</v>
      </c>
      <c r="J15" s="31">
        <f t="shared" ref="J15:L15" si="7">J16</f>
        <v>471100</v>
      </c>
      <c r="K15" s="31">
        <f t="shared" si="7"/>
        <v>430300</v>
      </c>
      <c r="L15" s="31">
        <f t="shared" si="7"/>
        <v>430300</v>
      </c>
    </row>
    <row r="16" spans="1:12" s="15" customFormat="1" ht="45" x14ac:dyDescent="0.25">
      <c r="A16" s="13" t="s">
        <v>265</v>
      </c>
      <c r="B16" s="20"/>
      <c r="C16" s="20"/>
      <c r="D16" s="20"/>
      <c r="E16" s="23">
        <v>851</v>
      </c>
      <c r="F16" s="30" t="s">
        <v>11</v>
      </c>
      <c r="G16" s="30" t="s">
        <v>13</v>
      </c>
      <c r="H16" s="23" t="s">
        <v>419</v>
      </c>
      <c r="I16" s="30" t="s">
        <v>18</v>
      </c>
      <c r="J16" s="31">
        <f>'3.ВС'!J11</f>
        <v>471100</v>
      </c>
      <c r="K16" s="31">
        <f>'3.ВС'!K11</f>
        <v>430300</v>
      </c>
      <c r="L16" s="31">
        <f>'3.ВС'!L11</f>
        <v>430300</v>
      </c>
    </row>
    <row r="17" spans="1:12" s="15" customFormat="1" ht="45" x14ac:dyDescent="0.25">
      <c r="A17" s="13" t="s">
        <v>20</v>
      </c>
      <c r="B17" s="20"/>
      <c r="C17" s="20"/>
      <c r="D17" s="20"/>
      <c r="E17" s="23">
        <v>851</v>
      </c>
      <c r="F17" s="30" t="s">
        <v>11</v>
      </c>
      <c r="G17" s="30" t="s">
        <v>13</v>
      </c>
      <c r="H17" s="23" t="s">
        <v>419</v>
      </c>
      <c r="I17" s="30" t="s">
        <v>21</v>
      </c>
      <c r="J17" s="31">
        <f t="shared" ref="J17:L17" si="8">J18</f>
        <v>312170</v>
      </c>
      <c r="K17" s="31">
        <f t="shared" si="8"/>
        <v>352970</v>
      </c>
      <c r="L17" s="31">
        <f t="shared" si="8"/>
        <v>352970</v>
      </c>
    </row>
    <row r="18" spans="1:12" s="15" customFormat="1" ht="60" x14ac:dyDescent="0.25">
      <c r="A18" s="13" t="s">
        <v>9</v>
      </c>
      <c r="B18" s="20"/>
      <c r="C18" s="20"/>
      <c r="D18" s="20"/>
      <c r="E18" s="23">
        <v>851</v>
      </c>
      <c r="F18" s="30" t="s">
        <v>11</v>
      </c>
      <c r="G18" s="30" t="s">
        <v>13</v>
      </c>
      <c r="H18" s="23" t="s">
        <v>419</v>
      </c>
      <c r="I18" s="30" t="s">
        <v>22</v>
      </c>
      <c r="J18" s="31">
        <f>'3.ВС'!J13</f>
        <v>312170</v>
      </c>
      <c r="K18" s="31">
        <f>'3.ВС'!K13</f>
        <v>352970</v>
      </c>
      <c r="L18" s="31">
        <f>'3.ВС'!L13</f>
        <v>352970</v>
      </c>
    </row>
    <row r="19" spans="1:12" s="15" customFormat="1" ht="255" x14ac:dyDescent="0.25">
      <c r="A19" s="13" t="s">
        <v>426</v>
      </c>
      <c r="B19" s="20"/>
      <c r="C19" s="20"/>
      <c r="D19" s="20"/>
      <c r="E19" s="23">
        <v>851</v>
      </c>
      <c r="F19" s="30" t="s">
        <v>11</v>
      </c>
      <c r="G19" s="30" t="s">
        <v>13</v>
      </c>
      <c r="H19" s="23" t="s">
        <v>420</v>
      </c>
      <c r="I19" s="30"/>
      <c r="J19" s="31">
        <f>J20+J22</f>
        <v>522380</v>
      </c>
      <c r="K19" s="31">
        <f t="shared" ref="K19:L19" si="9">K20+K22</f>
        <v>522380</v>
      </c>
      <c r="L19" s="31">
        <f t="shared" si="9"/>
        <v>522380</v>
      </c>
    </row>
    <row r="20" spans="1:12" s="15" customFormat="1" ht="105" x14ac:dyDescent="0.25">
      <c r="A20" s="13" t="s">
        <v>15</v>
      </c>
      <c r="B20" s="20"/>
      <c r="C20" s="20"/>
      <c r="D20" s="20"/>
      <c r="E20" s="23">
        <v>851</v>
      </c>
      <c r="F20" s="30" t="s">
        <v>11</v>
      </c>
      <c r="G20" s="30" t="s">
        <v>13</v>
      </c>
      <c r="H20" s="23" t="s">
        <v>420</v>
      </c>
      <c r="I20" s="30" t="s">
        <v>17</v>
      </c>
      <c r="J20" s="31">
        <f t="shared" ref="J20:L20" si="10">J21</f>
        <v>310530</v>
      </c>
      <c r="K20" s="31">
        <f t="shared" si="10"/>
        <v>286300</v>
      </c>
      <c r="L20" s="31">
        <f t="shared" si="10"/>
        <v>286300</v>
      </c>
    </row>
    <row r="21" spans="1:12" s="15" customFormat="1" ht="45" x14ac:dyDescent="0.25">
      <c r="A21" s="13" t="s">
        <v>265</v>
      </c>
      <c r="B21" s="20"/>
      <c r="C21" s="20"/>
      <c r="D21" s="20"/>
      <c r="E21" s="23">
        <v>851</v>
      </c>
      <c r="F21" s="30" t="s">
        <v>11</v>
      </c>
      <c r="G21" s="30" t="s">
        <v>13</v>
      </c>
      <c r="H21" s="23" t="s">
        <v>420</v>
      </c>
      <c r="I21" s="30" t="s">
        <v>18</v>
      </c>
      <c r="J21" s="31">
        <f>'3.ВС'!J16</f>
        <v>310530</v>
      </c>
      <c r="K21" s="31">
        <f>'3.ВС'!K16</f>
        <v>286300</v>
      </c>
      <c r="L21" s="31">
        <f>'3.ВС'!L16</f>
        <v>286300</v>
      </c>
    </row>
    <row r="22" spans="1:12" s="15" customFormat="1" ht="45" x14ac:dyDescent="0.25">
      <c r="A22" s="13" t="s">
        <v>20</v>
      </c>
      <c r="B22" s="20"/>
      <c r="C22" s="20"/>
      <c r="D22" s="20"/>
      <c r="E22" s="23">
        <v>851</v>
      </c>
      <c r="F22" s="30" t="s">
        <v>11</v>
      </c>
      <c r="G22" s="30" t="s">
        <v>13</v>
      </c>
      <c r="H22" s="23" t="s">
        <v>420</v>
      </c>
      <c r="I22" s="30" t="s">
        <v>21</v>
      </c>
      <c r="J22" s="31">
        <f t="shared" ref="J22:L22" si="11">J23</f>
        <v>211850</v>
      </c>
      <c r="K22" s="31">
        <f t="shared" si="11"/>
        <v>236080</v>
      </c>
      <c r="L22" s="31">
        <f t="shared" si="11"/>
        <v>236080</v>
      </c>
    </row>
    <row r="23" spans="1:12" s="15" customFormat="1" ht="60" x14ac:dyDescent="0.25">
      <c r="A23" s="13" t="s">
        <v>9</v>
      </c>
      <c r="B23" s="20"/>
      <c r="C23" s="20"/>
      <c r="D23" s="20"/>
      <c r="E23" s="23">
        <v>851</v>
      </c>
      <c r="F23" s="30" t="s">
        <v>11</v>
      </c>
      <c r="G23" s="30" t="s">
        <v>13</v>
      </c>
      <c r="H23" s="23" t="s">
        <v>420</v>
      </c>
      <c r="I23" s="30" t="s">
        <v>22</v>
      </c>
      <c r="J23" s="31">
        <f>'3.ВС'!J18</f>
        <v>211850</v>
      </c>
      <c r="K23" s="31">
        <f>'3.ВС'!K18</f>
        <v>236080</v>
      </c>
      <c r="L23" s="31">
        <f>'3.ВС'!L18</f>
        <v>236080</v>
      </c>
    </row>
    <row r="24" spans="1:12" s="15" customFormat="1" ht="315" x14ac:dyDescent="0.25">
      <c r="A24" s="13" t="s">
        <v>427</v>
      </c>
      <c r="B24" s="20"/>
      <c r="C24" s="20"/>
      <c r="D24" s="20"/>
      <c r="E24" s="23">
        <v>851</v>
      </c>
      <c r="F24" s="30" t="s">
        <v>11</v>
      </c>
      <c r="G24" s="30" t="s">
        <v>13</v>
      </c>
      <c r="H24" s="23" t="s">
        <v>421</v>
      </c>
      <c r="I24" s="30"/>
      <c r="J24" s="31">
        <f>J25+J27</f>
        <v>400</v>
      </c>
      <c r="K24" s="31">
        <f t="shared" ref="K24:L24" si="12">K25+K27</f>
        <v>400</v>
      </c>
      <c r="L24" s="31">
        <f t="shared" si="12"/>
        <v>400</v>
      </c>
    </row>
    <row r="25" spans="1:12" s="15" customFormat="1" ht="45" x14ac:dyDescent="0.25">
      <c r="A25" s="13" t="s">
        <v>20</v>
      </c>
      <c r="B25" s="20"/>
      <c r="C25" s="20"/>
      <c r="D25" s="20"/>
      <c r="E25" s="23">
        <v>851</v>
      </c>
      <c r="F25" s="30" t="s">
        <v>11</v>
      </c>
      <c r="G25" s="30" t="s">
        <v>13</v>
      </c>
      <c r="H25" s="23" t="s">
        <v>421</v>
      </c>
      <c r="I25" s="30" t="s">
        <v>21</v>
      </c>
      <c r="J25" s="31">
        <f>J26</f>
        <v>200</v>
      </c>
      <c r="K25" s="31">
        <f t="shared" ref="K25:L25" si="13">K26</f>
        <v>200</v>
      </c>
      <c r="L25" s="31">
        <f t="shared" si="13"/>
        <v>200</v>
      </c>
    </row>
    <row r="26" spans="1:12" s="15" customFormat="1" ht="60" x14ac:dyDescent="0.25">
      <c r="A26" s="13" t="s">
        <v>9</v>
      </c>
      <c r="B26" s="20"/>
      <c r="C26" s="20"/>
      <c r="D26" s="20"/>
      <c r="E26" s="23">
        <v>851</v>
      </c>
      <c r="F26" s="30" t="s">
        <v>11</v>
      </c>
      <c r="G26" s="30" t="s">
        <v>13</v>
      </c>
      <c r="H26" s="23" t="s">
        <v>421</v>
      </c>
      <c r="I26" s="30" t="s">
        <v>22</v>
      </c>
      <c r="J26" s="31">
        <f>'3.ВС'!J21</f>
        <v>200</v>
      </c>
      <c r="K26" s="31">
        <f>'3.ВС'!K21</f>
        <v>200</v>
      </c>
      <c r="L26" s="31">
        <f>'3.ВС'!L21</f>
        <v>200</v>
      </c>
    </row>
    <row r="27" spans="1:12" s="15" customFormat="1" x14ac:dyDescent="0.25">
      <c r="A27" s="13" t="s">
        <v>34</v>
      </c>
      <c r="B27" s="32"/>
      <c r="C27" s="32"/>
      <c r="D27" s="32"/>
      <c r="E27" s="23">
        <v>851</v>
      </c>
      <c r="F27" s="30" t="s">
        <v>11</v>
      </c>
      <c r="G27" s="30" t="s">
        <v>13</v>
      </c>
      <c r="H27" s="23" t="s">
        <v>421</v>
      </c>
      <c r="I27" s="30" t="s">
        <v>35</v>
      </c>
      <c r="J27" s="31">
        <f t="shared" ref="J27:L27" si="14">J28</f>
        <v>200</v>
      </c>
      <c r="K27" s="31">
        <f t="shared" si="14"/>
        <v>200</v>
      </c>
      <c r="L27" s="31">
        <f t="shared" si="14"/>
        <v>200</v>
      </c>
    </row>
    <row r="28" spans="1:12" s="15" customFormat="1" x14ac:dyDescent="0.25">
      <c r="A28" s="13" t="s">
        <v>36</v>
      </c>
      <c r="B28" s="32"/>
      <c r="C28" s="32"/>
      <c r="D28" s="32"/>
      <c r="E28" s="23">
        <v>851</v>
      </c>
      <c r="F28" s="30" t="s">
        <v>11</v>
      </c>
      <c r="G28" s="30" t="s">
        <v>13</v>
      </c>
      <c r="H28" s="23" t="s">
        <v>421</v>
      </c>
      <c r="I28" s="30" t="s">
        <v>37</v>
      </c>
      <c r="J28" s="31">
        <f>'3.ВС'!J23</f>
        <v>200</v>
      </c>
      <c r="K28" s="31">
        <f>'3.ВС'!K23</f>
        <v>200</v>
      </c>
      <c r="L28" s="31">
        <f>'3.ВС'!L23</f>
        <v>200</v>
      </c>
    </row>
    <row r="29" spans="1:12" s="15" customFormat="1" ht="75" x14ac:dyDescent="0.25">
      <c r="A29" s="32" t="s">
        <v>64</v>
      </c>
      <c r="B29" s="13"/>
      <c r="C29" s="13"/>
      <c r="D29" s="13"/>
      <c r="E29" s="20">
        <v>851</v>
      </c>
      <c r="F29" s="30" t="s">
        <v>11</v>
      </c>
      <c r="G29" s="30" t="s">
        <v>13</v>
      </c>
      <c r="H29" s="23" t="s">
        <v>334</v>
      </c>
      <c r="I29" s="23"/>
      <c r="J29" s="31">
        <f t="shared" ref="J29" si="15">J30+J32</f>
        <v>261090</v>
      </c>
      <c r="K29" s="31">
        <f t="shared" ref="K29:L29" si="16">K30+K32</f>
        <v>261090</v>
      </c>
      <c r="L29" s="31">
        <f t="shared" si="16"/>
        <v>261090</v>
      </c>
    </row>
    <row r="30" spans="1:12" s="15" customFormat="1" ht="105" x14ac:dyDescent="0.25">
      <c r="A30" s="32" t="s">
        <v>15</v>
      </c>
      <c r="B30" s="13"/>
      <c r="C30" s="13"/>
      <c r="D30" s="13"/>
      <c r="E30" s="20">
        <v>851</v>
      </c>
      <c r="F30" s="30" t="s">
        <v>11</v>
      </c>
      <c r="G30" s="30" t="s">
        <v>13</v>
      </c>
      <c r="H30" s="23" t="s">
        <v>334</v>
      </c>
      <c r="I30" s="30" t="s">
        <v>17</v>
      </c>
      <c r="J30" s="31">
        <f t="shared" ref="J30:L30" si="17">J31</f>
        <v>143200</v>
      </c>
      <c r="K30" s="31">
        <f t="shared" si="17"/>
        <v>143200</v>
      </c>
      <c r="L30" s="31">
        <f t="shared" si="17"/>
        <v>143200</v>
      </c>
    </row>
    <row r="31" spans="1:12" s="15" customFormat="1" ht="45" x14ac:dyDescent="0.25">
      <c r="A31" s="32" t="s">
        <v>8</v>
      </c>
      <c r="B31" s="32"/>
      <c r="C31" s="32"/>
      <c r="D31" s="32"/>
      <c r="E31" s="20">
        <v>851</v>
      </c>
      <c r="F31" s="30" t="s">
        <v>11</v>
      </c>
      <c r="G31" s="30" t="s">
        <v>13</v>
      </c>
      <c r="H31" s="23" t="s">
        <v>334</v>
      </c>
      <c r="I31" s="30" t="s">
        <v>18</v>
      </c>
      <c r="J31" s="31">
        <f>'3.ВС'!J26</f>
        <v>143200</v>
      </c>
      <c r="K31" s="31">
        <f>'3.ВС'!K26</f>
        <v>143200</v>
      </c>
      <c r="L31" s="31">
        <f>'3.ВС'!L26</f>
        <v>143200</v>
      </c>
    </row>
    <row r="32" spans="1:12" s="15" customFormat="1" ht="45" x14ac:dyDescent="0.25">
      <c r="A32" s="13" t="s">
        <v>20</v>
      </c>
      <c r="B32" s="32"/>
      <c r="C32" s="32"/>
      <c r="D32" s="32"/>
      <c r="E32" s="20">
        <v>851</v>
      </c>
      <c r="F32" s="30" t="s">
        <v>11</v>
      </c>
      <c r="G32" s="30" t="s">
        <v>13</v>
      </c>
      <c r="H32" s="23" t="s">
        <v>334</v>
      </c>
      <c r="I32" s="30" t="s">
        <v>21</v>
      </c>
      <c r="J32" s="31">
        <f t="shared" ref="J32:L32" si="18">J33</f>
        <v>117890</v>
      </c>
      <c r="K32" s="31">
        <f t="shared" si="18"/>
        <v>117890</v>
      </c>
      <c r="L32" s="31">
        <f t="shared" si="18"/>
        <v>117890</v>
      </c>
    </row>
    <row r="33" spans="1:12" s="15" customFormat="1" ht="60" x14ac:dyDescent="0.25">
      <c r="A33" s="13" t="s">
        <v>9</v>
      </c>
      <c r="B33" s="13"/>
      <c r="C33" s="13"/>
      <c r="D33" s="13"/>
      <c r="E33" s="20">
        <v>851</v>
      </c>
      <c r="F33" s="30" t="s">
        <v>11</v>
      </c>
      <c r="G33" s="30" t="s">
        <v>13</v>
      </c>
      <c r="H33" s="23" t="s">
        <v>334</v>
      </c>
      <c r="I33" s="30" t="s">
        <v>22</v>
      </c>
      <c r="J33" s="31">
        <f>'3.ВС'!J28</f>
        <v>117890</v>
      </c>
      <c r="K33" s="31">
        <f>'3.ВС'!K28</f>
        <v>117890</v>
      </c>
      <c r="L33" s="31">
        <f>'3.ВС'!L28</f>
        <v>117890</v>
      </c>
    </row>
    <row r="34" spans="1:12" s="15" customFormat="1" ht="60" x14ac:dyDescent="0.25">
      <c r="A34" s="32" t="s">
        <v>14</v>
      </c>
      <c r="B34" s="13"/>
      <c r="C34" s="13"/>
      <c r="D34" s="13"/>
      <c r="E34" s="20">
        <v>851</v>
      </c>
      <c r="F34" s="30" t="s">
        <v>11</v>
      </c>
      <c r="G34" s="30" t="s">
        <v>13</v>
      </c>
      <c r="H34" s="23" t="s">
        <v>318</v>
      </c>
      <c r="I34" s="30"/>
      <c r="J34" s="31">
        <f t="shared" ref="J34:L35" si="19">J35</f>
        <v>1570200</v>
      </c>
      <c r="K34" s="31">
        <f t="shared" si="19"/>
        <v>1505600</v>
      </c>
      <c r="L34" s="31">
        <f t="shared" si="19"/>
        <v>1505600</v>
      </c>
    </row>
    <row r="35" spans="1:12" s="15" customFormat="1" ht="105" x14ac:dyDescent="0.25">
      <c r="A35" s="32" t="s">
        <v>15</v>
      </c>
      <c r="B35" s="13"/>
      <c r="C35" s="13"/>
      <c r="D35" s="13"/>
      <c r="E35" s="20">
        <v>851</v>
      </c>
      <c r="F35" s="30" t="s">
        <v>16</v>
      </c>
      <c r="G35" s="30" t="s">
        <v>13</v>
      </c>
      <c r="H35" s="23" t="s">
        <v>318</v>
      </c>
      <c r="I35" s="30" t="s">
        <v>17</v>
      </c>
      <c r="J35" s="31">
        <f t="shared" si="19"/>
        <v>1570200</v>
      </c>
      <c r="K35" s="31">
        <f t="shared" si="19"/>
        <v>1505600</v>
      </c>
      <c r="L35" s="31">
        <f t="shared" si="19"/>
        <v>1505600</v>
      </c>
    </row>
    <row r="36" spans="1:12" s="15" customFormat="1" ht="45" x14ac:dyDescent="0.25">
      <c r="A36" s="32" t="s">
        <v>8</v>
      </c>
      <c r="B36" s="32"/>
      <c r="C36" s="32"/>
      <c r="D36" s="32"/>
      <c r="E36" s="20">
        <v>851</v>
      </c>
      <c r="F36" s="30" t="s">
        <v>11</v>
      </c>
      <c r="G36" s="30" t="s">
        <v>13</v>
      </c>
      <c r="H36" s="23" t="s">
        <v>318</v>
      </c>
      <c r="I36" s="30" t="s">
        <v>18</v>
      </c>
      <c r="J36" s="31">
        <f>'3.ВС'!J31</f>
        <v>1570200</v>
      </c>
      <c r="K36" s="31">
        <f>'3.ВС'!K31</f>
        <v>1505600</v>
      </c>
      <c r="L36" s="31">
        <f>'3.ВС'!L31</f>
        <v>1505600</v>
      </c>
    </row>
    <row r="37" spans="1:12" s="15" customFormat="1" ht="45" x14ac:dyDescent="0.25">
      <c r="A37" s="32" t="s">
        <v>19</v>
      </c>
      <c r="B37" s="32"/>
      <c r="C37" s="20"/>
      <c r="D37" s="20"/>
      <c r="E37" s="20">
        <v>851</v>
      </c>
      <c r="F37" s="30" t="s">
        <v>16</v>
      </c>
      <c r="G37" s="30" t="s">
        <v>13</v>
      </c>
      <c r="H37" s="23" t="s">
        <v>319</v>
      </c>
      <c r="I37" s="30"/>
      <c r="J37" s="31">
        <f t="shared" ref="J37:L37" si="20">J38+J40+J42+J44</f>
        <v>22480875</v>
      </c>
      <c r="K37" s="31">
        <f t="shared" si="20"/>
        <v>17216200</v>
      </c>
      <c r="L37" s="31">
        <f t="shared" si="20"/>
        <v>17216200</v>
      </c>
    </row>
    <row r="38" spans="1:12" s="15" customFormat="1" ht="105" x14ac:dyDescent="0.25">
      <c r="A38" s="32" t="s">
        <v>15</v>
      </c>
      <c r="B38" s="20"/>
      <c r="C38" s="20"/>
      <c r="D38" s="20"/>
      <c r="E38" s="20">
        <v>851</v>
      </c>
      <c r="F38" s="30" t="s">
        <v>11</v>
      </c>
      <c r="G38" s="30" t="s">
        <v>13</v>
      </c>
      <c r="H38" s="23" t="s">
        <v>319</v>
      </c>
      <c r="I38" s="30" t="s">
        <v>17</v>
      </c>
      <c r="J38" s="31">
        <f t="shared" ref="J38:L38" si="21">J39</f>
        <v>17654900</v>
      </c>
      <c r="K38" s="31">
        <f t="shared" si="21"/>
        <v>15979000</v>
      </c>
      <c r="L38" s="31">
        <f t="shared" si="21"/>
        <v>15979000</v>
      </c>
    </row>
    <row r="39" spans="1:12" s="15" customFormat="1" ht="45" x14ac:dyDescent="0.25">
      <c r="A39" s="32" t="s">
        <v>8</v>
      </c>
      <c r="B39" s="20"/>
      <c r="C39" s="20"/>
      <c r="D39" s="20"/>
      <c r="E39" s="20">
        <v>851</v>
      </c>
      <c r="F39" s="30" t="s">
        <v>11</v>
      </c>
      <c r="G39" s="30" t="s">
        <v>13</v>
      </c>
      <c r="H39" s="23" t="s">
        <v>319</v>
      </c>
      <c r="I39" s="30" t="s">
        <v>18</v>
      </c>
      <c r="J39" s="31">
        <f>'3.ВС'!J34</f>
        <v>17654900</v>
      </c>
      <c r="K39" s="31">
        <f>'3.ВС'!K34</f>
        <v>15979000</v>
      </c>
      <c r="L39" s="31">
        <f>'3.ВС'!L34</f>
        <v>15979000</v>
      </c>
    </row>
    <row r="40" spans="1:12" s="15" customFormat="1" ht="45" x14ac:dyDescent="0.25">
      <c r="A40" s="13" t="s">
        <v>20</v>
      </c>
      <c r="B40" s="20"/>
      <c r="C40" s="20"/>
      <c r="D40" s="20"/>
      <c r="E40" s="20">
        <v>851</v>
      </c>
      <c r="F40" s="30" t="s">
        <v>11</v>
      </c>
      <c r="G40" s="30" t="s">
        <v>13</v>
      </c>
      <c r="H40" s="23" t="s">
        <v>319</v>
      </c>
      <c r="I40" s="30" t="s">
        <v>21</v>
      </c>
      <c r="J40" s="31">
        <f t="shared" ref="J40:L40" si="22">J41</f>
        <v>4733675</v>
      </c>
      <c r="K40" s="31">
        <f t="shared" si="22"/>
        <v>1191000</v>
      </c>
      <c r="L40" s="31">
        <f t="shared" si="22"/>
        <v>1191000</v>
      </c>
    </row>
    <row r="41" spans="1:12" s="15" customFormat="1" ht="60" x14ac:dyDescent="0.25">
      <c r="A41" s="13" t="s">
        <v>9</v>
      </c>
      <c r="B41" s="20"/>
      <c r="C41" s="20"/>
      <c r="D41" s="20"/>
      <c r="E41" s="20">
        <v>851</v>
      </c>
      <c r="F41" s="30" t="s">
        <v>11</v>
      </c>
      <c r="G41" s="30" t="s">
        <v>13</v>
      </c>
      <c r="H41" s="23" t="s">
        <v>319</v>
      </c>
      <c r="I41" s="30" t="s">
        <v>22</v>
      </c>
      <c r="J41" s="31">
        <f>'3.ВС'!J36</f>
        <v>4733675</v>
      </c>
      <c r="K41" s="31">
        <f>'3.ВС'!K36</f>
        <v>1191000</v>
      </c>
      <c r="L41" s="31">
        <f>'3.ВС'!L36</f>
        <v>1191000</v>
      </c>
    </row>
    <row r="42" spans="1:12" s="15" customFormat="1" ht="30" x14ac:dyDescent="0.25">
      <c r="A42" s="13" t="s">
        <v>94</v>
      </c>
      <c r="B42" s="20"/>
      <c r="C42" s="20"/>
      <c r="D42" s="20"/>
      <c r="E42" s="23">
        <v>851</v>
      </c>
      <c r="F42" s="30" t="s">
        <v>11</v>
      </c>
      <c r="G42" s="30" t="s">
        <v>13</v>
      </c>
      <c r="H42" s="23" t="s">
        <v>319</v>
      </c>
      <c r="I42" s="30" t="s">
        <v>95</v>
      </c>
      <c r="J42" s="31">
        <f t="shared" ref="J42:L42" si="23">J43</f>
        <v>0</v>
      </c>
      <c r="K42" s="31">
        <f t="shared" si="23"/>
        <v>0</v>
      </c>
      <c r="L42" s="31">
        <f t="shared" si="23"/>
        <v>0</v>
      </c>
    </row>
    <row r="43" spans="1:12" s="15" customFormat="1" ht="45" x14ac:dyDescent="0.25">
      <c r="A43" s="13" t="s">
        <v>96</v>
      </c>
      <c r="B43" s="20"/>
      <c r="C43" s="20"/>
      <c r="D43" s="20"/>
      <c r="E43" s="23">
        <v>851</v>
      </c>
      <c r="F43" s="30" t="s">
        <v>11</v>
      </c>
      <c r="G43" s="30" t="s">
        <v>13</v>
      </c>
      <c r="H43" s="23" t="s">
        <v>319</v>
      </c>
      <c r="I43" s="30" t="s">
        <v>97</v>
      </c>
      <c r="J43" s="31">
        <f>'3.ВС'!J38</f>
        <v>0</v>
      </c>
      <c r="K43" s="31">
        <f>'3.ВС'!K38</f>
        <v>0</v>
      </c>
      <c r="L43" s="31">
        <f>'3.ВС'!L38</f>
        <v>0</v>
      </c>
    </row>
    <row r="44" spans="1:12" s="15" customFormat="1" x14ac:dyDescent="0.25">
      <c r="A44" s="13" t="s">
        <v>23</v>
      </c>
      <c r="B44" s="20"/>
      <c r="C44" s="20"/>
      <c r="D44" s="20"/>
      <c r="E44" s="20">
        <v>851</v>
      </c>
      <c r="F44" s="30" t="s">
        <v>11</v>
      </c>
      <c r="G44" s="30" t="s">
        <v>13</v>
      </c>
      <c r="H44" s="23" t="s">
        <v>319</v>
      </c>
      <c r="I44" s="30" t="s">
        <v>24</v>
      </c>
      <c r="J44" s="31">
        <f t="shared" ref="J44:L44" si="24">J45</f>
        <v>92300</v>
      </c>
      <c r="K44" s="31">
        <f t="shared" si="24"/>
        <v>46200</v>
      </c>
      <c r="L44" s="31">
        <f t="shared" si="24"/>
        <v>46200</v>
      </c>
    </row>
    <row r="45" spans="1:12" s="15" customFormat="1" ht="30" x14ac:dyDescent="0.25">
      <c r="A45" s="13" t="s">
        <v>25</v>
      </c>
      <c r="B45" s="20"/>
      <c r="C45" s="20"/>
      <c r="D45" s="20"/>
      <c r="E45" s="20">
        <v>851</v>
      </c>
      <c r="F45" s="30" t="s">
        <v>11</v>
      </c>
      <c r="G45" s="30" t="s">
        <v>13</v>
      </c>
      <c r="H45" s="23" t="s">
        <v>319</v>
      </c>
      <c r="I45" s="30" t="s">
        <v>26</v>
      </c>
      <c r="J45" s="31">
        <f>'3.ВС'!J40</f>
        <v>92300</v>
      </c>
      <c r="K45" s="31">
        <f>'3.ВС'!K40</f>
        <v>46200</v>
      </c>
      <c r="L45" s="31">
        <f>'3.ВС'!L40</f>
        <v>46200</v>
      </c>
    </row>
    <row r="46" spans="1:12" s="15" customFormat="1" ht="45" x14ac:dyDescent="0.25">
      <c r="A46" s="32" t="s">
        <v>412</v>
      </c>
      <c r="B46" s="32"/>
      <c r="C46" s="13"/>
      <c r="D46" s="13"/>
      <c r="E46" s="20">
        <v>851</v>
      </c>
      <c r="F46" s="30" t="s">
        <v>11</v>
      </c>
      <c r="G46" s="30" t="s">
        <v>13</v>
      </c>
      <c r="H46" s="23" t="s">
        <v>320</v>
      </c>
      <c r="I46" s="30"/>
      <c r="J46" s="31">
        <f t="shared" ref="J46:L47" si="25">J47</f>
        <v>100000</v>
      </c>
      <c r="K46" s="31">
        <f t="shared" si="25"/>
        <v>0</v>
      </c>
      <c r="L46" s="31">
        <f t="shared" si="25"/>
        <v>0</v>
      </c>
    </row>
    <row r="47" spans="1:12" s="15" customFormat="1" ht="45" x14ac:dyDescent="0.25">
      <c r="A47" s="13" t="s">
        <v>20</v>
      </c>
      <c r="B47" s="13"/>
      <c r="C47" s="13"/>
      <c r="D47" s="13"/>
      <c r="E47" s="20">
        <v>851</v>
      </c>
      <c r="F47" s="30" t="s">
        <v>11</v>
      </c>
      <c r="G47" s="30" t="s">
        <v>13</v>
      </c>
      <c r="H47" s="23" t="s">
        <v>320</v>
      </c>
      <c r="I47" s="30" t="s">
        <v>21</v>
      </c>
      <c r="J47" s="31">
        <f t="shared" si="25"/>
        <v>100000</v>
      </c>
      <c r="K47" s="31">
        <f t="shared" si="25"/>
        <v>0</v>
      </c>
      <c r="L47" s="31">
        <f t="shared" si="25"/>
        <v>0</v>
      </c>
    </row>
    <row r="48" spans="1:12" s="15" customFormat="1" ht="60" x14ac:dyDescent="0.25">
      <c r="A48" s="13" t="s">
        <v>9</v>
      </c>
      <c r="B48" s="13"/>
      <c r="C48" s="13"/>
      <c r="D48" s="13"/>
      <c r="E48" s="20">
        <v>851</v>
      </c>
      <c r="F48" s="30" t="s">
        <v>11</v>
      </c>
      <c r="G48" s="30" t="s">
        <v>13</v>
      </c>
      <c r="H48" s="23" t="s">
        <v>320</v>
      </c>
      <c r="I48" s="30" t="s">
        <v>22</v>
      </c>
      <c r="J48" s="31">
        <f>'3.ВС'!J43</f>
        <v>100000</v>
      </c>
      <c r="K48" s="31">
        <f>'3.ВС'!K43</f>
        <v>0</v>
      </c>
      <c r="L48" s="31">
        <f>'3.ВС'!L43</f>
        <v>0</v>
      </c>
    </row>
    <row r="49" spans="1:12" s="15" customFormat="1" ht="60" x14ac:dyDescent="0.25">
      <c r="A49" s="32" t="s">
        <v>302</v>
      </c>
      <c r="B49" s="32"/>
      <c r="C49" s="32"/>
      <c r="D49" s="32"/>
      <c r="E49" s="20">
        <v>851</v>
      </c>
      <c r="F49" s="30" t="s">
        <v>11</v>
      </c>
      <c r="G49" s="30" t="s">
        <v>13</v>
      </c>
      <c r="H49" s="23" t="s">
        <v>321</v>
      </c>
      <c r="I49" s="30"/>
      <c r="J49" s="31">
        <f t="shared" ref="J49:L50" si="26">J50</f>
        <v>100000</v>
      </c>
      <c r="K49" s="31">
        <f t="shared" si="26"/>
        <v>0</v>
      </c>
      <c r="L49" s="31">
        <f t="shared" si="26"/>
        <v>0</v>
      </c>
    </row>
    <row r="50" spans="1:12" s="15" customFormat="1" ht="45" x14ac:dyDescent="0.25">
      <c r="A50" s="13" t="s">
        <v>20</v>
      </c>
      <c r="B50" s="13"/>
      <c r="C50" s="13"/>
      <c r="D50" s="13"/>
      <c r="E50" s="20">
        <v>851</v>
      </c>
      <c r="F50" s="30" t="s">
        <v>11</v>
      </c>
      <c r="G50" s="30" t="s">
        <v>13</v>
      </c>
      <c r="H50" s="23" t="s">
        <v>321</v>
      </c>
      <c r="I50" s="30" t="s">
        <v>21</v>
      </c>
      <c r="J50" s="31">
        <f t="shared" si="26"/>
        <v>100000</v>
      </c>
      <c r="K50" s="31">
        <f t="shared" si="26"/>
        <v>0</v>
      </c>
      <c r="L50" s="31">
        <f t="shared" si="26"/>
        <v>0</v>
      </c>
    </row>
    <row r="51" spans="1:12" s="15" customFormat="1" ht="60" x14ac:dyDescent="0.25">
      <c r="A51" s="13" t="s">
        <v>9</v>
      </c>
      <c r="B51" s="13"/>
      <c r="C51" s="13"/>
      <c r="D51" s="13"/>
      <c r="E51" s="20">
        <v>851</v>
      </c>
      <c r="F51" s="30" t="s">
        <v>11</v>
      </c>
      <c r="G51" s="30" t="s">
        <v>13</v>
      </c>
      <c r="H51" s="23" t="s">
        <v>321</v>
      </c>
      <c r="I51" s="30" t="s">
        <v>22</v>
      </c>
      <c r="J51" s="31">
        <f>'3.ВС'!J46</f>
        <v>100000</v>
      </c>
      <c r="K51" s="31">
        <f>'3.ВС'!K46</f>
        <v>0</v>
      </c>
      <c r="L51" s="31">
        <f>'3.ВС'!L46</f>
        <v>0</v>
      </c>
    </row>
    <row r="52" spans="1:12" s="15" customFormat="1" ht="30" x14ac:dyDescent="0.25">
      <c r="A52" s="32" t="s">
        <v>28</v>
      </c>
      <c r="B52" s="32"/>
      <c r="C52" s="13"/>
      <c r="D52" s="13"/>
      <c r="E52" s="20">
        <v>851</v>
      </c>
      <c r="F52" s="30" t="s">
        <v>11</v>
      </c>
      <c r="G52" s="30" t="s">
        <v>13</v>
      </c>
      <c r="H52" s="23" t="s">
        <v>322</v>
      </c>
      <c r="I52" s="30"/>
      <c r="J52" s="31">
        <f t="shared" ref="J52:L53" si="27">J53</f>
        <v>78000</v>
      </c>
      <c r="K52" s="31">
        <f t="shared" si="27"/>
        <v>0</v>
      </c>
      <c r="L52" s="31">
        <f t="shared" si="27"/>
        <v>0</v>
      </c>
    </row>
    <row r="53" spans="1:12" s="15" customFormat="1" x14ac:dyDescent="0.25">
      <c r="A53" s="13" t="s">
        <v>23</v>
      </c>
      <c r="B53" s="13"/>
      <c r="C53" s="13"/>
      <c r="D53" s="13"/>
      <c r="E53" s="20">
        <v>851</v>
      </c>
      <c r="F53" s="30" t="s">
        <v>11</v>
      </c>
      <c r="G53" s="30" t="s">
        <v>13</v>
      </c>
      <c r="H53" s="23" t="s">
        <v>322</v>
      </c>
      <c r="I53" s="30" t="s">
        <v>24</v>
      </c>
      <c r="J53" s="31">
        <f t="shared" si="27"/>
        <v>78000</v>
      </c>
      <c r="K53" s="31">
        <f t="shared" si="27"/>
        <v>0</v>
      </c>
      <c r="L53" s="31">
        <f t="shared" si="27"/>
        <v>0</v>
      </c>
    </row>
    <row r="54" spans="1:12" s="15" customFormat="1" ht="30" x14ac:dyDescent="0.25">
      <c r="A54" s="13" t="s">
        <v>25</v>
      </c>
      <c r="B54" s="13"/>
      <c r="C54" s="13"/>
      <c r="D54" s="13"/>
      <c r="E54" s="20">
        <v>851</v>
      </c>
      <c r="F54" s="30" t="s">
        <v>11</v>
      </c>
      <c r="G54" s="30" t="s">
        <v>13</v>
      </c>
      <c r="H54" s="23" t="s">
        <v>322</v>
      </c>
      <c r="I54" s="30" t="s">
        <v>26</v>
      </c>
      <c r="J54" s="31">
        <f>'3.ВС'!J49</f>
        <v>78000</v>
      </c>
      <c r="K54" s="31">
        <f>'3.ВС'!K49</f>
        <v>0</v>
      </c>
      <c r="L54" s="31">
        <f>'3.ВС'!L49</f>
        <v>0</v>
      </c>
    </row>
    <row r="55" spans="1:12" s="15" customFormat="1" ht="105" x14ac:dyDescent="0.25">
      <c r="A55" s="32" t="s">
        <v>27</v>
      </c>
      <c r="B55" s="32"/>
      <c r="C55" s="13"/>
      <c r="D55" s="13"/>
      <c r="E55" s="20">
        <v>851</v>
      </c>
      <c r="F55" s="30" t="s">
        <v>11</v>
      </c>
      <c r="G55" s="30" t="s">
        <v>13</v>
      </c>
      <c r="H55" s="23" t="s">
        <v>323</v>
      </c>
      <c r="I55" s="30"/>
      <c r="J55" s="31">
        <f t="shared" ref="J55:L56" si="28">J56</f>
        <v>2500</v>
      </c>
      <c r="K55" s="31">
        <f t="shared" si="28"/>
        <v>2500</v>
      </c>
      <c r="L55" s="31">
        <f t="shared" si="28"/>
        <v>2500</v>
      </c>
    </row>
    <row r="56" spans="1:12" s="15" customFormat="1" ht="45" x14ac:dyDescent="0.25">
      <c r="A56" s="13" t="s">
        <v>20</v>
      </c>
      <c r="B56" s="32"/>
      <c r="C56" s="32"/>
      <c r="D56" s="32"/>
      <c r="E56" s="20">
        <v>851</v>
      </c>
      <c r="F56" s="30" t="s">
        <v>11</v>
      </c>
      <c r="G56" s="30" t="s">
        <v>13</v>
      </c>
      <c r="H56" s="23" t="s">
        <v>323</v>
      </c>
      <c r="I56" s="30" t="s">
        <v>21</v>
      </c>
      <c r="J56" s="31">
        <f t="shared" si="28"/>
        <v>2500</v>
      </c>
      <c r="K56" s="31">
        <f t="shared" si="28"/>
        <v>2500</v>
      </c>
      <c r="L56" s="31">
        <f t="shared" si="28"/>
        <v>2500</v>
      </c>
    </row>
    <row r="57" spans="1:12" s="15" customFormat="1" ht="60" x14ac:dyDescent="0.25">
      <c r="A57" s="13" t="s">
        <v>9</v>
      </c>
      <c r="B57" s="13"/>
      <c r="C57" s="13"/>
      <c r="D57" s="13"/>
      <c r="E57" s="20">
        <v>851</v>
      </c>
      <c r="F57" s="30" t="s">
        <v>11</v>
      </c>
      <c r="G57" s="30" t="s">
        <v>13</v>
      </c>
      <c r="H57" s="23" t="s">
        <v>323</v>
      </c>
      <c r="I57" s="30" t="s">
        <v>22</v>
      </c>
      <c r="J57" s="31">
        <f>'3.ВС'!J52</f>
        <v>2500</v>
      </c>
      <c r="K57" s="31">
        <f>'3.ВС'!K52</f>
        <v>2500</v>
      </c>
      <c r="L57" s="31">
        <f>'3.ВС'!L52</f>
        <v>2500</v>
      </c>
    </row>
    <row r="58" spans="1:12" s="15" customFormat="1" x14ac:dyDescent="0.25">
      <c r="A58" s="32" t="s">
        <v>29</v>
      </c>
      <c r="B58" s="13"/>
      <c r="C58" s="13"/>
      <c r="D58" s="13"/>
      <c r="E58" s="20">
        <v>851</v>
      </c>
      <c r="F58" s="30" t="s">
        <v>11</v>
      </c>
      <c r="G58" s="30" t="s">
        <v>30</v>
      </c>
      <c r="H58" s="23"/>
      <c r="I58" s="30"/>
      <c r="J58" s="31">
        <f t="shared" ref="J58:L60" si="29">J59</f>
        <v>51585</v>
      </c>
      <c r="K58" s="31">
        <f t="shared" si="29"/>
        <v>3132</v>
      </c>
      <c r="L58" s="31">
        <f t="shared" si="29"/>
        <v>2783</v>
      </c>
    </row>
    <row r="59" spans="1:12" s="15" customFormat="1" ht="90" x14ac:dyDescent="0.25">
      <c r="A59" s="32" t="s">
        <v>31</v>
      </c>
      <c r="B59" s="13"/>
      <c r="C59" s="13"/>
      <c r="D59" s="13"/>
      <c r="E59" s="20">
        <v>851</v>
      </c>
      <c r="F59" s="30" t="s">
        <v>11</v>
      </c>
      <c r="G59" s="30" t="s">
        <v>30</v>
      </c>
      <c r="H59" s="23" t="s">
        <v>324</v>
      </c>
      <c r="I59" s="30"/>
      <c r="J59" s="31">
        <f t="shared" si="29"/>
        <v>51585</v>
      </c>
      <c r="K59" s="31">
        <f t="shared" si="29"/>
        <v>3132</v>
      </c>
      <c r="L59" s="31">
        <f t="shared" si="29"/>
        <v>2783</v>
      </c>
    </row>
    <row r="60" spans="1:12" s="15" customFormat="1" ht="45" x14ac:dyDescent="0.25">
      <c r="A60" s="13" t="s">
        <v>20</v>
      </c>
      <c r="B60" s="32"/>
      <c r="C60" s="32"/>
      <c r="D60" s="32"/>
      <c r="E60" s="20">
        <v>851</v>
      </c>
      <c r="F60" s="30" t="s">
        <v>11</v>
      </c>
      <c r="G60" s="30" t="s">
        <v>30</v>
      </c>
      <c r="H60" s="23" t="s">
        <v>324</v>
      </c>
      <c r="I60" s="30" t="s">
        <v>21</v>
      </c>
      <c r="J60" s="31">
        <f t="shared" si="29"/>
        <v>51585</v>
      </c>
      <c r="K60" s="31">
        <f t="shared" si="29"/>
        <v>3132</v>
      </c>
      <c r="L60" s="31">
        <f t="shared" si="29"/>
        <v>2783</v>
      </c>
    </row>
    <row r="61" spans="1:12" s="15" customFormat="1" ht="60" x14ac:dyDescent="0.25">
      <c r="A61" s="13" t="s">
        <v>9</v>
      </c>
      <c r="B61" s="13"/>
      <c r="C61" s="13"/>
      <c r="D61" s="13"/>
      <c r="E61" s="20">
        <v>851</v>
      </c>
      <c r="F61" s="30" t="s">
        <v>11</v>
      </c>
      <c r="G61" s="30" t="s">
        <v>30</v>
      </c>
      <c r="H61" s="23" t="s">
        <v>324</v>
      </c>
      <c r="I61" s="30" t="s">
        <v>22</v>
      </c>
      <c r="J61" s="31">
        <f>'3.ВС'!J56</f>
        <v>51585</v>
      </c>
      <c r="K61" s="31">
        <f>'3.ВС'!K56</f>
        <v>3132</v>
      </c>
      <c r="L61" s="31">
        <f>'3.ВС'!L56</f>
        <v>2783</v>
      </c>
    </row>
    <row r="62" spans="1:12" s="15" customFormat="1" ht="75" x14ac:dyDescent="0.25">
      <c r="A62" s="32" t="s">
        <v>127</v>
      </c>
      <c r="B62" s="13"/>
      <c r="C62" s="13"/>
      <c r="D62" s="13"/>
      <c r="E62" s="42">
        <v>853</v>
      </c>
      <c r="F62" s="30" t="s">
        <v>11</v>
      </c>
      <c r="G62" s="30" t="s">
        <v>101</v>
      </c>
      <c r="H62" s="23"/>
      <c r="I62" s="30"/>
      <c r="J62" s="31">
        <f t="shared" ref="J62:L62" si="30">J63+J68+J71+J74+J77</f>
        <v>6951100</v>
      </c>
      <c r="K62" s="31">
        <f t="shared" si="30"/>
        <v>6236700</v>
      </c>
      <c r="L62" s="31">
        <f t="shared" si="30"/>
        <v>6236700</v>
      </c>
    </row>
    <row r="63" spans="1:12" s="15" customFormat="1" ht="45" x14ac:dyDescent="0.25">
      <c r="A63" s="32" t="s">
        <v>19</v>
      </c>
      <c r="B63" s="20"/>
      <c r="C63" s="20"/>
      <c r="D63" s="20"/>
      <c r="E63" s="42">
        <v>853</v>
      </c>
      <c r="F63" s="30" t="s">
        <v>16</v>
      </c>
      <c r="G63" s="30" t="s">
        <v>101</v>
      </c>
      <c r="H63" s="23" t="s">
        <v>388</v>
      </c>
      <c r="I63" s="30"/>
      <c r="J63" s="31">
        <f t="shared" ref="J63:L63" si="31">J64+J66</f>
        <v>6181500</v>
      </c>
      <c r="K63" s="31">
        <f t="shared" si="31"/>
        <v>5547700</v>
      </c>
      <c r="L63" s="31">
        <f t="shared" si="31"/>
        <v>5547700</v>
      </c>
    </row>
    <row r="64" spans="1:12" s="15" customFormat="1" ht="105" x14ac:dyDescent="0.25">
      <c r="A64" s="32" t="s">
        <v>15</v>
      </c>
      <c r="B64" s="20"/>
      <c r="C64" s="20"/>
      <c r="D64" s="20"/>
      <c r="E64" s="42">
        <v>853</v>
      </c>
      <c r="F64" s="30" t="s">
        <v>11</v>
      </c>
      <c r="G64" s="30" t="s">
        <v>101</v>
      </c>
      <c r="H64" s="23" t="s">
        <v>388</v>
      </c>
      <c r="I64" s="30" t="s">
        <v>17</v>
      </c>
      <c r="J64" s="31">
        <f t="shared" ref="J64:L64" si="32">J65</f>
        <v>5913700</v>
      </c>
      <c r="K64" s="31">
        <f t="shared" si="32"/>
        <v>5510100</v>
      </c>
      <c r="L64" s="31">
        <f t="shared" si="32"/>
        <v>5510100</v>
      </c>
    </row>
    <row r="65" spans="1:12" s="15" customFormat="1" ht="45" x14ac:dyDescent="0.25">
      <c r="A65" s="32" t="s">
        <v>8</v>
      </c>
      <c r="B65" s="20"/>
      <c r="C65" s="20"/>
      <c r="D65" s="20"/>
      <c r="E65" s="42">
        <v>853</v>
      </c>
      <c r="F65" s="30" t="s">
        <v>11</v>
      </c>
      <c r="G65" s="30" t="s">
        <v>101</v>
      </c>
      <c r="H65" s="23" t="s">
        <v>388</v>
      </c>
      <c r="I65" s="30" t="s">
        <v>18</v>
      </c>
      <c r="J65" s="31">
        <f>'3.ВС'!J351</f>
        <v>5913700</v>
      </c>
      <c r="K65" s="31">
        <f>'3.ВС'!K351</f>
        <v>5510100</v>
      </c>
      <c r="L65" s="31">
        <f>'3.ВС'!L351</f>
        <v>5510100</v>
      </c>
    </row>
    <row r="66" spans="1:12" s="15" customFormat="1" ht="45" x14ac:dyDescent="0.25">
      <c r="A66" s="13" t="s">
        <v>20</v>
      </c>
      <c r="B66" s="20"/>
      <c r="C66" s="20"/>
      <c r="D66" s="20"/>
      <c r="E66" s="42">
        <v>853</v>
      </c>
      <c r="F66" s="30" t="s">
        <v>11</v>
      </c>
      <c r="G66" s="30" t="s">
        <v>101</v>
      </c>
      <c r="H66" s="23" t="s">
        <v>388</v>
      </c>
      <c r="I66" s="30" t="s">
        <v>21</v>
      </c>
      <c r="J66" s="31">
        <f t="shared" ref="J66:L66" si="33">J67</f>
        <v>267800</v>
      </c>
      <c r="K66" s="31">
        <f t="shared" si="33"/>
        <v>37600</v>
      </c>
      <c r="L66" s="31">
        <f t="shared" si="33"/>
        <v>37600</v>
      </c>
    </row>
    <row r="67" spans="1:12" s="15" customFormat="1" ht="60" x14ac:dyDescent="0.25">
      <c r="A67" s="13" t="s">
        <v>9</v>
      </c>
      <c r="B67" s="20"/>
      <c r="C67" s="20"/>
      <c r="D67" s="20"/>
      <c r="E67" s="42">
        <v>853</v>
      </c>
      <c r="F67" s="30" t="s">
        <v>11</v>
      </c>
      <c r="G67" s="30" t="s">
        <v>101</v>
      </c>
      <c r="H67" s="23" t="s">
        <v>388</v>
      </c>
      <c r="I67" s="30" t="s">
        <v>22</v>
      </c>
      <c r="J67" s="31">
        <f>'3.ВС'!J353</f>
        <v>267800</v>
      </c>
      <c r="K67" s="31">
        <f>'3.ВС'!K353</f>
        <v>37600</v>
      </c>
      <c r="L67" s="31">
        <f>'3.ВС'!L353</f>
        <v>37600</v>
      </c>
    </row>
    <row r="68" spans="1:12" s="15" customFormat="1" ht="120" x14ac:dyDescent="0.25">
      <c r="A68" s="13" t="s">
        <v>243</v>
      </c>
      <c r="B68" s="20"/>
      <c r="C68" s="20"/>
      <c r="D68" s="20"/>
      <c r="E68" s="42"/>
      <c r="F68" s="30" t="s">
        <v>11</v>
      </c>
      <c r="G68" s="30" t="s">
        <v>101</v>
      </c>
      <c r="H68" s="23" t="s">
        <v>389</v>
      </c>
      <c r="I68" s="30"/>
      <c r="J68" s="31">
        <f t="shared" ref="J68:L69" si="34">J69</f>
        <v>2400</v>
      </c>
      <c r="K68" s="31">
        <f t="shared" si="34"/>
        <v>2400</v>
      </c>
      <c r="L68" s="31">
        <f t="shared" si="34"/>
        <v>2400</v>
      </c>
    </row>
    <row r="69" spans="1:12" s="15" customFormat="1" ht="45" x14ac:dyDescent="0.25">
      <c r="A69" s="13" t="s">
        <v>20</v>
      </c>
      <c r="B69" s="20"/>
      <c r="C69" s="20"/>
      <c r="D69" s="20"/>
      <c r="E69" s="42"/>
      <c r="F69" s="30" t="s">
        <v>11</v>
      </c>
      <c r="G69" s="30" t="s">
        <v>101</v>
      </c>
      <c r="H69" s="23" t="s">
        <v>389</v>
      </c>
      <c r="I69" s="30" t="s">
        <v>21</v>
      </c>
      <c r="J69" s="31">
        <f t="shared" si="34"/>
        <v>2400</v>
      </c>
      <c r="K69" s="31">
        <f t="shared" si="34"/>
        <v>2400</v>
      </c>
      <c r="L69" s="31">
        <f t="shared" si="34"/>
        <v>2400</v>
      </c>
    </row>
    <row r="70" spans="1:12" s="15" customFormat="1" ht="60" x14ac:dyDescent="0.25">
      <c r="A70" s="13" t="s">
        <v>9</v>
      </c>
      <c r="B70" s="20"/>
      <c r="C70" s="20"/>
      <c r="D70" s="20"/>
      <c r="E70" s="42"/>
      <c r="F70" s="30" t="s">
        <v>11</v>
      </c>
      <c r="G70" s="30" t="s">
        <v>101</v>
      </c>
      <c r="H70" s="23" t="s">
        <v>389</v>
      </c>
      <c r="I70" s="30" t="s">
        <v>22</v>
      </c>
      <c r="J70" s="31">
        <f>'3.ВС'!J356</f>
        <v>2400</v>
      </c>
      <c r="K70" s="31">
        <f>'3.ВС'!K356</f>
        <v>2400</v>
      </c>
      <c r="L70" s="31">
        <f>'3.ВС'!L356</f>
        <v>2400</v>
      </c>
    </row>
    <row r="71" spans="1:12" s="15" customFormat="1" ht="45" x14ac:dyDescent="0.25">
      <c r="A71" s="32" t="s">
        <v>19</v>
      </c>
      <c r="B71" s="13"/>
      <c r="C71" s="13"/>
      <c r="D71" s="13"/>
      <c r="E71" s="20">
        <v>857</v>
      </c>
      <c r="F71" s="30" t="s">
        <v>11</v>
      </c>
      <c r="G71" s="30" t="s">
        <v>101</v>
      </c>
      <c r="H71" s="23" t="s">
        <v>141</v>
      </c>
      <c r="I71" s="30"/>
      <c r="J71" s="31">
        <f t="shared" ref="J71:L72" si="35">J72</f>
        <v>20500</v>
      </c>
      <c r="K71" s="31">
        <f t="shared" si="35"/>
        <v>0</v>
      </c>
      <c r="L71" s="31">
        <f t="shared" si="35"/>
        <v>0</v>
      </c>
    </row>
    <row r="72" spans="1:12" s="15" customFormat="1" ht="45" x14ac:dyDescent="0.25">
      <c r="A72" s="13" t="s">
        <v>20</v>
      </c>
      <c r="B72" s="32"/>
      <c r="C72" s="32"/>
      <c r="D72" s="30" t="s">
        <v>11</v>
      </c>
      <c r="E72" s="20">
        <v>857</v>
      </c>
      <c r="F72" s="30" t="s">
        <v>11</v>
      </c>
      <c r="G72" s="30" t="s">
        <v>101</v>
      </c>
      <c r="H72" s="23" t="s">
        <v>141</v>
      </c>
      <c r="I72" s="30" t="s">
        <v>21</v>
      </c>
      <c r="J72" s="31">
        <f t="shared" si="35"/>
        <v>20500</v>
      </c>
      <c r="K72" s="31">
        <f t="shared" si="35"/>
        <v>0</v>
      </c>
      <c r="L72" s="31">
        <f t="shared" si="35"/>
        <v>0</v>
      </c>
    </row>
    <row r="73" spans="1:12" s="15" customFormat="1" ht="60" x14ac:dyDescent="0.25">
      <c r="A73" s="13" t="s">
        <v>9</v>
      </c>
      <c r="B73" s="13"/>
      <c r="C73" s="13"/>
      <c r="D73" s="30" t="s">
        <v>11</v>
      </c>
      <c r="E73" s="20">
        <v>857</v>
      </c>
      <c r="F73" s="30" t="s">
        <v>11</v>
      </c>
      <c r="G73" s="30" t="s">
        <v>101</v>
      </c>
      <c r="H73" s="23" t="s">
        <v>141</v>
      </c>
      <c r="I73" s="30" t="s">
        <v>22</v>
      </c>
      <c r="J73" s="31">
        <f>'3.ВС'!J387</f>
        <v>20500</v>
      </c>
      <c r="K73" s="31">
        <f>'3.ВС'!K387</f>
        <v>0</v>
      </c>
      <c r="L73" s="31">
        <f>'3.ВС'!L387</f>
        <v>0</v>
      </c>
    </row>
    <row r="74" spans="1:12" s="15" customFormat="1" ht="60" x14ac:dyDescent="0.25">
      <c r="A74" s="32" t="s">
        <v>143</v>
      </c>
      <c r="B74" s="13"/>
      <c r="C74" s="13"/>
      <c r="D74" s="13"/>
      <c r="E74" s="20">
        <v>857</v>
      </c>
      <c r="F74" s="30" t="s">
        <v>11</v>
      </c>
      <c r="G74" s="30" t="s">
        <v>101</v>
      </c>
      <c r="H74" s="23" t="s">
        <v>144</v>
      </c>
      <c r="I74" s="30"/>
      <c r="J74" s="31">
        <f t="shared" ref="J74:L75" si="36">J75</f>
        <v>728700</v>
      </c>
      <c r="K74" s="31">
        <f t="shared" si="36"/>
        <v>668600</v>
      </c>
      <c r="L74" s="31">
        <f t="shared" si="36"/>
        <v>668600</v>
      </c>
    </row>
    <row r="75" spans="1:12" s="15" customFormat="1" ht="105" x14ac:dyDescent="0.25">
      <c r="A75" s="32" t="s">
        <v>15</v>
      </c>
      <c r="B75" s="13"/>
      <c r="C75" s="13"/>
      <c r="D75" s="13"/>
      <c r="E75" s="20">
        <v>857</v>
      </c>
      <c r="F75" s="30" t="s">
        <v>16</v>
      </c>
      <c r="G75" s="30" t="s">
        <v>101</v>
      </c>
      <c r="H75" s="23" t="s">
        <v>144</v>
      </c>
      <c r="I75" s="30" t="s">
        <v>17</v>
      </c>
      <c r="J75" s="31">
        <f t="shared" si="36"/>
        <v>728700</v>
      </c>
      <c r="K75" s="31">
        <f t="shared" si="36"/>
        <v>668600</v>
      </c>
      <c r="L75" s="31">
        <f t="shared" si="36"/>
        <v>668600</v>
      </c>
    </row>
    <row r="76" spans="1:12" s="15" customFormat="1" ht="45" x14ac:dyDescent="0.25">
      <c r="A76" s="32" t="s">
        <v>8</v>
      </c>
      <c r="B76" s="32"/>
      <c r="C76" s="32"/>
      <c r="D76" s="32"/>
      <c r="E76" s="20">
        <v>857</v>
      </c>
      <c r="F76" s="30" t="s">
        <v>11</v>
      </c>
      <c r="G76" s="30" t="s">
        <v>101</v>
      </c>
      <c r="H76" s="23" t="s">
        <v>144</v>
      </c>
      <c r="I76" s="30" t="s">
        <v>18</v>
      </c>
      <c r="J76" s="31">
        <f>'3.ВС'!J390</f>
        <v>728700</v>
      </c>
      <c r="K76" s="31">
        <f>'3.ВС'!K390</f>
        <v>668600</v>
      </c>
      <c r="L76" s="31">
        <f>'3.ВС'!L390</f>
        <v>668600</v>
      </c>
    </row>
    <row r="77" spans="1:12" s="15" customFormat="1" ht="120" x14ac:dyDescent="0.25">
      <c r="A77" s="32" t="s">
        <v>145</v>
      </c>
      <c r="B77" s="13"/>
      <c r="C77" s="13"/>
      <c r="D77" s="30" t="s">
        <v>11</v>
      </c>
      <c r="E77" s="20">
        <v>857</v>
      </c>
      <c r="F77" s="30" t="s">
        <v>16</v>
      </c>
      <c r="G77" s="30" t="s">
        <v>101</v>
      </c>
      <c r="H77" s="23" t="s">
        <v>146</v>
      </c>
      <c r="I77" s="30"/>
      <c r="J77" s="31">
        <f t="shared" ref="J77:L78" si="37">J78</f>
        <v>18000</v>
      </c>
      <c r="K77" s="31">
        <f t="shared" si="37"/>
        <v>18000</v>
      </c>
      <c r="L77" s="31">
        <f t="shared" si="37"/>
        <v>18000</v>
      </c>
    </row>
    <row r="78" spans="1:12" s="15" customFormat="1" ht="45" x14ac:dyDescent="0.25">
      <c r="A78" s="13" t="s">
        <v>20</v>
      </c>
      <c r="B78" s="32"/>
      <c r="C78" s="32"/>
      <c r="D78" s="30" t="s">
        <v>11</v>
      </c>
      <c r="E78" s="20">
        <v>857</v>
      </c>
      <c r="F78" s="30" t="s">
        <v>11</v>
      </c>
      <c r="G78" s="30" t="s">
        <v>101</v>
      </c>
      <c r="H78" s="23" t="s">
        <v>146</v>
      </c>
      <c r="I78" s="30" t="s">
        <v>21</v>
      </c>
      <c r="J78" s="31">
        <f t="shared" si="37"/>
        <v>18000</v>
      </c>
      <c r="K78" s="31">
        <f t="shared" si="37"/>
        <v>18000</v>
      </c>
      <c r="L78" s="31">
        <f t="shared" si="37"/>
        <v>18000</v>
      </c>
    </row>
    <row r="79" spans="1:12" s="15" customFormat="1" ht="60" x14ac:dyDescent="0.25">
      <c r="A79" s="13" t="s">
        <v>9</v>
      </c>
      <c r="B79" s="13"/>
      <c r="C79" s="13"/>
      <c r="D79" s="30" t="s">
        <v>11</v>
      </c>
      <c r="E79" s="20">
        <v>857</v>
      </c>
      <c r="F79" s="30" t="s">
        <v>11</v>
      </c>
      <c r="G79" s="30" t="s">
        <v>101</v>
      </c>
      <c r="H79" s="23" t="s">
        <v>146</v>
      </c>
      <c r="I79" s="30" t="s">
        <v>22</v>
      </c>
      <c r="J79" s="31">
        <f>'3.ВС'!J393</f>
        <v>18000</v>
      </c>
      <c r="K79" s="31">
        <f>'3.ВС'!K393</f>
        <v>18000</v>
      </c>
      <c r="L79" s="31">
        <f>'3.ВС'!L393</f>
        <v>18000</v>
      </c>
    </row>
    <row r="80" spans="1:12" s="15" customFormat="1" x14ac:dyDescent="0.25">
      <c r="A80" s="32" t="s">
        <v>128</v>
      </c>
      <c r="B80" s="13"/>
      <c r="C80" s="13"/>
      <c r="D80" s="13"/>
      <c r="E80" s="42">
        <v>853</v>
      </c>
      <c r="F80" s="30" t="s">
        <v>11</v>
      </c>
      <c r="G80" s="30" t="s">
        <v>105</v>
      </c>
      <c r="H80" s="23"/>
      <c r="I80" s="30"/>
      <c r="J80" s="31">
        <f t="shared" ref="J80:L82" si="38">J81</f>
        <v>980000</v>
      </c>
      <c r="K80" s="31">
        <f t="shared" si="38"/>
        <v>0</v>
      </c>
      <c r="L80" s="31">
        <f t="shared" si="38"/>
        <v>0</v>
      </c>
    </row>
    <row r="81" spans="1:12" s="15" customFormat="1" ht="30" x14ac:dyDescent="0.25">
      <c r="A81" s="32" t="s">
        <v>98</v>
      </c>
      <c r="B81" s="13"/>
      <c r="C81" s="13"/>
      <c r="D81" s="13"/>
      <c r="E81" s="42">
        <v>853</v>
      </c>
      <c r="F81" s="30" t="s">
        <v>11</v>
      </c>
      <c r="G81" s="30" t="s">
        <v>105</v>
      </c>
      <c r="H81" s="23" t="s">
        <v>220</v>
      </c>
      <c r="I81" s="30"/>
      <c r="J81" s="31">
        <f t="shared" si="38"/>
        <v>980000</v>
      </c>
      <c r="K81" s="31">
        <f t="shared" si="38"/>
        <v>0</v>
      </c>
      <c r="L81" s="31">
        <f t="shared" si="38"/>
        <v>0</v>
      </c>
    </row>
    <row r="82" spans="1:12" s="15" customFormat="1" x14ac:dyDescent="0.25">
      <c r="A82" s="13" t="s">
        <v>23</v>
      </c>
      <c r="B82" s="13"/>
      <c r="C82" s="13"/>
      <c r="D82" s="13"/>
      <c r="E82" s="42">
        <v>853</v>
      </c>
      <c r="F82" s="30" t="s">
        <v>11</v>
      </c>
      <c r="G82" s="30" t="s">
        <v>105</v>
      </c>
      <c r="H82" s="23" t="s">
        <v>220</v>
      </c>
      <c r="I82" s="30" t="s">
        <v>24</v>
      </c>
      <c r="J82" s="31">
        <f t="shared" si="38"/>
        <v>980000</v>
      </c>
      <c r="K82" s="31">
        <f t="shared" si="38"/>
        <v>0</v>
      </c>
      <c r="L82" s="31">
        <f t="shared" si="38"/>
        <v>0</v>
      </c>
    </row>
    <row r="83" spans="1:12" s="15" customFormat="1" x14ac:dyDescent="0.25">
      <c r="A83" s="32" t="s">
        <v>129</v>
      </c>
      <c r="B83" s="32"/>
      <c r="C83" s="32"/>
      <c r="D83" s="32"/>
      <c r="E83" s="42">
        <v>853</v>
      </c>
      <c r="F83" s="30" t="s">
        <v>11</v>
      </c>
      <c r="G83" s="30" t="s">
        <v>105</v>
      </c>
      <c r="H83" s="23" t="s">
        <v>220</v>
      </c>
      <c r="I83" s="30" t="s">
        <v>130</v>
      </c>
      <c r="J83" s="31">
        <f>'3.ВС'!J360</f>
        <v>980000</v>
      </c>
      <c r="K83" s="31">
        <f>'3.ВС'!K360</f>
        <v>0</v>
      </c>
      <c r="L83" s="31">
        <f>'3.ВС'!L360</f>
        <v>0</v>
      </c>
    </row>
    <row r="84" spans="1:12" s="15" customFormat="1" ht="30" x14ac:dyDescent="0.25">
      <c r="A84" s="32" t="s">
        <v>32</v>
      </c>
      <c r="B84" s="13"/>
      <c r="C84" s="13"/>
      <c r="D84" s="13"/>
      <c r="E84" s="20">
        <v>851</v>
      </c>
      <c r="F84" s="30" t="s">
        <v>11</v>
      </c>
      <c r="G84" s="30" t="s">
        <v>33</v>
      </c>
      <c r="H84" s="23"/>
      <c r="I84" s="30"/>
      <c r="J84" s="31">
        <f>J88+J85+J91+J94</f>
        <v>3634900</v>
      </c>
      <c r="K84" s="31">
        <f t="shared" ref="K84:L84" si="39">K88+K85+K91+K94</f>
        <v>5819159.1500000004</v>
      </c>
      <c r="L84" s="31">
        <f t="shared" si="39"/>
        <v>8865743.1799999997</v>
      </c>
    </row>
    <row r="85" spans="1:12" s="15" customFormat="1" ht="45" x14ac:dyDescent="0.25">
      <c r="A85" s="32" t="s">
        <v>231</v>
      </c>
      <c r="B85" s="13"/>
      <c r="C85" s="13"/>
      <c r="D85" s="13"/>
      <c r="E85" s="20">
        <v>851</v>
      </c>
      <c r="F85" s="30" t="s">
        <v>11</v>
      </c>
      <c r="G85" s="23" t="s">
        <v>33</v>
      </c>
      <c r="H85" s="23" t="s">
        <v>325</v>
      </c>
      <c r="I85" s="30"/>
      <c r="J85" s="31">
        <f t="shared" ref="J85:L86" si="40">J86</f>
        <v>35500</v>
      </c>
      <c r="K85" s="31">
        <f t="shared" si="40"/>
        <v>0</v>
      </c>
      <c r="L85" s="31">
        <f t="shared" si="40"/>
        <v>0</v>
      </c>
    </row>
    <row r="86" spans="1:12" s="15" customFormat="1" ht="45" x14ac:dyDescent="0.25">
      <c r="A86" s="13" t="s">
        <v>20</v>
      </c>
      <c r="B86" s="32"/>
      <c r="C86" s="32"/>
      <c r="D86" s="32"/>
      <c r="E86" s="20">
        <v>851</v>
      </c>
      <c r="F86" s="30" t="s">
        <v>11</v>
      </c>
      <c r="G86" s="23" t="s">
        <v>33</v>
      </c>
      <c r="H86" s="23" t="s">
        <v>325</v>
      </c>
      <c r="I86" s="30" t="s">
        <v>21</v>
      </c>
      <c r="J86" s="31">
        <f t="shared" si="40"/>
        <v>35500</v>
      </c>
      <c r="K86" s="31">
        <f t="shared" si="40"/>
        <v>0</v>
      </c>
      <c r="L86" s="31">
        <f t="shared" si="40"/>
        <v>0</v>
      </c>
    </row>
    <row r="87" spans="1:12" s="15" customFormat="1" ht="60" x14ac:dyDescent="0.25">
      <c r="A87" s="13" t="s">
        <v>9</v>
      </c>
      <c r="B87" s="13"/>
      <c r="C87" s="13"/>
      <c r="D87" s="13"/>
      <c r="E87" s="20">
        <v>851</v>
      </c>
      <c r="F87" s="30" t="s">
        <v>11</v>
      </c>
      <c r="G87" s="23" t="s">
        <v>33</v>
      </c>
      <c r="H87" s="23" t="s">
        <v>325</v>
      </c>
      <c r="I87" s="30" t="s">
        <v>22</v>
      </c>
      <c r="J87" s="31">
        <f>'3.ВС'!J60</f>
        <v>35500</v>
      </c>
      <c r="K87" s="31">
        <f>'3.ВС'!K60</f>
        <v>0</v>
      </c>
      <c r="L87" s="31">
        <f>'3.ВС'!L60</f>
        <v>0</v>
      </c>
    </row>
    <row r="88" spans="1:12" s="15" customFormat="1" ht="45" x14ac:dyDescent="0.25">
      <c r="A88" s="32" t="s">
        <v>38</v>
      </c>
      <c r="B88" s="13"/>
      <c r="C88" s="13"/>
      <c r="D88" s="13"/>
      <c r="E88" s="20">
        <v>851</v>
      </c>
      <c r="F88" s="30" t="s">
        <v>16</v>
      </c>
      <c r="G88" s="23" t="s">
        <v>33</v>
      </c>
      <c r="H88" s="23" t="s">
        <v>405</v>
      </c>
      <c r="I88" s="30"/>
      <c r="J88" s="31">
        <f t="shared" ref="J88:L89" si="41">J89</f>
        <v>579500</v>
      </c>
      <c r="K88" s="31">
        <f t="shared" si="41"/>
        <v>0</v>
      </c>
      <c r="L88" s="31">
        <f t="shared" si="41"/>
        <v>0</v>
      </c>
    </row>
    <row r="89" spans="1:12" s="15" customFormat="1" ht="45" x14ac:dyDescent="0.25">
      <c r="A89" s="13" t="s">
        <v>20</v>
      </c>
      <c r="B89" s="32"/>
      <c r="C89" s="32"/>
      <c r="D89" s="32"/>
      <c r="E89" s="20">
        <v>851</v>
      </c>
      <c r="F89" s="30" t="s">
        <v>11</v>
      </c>
      <c r="G89" s="30" t="s">
        <v>33</v>
      </c>
      <c r="H89" s="23" t="s">
        <v>405</v>
      </c>
      <c r="I89" s="30" t="s">
        <v>21</v>
      </c>
      <c r="J89" s="31">
        <f t="shared" si="41"/>
        <v>579500</v>
      </c>
      <c r="K89" s="31">
        <f t="shared" si="41"/>
        <v>0</v>
      </c>
      <c r="L89" s="31">
        <f t="shared" si="41"/>
        <v>0</v>
      </c>
    </row>
    <row r="90" spans="1:12" s="15" customFormat="1" ht="60" x14ac:dyDescent="0.25">
      <c r="A90" s="13" t="s">
        <v>9</v>
      </c>
      <c r="B90" s="13"/>
      <c r="C90" s="13"/>
      <c r="D90" s="13"/>
      <c r="E90" s="20">
        <v>851</v>
      </c>
      <c r="F90" s="30" t="s">
        <v>11</v>
      </c>
      <c r="G90" s="30" t="s">
        <v>33</v>
      </c>
      <c r="H90" s="23" t="s">
        <v>405</v>
      </c>
      <c r="I90" s="30" t="s">
        <v>22</v>
      </c>
      <c r="J90" s="31">
        <f>'3.ВС'!J63</f>
        <v>579500</v>
      </c>
      <c r="K90" s="31">
        <f>'3.ВС'!K63</f>
        <v>0</v>
      </c>
      <c r="L90" s="31">
        <f>'3.ВС'!L63</f>
        <v>0</v>
      </c>
    </row>
    <row r="91" spans="1:12" s="41" customFormat="1" ht="45" x14ac:dyDescent="0.25">
      <c r="A91" s="32" t="s">
        <v>39</v>
      </c>
      <c r="B91" s="20"/>
      <c r="C91" s="20"/>
      <c r="D91" s="20"/>
      <c r="E91" s="20">
        <v>851</v>
      </c>
      <c r="F91" s="23" t="s">
        <v>11</v>
      </c>
      <c r="G91" s="23" t="s">
        <v>33</v>
      </c>
      <c r="H91" s="23" t="s">
        <v>326</v>
      </c>
      <c r="I91" s="23"/>
      <c r="J91" s="31">
        <f t="shared" ref="J91:L92" si="42">J92</f>
        <v>3019900</v>
      </c>
      <c r="K91" s="31">
        <f t="shared" si="42"/>
        <v>2749400</v>
      </c>
      <c r="L91" s="31">
        <f t="shared" si="42"/>
        <v>2749400</v>
      </c>
    </row>
    <row r="92" spans="1:12" s="15" customFormat="1" ht="60" x14ac:dyDescent="0.25">
      <c r="A92" s="13" t="s">
        <v>40</v>
      </c>
      <c r="B92" s="13"/>
      <c r="C92" s="13"/>
      <c r="D92" s="13"/>
      <c r="E92" s="20">
        <v>851</v>
      </c>
      <c r="F92" s="30" t="s">
        <v>11</v>
      </c>
      <c r="G92" s="30" t="s">
        <v>33</v>
      </c>
      <c r="H92" s="23" t="s">
        <v>326</v>
      </c>
      <c r="I92" s="42">
        <v>600</v>
      </c>
      <c r="J92" s="31">
        <f t="shared" si="42"/>
        <v>3019900</v>
      </c>
      <c r="K92" s="31">
        <f t="shared" si="42"/>
        <v>2749400</v>
      </c>
      <c r="L92" s="31">
        <f t="shared" si="42"/>
        <v>2749400</v>
      </c>
    </row>
    <row r="93" spans="1:12" s="15" customFormat="1" ht="30" x14ac:dyDescent="0.25">
      <c r="A93" s="13" t="s">
        <v>41</v>
      </c>
      <c r="B93" s="13"/>
      <c r="C93" s="13"/>
      <c r="D93" s="13"/>
      <c r="E93" s="20">
        <v>851</v>
      </c>
      <c r="F93" s="30" t="s">
        <v>11</v>
      </c>
      <c r="G93" s="30" t="s">
        <v>33</v>
      </c>
      <c r="H93" s="23" t="s">
        <v>326</v>
      </c>
      <c r="I93" s="42">
        <v>610</v>
      </c>
      <c r="J93" s="31">
        <f>'3.ВС'!J66</f>
        <v>3019900</v>
      </c>
      <c r="K93" s="31">
        <f>'3.ВС'!K66</f>
        <v>2749400</v>
      </c>
      <c r="L93" s="31">
        <f>'3.ВС'!L66</f>
        <v>2749400</v>
      </c>
    </row>
    <row r="94" spans="1:12" s="15" customFormat="1" x14ac:dyDescent="0.25">
      <c r="A94" s="32" t="s">
        <v>244</v>
      </c>
      <c r="B94" s="13"/>
      <c r="C94" s="13"/>
      <c r="D94" s="13"/>
      <c r="E94" s="42">
        <v>853</v>
      </c>
      <c r="F94" s="30" t="s">
        <v>11</v>
      </c>
      <c r="G94" s="30" t="s">
        <v>33</v>
      </c>
      <c r="H94" s="23" t="s">
        <v>248</v>
      </c>
      <c r="I94" s="30"/>
      <c r="J94" s="31">
        <f t="shared" ref="J94:L94" si="43">J96</f>
        <v>0</v>
      </c>
      <c r="K94" s="31">
        <f t="shared" si="43"/>
        <v>3069759.15</v>
      </c>
      <c r="L94" s="31">
        <f t="shared" si="43"/>
        <v>6116343.1799999997</v>
      </c>
    </row>
    <row r="95" spans="1:12" s="15" customFormat="1" ht="75" x14ac:dyDescent="0.25">
      <c r="A95" s="13" t="s">
        <v>23</v>
      </c>
      <c r="B95" s="20" t="s">
        <v>11</v>
      </c>
      <c r="C95" s="20" t="s">
        <v>33</v>
      </c>
      <c r="D95" s="20" t="s">
        <v>248</v>
      </c>
      <c r="E95" s="20" t="s">
        <v>24</v>
      </c>
      <c r="F95" s="30" t="s">
        <v>11</v>
      </c>
      <c r="G95" s="30" t="s">
        <v>33</v>
      </c>
      <c r="H95" s="23" t="s">
        <v>248</v>
      </c>
      <c r="I95" s="30" t="s">
        <v>24</v>
      </c>
      <c r="J95" s="31">
        <f t="shared" ref="J95:L95" si="44">J96</f>
        <v>0</v>
      </c>
      <c r="K95" s="31">
        <f t="shared" si="44"/>
        <v>3069759.15</v>
      </c>
      <c r="L95" s="31">
        <f t="shared" si="44"/>
        <v>6116343.1799999997</v>
      </c>
    </row>
    <row r="96" spans="1:12" s="15" customFormat="1" x14ac:dyDescent="0.25">
      <c r="A96" s="32" t="s">
        <v>129</v>
      </c>
      <c r="B96" s="13"/>
      <c r="C96" s="13"/>
      <c r="D96" s="13"/>
      <c r="E96" s="42">
        <v>853</v>
      </c>
      <c r="F96" s="30" t="s">
        <v>11</v>
      </c>
      <c r="G96" s="30" t="s">
        <v>33</v>
      </c>
      <c r="H96" s="23" t="s">
        <v>248</v>
      </c>
      <c r="I96" s="30" t="s">
        <v>130</v>
      </c>
      <c r="J96" s="31">
        <f>'3.ВС'!J364</f>
        <v>0</v>
      </c>
      <c r="K96" s="31">
        <f>'3.ВС'!K364</f>
        <v>3069759.15</v>
      </c>
      <c r="L96" s="31">
        <f>'3.ВС'!L364</f>
        <v>6116343.1799999997</v>
      </c>
    </row>
    <row r="97" spans="1:12" s="15" customFormat="1" x14ac:dyDescent="0.25">
      <c r="A97" s="32" t="s">
        <v>42</v>
      </c>
      <c r="B97" s="13"/>
      <c r="C97" s="13"/>
      <c r="D97" s="13"/>
      <c r="E97" s="42">
        <v>851</v>
      </c>
      <c r="F97" s="30" t="s">
        <v>43</v>
      </c>
      <c r="G97" s="30"/>
      <c r="H97" s="23"/>
      <c r="I97" s="30"/>
      <c r="J97" s="31">
        <f t="shared" ref="J97:L98" si="45">J98</f>
        <v>1901934.4</v>
      </c>
      <c r="K97" s="31">
        <f t="shared" si="45"/>
        <v>1963505.6</v>
      </c>
      <c r="L97" s="31">
        <f t="shared" si="45"/>
        <v>2030214.4</v>
      </c>
    </row>
    <row r="98" spans="1:12" s="101" customFormat="1" ht="30" x14ac:dyDescent="0.25">
      <c r="A98" s="32" t="s">
        <v>44</v>
      </c>
      <c r="B98" s="32"/>
      <c r="C98" s="32"/>
      <c r="D98" s="32"/>
      <c r="E98" s="42">
        <v>851</v>
      </c>
      <c r="F98" s="30" t="s">
        <v>43</v>
      </c>
      <c r="G98" s="30" t="s">
        <v>45</v>
      </c>
      <c r="H98" s="23"/>
      <c r="I98" s="30"/>
      <c r="J98" s="31">
        <f t="shared" si="45"/>
        <v>1901934.4</v>
      </c>
      <c r="K98" s="31">
        <f t="shared" si="45"/>
        <v>1963505.6</v>
      </c>
      <c r="L98" s="31">
        <f t="shared" si="45"/>
        <v>2030214.4</v>
      </c>
    </row>
    <row r="99" spans="1:12" s="41" customFormat="1" ht="45" x14ac:dyDescent="0.25">
      <c r="A99" s="32" t="s">
        <v>46</v>
      </c>
      <c r="B99" s="32"/>
      <c r="C99" s="32"/>
      <c r="D99" s="32"/>
      <c r="E99" s="42">
        <v>851</v>
      </c>
      <c r="F99" s="20" t="s">
        <v>43</v>
      </c>
      <c r="G99" s="20" t="s">
        <v>45</v>
      </c>
      <c r="H99" s="23" t="s">
        <v>327</v>
      </c>
      <c r="I99" s="20" t="s">
        <v>47</v>
      </c>
      <c r="J99" s="31">
        <f t="shared" ref="J99:L99" si="46">J100+J102+J104</f>
        <v>1901934.4</v>
      </c>
      <c r="K99" s="31">
        <f t="shared" si="46"/>
        <v>1963505.6</v>
      </c>
      <c r="L99" s="31">
        <f t="shared" si="46"/>
        <v>2030214.4</v>
      </c>
    </row>
    <row r="100" spans="1:12" s="15" customFormat="1" ht="105" x14ac:dyDescent="0.25">
      <c r="A100" s="32" t="s">
        <v>15</v>
      </c>
      <c r="B100" s="20"/>
      <c r="C100" s="20"/>
      <c r="D100" s="20"/>
      <c r="E100" s="20">
        <v>851</v>
      </c>
      <c r="F100" s="30" t="s">
        <v>43</v>
      </c>
      <c r="G100" s="30" t="s">
        <v>45</v>
      </c>
      <c r="H100" s="23" t="s">
        <v>327</v>
      </c>
      <c r="I100" s="30" t="s">
        <v>17</v>
      </c>
      <c r="J100" s="31">
        <f t="shared" ref="J100:L100" si="47">J101</f>
        <v>690800</v>
      </c>
      <c r="K100" s="31">
        <f t="shared" si="47"/>
        <v>703100</v>
      </c>
      <c r="L100" s="31">
        <f t="shared" si="47"/>
        <v>721400</v>
      </c>
    </row>
    <row r="101" spans="1:12" s="15" customFormat="1" ht="45" x14ac:dyDescent="0.25">
      <c r="A101" s="32" t="s">
        <v>8</v>
      </c>
      <c r="B101" s="20"/>
      <c r="C101" s="20"/>
      <c r="D101" s="20"/>
      <c r="E101" s="20">
        <v>851</v>
      </c>
      <c r="F101" s="30" t="s">
        <v>43</v>
      </c>
      <c r="G101" s="30" t="s">
        <v>45</v>
      </c>
      <c r="H101" s="23" t="s">
        <v>327</v>
      </c>
      <c r="I101" s="30" t="s">
        <v>18</v>
      </c>
      <c r="J101" s="31">
        <f>'3.ВС'!J71</f>
        <v>690800</v>
      </c>
      <c r="K101" s="31">
        <f>'3.ВС'!K71</f>
        <v>703100</v>
      </c>
      <c r="L101" s="31">
        <f>'3.ВС'!L71</f>
        <v>721400</v>
      </c>
    </row>
    <row r="102" spans="1:12" s="15" customFormat="1" ht="45" x14ac:dyDescent="0.25">
      <c r="A102" s="13" t="s">
        <v>20</v>
      </c>
      <c r="B102" s="20"/>
      <c r="C102" s="20"/>
      <c r="D102" s="20"/>
      <c r="E102" s="20">
        <v>851</v>
      </c>
      <c r="F102" s="30" t="s">
        <v>43</v>
      </c>
      <c r="G102" s="30" t="s">
        <v>45</v>
      </c>
      <c r="H102" s="23" t="s">
        <v>327</v>
      </c>
      <c r="I102" s="30" t="s">
        <v>21</v>
      </c>
      <c r="J102" s="31">
        <f t="shared" ref="J102:L102" si="48">J103</f>
        <v>22425.4</v>
      </c>
      <c r="K102" s="31">
        <f t="shared" si="48"/>
        <v>33214.6</v>
      </c>
      <c r="L102" s="31">
        <f t="shared" si="48"/>
        <v>39930.400000000001</v>
      </c>
    </row>
    <row r="103" spans="1:12" s="15" customFormat="1" ht="60" x14ac:dyDescent="0.25">
      <c r="A103" s="13" t="s">
        <v>9</v>
      </c>
      <c r="B103" s="20"/>
      <c r="C103" s="20"/>
      <c r="D103" s="20"/>
      <c r="E103" s="20">
        <v>851</v>
      </c>
      <c r="F103" s="30" t="s">
        <v>43</v>
      </c>
      <c r="G103" s="30" t="s">
        <v>45</v>
      </c>
      <c r="H103" s="23" t="s">
        <v>327</v>
      </c>
      <c r="I103" s="30" t="s">
        <v>22</v>
      </c>
      <c r="J103" s="31">
        <f>'3.ВС'!J73</f>
        <v>22425.4</v>
      </c>
      <c r="K103" s="31">
        <f>'3.ВС'!K73</f>
        <v>33214.6</v>
      </c>
      <c r="L103" s="31">
        <f>'3.ВС'!L73</f>
        <v>39930.400000000001</v>
      </c>
    </row>
    <row r="104" spans="1:12" s="15" customFormat="1" x14ac:dyDescent="0.25">
      <c r="A104" s="13" t="s">
        <v>34</v>
      </c>
      <c r="B104" s="32"/>
      <c r="C104" s="32"/>
      <c r="D104" s="32"/>
      <c r="E104" s="20">
        <v>851</v>
      </c>
      <c r="F104" s="20" t="s">
        <v>43</v>
      </c>
      <c r="G104" s="20" t="s">
        <v>45</v>
      </c>
      <c r="H104" s="23" t="s">
        <v>327</v>
      </c>
      <c r="I104" s="20" t="s">
        <v>35</v>
      </c>
      <c r="J104" s="31">
        <f t="shared" ref="J104:L104" si="49">J105</f>
        <v>1188709</v>
      </c>
      <c r="K104" s="31">
        <f t="shared" si="49"/>
        <v>1227191</v>
      </c>
      <c r="L104" s="31">
        <f t="shared" si="49"/>
        <v>1268884</v>
      </c>
    </row>
    <row r="105" spans="1:12" s="15" customFormat="1" x14ac:dyDescent="0.25">
      <c r="A105" s="13" t="s">
        <v>36</v>
      </c>
      <c r="B105" s="32"/>
      <c r="C105" s="32"/>
      <c r="D105" s="32"/>
      <c r="E105" s="20">
        <v>851</v>
      </c>
      <c r="F105" s="20" t="s">
        <v>43</v>
      </c>
      <c r="G105" s="20" t="s">
        <v>45</v>
      </c>
      <c r="H105" s="23" t="s">
        <v>327</v>
      </c>
      <c r="I105" s="20" t="s">
        <v>37</v>
      </c>
      <c r="J105" s="31">
        <f>'3.ВС'!J75</f>
        <v>1188709</v>
      </c>
      <c r="K105" s="31">
        <f>'3.ВС'!K75</f>
        <v>1227191</v>
      </c>
      <c r="L105" s="31">
        <f>'3.ВС'!L75</f>
        <v>1268884</v>
      </c>
    </row>
    <row r="106" spans="1:12" s="57" customFormat="1" ht="42.75" x14ac:dyDescent="0.25">
      <c r="A106" s="35" t="s">
        <v>48</v>
      </c>
      <c r="B106" s="55"/>
      <c r="C106" s="55"/>
      <c r="D106" s="55"/>
      <c r="E106" s="100">
        <v>851</v>
      </c>
      <c r="F106" s="56" t="s">
        <v>45</v>
      </c>
      <c r="G106" s="56"/>
      <c r="H106" s="60"/>
      <c r="I106" s="56"/>
      <c r="J106" s="36">
        <f t="shared" ref="J106:L106" si="50">J107</f>
        <v>3466328.28</v>
      </c>
      <c r="K106" s="36">
        <f t="shared" si="50"/>
        <v>2720300</v>
      </c>
      <c r="L106" s="36">
        <f t="shared" si="50"/>
        <v>2720300</v>
      </c>
    </row>
    <row r="107" spans="1:12" s="15" customFormat="1" ht="60" x14ac:dyDescent="0.25">
      <c r="A107" s="32" t="s">
        <v>301</v>
      </c>
      <c r="B107" s="13"/>
      <c r="C107" s="13"/>
      <c r="D107" s="13"/>
      <c r="E107" s="20">
        <v>851</v>
      </c>
      <c r="F107" s="30" t="s">
        <v>45</v>
      </c>
      <c r="G107" s="30" t="s">
        <v>91</v>
      </c>
      <c r="H107" s="23"/>
      <c r="I107" s="30"/>
      <c r="J107" s="31">
        <f t="shared" ref="J107:L107" si="51">J108+J115</f>
        <v>3466328.28</v>
      </c>
      <c r="K107" s="31">
        <f t="shared" si="51"/>
        <v>2720300</v>
      </c>
      <c r="L107" s="31">
        <f t="shared" si="51"/>
        <v>2720300</v>
      </c>
    </row>
    <row r="108" spans="1:12" s="15" customFormat="1" ht="30" x14ac:dyDescent="0.25">
      <c r="A108" s="32" t="s">
        <v>50</v>
      </c>
      <c r="B108" s="13"/>
      <c r="C108" s="13"/>
      <c r="D108" s="13"/>
      <c r="E108" s="20">
        <v>851</v>
      </c>
      <c r="F108" s="30" t="s">
        <v>45</v>
      </c>
      <c r="G108" s="30" t="s">
        <v>91</v>
      </c>
      <c r="H108" s="23" t="s">
        <v>328</v>
      </c>
      <c r="I108" s="30"/>
      <c r="J108" s="31">
        <f t="shared" ref="J108:L108" si="52">J109+J111+J113</f>
        <v>3309106</v>
      </c>
      <c r="K108" s="31">
        <f t="shared" si="52"/>
        <v>2660300</v>
      </c>
      <c r="L108" s="31">
        <f t="shared" si="52"/>
        <v>2660300</v>
      </c>
    </row>
    <row r="109" spans="1:12" s="15" customFormat="1" ht="105" x14ac:dyDescent="0.25">
      <c r="A109" s="32" t="s">
        <v>15</v>
      </c>
      <c r="B109" s="13"/>
      <c r="C109" s="13"/>
      <c r="D109" s="13"/>
      <c r="E109" s="20">
        <v>851</v>
      </c>
      <c r="F109" s="30" t="s">
        <v>45</v>
      </c>
      <c r="G109" s="23" t="s">
        <v>91</v>
      </c>
      <c r="H109" s="23" t="s">
        <v>328</v>
      </c>
      <c r="I109" s="30" t="s">
        <v>17</v>
      </c>
      <c r="J109" s="31">
        <f t="shared" ref="J109:L109" si="53">J110</f>
        <v>2311300</v>
      </c>
      <c r="K109" s="31">
        <f t="shared" si="53"/>
        <v>2311300</v>
      </c>
      <c r="L109" s="31">
        <f t="shared" si="53"/>
        <v>2311300</v>
      </c>
    </row>
    <row r="110" spans="1:12" s="15" customFormat="1" ht="30" x14ac:dyDescent="0.25">
      <c r="A110" s="13" t="s">
        <v>7</v>
      </c>
      <c r="B110" s="13"/>
      <c r="C110" s="13"/>
      <c r="D110" s="13"/>
      <c r="E110" s="20">
        <v>851</v>
      </c>
      <c r="F110" s="30" t="s">
        <v>45</v>
      </c>
      <c r="G110" s="23" t="s">
        <v>91</v>
      </c>
      <c r="H110" s="23" t="s">
        <v>328</v>
      </c>
      <c r="I110" s="30" t="s">
        <v>51</v>
      </c>
      <c r="J110" s="31">
        <f>'3.ВС'!J80</f>
        <v>2311300</v>
      </c>
      <c r="K110" s="31">
        <f>'3.ВС'!K80</f>
        <v>2311300</v>
      </c>
      <c r="L110" s="31">
        <f>'3.ВС'!L80</f>
        <v>2311300</v>
      </c>
    </row>
    <row r="111" spans="1:12" s="15" customFormat="1" ht="45" x14ac:dyDescent="0.25">
      <c r="A111" s="13" t="s">
        <v>20</v>
      </c>
      <c r="B111" s="32"/>
      <c r="C111" s="32"/>
      <c r="D111" s="32"/>
      <c r="E111" s="20">
        <v>851</v>
      </c>
      <c r="F111" s="30" t="s">
        <v>45</v>
      </c>
      <c r="G111" s="23" t="s">
        <v>91</v>
      </c>
      <c r="H111" s="23" t="s">
        <v>328</v>
      </c>
      <c r="I111" s="30" t="s">
        <v>21</v>
      </c>
      <c r="J111" s="31">
        <f t="shared" ref="J111:L111" si="54">J112</f>
        <v>966406</v>
      </c>
      <c r="K111" s="31">
        <f t="shared" si="54"/>
        <v>333400</v>
      </c>
      <c r="L111" s="31">
        <f t="shared" si="54"/>
        <v>333400</v>
      </c>
    </row>
    <row r="112" spans="1:12" s="15" customFormat="1" ht="60" x14ac:dyDescent="0.25">
      <c r="A112" s="13" t="s">
        <v>9</v>
      </c>
      <c r="B112" s="13"/>
      <c r="C112" s="13"/>
      <c r="D112" s="13"/>
      <c r="E112" s="20">
        <v>851</v>
      </c>
      <c r="F112" s="30" t="s">
        <v>45</v>
      </c>
      <c r="G112" s="23" t="s">
        <v>91</v>
      </c>
      <c r="H112" s="23" t="s">
        <v>328</v>
      </c>
      <c r="I112" s="30" t="s">
        <v>22</v>
      </c>
      <c r="J112" s="31">
        <f>'3.ВС'!J82</f>
        <v>966406</v>
      </c>
      <c r="K112" s="31">
        <f>'3.ВС'!K82</f>
        <v>333400</v>
      </c>
      <c r="L112" s="31">
        <f>'3.ВС'!L82</f>
        <v>333400</v>
      </c>
    </row>
    <row r="113" spans="1:12" s="15" customFormat="1" x14ac:dyDescent="0.25">
      <c r="A113" s="13" t="s">
        <v>23</v>
      </c>
      <c r="B113" s="13"/>
      <c r="C113" s="13"/>
      <c r="D113" s="13"/>
      <c r="E113" s="20">
        <v>851</v>
      </c>
      <c r="F113" s="30" t="s">
        <v>45</v>
      </c>
      <c r="G113" s="23" t="s">
        <v>91</v>
      </c>
      <c r="H113" s="23" t="s">
        <v>328</v>
      </c>
      <c r="I113" s="30" t="s">
        <v>24</v>
      </c>
      <c r="J113" s="31">
        <f t="shared" ref="J113:L113" si="55">J114</f>
        <v>31400</v>
      </c>
      <c r="K113" s="31">
        <f t="shared" si="55"/>
        <v>15600</v>
      </c>
      <c r="L113" s="31">
        <f t="shared" si="55"/>
        <v>15600</v>
      </c>
    </row>
    <row r="114" spans="1:12" s="15" customFormat="1" ht="30" x14ac:dyDescent="0.25">
      <c r="A114" s="13" t="s">
        <v>25</v>
      </c>
      <c r="B114" s="13"/>
      <c r="C114" s="13"/>
      <c r="D114" s="13"/>
      <c r="E114" s="20">
        <v>851</v>
      </c>
      <c r="F114" s="30" t="s">
        <v>45</v>
      </c>
      <c r="G114" s="23" t="s">
        <v>91</v>
      </c>
      <c r="H114" s="23" t="s">
        <v>328</v>
      </c>
      <c r="I114" s="30" t="s">
        <v>26</v>
      </c>
      <c r="J114" s="31">
        <f>'3.ВС'!J84</f>
        <v>31400</v>
      </c>
      <c r="K114" s="31">
        <f>'3.ВС'!K84</f>
        <v>15600</v>
      </c>
      <c r="L114" s="31">
        <f>'3.ВС'!L84</f>
        <v>15600</v>
      </c>
    </row>
    <row r="115" spans="1:12" s="15" customFormat="1" ht="75" x14ac:dyDescent="0.25">
      <c r="A115" s="32" t="s">
        <v>255</v>
      </c>
      <c r="B115" s="13"/>
      <c r="C115" s="13"/>
      <c r="D115" s="13"/>
      <c r="E115" s="20"/>
      <c r="F115" s="30" t="s">
        <v>45</v>
      </c>
      <c r="G115" s="23" t="s">
        <v>91</v>
      </c>
      <c r="H115" s="23" t="s">
        <v>329</v>
      </c>
      <c r="I115" s="30"/>
      <c r="J115" s="31">
        <f t="shared" ref="J115:L116" si="56">J116</f>
        <v>157222.28</v>
      </c>
      <c r="K115" s="31">
        <f t="shared" si="56"/>
        <v>60000</v>
      </c>
      <c r="L115" s="31">
        <f t="shared" si="56"/>
        <v>60000</v>
      </c>
    </row>
    <row r="116" spans="1:12" s="15" customFormat="1" ht="45" x14ac:dyDescent="0.25">
      <c r="A116" s="13" t="s">
        <v>20</v>
      </c>
      <c r="B116" s="13"/>
      <c r="C116" s="13"/>
      <c r="D116" s="13"/>
      <c r="E116" s="20"/>
      <c r="F116" s="30" t="s">
        <v>45</v>
      </c>
      <c r="G116" s="23" t="s">
        <v>91</v>
      </c>
      <c r="H116" s="23" t="s">
        <v>329</v>
      </c>
      <c r="I116" s="30" t="s">
        <v>21</v>
      </c>
      <c r="J116" s="31">
        <f t="shared" si="56"/>
        <v>157222.28</v>
      </c>
      <c r="K116" s="31">
        <f t="shared" si="56"/>
        <v>60000</v>
      </c>
      <c r="L116" s="31">
        <f t="shared" si="56"/>
        <v>60000</v>
      </c>
    </row>
    <row r="117" spans="1:12" s="15" customFormat="1" ht="60" x14ac:dyDescent="0.25">
      <c r="A117" s="13" t="s">
        <v>9</v>
      </c>
      <c r="B117" s="13"/>
      <c r="C117" s="13"/>
      <c r="D117" s="13"/>
      <c r="E117" s="20"/>
      <c r="F117" s="30" t="s">
        <v>45</v>
      </c>
      <c r="G117" s="23" t="s">
        <v>91</v>
      </c>
      <c r="H117" s="23" t="s">
        <v>329</v>
      </c>
      <c r="I117" s="30" t="s">
        <v>22</v>
      </c>
      <c r="J117" s="31">
        <f>'3.ВС'!J87</f>
        <v>157222.28</v>
      </c>
      <c r="K117" s="31">
        <f>'3.ВС'!K87</f>
        <v>60000</v>
      </c>
      <c r="L117" s="31">
        <f>'3.ВС'!L87</f>
        <v>60000</v>
      </c>
    </row>
    <row r="118" spans="1:12" s="57" customFormat="1" ht="14.25" x14ac:dyDescent="0.25">
      <c r="A118" s="35" t="s">
        <v>52</v>
      </c>
      <c r="B118" s="55"/>
      <c r="C118" s="55"/>
      <c r="D118" s="55"/>
      <c r="E118" s="100">
        <v>851</v>
      </c>
      <c r="F118" s="56" t="s">
        <v>13</v>
      </c>
      <c r="G118" s="56"/>
      <c r="H118" s="60"/>
      <c r="I118" s="56"/>
      <c r="J118" s="36">
        <f>J119+J123+J130+J134</f>
        <v>12554588.77</v>
      </c>
      <c r="K118" s="36">
        <f>K119+K123+K130+K134</f>
        <v>9163063.4800000004</v>
      </c>
      <c r="L118" s="36">
        <f>L119+L123+L130+L134</f>
        <v>9121963.4800000004</v>
      </c>
    </row>
    <row r="119" spans="1:12" s="15" customFormat="1" x14ac:dyDescent="0.25">
      <c r="A119" s="32" t="s">
        <v>53</v>
      </c>
      <c r="B119" s="13"/>
      <c r="C119" s="13"/>
      <c r="D119" s="13"/>
      <c r="E119" s="20">
        <v>851</v>
      </c>
      <c r="F119" s="30" t="s">
        <v>13</v>
      </c>
      <c r="G119" s="30" t="s">
        <v>30</v>
      </c>
      <c r="H119" s="23"/>
      <c r="I119" s="30"/>
      <c r="J119" s="31">
        <f>J120</f>
        <v>124200.34</v>
      </c>
      <c r="K119" s="31">
        <f t="shared" ref="K119:L119" si="57">K120</f>
        <v>117663.48</v>
      </c>
      <c r="L119" s="31">
        <f t="shared" si="57"/>
        <v>117663.48</v>
      </c>
    </row>
    <row r="120" spans="1:12" s="15" customFormat="1" ht="195" x14ac:dyDescent="0.25">
      <c r="A120" s="32" t="s">
        <v>298</v>
      </c>
      <c r="B120" s="13"/>
      <c r="C120" s="13"/>
      <c r="D120" s="13"/>
      <c r="E120" s="20">
        <v>851</v>
      </c>
      <c r="F120" s="30" t="s">
        <v>13</v>
      </c>
      <c r="G120" s="30" t="s">
        <v>30</v>
      </c>
      <c r="H120" s="23" t="s">
        <v>330</v>
      </c>
      <c r="I120" s="30"/>
      <c r="J120" s="31">
        <f>J121</f>
        <v>124200.34</v>
      </c>
      <c r="K120" s="31">
        <f t="shared" ref="K120:L120" si="58">K121</f>
        <v>117663.48</v>
      </c>
      <c r="L120" s="31">
        <f t="shared" si="58"/>
        <v>117663.48</v>
      </c>
    </row>
    <row r="121" spans="1:12" s="15" customFormat="1" ht="45" x14ac:dyDescent="0.25">
      <c r="A121" s="13" t="s">
        <v>20</v>
      </c>
      <c r="B121" s="32"/>
      <c r="C121" s="32"/>
      <c r="D121" s="32"/>
      <c r="E121" s="20">
        <v>851</v>
      </c>
      <c r="F121" s="30" t="s">
        <v>13</v>
      </c>
      <c r="G121" s="30" t="s">
        <v>30</v>
      </c>
      <c r="H121" s="23" t="s">
        <v>330</v>
      </c>
      <c r="I121" s="30" t="s">
        <v>21</v>
      </c>
      <c r="J121" s="31">
        <f t="shared" ref="J121:L121" si="59">J122</f>
        <v>124200.34</v>
      </c>
      <c r="K121" s="31">
        <f t="shared" si="59"/>
        <v>117663.48</v>
      </c>
      <c r="L121" s="31">
        <f t="shared" si="59"/>
        <v>117663.48</v>
      </c>
    </row>
    <row r="122" spans="1:12" s="15" customFormat="1" ht="60" x14ac:dyDescent="0.25">
      <c r="A122" s="13" t="s">
        <v>9</v>
      </c>
      <c r="B122" s="13"/>
      <c r="C122" s="13"/>
      <c r="D122" s="13"/>
      <c r="E122" s="20">
        <v>851</v>
      </c>
      <c r="F122" s="30" t="s">
        <v>13</v>
      </c>
      <c r="G122" s="30" t="s">
        <v>30</v>
      </c>
      <c r="H122" s="23" t="s">
        <v>330</v>
      </c>
      <c r="I122" s="30" t="s">
        <v>22</v>
      </c>
      <c r="J122" s="31">
        <f>'3.ВС'!J92</f>
        <v>124200.34</v>
      </c>
      <c r="K122" s="31">
        <f>'3.ВС'!K92</f>
        <v>117663.48</v>
      </c>
      <c r="L122" s="31">
        <f>'3.ВС'!L92</f>
        <v>117663.48</v>
      </c>
    </row>
    <row r="123" spans="1:12" s="15" customFormat="1" x14ac:dyDescent="0.25">
      <c r="A123" s="32" t="s">
        <v>56</v>
      </c>
      <c r="B123" s="13"/>
      <c r="C123" s="13"/>
      <c r="D123" s="13"/>
      <c r="E123" s="20">
        <v>851</v>
      </c>
      <c r="F123" s="30" t="s">
        <v>13</v>
      </c>
      <c r="G123" s="30" t="s">
        <v>57</v>
      </c>
      <c r="H123" s="23"/>
      <c r="I123" s="30"/>
      <c r="J123" s="31">
        <f t="shared" ref="J123:L123" si="60">J124+J127</f>
        <v>3200000</v>
      </c>
      <c r="K123" s="31">
        <f t="shared" si="60"/>
        <v>1323000</v>
      </c>
      <c r="L123" s="31">
        <f t="shared" si="60"/>
        <v>1323000</v>
      </c>
    </row>
    <row r="124" spans="1:12" s="15" customFormat="1" ht="120" x14ac:dyDescent="0.25">
      <c r="A124" s="32" t="s">
        <v>230</v>
      </c>
      <c r="B124" s="13"/>
      <c r="C124" s="13"/>
      <c r="D124" s="13"/>
      <c r="E124" s="20">
        <v>851</v>
      </c>
      <c r="F124" s="30" t="s">
        <v>13</v>
      </c>
      <c r="G124" s="30" t="s">
        <v>57</v>
      </c>
      <c r="H124" s="23" t="s">
        <v>331</v>
      </c>
      <c r="I124" s="30"/>
      <c r="J124" s="31">
        <f t="shared" ref="J124:L125" si="61">J125</f>
        <v>3144900</v>
      </c>
      <c r="K124" s="31">
        <f t="shared" si="61"/>
        <v>1300000</v>
      </c>
      <c r="L124" s="31">
        <f t="shared" si="61"/>
        <v>1300000</v>
      </c>
    </row>
    <row r="125" spans="1:12" s="15" customFormat="1" x14ac:dyDescent="0.25">
      <c r="A125" s="13" t="s">
        <v>23</v>
      </c>
      <c r="B125" s="13"/>
      <c r="C125" s="13"/>
      <c r="D125" s="13"/>
      <c r="E125" s="20">
        <v>851</v>
      </c>
      <c r="F125" s="30" t="s">
        <v>13</v>
      </c>
      <c r="G125" s="30" t="s">
        <v>57</v>
      </c>
      <c r="H125" s="23" t="s">
        <v>331</v>
      </c>
      <c r="I125" s="30" t="s">
        <v>24</v>
      </c>
      <c r="J125" s="31">
        <f t="shared" si="61"/>
        <v>3144900</v>
      </c>
      <c r="K125" s="31">
        <f t="shared" si="61"/>
        <v>1300000</v>
      </c>
      <c r="L125" s="31">
        <f t="shared" si="61"/>
        <v>1300000</v>
      </c>
    </row>
    <row r="126" spans="1:12" s="15" customFormat="1" ht="90" x14ac:dyDescent="0.25">
      <c r="A126" s="13" t="s">
        <v>54</v>
      </c>
      <c r="B126" s="13"/>
      <c r="C126" s="13"/>
      <c r="D126" s="13"/>
      <c r="E126" s="20">
        <v>851</v>
      </c>
      <c r="F126" s="30" t="s">
        <v>13</v>
      </c>
      <c r="G126" s="30" t="s">
        <v>57</v>
      </c>
      <c r="H126" s="23" t="s">
        <v>331</v>
      </c>
      <c r="I126" s="30" t="s">
        <v>55</v>
      </c>
      <c r="J126" s="31">
        <f>'3.ВС'!J96</f>
        <v>3144900</v>
      </c>
      <c r="K126" s="31">
        <f>'3.ВС'!K96</f>
        <v>1300000</v>
      </c>
      <c r="L126" s="31">
        <f>'3.ВС'!L96</f>
        <v>1300000</v>
      </c>
    </row>
    <row r="127" spans="1:12" s="15" customFormat="1" ht="30" x14ac:dyDescent="0.25">
      <c r="A127" s="32" t="s">
        <v>58</v>
      </c>
      <c r="B127" s="13"/>
      <c r="C127" s="13"/>
      <c r="D127" s="13"/>
      <c r="E127" s="20">
        <v>851</v>
      </c>
      <c r="F127" s="30" t="s">
        <v>13</v>
      </c>
      <c r="G127" s="30" t="s">
        <v>57</v>
      </c>
      <c r="H127" s="23" t="s">
        <v>332</v>
      </c>
      <c r="I127" s="30"/>
      <c r="J127" s="31">
        <f t="shared" ref="J127:L128" si="62">J128</f>
        <v>55100</v>
      </c>
      <c r="K127" s="31">
        <f t="shared" si="62"/>
        <v>23000</v>
      </c>
      <c r="L127" s="31">
        <f t="shared" si="62"/>
        <v>23000</v>
      </c>
    </row>
    <row r="128" spans="1:12" s="15" customFormat="1" x14ac:dyDescent="0.25">
      <c r="A128" s="13" t="s">
        <v>23</v>
      </c>
      <c r="B128" s="13"/>
      <c r="C128" s="13"/>
      <c r="D128" s="13"/>
      <c r="E128" s="20">
        <v>851</v>
      </c>
      <c r="F128" s="30" t="s">
        <v>13</v>
      </c>
      <c r="G128" s="30" t="s">
        <v>57</v>
      </c>
      <c r="H128" s="23" t="s">
        <v>332</v>
      </c>
      <c r="I128" s="30" t="s">
        <v>24</v>
      </c>
      <c r="J128" s="31">
        <f t="shared" si="62"/>
        <v>55100</v>
      </c>
      <c r="K128" s="31">
        <f t="shared" si="62"/>
        <v>23000</v>
      </c>
      <c r="L128" s="31">
        <f t="shared" si="62"/>
        <v>23000</v>
      </c>
    </row>
    <row r="129" spans="1:12" s="15" customFormat="1" ht="30" x14ac:dyDescent="0.25">
      <c r="A129" s="13" t="s">
        <v>25</v>
      </c>
      <c r="B129" s="13"/>
      <c r="C129" s="13"/>
      <c r="D129" s="13"/>
      <c r="E129" s="20">
        <v>851</v>
      </c>
      <c r="F129" s="30" t="s">
        <v>13</v>
      </c>
      <c r="G129" s="30" t="s">
        <v>57</v>
      </c>
      <c r="H129" s="23" t="s">
        <v>332</v>
      </c>
      <c r="I129" s="30" t="s">
        <v>26</v>
      </c>
      <c r="J129" s="31">
        <f>'3.ВС'!J99</f>
        <v>55100</v>
      </c>
      <c r="K129" s="31">
        <f>'3.ВС'!K99</f>
        <v>23000</v>
      </c>
      <c r="L129" s="31">
        <f>'3.ВС'!L99</f>
        <v>23000</v>
      </c>
    </row>
    <row r="130" spans="1:12" s="15" customFormat="1" ht="30" x14ac:dyDescent="0.25">
      <c r="A130" s="32" t="s">
        <v>59</v>
      </c>
      <c r="B130" s="13"/>
      <c r="C130" s="13"/>
      <c r="D130" s="13"/>
      <c r="E130" s="20">
        <v>851</v>
      </c>
      <c r="F130" s="30" t="s">
        <v>13</v>
      </c>
      <c r="G130" s="30" t="s">
        <v>49</v>
      </c>
      <c r="H130" s="23"/>
      <c r="I130" s="30"/>
      <c r="J130" s="31">
        <f t="shared" ref="J130:L132" si="63">J131</f>
        <v>8915388.4299999997</v>
      </c>
      <c r="K130" s="31">
        <f t="shared" si="63"/>
        <v>7722400</v>
      </c>
      <c r="L130" s="31">
        <f t="shared" si="63"/>
        <v>7681300</v>
      </c>
    </row>
    <row r="131" spans="1:12" s="15" customFormat="1" ht="345" x14ac:dyDescent="0.25">
      <c r="A131" s="32" t="s">
        <v>196</v>
      </c>
      <c r="B131" s="13"/>
      <c r="C131" s="13"/>
      <c r="D131" s="13"/>
      <c r="E131" s="20">
        <v>851</v>
      </c>
      <c r="F131" s="23" t="s">
        <v>13</v>
      </c>
      <c r="G131" s="23" t="s">
        <v>49</v>
      </c>
      <c r="H131" s="23" t="s">
        <v>333</v>
      </c>
      <c r="I131" s="23"/>
      <c r="J131" s="31">
        <f t="shared" si="63"/>
        <v>8915388.4299999997</v>
      </c>
      <c r="K131" s="31">
        <f t="shared" si="63"/>
        <v>7722400</v>
      </c>
      <c r="L131" s="31">
        <f t="shared" si="63"/>
        <v>7681300</v>
      </c>
    </row>
    <row r="132" spans="1:12" s="15" customFormat="1" x14ac:dyDescent="0.25">
      <c r="A132" s="32" t="s">
        <v>34</v>
      </c>
      <c r="B132" s="13"/>
      <c r="C132" s="13"/>
      <c r="D132" s="13"/>
      <c r="E132" s="20">
        <v>851</v>
      </c>
      <c r="F132" s="23" t="s">
        <v>13</v>
      </c>
      <c r="G132" s="23" t="s">
        <v>49</v>
      </c>
      <c r="H132" s="23" t="s">
        <v>333</v>
      </c>
      <c r="I132" s="30" t="s">
        <v>35</v>
      </c>
      <c r="J132" s="31">
        <f t="shared" si="63"/>
        <v>8915388.4299999997</v>
      </c>
      <c r="K132" s="31">
        <f t="shared" si="63"/>
        <v>7722400</v>
      </c>
      <c r="L132" s="31">
        <f t="shared" si="63"/>
        <v>7681300</v>
      </c>
    </row>
    <row r="133" spans="1:12" s="15" customFormat="1" x14ac:dyDescent="0.25">
      <c r="A133" s="13" t="s">
        <v>60</v>
      </c>
      <c r="B133" s="13"/>
      <c r="C133" s="13"/>
      <c r="D133" s="13"/>
      <c r="E133" s="20">
        <v>851</v>
      </c>
      <c r="F133" s="23" t="s">
        <v>13</v>
      </c>
      <c r="G133" s="23" t="s">
        <v>49</v>
      </c>
      <c r="H133" s="23" t="s">
        <v>333</v>
      </c>
      <c r="I133" s="30" t="s">
        <v>61</v>
      </c>
      <c r="J133" s="31">
        <f>'3.ВС'!J103</f>
        <v>8915388.4299999997</v>
      </c>
      <c r="K133" s="31">
        <f>'3.ВС'!K103</f>
        <v>7722400</v>
      </c>
      <c r="L133" s="31">
        <f>'3.ВС'!L103</f>
        <v>7681300</v>
      </c>
    </row>
    <row r="134" spans="1:12" s="15" customFormat="1" ht="30" x14ac:dyDescent="0.25">
      <c r="A134" s="32" t="s">
        <v>62</v>
      </c>
      <c r="B134" s="13"/>
      <c r="C134" s="13"/>
      <c r="D134" s="13"/>
      <c r="E134" s="20">
        <v>851</v>
      </c>
      <c r="F134" s="30" t="s">
        <v>13</v>
      </c>
      <c r="G134" s="30" t="s">
        <v>63</v>
      </c>
      <c r="H134" s="23"/>
      <c r="I134" s="30"/>
      <c r="J134" s="31">
        <f>J135</f>
        <v>315000</v>
      </c>
      <c r="K134" s="31">
        <f t="shared" ref="K134:L134" si="64">K135</f>
        <v>0</v>
      </c>
      <c r="L134" s="31">
        <f t="shared" si="64"/>
        <v>0</v>
      </c>
    </row>
    <row r="135" spans="1:12" s="15" customFormat="1" ht="30" x14ac:dyDescent="0.25">
      <c r="A135" s="13" t="s">
        <v>308</v>
      </c>
      <c r="B135" s="13"/>
      <c r="C135" s="13"/>
      <c r="D135" s="13"/>
      <c r="E135" s="23">
        <v>851</v>
      </c>
      <c r="F135" s="23" t="s">
        <v>13</v>
      </c>
      <c r="G135" s="23" t="s">
        <v>63</v>
      </c>
      <c r="H135" s="23" t="s">
        <v>335</v>
      </c>
      <c r="I135" s="30"/>
      <c r="J135" s="31">
        <f t="shared" ref="J135:L136" si="65">J136</f>
        <v>315000</v>
      </c>
      <c r="K135" s="31">
        <f t="shared" si="65"/>
        <v>0</v>
      </c>
      <c r="L135" s="31">
        <f t="shared" si="65"/>
        <v>0</v>
      </c>
    </row>
    <row r="136" spans="1:12" s="15" customFormat="1" ht="45" x14ac:dyDescent="0.25">
      <c r="A136" s="13" t="s">
        <v>20</v>
      </c>
      <c r="B136" s="13"/>
      <c r="C136" s="13"/>
      <c r="D136" s="13"/>
      <c r="E136" s="23">
        <v>851</v>
      </c>
      <c r="F136" s="23" t="s">
        <v>13</v>
      </c>
      <c r="G136" s="23" t="s">
        <v>63</v>
      </c>
      <c r="H136" s="23" t="s">
        <v>335</v>
      </c>
      <c r="I136" s="30" t="s">
        <v>21</v>
      </c>
      <c r="J136" s="31">
        <f t="shared" si="65"/>
        <v>315000</v>
      </c>
      <c r="K136" s="31">
        <f t="shared" si="65"/>
        <v>0</v>
      </c>
      <c r="L136" s="31">
        <f t="shared" si="65"/>
        <v>0</v>
      </c>
    </row>
    <row r="137" spans="1:12" s="15" customFormat="1" ht="60" x14ac:dyDescent="0.25">
      <c r="A137" s="13" t="s">
        <v>9</v>
      </c>
      <c r="B137" s="13"/>
      <c r="C137" s="13"/>
      <c r="D137" s="13"/>
      <c r="E137" s="23">
        <v>851</v>
      </c>
      <c r="F137" s="23" t="s">
        <v>13</v>
      </c>
      <c r="G137" s="23" t="s">
        <v>63</v>
      </c>
      <c r="H137" s="23" t="s">
        <v>335</v>
      </c>
      <c r="I137" s="30" t="s">
        <v>22</v>
      </c>
      <c r="J137" s="31">
        <f>'3.ВС'!J107</f>
        <v>315000</v>
      </c>
      <c r="K137" s="31">
        <f>'3.ВС'!K107</f>
        <v>0</v>
      </c>
      <c r="L137" s="31">
        <f>'3.ВС'!L107</f>
        <v>0</v>
      </c>
    </row>
    <row r="138" spans="1:12" s="15" customFormat="1" x14ac:dyDescent="0.25">
      <c r="A138" s="32" t="s">
        <v>65</v>
      </c>
      <c r="B138" s="13"/>
      <c r="C138" s="13"/>
      <c r="D138" s="43"/>
      <c r="E138" s="20">
        <v>851</v>
      </c>
      <c r="F138" s="23" t="s">
        <v>30</v>
      </c>
      <c r="G138" s="23"/>
      <c r="H138" s="23"/>
      <c r="I138" s="30"/>
      <c r="J138" s="31">
        <f>J139+J146+J156+J160</f>
        <v>18725776.960000001</v>
      </c>
      <c r="K138" s="31">
        <f>K139+K146+K156+K160</f>
        <v>32064613.43</v>
      </c>
      <c r="L138" s="31">
        <f>L139+L146+L156+L160</f>
        <v>4862244.3</v>
      </c>
    </row>
    <row r="139" spans="1:12" s="15" customFormat="1" x14ac:dyDescent="0.25">
      <c r="A139" s="43" t="s">
        <v>66</v>
      </c>
      <c r="B139" s="13"/>
      <c r="C139" s="13"/>
      <c r="D139" s="43"/>
      <c r="E139" s="20">
        <v>851</v>
      </c>
      <c r="F139" s="23" t="s">
        <v>30</v>
      </c>
      <c r="G139" s="23" t="s">
        <v>11</v>
      </c>
      <c r="H139" s="23"/>
      <c r="I139" s="30"/>
      <c r="J139" s="31">
        <f>J140+J143</f>
        <v>161676</v>
      </c>
      <c r="K139" s="31">
        <f t="shared" ref="K139:L139" si="66">K140+K143</f>
        <v>57340</v>
      </c>
      <c r="L139" s="31">
        <f t="shared" si="66"/>
        <v>57340</v>
      </c>
    </row>
    <row r="140" spans="1:12" s="15" customFormat="1" ht="75" x14ac:dyDescent="0.25">
      <c r="A140" s="32" t="s">
        <v>67</v>
      </c>
      <c r="B140" s="13"/>
      <c r="C140" s="13"/>
      <c r="D140" s="43"/>
      <c r="E140" s="20">
        <v>851</v>
      </c>
      <c r="F140" s="23" t="s">
        <v>30</v>
      </c>
      <c r="G140" s="23" t="s">
        <v>11</v>
      </c>
      <c r="H140" s="23" t="s">
        <v>336</v>
      </c>
      <c r="I140" s="30"/>
      <c r="J140" s="31">
        <f t="shared" ref="J140:L141" si="67">J141</f>
        <v>90603</v>
      </c>
      <c r="K140" s="31">
        <f t="shared" si="67"/>
        <v>0</v>
      </c>
      <c r="L140" s="31">
        <f t="shared" si="67"/>
        <v>0</v>
      </c>
    </row>
    <row r="141" spans="1:12" s="15" customFormat="1" ht="45" x14ac:dyDescent="0.25">
      <c r="A141" s="13" t="s">
        <v>20</v>
      </c>
      <c r="B141" s="13"/>
      <c r="C141" s="13"/>
      <c r="D141" s="13"/>
      <c r="E141" s="20">
        <v>851</v>
      </c>
      <c r="F141" s="23" t="s">
        <v>30</v>
      </c>
      <c r="G141" s="23" t="s">
        <v>11</v>
      </c>
      <c r="H141" s="23" t="s">
        <v>336</v>
      </c>
      <c r="I141" s="30" t="s">
        <v>21</v>
      </c>
      <c r="J141" s="31">
        <f t="shared" si="67"/>
        <v>90603</v>
      </c>
      <c r="K141" s="31">
        <f t="shared" si="67"/>
        <v>0</v>
      </c>
      <c r="L141" s="31">
        <f t="shared" si="67"/>
        <v>0</v>
      </c>
    </row>
    <row r="142" spans="1:12" s="15" customFormat="1" ht="60" x14ac:dyDescent="0.25">
      <c r="A142" s="13" t="s">
        <v>9</v>
      </c>
      <c r="B142" s="13"/>
      <c r="C142" s="13"/>
      <c r="D142" s="13"/>
      <c r="E142" s="20">
        <v>851</v>
      </c>
      <c r="F142" s="23" t="s">
        <v>30</v>
      </c>
      <c r="G142" s="23" t="s">
        <v>11</v>
      </c>
      <c r="H142" s="23" t="s">
        <v>336</v>
      </c>
      <c r="I142" s="30" t="s">
        <v>22</v>
      </c>
      <c r="J142" s="31">
        <f>'3.ВС'!J112</f>
        <v>90603</v>
      </c>
      <c r="K142" s="31">
        <f>'3.ВС'!K112</f>
        <v>0</v>
      </c>
      <c r="L142" s="31">
        <f>'3.ВС'!L112</f>
        <v>0</v>
      </c>
    </row>
    <row r="143" spans="1:12" s="15" customFormat="1" ht="165" x14ac:dyDescent="0.25">
      <c r="A143" s="32" t="s">
        <v>68</v>
      </c>
      <c r="B143" s="13"/>
      <c r="C143" s="13"/>
      <c r="D143" s="13"/>
      <c r="E143" s="20">
        <v>851</v>
      </c>
      <c r="F143" s="23" t="s">
        <v>30</v>
      </c>
      <c r="G143" s="23" t="s">
        <v>11</v>
      </c>
      <c r="H143" s="23" t="s">
        <v>337</v>
      </c>
      <c r="I143" s="30"/>
      <c r="J143" s="31">
        <f t="shared" ref="J143:L144" si="68">J144</f>
        <v>71073</v>
      </c>
      <c r="K143" s="31">
        <f t="shared" si="68"/>
        <v>57340</v>
      </c>
      <c r="L143" s="31">
        <f t="shared" si="68"/>
        <v>57340</v>
      </c>
    </row>
    <row r="144" spans="1:12" s="15" customFormat="1" x14ac:dyDescent="0.25">
      <c r="A144" s="32" t="s">
        <v>34</v>
      </c>
      <c r="B144" s="13"/>
      <c r="C144" s="13"/>
      <c r="D144" s="13"/>
      <c r="E144" s="20">
        <v>851</v>
      </c>
      <c r="F144" s="23" t="s">
        <v>30</v>
      </c>
      <c r="G144" s="23" t="s">
        <v>11</v>
      </c>
      <c r="H144" s="23" t="s">
        <v>337</v>
      </c>
      <c r="I144" s="30" t="s">
        <v>35</v>
      </c>
      <c r="J144" s="31">
        <f t="shared" si="68"/>
        <v>71073</v>
      </c>
      <c r="K144" s="31">
        <f t="shared" si="68"/>
        <v>57340</v>
      </c>
      <c r="L144" s="31">
        <f t="shared" si="68"/>
        <v>57340</v>
      </c>
    </row>
    <row r="145" spans="1:12" s="15" customFormat="1" x14ac:dyDescent="0.25">
      <c r="A145" s="13" t="s">
        <v>60</v>
      </c>
      <c r="B145" s="13"/>
      <c r="C145" s="13"/>
      <c r="D145" s="13"/>
      <c r="E145" s="20">
        <v>851</v>
      </c>
      <c r="F145" s="23" t="s">
        <v>30</v>
      </c>
      <c r="G145" s="23" t="s">
        <v>11</v>
      </c>
      <c r="H145" s="23" t="s">
        <v>337</v>
      </c>
      <c r="I145" s="30" t="s">
        <v>61</v>
      </c>
      <c r="J145" s="31">
        <f>'3.ВС'!J115</f>
        <v>71073</v>
      </c>
      <c r="K145" s="31">
        <f>'3.ВС'!K115</f>
        <v>57340</v>
      </c>
      <c r="L145" s="31">
        <f>'3.ВС'!L115</f>
        <v>57340</v>
      </c>
    </row>
    <row r="146" spans="1:12" s="15" customFormat="1" x14ac:dyDescent="0.25">
      <c r="A146" s="43" t="s">
        <v>69</v>
      </c>
      <c r="B146" s="13"/>
      <c r="C146" s="13"/>
      <c r="D146" s="43"/>
      <c r="E146" s="20">
        <v>851</v>
      </c>
      <c r="F146" s="23" t="s">
        <v>30</v>
      </c>
      <c r="G146" s="23" t="s">
        <v>43</v>
      </c>
      <c r="H146" s="23"/>
      <c r="I146" s="30"/>
      <c r="J146" s="31">
        <f>J147+J150+J153</f>
        <v>2009056</v>
      </c>
      <c r="K146" s="31">
        <f t="shared" ref="K146:L146" si="69">K147+K150+K153</f>
        <v>8233900</v>
      </c>
      <c r="L146" s="31">
        <f t="shared" si="69"/>
        <v>0</v>
      </c>
    </row>
    <row r="147" spans="1:12" s="15" customFormat="1" ht="45" x14ac:dyDescent="0.25">
      <c r="A147" s="32" t="s">
        <v>74</v>
      </c>
      <c r="B147" s="13"/>
      <c r="C147" s="13"/>
      <c r="D147" s="43"/>
      <c r="E147" s="20">
        <v>851</v>
      </c>
      <c r="F147" s="23" t="s">
        <v>30</v>
      </c>
      <c r="G147" s="23" t="s">
        <v>43</v>
      </c>
      <c r="H147" s="23" t="s">
        <v>338</v>
      </c>
      <c r="I147" s="30"/>
      <c r="J147" s="31">
        <f t="shared" ref="J147:L148" si="70">J148</f>
        <v>1930000</v>
      </c>
      <c r="K147" s="31">
        <f t="shared" si="70"/>
        <v>0</v>
      </c>
      <c r="L147" s="31">
        <f t="shared" si="70"/>
        <v>0</v>
      </c>
    </row>
    <row r="148" spans="1:12" s="15" customFormat="1" ht="45" x14ac:dyDescent="0.25">
      <c r="A148" s="13" t="s">
        <v>70</v>
      </c>
      <c r="B148" s="13"/>
      <c r="C148" s="13"/>
      <c r="D148" s="43"/>
      <c r="E148" s="20">
        <v>851</v>
      </c>
      <c r="F148" s="23" t="s">
        <v>30</v>
      </c>
      <c r="G148" s="23" t="s">
        <v>43</v>
      </c>
      <c r="H148" s="23" t="s">
        <v>338</v>
      </c>
      <c r="I148" s="30" t="s">
        <v>71</v>
      </c>
      <c r="J148" s="31">
        <f t="shared" si="70"/>
        <v>1930000</v>
      </c>
      <c r="K148" s="31">
        <f t="shared" si="70"/>
        <v>0</v>
      </c>
      <c r="L148" s="31">
        <f t="shared" si="70"/>
        <v>0</v>
      </c>
    </row>
    <row r="149" spans="1:12" s="15" customFormat="1" x14ac:dyDescent="0.25">
      <c r="A149" s="13" t="s">
        <v>72</v>
      </c>
      <c r="B149" s="13"/>
      <c r="C149" s="13"/>
      <c r="D149" s="43"/>
      <c r="E149" s="20">
        <v>851</v>
      </c>
      <c r="F149" s="23" t="s">
        <v>30</v>
      </c>
      <c r="G149" s="23" t="s">
        <v>43</v>
      </c>
      <c r="H149" s="23" t="s">
        <v>338</v>
      </c>
      <c r="I149" s="30" t="s">
        <v>73</v>
      </c>
      <c r="J149" s="31">
        <f>'3.ВС'!J119</f>
        <v>1930000</v>
      </c>
      <c r="K149" s="31">
        <f>'3.ВС'!K119</f>
        <v>0</v>
      </c>
      <c r="L149" s="31">
        <f>'3.ВС'!L119</f>
        <v>0</v>
      </c>
    </row>
    <row r="150" spans="1:12" s="15" customFormat="1" ht="30" x14ac:dyDescent="0.25">
      <c r="A150" s="13" t="s">
        <v>235</v>
      </c>
      <c r="B150" s="13"/>
      <c r="C150" s="13"/>
      <c r="D150" s="43"/>
      <c r="E150" s="20">
        <v>851</v>
      </c>
      <c r="F150" s="23" t="s">
        <v>30</v>
      </c>
      <c r="G150" s="23" t="s">
        <v>43</v>
      </c>
      <c r="H150" s="23" t="s">
        <v>339</v>
      </c>
      <c r="I150" s="30"/>
      <c r="J150" s="31">
        <f t="shared" ref="J150:L151" si="71">J151</f>
        <v>79056</v>
      </c>
      <c r="K150" s="31">
        <f t="shared" si="71"/>
        <v>0</v>
      </c>
      <c r="L150" s="31">
        <f t="shared" si="71"/>
        <v>0</v>
      </c>
    </row>
    <row r="151" spans="1:12" s="15" customFormat="1" ht="45" x14ac:dyDescent="0.25">
      <c r="A151" s="13" t="s">
        <v>20</v>
      </c>
      <c r="B151" s="13"/>
      <c r="C151" s="13"/>
      <c r="D151" s="43"/>
      <c r="E151" s="20">
        <v>851</v>
      </c>
      <c r="F151" s="23" t="s">
        <v>30</v>
      </c>
      <c r="G151" s="23" t="s">
        <v>43</v>
      </c>
      <c r="H151" s="23" t="s">
        <v>339</v>
      </c>
      <c r="I151" s="30" t="s">
        <v>21</v>
      </c>
      <c r="J151" s="31">
        <f t="shared" si="71"/>
        <v>79056</v>
      </c>
      <c r="K151" s="31">
        <f t="shared" si="71"/>
        <v>0</v>
      </c>
      <c r="L151" s="31">
        <f t="shared" si="71"/>
        <v>0</v>
      </c>
    </row>
    <row r="152" spans="1:12" s="15" customFormat="1" ht="60" x14ac:dyDescent="0.25">
      <c r="A152" s="13" t="s">
        <v>9</v>
      </c>
      <c r="B152" s="13"/>
      <c r="C152" s="13"/>
      <c r="D152" s="43"/>
      <c r="E152" s="20">
        <v>851</v>
      </c>
      <c r="F152" s="23" t="s">
        <v>30</v>
      </c>
      <c r="G152" s="23" t="s">
        <v>43</v>
      </c>
      <c r="H152" s="23" t="s">
        <v>339</v>
      </c>
      <c r="I152" s="30" t="s">
        <v>22</v>
      </c>
      <c r="J152" s="31">
        <f>'3.ВС'!J122</f>
        <v>79056</v>
      </c>
      <c r="K152" s="31">
        <f>'3.ВС'!K122</f>
        <v>0</v>
      </c>
      <c r="L152" s="31">
        <f>'3.ВС'!L122</f>
        <v>0</v>
      </c>
    </row>
    <row r="153" spans="1:12" s="15" customFormat="1" ht="45" x14ac:dyDescent="0.25">
      <c r="A153" s="32" t="s">
        <v>418</v>
      </c>
      <c r="B153" s="13"/>
      <c r="C153" s="13"/>
      <c r="D153" s="43"/>
      <c r="E153" s="20">
        <v>851</v>
      </c>
      <c r="F153" s="23" t="s">
        <v>30</v>
      </c>
      <c r="G153" s="23" t="s">
        <v>43</v>
      </c>
      <c r="H153" s="23" t="s">
        <v>340</v>
      </c>
      <c r="I153" s="30"/>
      <c r="J153" s="31">
        <f t="shared" ref="J153:L154" si="72">J154</f>
        <v>0</v>
      </c>
      <c r="K153" s="31">
        <f t="shared" si="72"/>
        <v>8233900</v>
      </c>
      <c r="L153" s="31">
        <f t="shared" si="72"/>
        <v>0</v>
      </c>
    </row>
    <row r="154" spans="1:12" s="15" customFormat="1" ht="45" x14ac:dyDescent="0.25">
      <c r="A154" s="13" t="s">
        <v>70</v>
      </c>
      <c r="B154" s="13"/>
      <c r="C154" s="13"/>
      <c r="D154" s="43"/>
      <c r="E154" s="20">
        <v>851</v>
      </c>
      <c r="F154" s="23" t="s">
        <v>30</v>
      </c>
      <c r="G154" s="23" t="s">
        <v>43</v>
      </c>
      <c r="H154" s="23" t="s">
        <v>340</v>
      </c>
      <c r="I154" s="30" t="s">
        <v>71</v>
      </c>
      <c r="J154" s="31">
        <f t="shared" si="72"/>
        <v>0</v>
      </c>
      <c r="K154" s="31">
        <f t="shared" si="72"/>
        <v>8233900</v>
      </c>
      <c r="L154" s="31">
        <f t="shared" si="72"/>
        <v>0</v>
      </c>
    </row>
    <row r="155" spans="1:12" s="15" customFormat="1" x14ac:dyDescent="0.25">
      <c r="A155" s="13" t="s">
        <v>72</v>
      </c>
      <c r="B155" s="13"/>
      <c r="C155" s="13"/>
      <c r="D155" s="43"/>
      <c r="E155" s="20">
        <v>851</v>
      </c>
      <c r="F155" s="23" t="s">
        <v>30</v>
      </c>
      <c r="G155" s="23" t="s">
        <v>43</v>
      </c>
      <c r="H155" s="23" t="s">
        <v>340</v>
      </c>
      <c r="I155" s="30" t="s">
        <v>73</v>
      </c>
      <c r="J155" s="31">
        <f>'3.ВС'!J125</f>
        <v>0</v>
      </c>
      <c r="K155" s="31">
        <f>'3.ВС'!K125</f>
        <v>8233900</v>
      </c>
      <c r="L155" s="31">
        <f>'3.ВС'!L125</f>
        <v>0</v>
      </c>
    </row>
    <row r="156" spans="1:12" s="15" customFormat="1" x14ac:dyDescent="0.25">
      <c r="A156" s="13" t="s">
        <v>261</v>
      </c>
      <c r="B156" s="13"/>
      <c r="C156" s="13"/>
      <c r="D156" s="43"/>
      <c r="E156" s="20">
        <v>851</v>
      </c>
      <c r="F156" s="23" t="s">
        <v>30</v>
      </c>
      <c r="G156" s="23" t="s">
        <v>45</v>
      </c>
      <c r="H156" s="23"/>
      <c r="I156" s="30"/>
      <c r="J156" s="31">
        <f>J157</f>
        <v>0</v>
      </c>
      <c r="K156" s="31">
        <f t="shared" ref="K156:L156" si="73">K157</f>
        <v>3327010.6</v>
      </c>
      <c r="L156" s="31">
        <f t="shared" si="73"/>
        <v>1004904.3</v>
      </c>
    </row>
    <row r="157" spans="1:12" s="15" customFormat="1" ht="60" x14ac:dyDescent="0.25">
      <c r="A157" s="13" t="s">
        <v>289</v>
      </c>
      <c r="B157" s="13"/>
      <c r="C157" s="13"/>
      <c r="D157" s="43"/>
      <c r="E157" s="20">
        <v>851</v>
      </c>
      <c r="F157" s="30" t="s">
        <v>30</v>
      </c>
      <c r="G157" s="30" t="s">
        <v>45</v>
      </c>
      <c r="H157" s="23" t="s">
        <v>341</v>
      </c>
      <c r="I157" s="30"/>
      <c r="J157" s="31">
        <f t="shared" ref="J157:L158" si="74">J158</f>
        <v>0</v>
      </c>
      <c r="K157" s="31">
        <f t="shared" si="74"/>
        <v>3327010.6</v>
      </c>
      <c r="L157" s="31">
        <f t="shared" si="74"/>
        <v>1004904.3</v>
      </c>
    </row>
    <row r="158" spans="1:12" s="15" customFormat="1" ht="45" x14ac:dyDescent="0.25">
      <c r="A158" s="13" t="s">
        <v>20</v>
      </c>
      <c r="B158" s="13"/>
      <c r="C158" s="13"/>
      <c r="D158" s="43"/>
      <c r="E158" s="20">
        <v>851</v>
      </c>
      <c r="F158" s="30" t="s">
        <v>30</v>
      </c>
      <c r="G158" s="30" t="s">
        <v>45</v>
      </c>
      <c r="H158" s="23" t="s">
        <v>341</v>
      </c>
      <c r="I158" s="30" t="s">
        <v>21</v>
      </c>
      <c r="J158" s="31">
        <f t="shared" si="74"/>
        <v>0</v>
      </c>
      <c r="K158" s="31">
        <f t="shared" si="74"/>
        <v>3327010.6</v>
      </c>
      <c r="L158" s="31">
        <f t="shared" si="74"/>
        <v>1004904.3</v>
      </c>
    </row>
    <row r="159" spans="1:12" s="15" customFormat="1" ht="60" x14ac:dyDescent="0.25">
      <c r="A159" s="13" t="s">
        <v>9</v>
      </c>
      <c r="B159" s="13"/>
      <c r="C159" s="13"/>
      <c r="D159" s="43"/>
      <c r="E159" s="20">
        <v>851</v>
      </c>
      <c r="F159" s="30" t="s">
        <v>30</v>
      </c>
      <c r="G159" s="30" t="s">
        <v>45</v>
      </c>
      <c r="H159" s="23" t="s">
        <v>341</v>
      </c>
      <c r="I159" s="30" t="s">
        <v>22</v>
      </c>
      <c r="J159" s="31">
        <f>'3.ВС'!J129</f>
        <v>0</v>
      </c>
      <c r="K159" s="31">
        <f>'3.ВС'!K129</f>
        <v>3327010.6</v>
      </c>
      <c r="L159" s="31">
        <f>'3.ВС'!L129</f>
        <v>1004904.3</v>
      </c>
    </row>
    <row r="160" spans="1:12" s="15" customFormat="1" ht="30" x14ac:dyDescent="0.25">
      <c r="A160" s="13" t="s">
        <v>257</v>
      </c>
      <c r="B160" s="13"/>
      <c r="C160" s="13"/>
      <c r="D160" s="43"/>
      <c r="E160" s="20">
        <v>851</v>
      </c>
      <c r="F160" s="23" t="s">
        <v>30</v>
      </c>
      <c r="G160" s="23" t="s">
        <v>30</v>
      </c>
      <c r="H160" s="23"/>
      <c r="I160" s="30"/>
      <c r="J160" s="31">
        <f>J161+J164</f>
        <v>16555044.960000001</v>
      </c>
      <c r="K160" s="31">
        <f t="shared" ref="K160:L160" si="75">K161+K164</f>
        <v>20446362.829999998</v>
      </c>
      <c r="L160" s="31">
        <f t="shared" si="75"/>
        <v>3800000</v>
      </c>
    </row>
    <row r="161" spans="1:12" s="15" customFormat="1" ht="45" x14ac:dyDescent="0.25">
      <c r="A161" s="13" t="s">
        <v>258</v>
      </c>
      <c r="B161" s="13"/>
      <c r="C161" s="13"/>
      <c r="D161" s="43"/>
      <c r="E161" s="23">
        <v>851</v>
      </c>
      <c r="F161" s="23" t="s">
        <v>30</v>
      </c>
      <c r="G161" s="23" t="s">
        <v>30</v>
      </c>
      <c r="H161" s="23" t="s">
        <v>342</v>
      </c>
      <c r="I161" s="30"/>
      <c r="J161" s="31">
        <f t="shared" ref="J161:L162" si="76">J162</f>
        <v>13831044.960000001</v>
      </c>
      <c r="K161" s="31">
        <f t="shared" si="76"/>
        <v>20446362.829999998</v>
      </c>
      <c r="L161" s="31">
        <f t="shared" si="76"/>
        <v>3800000</v>
      </c>
    </row>
    <row r="162" spans="1:12" s="15" customFormat="1" ht="45" x14ac:dyDescent="0.25">
      <c r="A162" s="13" t="s">
        <v>70</v>
      </c>
      <c r="B162" s="13"/>
      <c r="C162" s="13"/>
      <c r="D162" s="43"/>
      <c r="E162" s="23">
        <v>851</v>
      </c>
      <c r="F162" s="23" t="s">
        <v>30</v>
      </c>
      <c r="G162" s="23" t="s">
        <v>30</v>
      </c>
      <c r="H162" s="23" t="s">
        <v>342</v>
      </c>
      <c r="I162" s="30" t="s">
        <v>71</v>
      </c>
      <c r="J162" s="31">
        <f t="shared" si="76"/>
        <v>13831044.960000001</v>
      </c>
      <c r="K162" s="31">
        <f t="shared" si="76"/>
        <v>20446362.829999998</v>
      </c>
      <c r="L162" s="31">
        <f t="shared" si="76"/>
        <v>3800000</v>
      </c>
    </row>
    <row r="163" spans="1:12" s="15" customFormat="1" x14ac:dyDescent="0.25">
      <c r="A163" s="13" t="s">
        <v>72</v>
      </c>
      <c r="B163" s="13"/>
      <c r="C163" s="13"/>
      <c r="D163" s="43"/>
      <c r="E163" s="23">
        <v>851</v>
      </c>
      <c r="F163" s="23" t="s">
        <v>30</v>
      </c>
      <c r="G163" s="23" t="s">
        <v>30</v>
      </c>
      <c r="H163" s="23" t="s">
        <v>342</v>
      </c>
      <c r="I163" s="30" t="s">
        <v>73</v>
      </c>
      <c r="J163" s="78">
        <f>'3.ВС'!J133</f>
        <v>13831044.960000001</v>
      </c>
      <c r="K163" s="78">
        <f>'3.ВС'!K133</f>
        <v>20446362.829999998</v>
      </c>
      <c r="L163" s="78">
        <f>'3.ВС'!L133</f>
        <v>3800000</v>
      </c>
    </row>
    <row r="164" spans="1:12" s="15" customFormat="1" ht="45" x14ac:dyDescent="0.25">
      <c r="A164" s="21" t="s">
        <v>438</v>
      </c>
      <c r="B164" s="13"/>
      <c r="C164" s="13"/>
      <c r="D164" s="43"/>
      <c r="E164" s="23">
        <v>851</v>
      </c>
      <c r="F164" s="23" t="s">
        <v>30</v>
      </c>
      <c r="G164" s="23" t="s">
        <v>30</v>
      </c>
      <c r="H164" s="44" t="s">
        <v>439</v>
      </c>
      <c r="I164" s="30"/>
      <c r="J164" s="31">
        <f t="shared" ref="J164:J165" si="77">J165</f>
        <v>2724000</v>
      </c>
      <c r="K164" s="78"/>
      <c r="L164" s="78"/>
    </row>
    <row r="165" spans="1:12" s="15" customFormat="1" ht="45" x14ac:dyDescent="0.25">
      <c r="A165" s="21" t="s">
        <v>20</v>
      </c>
      <c r="B165" s="13"/>
      <c r="C165" s="13"/>
      <c r="D165" s="43"/>
      <c r="E165" s="23">
        <v>851</v>
      </c>
      <c r="F165" s="23" t="s">
        <v>30</v>
      </c>
      <c r="G165" s="23" t="s">
        <v>30</v>
      </c>
      <c r="H165" s="44" t="s">
        <v>439</v>
      </c>
      <c r="I165" s="30" t="s">
        <v>21</v>
      </c>
      <c r="J165" s="31">
        <f t="shared" si="77"/>
        <v>2724000</v>
      </c>
      <c r="K165" s="78"/>
      <c r="L165" s="78"/>
    </row>
    <row r="166" spans="1:12" s="15" customFormat="1" ht="60" x14ac:dyDescent="0.25">
      <c r="A166" s="21" t="s">
        <v>9</v>
      </c>
      <c r="B166" s="13"/>
      <c r="C166" s="13"/>
      <c r="D166" s="43"/>
      <c r="E166" s="23">
        <v>851</v>
      </c>
      <c r="F166" s="23" t="s">
        <v>30</v>
      </c>
      <c r="G166" s="23" t="s">
        <v>30</v>
      </c>
      <c r="H166" s="44" t="s">
        <v>439</v>
      </c>
      <c r="I166" s="30" t="s">
        <v>22</v>
      </c>
      <c r="J166" s="78">
        <v>2724000</v>
      </c>
      <c r="K166" s="78"/>
      <c r="L166" s="78"/>
    </row>
    <row r="167" spans="1:12" s="15" customFormat="1" x14ac:dyDescent="0.25">
      <c r="A167" s="32" t="s">
        <v>75</v>
      </c>
      <c r="B167" s="13"/>
      <c r="C167" s="13"/>
      <c r="D167" s="13"/>
      <c r="E167" s="20">
        <v>852</v>
      </c>
      <c r="F167" s="30" t="s">
        <v>76</v>
      </c>
      <c r="G167" s="30"/>
      <c r="H167" s="23"/>
      <c r="I167" s="30"/>
      <c r="J167" s="31">
        <f>J168+J184+J224+J255+J261</f>
        <v>253694070.93000001</v>
      </c>
      <c r="K167" s="31">
        <f>K168+K184+K224+K255+K261</f>
        <v>158899364.57999998</v>
      </c>
      <c r="L167" s="31">
        <f>L168+L184+L224+L255+L261</f>
        <v>160420507.74000001</v>
      </c>
    </row>
    <row r="168" spans="1:12" s="15" customFormat="1" x14ac:dyDescent="0.25">
      <c r="A168" s="32" t="s">
        <v>112</v>
      </c>
      <c r="B168" s="13"/>
      <c r="C168" s="13"/>
      <c r="D168" s="13"/>
      <c r="E168" s="20">
        <v>852</v>
      </c>
      <c r="F168" s="30" t="s">
        <v>76</v>
      </c>
      <c r="G168" s="30" t="s">
        <v>11</v>
      </c>
      <c r="H168" s="23"/>
      <c r="I168" s="30"/>
      <c r="J168" s="31">
        <f>J169+J172+J175+J178+J181</f>
        <v>42653612</v>
      </c>
      <c r="K168" s="31">
        <f t="shared" ref="K168:L168" si="78">K169+K172+K175+K178+K181</f>
        <v>36359977</v>
      </c>
      <c r="L168" s="31">
        <f t="shared" si="78"/>
        <v>37950977</v>
      </c>
    </row>
    <row r="169" spans="1:12" s="15" customFormat="1" ht="375" x14ac:dyDescent="0.25">
      <c r="A169" s="13" t="s">
        <v>279</v>
      </c>
      <c r="B169" s="13"/>
      <c r="C169" s="13"/>
      <c r="D169" s="13"/>
      <c r="E169" s="20">
        <v>852</v>
      </c>
      <c r="F169" s="30" t="s">
        <v>76</v>
      </c>
      <c r="G169" s="30" t="s">
        <v>11</v>
      </c>
      <c r="H169" s="23" t="s">
        <v>365</v>
      </c>
      <c r="I169" s="30"/>
      <c r="J169" s="31">
        <f t="shared" ref="J169:L170" si="79">J170</f>
        <v>31482346</v>
      </c>
      <c r="K169" s="31">
        <f t="shared" si="79"/>
        <v>28408077</v>
      </c>
      <c r="L169" s="31">
        <f t="shared" si="79"/>
        <v>28408077</v>
      </c>
    </row>
    <row r="170" spans="1:12" s="15" customFormat="1" ht="60" x14ac:dyDescent="0.25">
      <c r="A170" s="13" t="s">
        <v>40</v>
      </c>
      <c r="B170" s="13"/>
      <c r="C170" s="13"/>
      <c r="D170" s="13"/>
      <c r="E170" s="20">
        <v>852</v>
      </c>
      <c r="F170" s="30" t="s">
        <v>76</v>
      </c>
      <c r="G170" s="30" t="s">
        <v>11</v>
      </c>
      <c r="H170" s="23" t="s">
        <v>365</v>
      </c>
      <c r="I170" s="30" t="s">
        <v>81</v>
      </c>
      <c r="J170" s="31">
        <f t="shared" si="79"/>
        <v>31482346</v>
      </c>
      <c r="K170" s="31">
        <f t="shared" si="79"/>
        <v>28408077</v>
      </c>
      <c r="L170" s="31">
        <f t="shared" si="79"/>
        <v>28408077</v>
      </c>
    </row>
    <row r="171" spans="1:12" s="15" customFormat="1" ht="30" x14ac:dyDescent="0.25">
      <c r="A171" s="13" t="s">
        <v>82</v>
      </c>
      <c r="B171" s="13"/>
      <c r="C171" s="13"/>
      <c r="D171" s="13"/>
      <c r="E171" s="20">
        <v>852</v>
      </c>
      <c r="F171" s="30" t="s">
        <v>76</v>
      </c>
      <c r="G171" s="30" t="s">
        <v>11</v>
      </c>
      <c r="H171" s="23" t="s">
        <v>365</v>
      </c>
      <c r="I171" s="30" t="s">
        <v>83</v>
      </c>
      <c r="J171" s="31">
        <f>'3.ВС'!J236</f>
        <v>31482346</v>
      </c>
      <c r="K171" s="31">
        <f>'3.ВС'!K236</f>
        <v>28408077</v>
      </c>
      <c r="L171" s="31">
        <f>'3.ВС'!L236</f>
        <v>28408077</v>
      </c>
    </row>
    <row r="172" spans="1:12" s="41" customFormat="1" ht="30" x14ac:dyDescent="0.25">
      <c r="A172" s="32" t="s">
        <v>113</v>
      </c>
      <c r="B172" s="13"/>
      <c r="C172" s="13"/>
      <c r="D172" s="32"/>
      <c r="E172" s="20">
        <v>852</v>
      </c>
      <c r="F172" s="23" t="s">
        <v>76</v>
      </c>
      <c r="G172" s="23" t="s">
        <v>11</v>
      </c>
      <c r="H172" s="23" t="s">
        <v>366</v>
      </c>
      <c r="I172" s="23"/>
      <c r="J172" s="31">
        <f t="shared" ref="J172:L176" si="80">J173</f>
        <v>10381100</v>
      </c>
      <c r="K172" s="31">
        <f t="shared" si="80"/>
        <v>7414185</v>
      </c>
      <c r="L172" s="31">
        <f t="shared" si="80"/>
        <v>9005185</v>
      </c>
    </row>
    <row r="173" spans="1:12" s="41" customFormat="1" ht="60" x14ac:dyDescent="0.25">
      <c r="A173" s="13" t="s">
        <v>40</v>
      </c>
      <c r="B173" s="13"/>
      <c r="C173" s="13"/>
      <c r="D173" s="13"/>
      <c r="E173" s="20">
        <v>852</v>
      </c>
      <c r="F173" s="23" t="s">
        <v>76</v>
      </c>
      <c r="G173" s="23" t="s">
        <v>11</v>
      </c>
      <c r="H173" s="23" t="s">
        <v>366</v>
      </c>
      <c r="I173" s="23" t="s">
        <v>81</v>
      </c>
      <c r="J173" s="31">
        <f t="shared" si="80"/>
        <v>10381100</v>
      </c>
      <c r="K173" s="31">
        <f t="shared" si="80"/>
        <v>7414185</v>
      </c>
      <c r="L173" s="31">
        <f t="shared" si="80"/>
        <v>9005185</v>
      </c>
    </row>
    <row r="174" spans="1:12" s="41" customFormat="1" ht="30" x14ac:dyDescent="0.25">
      <c r="A174" s="13" t="s">
        <v>82</v>
      </c>
      <c r="B174" s="13"/>
      <c r="C174" s="13"/>
      <c r="D174" s="13"/>
      <c r="E174" s="20">
        <v>852</v>
      </c>
      <c r="F174" s="23" t="s">
        <v>76</v>
      </c>
      <c r="G174" s="23" t="s">
        <v>11</v>
      </c>
      <c r="H174" s="23" t="s">
        <v>366</v>
      </c>
      <c r="I174" s="30" t="s">
        <v>83</v>
      </c>
      <c r="J174" s="31">
        <f>'3.ВС'!J239</f>
        <v>10381100</v>
      </c>
      <c r="K174" s="31">
        <f>'3.ВС'!K239</f>
        <v>7414185</v>
      </c>
      <c r="L174" s="31">
        <f>'3.ВС'!L239</f>
        <v>9005185</v>
      </c>
    </row>
    <row r="175" spans="1:12" s="41" customFormat="1" ht="30" x14ac:dyDescent="0.25">
      <c r="A175" s="13" t="s">
        <v>114</v>
      </c>
      <c r="B175" s="32"/>
      <c r="C175" s="32"/>
      <c r="D175" s="32"/>
      <c r="E175" s="32"/>
      <c r="F175" s="20" t="s">
        <v>76</v>
      </c>
      <c r="G175" s="20" t="s">
        <v>11</v>
      </c>
      <c r="H175" s="23" t="s">
        <v>367</v>
      </c>
      <c r="I175" s="32" t="s">
        <v>47</v>
      </c>
      <c r="J175" s="31">
        <f t="shared" si="80"/>
        <v>86922</v>
      </c>
      <c r="K175" s="31">
        <f t="shared" si="80"/>
        <v>0</v>
      </c>
      <c r="L175" s="31">
        <f t="shared" si="80"/>
        <v>0</v>
      </c>
    </row>
    <row r="176" spans="1:12" s="41" customFormat="1" ht="60" x14ac:dyDescent="0.25">
      <c r="A176" s="13" t="s">
        <v>40</v>
      </c>
      <c r="B176" s="32"/>
      <c r="C176" s="32"/>
      <c r="D176" s="32"/>
      <c r="E176" s="32"/>
      <c r="F176" s="20" t="s">
        <v>76</v>
      </c>
      <c r="G176" s="20" t="s">
        <v>11</v>
      </c>
      <c r="H176" s="23" t="s">
        <v>367</v>
      </c>
      <c r="I176" s="20" t="s">
        <v>81</v>
      </c>
      <c r="J176" s="31">
        <f t="shared" si="80"/>
        <v>86922</v>
      </c>
      <c r="K176" s="31">
        <f t="shared" si="80"/>
        <v>0</v>
      </c>
      <c r="L176" s="31">
        <f t="shared" si="80"/>
        <v>0</v>
      </c>
    </row>
    <row r="177" spans="1:12" s="41" customFormat="1" ht="30" x14ac:dyDescent="0.25">
      <c r="A177" s="13" t="s">
        <v>82</v>
      </c>
      <c r="B177" s="32"/>
      <c r="C177" s="32"/>
      <c r="D177" s="32"/>
      <c r="E177" s="32"/>
      <c r="F177" s="20" t="s">
        <v>76</v>
      </c>
      <c r="G177" s="20" t="s">
        <v>11</v>
      </c>
      <c r="H177" s="23" t="s">
        <v>367</v>
      </c>
      <c r="I177" s="20" t="s">
        <v>83</v>
      </c>
      <c r="J177" s="31">
        <f>'3.ВС'!J242</f>
        <v>86922</v>
      </c>
      <c r="K177" s="31">
        <f>'3.ВС'!K242</f>
        <v>0</v>
      </c>
      <c r="L177" s="31">
        <f>'3.ВС'!L242</f>
        <v>0</v>
      </c>
    </row>
    <row r="178" spans="1:12" s="15" customFormat="1" ht="45" x14ac:dyDescent="0.25">
      <c r="A178" s="32" t="s">
        <v>115</v>
      </c>
      <c r="B178" s="13"/>
      <c r="C178" s="13"/>
      <c r="D178" s="13"/>
      <c r="E178" s="20">
        <v>852</v>
      </c>
      <c r="F178" s="23" t="s">
        <v>76</v>
      </c>
      <c r="G178" s="30" t="s">
        <v>11</v>
      </c>
      <c r="H178" s="23" t="s">
        <v>368</v>
      </c>
      <c r="I178" s="30"/>
      <c r="J178" s="31">
        <f t="shared" ref="J178:L179" si="81">J179</f>
        <v>243644</v>
      </c>
      <c r="K178" s="31">
        <f t="shared" si="81"/>
        <v>78115</v>
      </c>
      <c r="L178" s="31">
        <f t="shared" si="81"/>
        <v>78115</v>
      </c>
    </row>
    <row r="179" spans="1:12" s="15" customFormat="1" ht="60" x14ac:dyDescent="0.25">
      <c r="A179" s="13" t="s">
        <v>40</v>
      </c>
      <c r="B179" s="13"/>
      <c r="C179" s="13"/>
      <c r="D179" s="13"/>
      <c r="E179" s="20">
        <v>852</v>
      </c>
      <c r="F179" s="30" t="s">
        <v>76</v>
      </c>
      <c r="G179" s="30" t="s">
        <v>11</v>
      </c>
      <c r="H179" s="23" t="s">
        <v>368</v>
      </c>
      <c r="I179" s="30" t="s">
        <v>81</v>
      </c>
      <c r="J179" s="31">
        <f t="shared" si="81"/>
        <v>243644</v>
      </c>
      <c r="K179" s="31">
        <f t="shared" si="81"/>
        <v>78115</v>
      </c>
      <c r="L179" s="31">
        <f t="shared" si="81"/>
        <v>78115</v>
      </c>
    </row>
    <row r="180" spans="1:12" s="15" customFormat="1" ht="30" x14ac:dyDescent="0.25">
      <c r="A180" s="13" t="s">
        <v>82</v>
      </c>
      <c r="B180" s="13"/>
      <c r="C180" s="13"/>
      <c r="D180" s="13"/>
      <c r="E180" s="20">
        <v>852</v>
      </c>
      <c r="F180" s="30" t="s">
        <v>76</v>
      </c>
      <c r="G180" s="30" t="s">
        <v>11</v>
      </c>
      <c r="H180" s="23" t="s">
        <v>368</v>
      </c>
      <c r="I180" s="30" t="s">
        <v>83</v>
      </c>
      <c r="J180" s="31">
        <f>'3.ВС'!J245</f>
        <v>243644</v>
      </c>
      <c r="K180" s="31">
        <f>'3.ВС'!K245</f>
        <v>78115</v>
      </c>
      <c r="L180" s="31">
        <f>'3.ВС'!L245</f>
        <v>78115</v>
      </c>
    </row>
    <row r="181" spans="1:12" s="15" customFormat="1" ht="165" x14ac:dyDescent="0.25">
      <c r="A181" s="13" t="s">
        <v>280</v>
      </c>
      <c r="B181" s="13"/>
      <c r="C181" s="13"/>
      <c r="D181" s="13"/>
      <c r="E181" s="20">
        <v>852</v>
      </c>
      <c r="F181" s="30" t="s">
        <v>76</v>
      </c>
      <c r="G181" s="30" t="s">
        <v>11</v>
      </c>
      <c r="H181" s="23" t="s">
        <v>370</v>
      </c>
      <c r="I181" s="30"/>
      <c r="J181" s="31">
        <f t="shared" ref="J181:L182" si="82">J182</f>
        <v>459600</v>
      </c>
      <c r="K181" s="31">
        <f t="shared" si="82"/>
        <v>459600</v>
      </c>
      <c r="L181" s="31">
        <f t="shared" si="82"/>
        <v>459600</v>
      </c>
    </row>
    <row r="182" spans="1:12" s="15" customFormat="1" ht="60" x14ac:dyDescent="0.25">
      <c r="A182" s="13" t="s">
        <v>40</v>
      </c>
      <c r="B182" s="13"/>
      <c r="C182" s="13"/>
      <c r="D182" s="13"/>
      <c r="E182" s="20">
        <v>852</v>
      </c>
      <c r="F182" s="30" t="s">
        <v>76</v>
      </c>
      <c r="G182" s="30" t="s">
        <v>11</v>
      </c>
      <c r="H182" s="23" t="s">
        <v>370</v>
      </c>
      <c r="I182" s="30" t="s">
        <v>81</v>
      </c>
      <c r="J182" s="31">
        <f t="shared" si="82"/>
        <v>459600</v>
      </c>
      <c r="K182" s="31">
        <f t="shared" si="82"/>
        <v>459600</v>
      </c>
      <c r="L182" s="31">
        <f t="shared" si="82"/>
        <v>459600</v>
      </c>
    </row>
    <row r="183" spans="1:12" s="15" customFormat="1" ht="30" x14ac:dyDescent="0.25">
      <c r="A183" s="13" t="s">
        <v>82</v>
      </c>
      <c r="B183" s="13"/>
      <c r="C183" s="13"/>
      <c r="D183" s="13"/>
      <c r="E183" s="20">
        <v>852</v>
      </c>
      <c r="F183" s="30" t="s">
        <v>76</v>
      </c>
      <c r="G183" s="30" t="s">
        <v>11</v>
      </c>
      <c r="H183" s="23" t="s">
        <v>370</v>
      </c>
      <c r="I183" s="30" t="s">
        <v>83</v>
      </c>
      <c r="J183" s="31">
        <f>'3.ВС'!J248</f>
        <v>459600</v>
      </c>
      <c r="K183" s="31">
        <f>'3.ВС'!K248</f>
        <v>459600</v>
      </c>
      <c r="L183" s="31">
        <f>'3.ВС'!L248</f>
        <v>459600</v>
      </c>
    </row>
    <row r="184" spans="1:12" s="15" customFormat="1" x14ac:dyDescent="0.25">
      <c r="A184" s="32" t="s">
        <v>77</v>
      </c>
      <c r="B184" s="13"/>
      <c r="C184" s="13"/>
      <c r="D184" s="13"/>
      <c r="E184" s="20">
        <v>852</v>
      </c>
      <c r="F184" s="30" t="s">
        <v>76</v>
      </c>
      <c r="G184" s="30" t="s">
        <v>43</v>
      </c>
      <c r="H184" s="23"/>
      <c r="I184" s="30"/>
      <c r="J184" s="31">
        <f>J185+J188+J191+J215+J194+J197+J200+J218+J206+J212+J221+J209+J203</f>
        <v>169488947.93000001</v>
      </c>
      <c r="K184" s="31">
        <f t="shared" ref="K184:L184" si="83">K185+K188+K191+K215+K194+K197+K200+K218+K206+K212+K221+K209+K203</f>
        <v>91728927.579999998</v>
      </c>
      <c r="L184" s="31">
        <f t="shared" si="83"/>
        <v>91659070.739999995</v>
      </c>
    </row>
    <row r="185" spans="1:12" s="15" customFormat="1" ht="75" x14ac:dyDescent="0.25">
      <c r="A185" s="32" t="s">
        <v>436</v>
      </c>
      <c r="B185" s="13"/>
      <c r="C185" s="13"/>
      <c r="D185" s="13"/>
      <c r="E185" s="23" t="s">
        <v>303</v>
      </c>
      <c r="F185" s="30" t="s">
        <v>76</v>
      </c>
      <c r="G185" s="30" t="s">
        <v>43</v>
      </c>
      <c r="H185" s="23" t="s">
        <v>435</v>
      </c>
      <c r="I185" s="30"/>
      <c r="J185" s="31">
        <f t="shared" ref="J185:L186" si="84">J186</f>
        <v>2574341</v>
      </c>
      <c r="K185" s="31">
        <f t="shared" si="84"/>
        <v>0</v>
      </c>
      <c r="L185" s="31">
        <f t="shared" si="84"/>
        <v>0</v>
      </c>
    </row>
    <row r="186" spans="1:12" s="15" customFormat="1" ht="60" x14ac:dyDescent="0.25">
      <c r="A186" s="13" t="s">
        <v>40</v>
      </c>
      <c r="B186" s="13"/>
      <c r="C186" s="13"/>
      <c r="D186" s="13"/>
      <c r="E186" s="23" t="s">
        <v>303</v>
      </c>
      <c r="F186" s="30" t="s">
        <v>76</v>
      </c>
      <c r="G186" s="30" t="s">
        <v>43</v>
      </c>
      <c r="H186" s="23" t="s">
        <v>435</v>
      </c>
      <c r="I186" s="30" t="s">
        <v>81</v>
      </c>
      <c r="J186" s="31">
        <f t="shared" si="84"/>
        <v>2574341</v>
      </c>
      <c r="K186" s="31">
        <f t="shared" si="84"/>
        <v>0</v>
      </c>
      <c r="L186" s="31">
        <f t="shared" si="84"/>
        <v>0</v>
      </c>
    </row>
    <row r="187" spans="1:12" s="15" customFormat="1" ht="30" x14ac:dyDescent="0.25">
      <c r="A187" s="13" t="s">
        <v>82</v>
      </c>
      <c r="B187" s="13"/>
      <c r="C187" s="13"/>
      <c r="D187" s="13"/>
      <c r="E187" s="23" t="s">
        <v>303</v>
      </c>
      <c r="F187" s="30" t="s">
        <v>76</v>
      </c>
      <c r="G187" s="30" t="s">
        <v>43</v>
      </c>
      <c r="H187" s="23" t="s">
        <v>435</v>
      </c>
      <c r="I187" s="30" t="s">
        <v>83</v>
      </c>
      <c r="J187" s="31">
        <f>'3.ВС'!J252</f>
        <v>2574341</v>
      </c>
      <c r="K187" s="31">
        <f>'3.ВС'!K252</f>
        <v>0</v>
      </c>
      <c r="L187" s="31">
        <f>'3.ВС'!L252</f>
        <v>0</v>
      </c>
    </row>
    <row r="188" spans="1:12" s="15" customFormat="1" ht="45" x14ac:dyDescent="0.25">
      <c r="A188" s="13" t="s">
        <v>433</v>
      </c>
      <c r="B188" s="13"/>
      <c r="C188" s="13"/>
      <c r="D188" s="13"/>
      <c r="E188" s="23">
        <v>852</v>
      </c>
      <c r="F188" s="30" t="s">
        <v>76</v>
      </c>
      <c r="G188" s="30" t="s">
        <v>43</v>
      </c>
      <c r="H188" s="23" t="s">
        <v>432</v>
      </c>
      <c r="I188" s="30"/>
      <c r="J188" s="31">
        <f t="shared" ref="J188:L189" si="85">J189</f>
        <v>49254423.289999999</v>
      </c>
      <c r="K188" s="31">
        <f t="shared" si="85"/>
        <v>0</v>
      </c>
      <c r="L188" s="31">
        <f t="shared" si="85"/>
        <v>0</v>
      </c>
    </row>
    <row r="189" spans="1:12" s="15" customFormat="1" ht="60" x14ac:dyDescent="0.25">
      <c r="A189" s="13" t="s">
        <v>40</v>
      </c>
      <c r="B189" s="13"/>
      <c r="C189" s="13"/>
      <c r="D189" s="13"/>
      <c r="E189" s="23">
        <v>852</v>
      </c>
      <c r="F189" s="30" t="s">
        <v>76</v>
      </c>
      <c r="G189" s="30" t="s">
        <v>43</v>
      </c>
      <c r="H189" s="23" t="s">
        <v>432</v>
      </c>
      <c r="I189" s="30" t="s">
        <v>81</v>
      </c>
      <c r="J189" s="31">
        <f t="shared" si="85"/>
        <v>49254423.289999999</v>
      </c>
      <c r="K189" s="31">
        <f t="shared" si="85"/>
        <v>0</v>
      </c>
      <c r="L189" s="31">
        <f t="shared" si="85"/>
        <v>0</v>
      </c>
    </row>
    <row r="190" spans="1:12" s="15" customFormat="1" ht="30" x14ac:dyDescent="0.25">
      <c r="A190" s="13" t="s">
        <v>82</v>
      </c>
      <c r="B190" s="13"/>
      <c r="C190" s="13"/>
      <c r="D190" s="13"/>
      <c r="E190" s="23">
        <v>852</v>
      </c>
      <c r="F190" s="30" t="s">
        <v>76</v>
      </c>
      <c r="G190" s="30" t="s">
        <v>43</v>
      </c>
      <c r="H190" s="23" t="s">
        <v>432</v>
      </c>
      <c r="I190" s="30" t="s">
        <v>83</v>
      </c>
      <c r="J190" s="31">
        <f>'3.ВС'!J255</f>
        <v>49254423.289999999</v>
      </c>
      <c r="K190" s="31">
        <f>'3.ВС'!K255</f>
        <v>0</v>
      </c>
      <c r="L190" s="31">
        <f>'3.ВС'!L255</f>
        <v>0</v>
      </c>
    </row>
    <row r="191" spans="1:12" s="15" customFormat="1" ht="165" x14ac:dyDescent="0.25">
      <c r="A191" s="13" t="s">
        <v>281</v>
      </c>
      <c r="B191" s="13"/>
      <c r="C191" s="13"/>
      <c r="D191" s="13"/>
      <c r="E191" s="20">
        <v>852</v>
      </c>
      <c r="F191" s="30" t="s">
        <v>76</v>
      </c>
      <c r="G191" s="30" t="s">
        <v>43</v>
      </c>
      <c r="H191" s="23" t="s">
        <v>371</v>
      </c>
      <c r="I191" s="30"/>
      <c r="J191" s="31">
        <f t="shared" ref="J191:L192" si="86">J192</f>
        <v>73105633</v>
      </c>
      <c r="K191" s="31">
        <f t="shared" si="86"/>
        <v>64961116</v>
      </c>
      <c r="L191" s="31">
        <f t="shared" si="86"/>
        <v>64961116</v>
      </c>
    </row>
    <row r="192" spans="1:12" s="15" customFormat="1" ht="60" x14ac:dyDescent="0.25">
      <c r="A192" s="13" t="s">
        <v>40</v>
      </c>
      <c r="B192" s="13"/>
      <c r="C192" s="13"/>
      <c r="D192" s="13"/>
      <c r="E192" s="20">
        <v>852</v>
      </c>
      <c r="F192" s="30" t="s">
        <v>76</v>
      </c>
      <c r="G192" s="30" t="s">
        <v>43</v>
      </c>
      <c r="H192" s="23" t="s">
        <v>371</v>
      </c>
      <c r="I192" s="30" t="s">
        <v>81</v>
      </c>
      <c r="J192" s="31">
        <f t="shared" si="86"/>
        <v>73105633</v>
      </c>
      <c r="K192" s="31">
        <f t="shared" si="86"/>
        <v>64961116</v>
      </c>
      <c r="L192" s="31">
        <f t="shared" si="86"/>
        <v>64961116</v>
      </c>
    </row>
    <row r="193" spans="1:12" s="15" customFormat="1" ht="30" x14ac:dyDescent="0.25">
      <c r="A193" s="13" t="s">
        <v>82</v>
      </c>
      <c r="B193" s="13"/>
      <c r="C193" s="13"/>
      <c r="D193" s="13"/>
      <c r="E193" s="20">
        <v>852</v>
      </c>
      <c r="F193" s="30" t="s">
        <v>76</v>
      </c>
      <c r="G193" s="30" t="s">
        <v>43</v>
      </c>
      <c r="H193" s="23" t="s">
        <v>371</v>
      </c>
      <c r="I193" s="30" t="s">
        <v>83</v>
      </c>
      <c r="J193" s="31">
        <f>'3.ВС'!J258</f>
        <v>73105633</v>
      </c>
      <c r="K193" s="31">
        <f>'3.ВС'!K258</f>
        <v>64961116</v>
      </c>
      <c r="L193" s="31">
        <f>'3.ВС'!L258</f>
        <v>64961116</v>
      </c>
    </row>
    <row r="194" spans="1:12" s="15" customFormat="1" x14ac:dyDescent="0.25">
      <c r="A194" s="32" t="s">
        <v>116</v>
      </c>
      <c r="B194" s="13"/>
      <c r="C194" s="13"/>
      <c r="D194" s="13"/>
      <c r="E194" s="20">
        <v>852</v>
      </c>
      <c r="F194" s="30" t="s">
        <v>76</v>
      </c>
      <c r="G194" s="30" t="s">
        <v>43</v>
      </c>
      <c r="H194" s="23" t="s">
        <v>373</v>
      </c>
      <c r="I194" s="30"/>
      <c r="J194" s="31">
        <f t="shared" ref="J194:L195" si="87">J195</f>
        <v>22797200</v>
      </c>
      <c r="K194" s="31">
        <f t="shared" si="87"/>
        <v>11232300</v>
      </c>
      <c r="L194" s="31">
        <f t="shared" si="87"/>
        <v>11147300</v>
      </c>
    </row>
    <row r="195" spans="1:12" s="15" customFormat="1" ht="60" x14ac:dyDescent="0.25">
      <c r="A195" s="13" t="s">
        <v>40</v>
      </c>
      <c r="B195" s="13"/>
      <c r="C195" s="13"/>
      <c r="D195" s="13"/>
      <c r="E195" s="20">
        <v>852</v>
      </c>
      <c r="F195" s="30" t="s">
        <v>76</v>
      </c>
      <c r="G195" s="23" t="s">
        <v>43</v>
      </c>
      <c r="H195" s="23" t="s">
        <v>373</v>
      </c>
      <c r="I195" s="30" t="s">
        <v>81</v>
      </c>
      <c r="J195" s="31">
        <f t="shared" si="87"/>
        <v>22797200</v>
      </c>
      <c r="K195" s="31">
        <f t="shared" si="87"/>
        <v>11232300</v>
      </c>
      <c r="L195" s="31">
        <f t="shared" si="87"/>
        <v>11147300</v>
      </c>
    </row>
    <row r="196" spans="1:12" s="15" customFormat="1" ht="30" x14ac:dyDescent="0.25">
      <c r="A196" s="13" t="s">
        <v>82</v>
      </c>
      <c r="B196" s="13"/>
      <c r="C196" s="13"/>
      <c r="D196" s="13"/>
      <c r="E196" s="20">
        <v>852</v>
      </c>
      <c r="F196" s="30" t="s">
        <v>76</v>
      </c>
      <c r="G196" s="23" t="s">
        <v>43</v>
      </c>
      <c r="H196" s="23" t="s">
        <v>373</v>
      </c>
      <c r="I196" s="30" t="s">
        <v>83</v>
      </c>
      <c r="J196" s="31">
        <f>'3.ВС'!J261</f>
        <v>22797200</v>
      </c>
      <c r="K196" s="31">
        <f>'3.ВС'!K261</f>
        <v>11232300</v>
      </c>
      <c r="L196" s="31">
        <f>'3.ВС'!L261</f>
        <v>11147300</v>
      </c>
    </row>
    <row r="197" spans="1:12" s="15" customFormat="1" ht="30" x14ac:dyDescent="0.25">
      <c r="A197" s="32" t="s">
        <v>114</v>
      </c>
      <c r="B197" s="13"/>
      <c r="C197" s="13"/>
      <c r="D197" s="13"/>
      <c r="E197" s="20">
        <v>852</v>
      </c>
      <c r="F197" s="30" t="s">
        <v>76</v>
      </c>
      <c r="G197" s="23" t="s">
        <v>43</v>
      </c>
      <c r="H197" s="23" t="s">
        <v>367</v>
      </c>
      <c r="I197" s="30"/>
      <c r="J197" s="31">
        <f t="shared" ref="J197:L198" si="88">J198</f>
        <v>1938991</v>
      </c>
      <c r="K197" s="31">
        <f t="shared" si="88"/>
        <v>0</v>
      </c>
      <c r="L197" s="31">
        <f t="shared" si="88"/>
        <v>0</v>
      </c>
    </row>
    <row r="198" spans="1:12" s="15" customFormat="1" ht="60" x14ac:dyDescent="0.25">
      <c r="A198" s="13" t="s">
        <v>40</v>
      </c>
      <c r="B198" s="13"/>
      <c r="C198" s="13"/>
      <c r="D198" s="13"/>
      <c r="E198" s="20">
        <v>852</v>
      </c>
      <c r="F198" s="30" t="s">
        <v>76</v>
      </c>
      <c r="G198" s="23" t="s">
        <v>43</v>
      </c>
      <c r="H198" s="23" t="s">
        <v>367</v>
      </c>
      <c r="I198" s="30" t="s">
        <v>81</v>
      </c>
      <c r="J198" s="31">
        <f t="shared" si="88"/>
        <v>1938991</v>
      </c>
      <c r="K198" s="31">
        <f t="shared" si="88"/>
        <v>0</v>
      </c>
      <c r="L198" s="31">
        <f t="shared" si="88"/>
        <v>0</v>
      </c>
    </row>
    <row r="199" spans="1:12" s="15" customFormat="1" ht="30" x14ac:dyDescent="0.25">
      <c r="A199" s="13" t="s">
        <v>82</v>
      </c>
      <c r="B199" s="13"/>
      <c r="C199" s="13"/>
      <c r="D199" s="13"/>
      <c r="E199" s="20">
        <v>852</v>
      </c>
      <c r="F199" s="30" t="s">
        <v>76</v>
      </c>
      <c r="G199" s="23" t="s">
        <v>43</v>
      </c>
      <c r="H199" s="23" t="s">
        <v>367</v>
      </c>
      <c r="I199" s="30" t="s">
        <v>83</v>
      </c>
      <c r="J199" s="31">
        <f>'3.ВС'!J264</f>
        <v>1938991</v>
      </c>
      <c r="K199" s="31">
        <f>'3.ВС'!K264</f>
        <v>0</v>
      </c>
      <c r="L199" s="31">
        <f>'3.ВС'!L264</f>
        <v>0</v>
      </c>
    </row>
    <row r="200" spans="1:12" s="15" customFormat="1" ht="45" x14ac:dyDescent="0.25">
      <c r="A200" s="32" t="s">
        <v>115</v>
      </c>
      <c r="B200" s="13"/>
      <c r="C200" s="13"/>
      <c r="D200" s="13"/>
      <c r="E200" s="20">
        <v>852</v>
      </c>
      <c r="F200" s="23" t="s">
        <v>76</v>
      </c>
      <c r="G200" s="23" t="s">
        <v>43</v>
      </c>
      <c r="H200" s="23" t="s">
        <v>368</v>
      </c>
      <c r="I200" s="30"/>
      <c r="J200" s="31">
        <f t="shared" ref="J200:L201" si="89">J201</f>
        <v>1175067</v>
      </c>
      <c r="K200" s="31">
        <f t="shared" si="89"/>
        <v>0</v>
      </c>
      <c r="L200" s="31">
        <f t="shared" si="89"/>
        <v>0</v>
      </c>
    </row>
    <row r="201" spans="1:12" s="15" customFormat="1" ht="60" x14ac:dyDescent="0.25">
      <c r="A201" s="13" t="s">
        <v>40</v>
      </c>
      <c r="B201" s="13"/>
      <c r="C201" s="13"/>
      <c r="D201" s="13"/>
      <c r="E201" s="20">
        <v>852</v>
      </c>
      <c r="F201" s="30" t="s">
        <v>76</v>
      </c>
      <c r="G201" s="23" t="s">
        <v>43</v>
      </c>
      <c r="H201" s="23" t="s">
        <v>368</v>
      </c>
      <c r="I201" s="30" t="s">
        <v>81</v>
      </c>
      <c r="J201" s="31">
        <f t="shared" si="89"/>
        <v>1175067</v>
      </c>
      <c r="K201" s="31">
        <f t="shared" si="89"/>
        <v>0</v>
      </c>
      <c r="L201" s="31">
        <f t="shared" si="89"/>
        <v>0</v>
      </c>
    </row>
    <row r="202" spans="1:12" s="15" customFormat="1" ht="30" x14ac:dyDescent="0.25">
      <c r="A202" s="13" t="s">
        <v>82</v>
      </c>
      <c r="B202" s="13"/>
      <c r="C202" s="13"/>
      <c r="D202" s="13"/>
      <c r="E202" s="20">
        <v>852</v>
      </c>
      <c r="F202" s="30" t="s">
        <v>76</v>
      </c>
      <c r="G202" s="23" t="s">
        <v>43</v>
      </c>
      <c r="H202" s="23" t="s">
        <v>368</v>
      </c>
      <c r="I202" s="30" t="s">
        <v>83</v>
      </c>
      <c r="J202" s="31">
        <f>'3.ВС'!J267</f>
        <v>1175067</v>
      </c>
      <c r="K202" s="31">
        <f>'3.ВС'!K267</f>
        <v>0</v>
      </c>
      <c r="L202" s="31">
        <f>'3.ВС'!L267</f>
        <v>0</v>
      </c>
    </row>
    <row r="203" spans="1:12" s="15" customFormat="1" ht="75" x14ac:dyDescent="0.25">
      <c r="A203" s="13" t="s">
        <v>292</v>
      </c>
      <c r="B203" s="13"/>
      <c r="C203" s="13"/>
      <c r="D203" s="13"/>
      <c r="E203" s="20">
        <v>852</v>
      </c>
      <c r="F203" s="30" t="s">
        <v>76</v>
      </c>
      <c r="G203" s="30" t="s">
        <v>43</v>
      </c>
      <c r="H203" s="23" t="s">
        <v>374</v>
      </c>
      <c r="I203" s="30"/>
      <c r="J203" s="31">
        <f t="shared" ref="J203:L204" si="90">J204</f>
        <v>5109180</v>
      </c>
      <c r="K203" s="31">
        <f t="shared" si="90"/>
        <v>5125941.05</v>
      </c>
      <c r="L203" s="31">
        <f t="shared" si="90"/>
        <v>5150550.53</v>
      </c>
    </row>
    <row r="204" spans="1:12" s="15" customFormat="1" ht="60" x14ac:dyDescent="0.25">
      <c r="A204" s="13" t="s">
        <v>40</v>
      </c>
      <c r="B204" s="13"/>
      <c r="C204" s="13"/>
      <c r="D204" s="13"/>
      <c r="E204" s="20">
        <v>852</v>
      </c>
      <c r="F204" s="30" t="s">
        <v>76</v>
      </c>
      <c r="G204" s="30" t="s">
        <v>43</v>
      </c>
      <c r="H204" s="23" t="s">
        <v>374</v>
      </c>
      <c r="I204" s="30" t="s">
        <v>81</v>
      </c>
      <c r="J204" s="31">
        <f t="shared" si="90"/>
        <v>5109180</v>
      </c>
      <c r="K204" s="31">
        <f t="shared" si="90"/>
        <v>5125941.05</v>
      </c>
      <c r="L204" s="31">
        <f t="shared" si="90"/>
        <v>5150550.53</v>
      </c>
    </row>
    <row r="205" spans="1:12" s="15" customFormat="1" ht="30" x14ac:dyDescent="0.25">
      <c r="A205" s="13" t="s">
        <v>82</v>
      </c>
      <c r="B205" s="13"/>
      <c r="C205" s="13"/>
      <c r="D205" s="13"/>
      <c r="E205" s="20">
        <v>852</v>
      </c>
      <c r="F205" s="30" t="s">
        <v>76</v>
      </c>
      <c r="G205" s="30" t="s">
        <v>43</v>
      </c>
      <c r="H205" s="23" t="s">
        <v>374</v>
      </c>
      <c r="I205" s="30" t="s">
        <v>83</v>
      </c>
      <c r="J205" s="31">
        <f>'3.ВС'!J270</f>
        <v>5109180</v>
      </c>
      <c r="K205" s="31">
        <f>'3.ВС'!K270</f>
        <v>5125941.05</v>
      </c>
      <c r="L205" s="31">
        <f>'3.ВС'!L270</f>
        <v>5150550.53</v>
      </c>
    </row>
    <row r="206" spans="1:12" s="15" customFormat="1" ht="75" x14ac:dyDescent="0.25">
      <c r="A206" s="13" t="s">
        <v>288</v>
      </c>
      <c r="B206" s="43"/>
      <c r="C206" s="43"/>
      <c r="D206" s="43"/>
      <c r="E206" s="20">
        <v>852</v>
      </c>
      <c r="F206" s="30" t="s">
        <v>76</v>
      </c>
      <c r="G206" s="23" t="s">
        <v>43</v>
      </c>
      <c r="H206" s="23" t="s">
        <v>375</v>
      </c>
      <c r="I206" s="30"/>
      <c r="J206" s="31">
        <f t="shared" ref="J206:L207" si="91">J207</f>
        <v>236178.96</v>
      </c>
      <c r="K206" s="31">
        <f t="shared" si="91"/>
        <v>181523.16</v>
      </c>
      <c r="L206" s="31">
        <f t="shared" si="91"/>
        <v>221046.32</v>
      </c>
    </row>
    <row r="207" spans="1:12" s="15" customFormat="1" ht="60" x14ac:dyDescent="0.25">
      <c r="A207" s="13" t="s">
        <v>40</v>
      </c>
      <c r="B207" s="43"/>
      <c r="C207" s="43"/>
      <c r="D207" s="43"/>
      <c r="E207" s="20">
        <v>852</v>
      </c>
      <c r="F207" s="30" t="s">
        <v>76</v>
      </c>
      <c r="G207" s="23" t="s">
        <v>43</v>
      </c>
      <c r="H207" s="23" t="s">
        <v>375</v>
      </c>
      <c r="I207" s="30" t="s">
        <v>81</v>
      </c>
      <c r="J207" s="31">
        <f t="shared" si="91"/>
        <v>236178.96</v>
      </c>
      <c r="K207" s="31">
        <f t="shared" si="91"/>
        <v>181523.16</v>
      </c>
      <c r="L207" s="31">
        <f t="shared" si="91"/>
        <v>221046.32</v>
      </c>
    </row>
    <row r="208" spans="1:12" s="15" customFormat="1" ht="30" x14ac:dyDescent="0.25">
      <c r="A208" s="13" t="s">
        <v>82</v>
      </c>
      <c r="B208" s="43"/>
      <c r="C208" s="43"/>
      <c r="D208" s="43"/>
      <c r="E208" s="20">
        <v>852</v>
      </c>
      <c r="F208" s="30" t="s">
        <v>76</v>
      </c>
      <c r="G208" s="23" t="s">
        <v>43</v>
      </c>
      <c r="H208" s="23" t="s">
        <v>375</v>
      </c>
      <c r="I208" s="30" t="s">
        <v>83</v>
      </c>
      <c r="J208" s="31">
        <f>'3.ВС'!J273</f>
        <v>236178.96</v>
      </c>
      <c r="K208" s="31">
        <f>'3.ВС'!K273</f>
        <v>181523.16</v>
      </c>
      <c r="L208" s="31">
        <f>'3.ВС'!L273</f>
        <v>221046.32</v>
      </c>
    </row>
    <row r="209" spans="1:12" s="15" customFormat="1" ht="60" x14ac:dyDescent="0.25">
      <c r="A209" s="13" t="s">
        <v>299</v>
      </c>
      <c r="B209" s="43"/>
      <c r="C209" s="43"/>
      <c r="D209" s="43"/>
      <c r="E209" s="20">
        <v>852</v>
      </c>
      <c r="F209" s="30" t="s">
        <v>76</v>
      </c>
      <c r="G209" s="23" t="s">
        <v>43</v>
      </c>
      <c r="H209" s="23" t="s">
        <v>376</v>
      </c>
      <c r="I209" s="30"/>
      <c r="J209" s="31">
        <f t="shared" ref="J209:L210" si="92">J210</f>
        <v>164473.68</v>
      </c>
      <c r="K209" s="31">
        <f t="shared" si="92"/>
        <v>328947.37</v>
      </c>
      <c r="L209" s="31">
        <f t="shared" si="92"/>
        <v>279957.89</v>
      </c>
    </row>
    <row r="210" spans="1:12" s="15" customFormat="1" ht="60" x14ac:dyDescent="0.25">
      <c r="A210" s="13" t="s">
        <v>40</v>
      </c>
      <c r="B210" s="43"/>
      <c r="C210" s="43"/>
      <c r="D210" s="43"/>
      <c r="E210" s="20">
        <v>852</v>
      </c>
      <c r="F210" s="30" t="s">
        <v>76</v>
      </c>
      <c r="G210" s="23" t="s">
        <v>43</v>
      </c>
      <c r="H210" s="23" t="s">
        <v>376</v>
      </c>
      <c r="I210" s="30" t="s">
        <v>81</v>
      </c>
      <c r="J210" s="31">
        <f t="shared" si="92"/>
        <v>164473.68</v>
      </c>
      <c r="K210" s="31">
        <f t="shared" si="92"/>
        <v>328947.37</v>
      </c>
      <c r="L210" s="31">
        <f t="shared" si="92"/>
        <v>279957.89</v>
      </c>
    </row>
    <row r="211" spans="1:12" s="15" customFormat="1" ht="30" x14ac:dyDescent="0.25">
      <c r="A211" s="13" t="s">
        <v>82</v>
      </c>
      <c r="B211" s="43"/>
      <c r="C211" s="43"/>
      <c r="D211" s="43"/>
      <c r="E211" s="20">
        <v>852</v>
      </c>
      <c r="F211" s="30" t="s">
        <v>76</v>
      </c>
      <c r="G211" s="23" t="s">
        <v>43</v>
      </c>
      <c r="H211" s="23" t="s">
        <v>376</v>
      </c>
      <c r="I211" s="30" t="s">
        <v>83</v>
      </c>
      <c r="J211" s="31">
        <f>'3.ВС'!J276</f>
        <v>164473.68</v>
      </c>
      <c r="K211" s="31">
        <f>'3.ВС'!K276</f>
        <v>328947.37</v>
      </c>
      <c r="L211" s="31">
        <f>'3.ВС'!L276</f>
        <v>279957.89</v>
      </c>
    </row>
    <row r="212" spans="1:12" s="15" customFormat="1" ht="165" x14ac:dyDescent="0.25">
      <c r="A212" s="13" t="s">
        <v>280</v>
      </c>
      <c r="B212" s="13"/>
      <c r="C212" s="13"/>
      <c r="D212" s="13"/>
      <c r="E212" s="20">
        <v>852</v>
      </c>
      <c r="F212" s="30" t="s">
        <v>76</v>
      </c>
      <c r="G212" s="30" t="s">
        <v>43</v>
      </c>
      <c r="H212" s="23" t="s">
        <v>370</v>
      </c>
      <c r="I212" s="30"/>
      <c r="J212" s="31">
        <f t="shared" ref="J212:L213" si="93">J213</f>
        <v>1875600</v>
      </c>
      <c r="K212" s="31">
        <f t="shared" si="93"/>
        <v>1875600</v>
      </c>
      <c r="L212" s="31">
        <f t="shared" si="93"/>
        <v>1875600</v>
      </c>
    </row>
    <row r="213" spans="1:12" s="15" customFormat="1" ht="60" x14ac:dyDescent="0.25">
      <c r="A213" s="13" t="s">
        <v>40</v>
      </c>
      <c r="B213" s="13"/>
      <c r="C213" s="13"/>
      <c r="D213" s="13"/>
      <c r="E213" s="20">
        <v>852</v>
      </c>
      <c r="F213" s="30" t="s">
        <v>76</v>
      </c>
      <c r="G213" s="30" t="s">
        <v>43</v>
      </c>
      <c r="H213" s="23" t="s">
        <v>370</v>
      </c>
      <c r="I213" s="30" t="s">
        <v>81</v>
      </c>
      <c r="J213" s="31">
        <f t="shared" si="93"/>
        <v>1875600</v>
      </c>
      <c r="K213" s="31">
        <f t="shared" si="93"/>
        <v>1875600</v>
      </c>
      <c r="L213" s="31">
        <f t="shared" si="93"/>
        <v>1875600</v>
      </c>
    </row>
    <row r="214" spans="1:12" s="15" customFormat="1" ht="30" x14ac:dyDescent="0.25">
      <c r="A214" s="13" t="s">
        <v>82</v>
      </c>
      <c r="B214" s="13"/>
      <c r="C214" s="13"/>
      <c r="D214" s="13"/>
      <c r="E214" s="20">
        <v>852</v>
      </c>
      <c r="F214" s="30" t="s">
        <v>76</v>
      </c>
      <c r="G214" s="30" t="s">
        <v>43</v>
      </c>
      <c r="H214" s="23" t="s">
        <v>370</v>
      </c>
      <c r="I214" s="30" t="s">
        <v>83</v>
      </c>
      <c r="J214" s="31">
        <f>'3.ВС'!J279</f>
        <v>1875600</v>
      </c>
      <c r="K214" s="31">
        <f>'3.ВС'!K279</f>
        <v>1875600</v>
      </c>
      <c r="L214" s="31">
        <f>'3.ВС'!L279</f>
        <v>1875600</v>
      </c>
    </row>
    <row r="215" spans="1:12" s="15" customFormat="1" ht="90" x14ac:dyDescent="0.25">
      <c r="A215" s="13" t="s">
        <v>290</v>
      </c>
      <c r="B215" s="13"/>
      <c r="C215" s="13"/>
      <c r="D215" s="13"/>
      <c r="E215" s="20">
        <v>852</v>
      </c>
      <c r="F215" s="30" t="s">
        <v>76</v>
      </c>
      <c r="G215" s="30" t="s">
        <v>43</v>
      </c>
      <c r="H215" s="23" t="s">
        <v>372</v>
      </c>
      <c r="I215" s="30"/>
      <c r="J215" s="31">
        <f t="shared" ref="J215:L216" si="94">J216</f>
        <v>7733880</v>
      </c>
      <c r="K215" s="31">
        <f t="shared" si="94"/>
        <v>7499520</v>
      </c>
      <c r="L215" s="31">
        <f t="shared" si="94"/>
        <v>7499520</v>
      </c>
    </row>
    <row r="216" spans="1:12" s="15" customFormat="1" ht="60" x14ac:dyDescent="0.25">
      <c r="A216" s="13" t="s">
        <v>40</v>
      </c>
      <c r="B216" s="13"/>
      <c r="C216" s="13"/>
      <c r="D216" s="13"/>
      <c r="E216" s="20">
        <v>852</v>
      </c>
      <c r="F216" s="30" t="s">
        <v>76</v>
      </c>
      <c r="G216" s="30" t="s">
        <v>43</v>
      </c>
      <c r="H216" s="23" t="s">
        <v>372</v>
      </c>
      <c r="I216" s="30" t="s">
        <v>81</v>
      </c>
      <c r="J216" s="31">
        <f t="shared" si="94"/>
        <v>7733880</v>
      </c>
      <c r="K216" s="31">
        <f t="shared" si="94"/>
        <v>7499520</v>
      </c>
      <c r="L216" s="31">
        <f t="shared" si="94"/>
        <v>7499520</v>
      </c>
    </row>
    <row r="217" spans="1:12" s="15" customFormat="1" ht="30" x14ac:dyDescent="0.25">
      <c r="A217" s="13" t="s">
        <v>82</v>
      </c>
      <c r="B217" s="13"/>
      <c r="C217" s="13"/>
      <c r="D217" s="13"/>
      <c r="E217" s="20">
        <v>852</v>
      </c>
      <c r="F217" s="30" t="s">
        <v>76</v>
      </c>
      <c r="G217" s="30" t="s">
        <v>43</v>
      </c>
      <c r="H217" s="23" t="s">
        <v>372</v>
      </c>
      <c r="I217" s="30" t="s">
        <v>83</v>
      </c>
      <c r="J217" s="31">
        <f>'3.ВС'!J282</f>
        <v>7733880</v>
      </c>
      <c r="K217" s="31">
        <f>'3.ВС'!K282</f>
        <v>7499520</v>
      </c>
      <c r="L217" s="31">
        <f>'3.ВС'!L282</f>
        <v>7499520</v>
      </c>
    </row>
    <row r="218" spans="1:12" s="15" customFormat="1" ht="45" x14ac:dyDescent="0.25">
      <c r="A218" s="13" t="s">
        <v>273</v>
      </c>
      <c r="B218" s="13"/>
      <c r="C218" s="13"/>
      <c r="D218" s="13"/>
      <c r="E218" s="20"/>
      <c r="F218" s="30" t="s">
        <v>76</v>
      </c>
      <c r="G218" s="23" t="s">
        <v>43</v>
      </c>
      <c r="H218" s="23" t="s">
        <v>369</v>
      </c>
      <c r="I218" s="30"/>
      <c r="J218" s="31">
        <f t="shared" ref="J218:L219" si="95">J219</f>
        <v>3000000</v>
      </c>
      <c r="K218" s="31">
        <f t="shared" si="95"/>
        <v>0</v>
      </c>
      <c r="L218" s="31">
        <f t="shared" si="95"/>
        <v>0</v>
      </c>
    </row>
    <row r="219" spans="1:12" s="15" customFormat="1" ht="60" x14ac:dyDescent="0.25">
      <c r="A219" s="13" t="s">
        <v>40</v>
      </c>
      <c r="B219" s="13"/>
      <c r="C219" s="13"/>
      <c r="D219" s="13"/>
      <c r="E219" s="20"/>
      <c r="F219" s="30" t="s">
        <v>76</v>
      </c>
      <c r="G219" s="23" t="s">
        <v>43</v>
      </c>
      <c r="H219" s="23" t="s">
        <v>369</v>
      </c>
      <c r="I219" s="30" t="s">
        <v>81</v>
      </c>
      <c r="J219" s="31">
        <f t="shared" si="95"/>
        <v>3000000</v>
      </c>
      <c r="K219" s="31">
        <f t="shared" si="95"/>
        <v>0</v>
      </c>
      <c r="L219" s="31">
        <f t="shared" si="95"/>
        <v>0</v>
      </c>
    </row>
    <row r="220" spans="1:12" s="15" customFormat="1" ht="30" x14ac:dyDescent="0.25">
      <c r="A220" s="13" t="s">
        <v>82</v>
      </c>
      <c r="B220" s="13"/>
      <c r="C220" s="13"/>
      <c r="D220" s="13"/>
      <c r="E220" s="20"/>
      <c r="F220" s="30" t="s">
        <v>76</v>
      </c>
      <c r="G220" s="23" t="s">
        <v>43</v>
      </c>
      <c r="H220" s="23" t="s">
        <v>369</v>
      </c>
      <c r="I220" s="30" t="s">
        <v>83</v>
      </c>
      <c r="J220" s="31">
        <f>'3.ВС'!J285</f>
        <v>3000000</v>
      </c>
      <c r="K220" s="31">
        <f>'3.ВС'!K285</f>
        <v>0</v>
      </c>
      <c r="L220" s="31">
        <f>'3.ВС'!L285</f>
        <v>0</v>
      </c>
    </row>
    <row r="221" spans="1:12" s="15" customFormat="1" ht="30" x14ac:dyDescent="0.25">
      <c r="A221" s="32" t="s">
        <v>241</v>
      </c>
      <c r="B221" s="13"/>
      <c r="C221" s="13"/>
      <c r="D221" s="13"/>
      <c r="E221" s="20">
        <v>852</v>
      </c>
      <c r="F221" s="30" t="s">
        <v>76</v>
      </c>
      <c r="G221" s="23" t="s">
        <v>43</v>
      </c>
      <c r="H221" s="23" t="s">
        <v>377</v>
      </c>
      <c r="I221" s="30"/>
      <c r="J221" s="31">
        <f t="shared" ref="J221:L222" si="96">J222</f>
        <v>523980</v>
      </c>
      <c r="K221" s="31">
        <f t="shared" si="96"/>
        <v>523980</v>
      </c>
      <c r="L221" s="31">
        <f t="shared" si="96"/>
        <v>523980</v>
      </c>
    </row>
    <row r="222" spans="1:12" s="15" customFormat="1" ht="60" x14ac:dyDescent="0.25">
      <c r="A222" s="13" t="s">
        <v>40</v>
      </c>
      <c r="B222" s="13"/>
      <c r="C222" s="13"/>
      <c r="D222" s="13"/>
      <c r="E222" s="20">
        <v>852</v>
      </c>
      <c r="F222" s="30" t="s">
        <v>76</v>
      </c>
      <c r="G222" s="23" t="s">
        <v>43</v>
      </c>
      <c r="H222" s="23" t="s">
        <v>377</v>
      </c>
      <c r="I222" s="30" t="s">
        <v>81</v>
      </c>
      <c r="J222" s="31">
        <f t="shared" si="96"/>
        <v>523980</v>
      </c>
      <c r="K222" s="31">
        <f t="shared" si="96"/>
        <v>523980</v>
      </c>
      <c r="L222" s="31">
        <f t="shared" si="96"/>
        <v>523980</v>
      </c>
    </row>
    <row r="223" spans="1:12" s="15" customFormat="1" ht="30" x14ac:dyDescent="0.25">
      <c r="A223" s="13" t="s">
        <v>82</v>
      </c>
      <c r="B223" s="13"/>
      <c r="C223" s="13"/>
      <c r="D223" s="13"/>
      <c r="E223" s="20">
        <v>852</v>
      </c>
      <c r="F223" s="30" t="s">
        <v>76</v>
      </c>
      <c r="G223" s="23" t="s">
        <v>43</v>
      </c>
      <c r="H223" s="23" t="s">
        <v>377</v>
      </c>
      <c r="I223" s="30" t="s">
        <v>83</v>
      </c>
      <c r="J223" s="31">
        <f>'3.ВС'!J288</f>
        <v>523980</v>
      </c>
      <c r="K223" s="31">
        <f>'3.ВС'!K288</f>
        <v>523980</v>
      </c>
      <c r="L223" s="31">
        <f>'3.ВС'!L288</f>
        <v>523980</v>
      </c>
    </row>
    <row r="224" spans="1:12" s="15" customFormat="1" x14ac:dyDescent="0.25">
      <c r="A224" s="32" t="s">
        <v>118</v>
      </c>
      <c r="B224" s="13"/>
      <c r="C224" s="13"/>
      <c r="D224" s="13"/>
      <c r="E224" s="20">
        <v>852</v>
      </c>
      <c r="F224" s="30" t="s">
        <v>76</v>
      </c>
      <c r="G224" s="23" t="s">
        <v>45</v>
      </c>
      <c r="H224" s="23"/>
      <c r="I224" s="30"/>
      <c r="J224" s="31">
        <f>J225+J228+J231+J234+J246+J237+J240+J243+J249+J252</f>
        <v>20283700</v>
      </c>
      <c r="K224" s="31">
        <f t="shared" ref="K224:L224" si="97">K225+K228+K231+K234+K246+K237+K240+K243+K249+K252</f>
        <v>12590200</v>
      </c>
      <c r="L224" s="31">
        <f t="shared" si="97"/>
        <v>12590200</v>
      </c>
    </row>
    <row r="225" spans="1:12" s="15" customFormat="1" ht="30" x14ac:dyDescent="0.25">
      <c r="A225" s="32" t="s">
        <v>304</v>
      </c>
      <c r="B225" s="13"/>
      <c r="C225" s="13"/>
      <c r="D225" s="13"/>
      <c r="E225" s="23">
        <v>851</v>
      </c>
      <c r="F225" s="23" t="s">
        <v>76</v>
      </c>
      <c r="G225" s="23" t="s">
        <v>45</v>
      </c>
      <c r="H225" s="23" t="s">
        <v>414</v>
      </c>
      <c r="I225" s="30"/>
      <c r="J225" s="31">
        <f t="shared" ref="J225:L226" si="98">J226</f>
        <v>5742330</v>
      </c>
      <c r="K225" s="31">
        <f t="shared" si="98"/>
        <v>0</v>
      </c>
      <c r="L225" s="31">
        <f t="shared" si="98"/>
        <v>0</v>
      </c>
    </row>
    <row r="226" spans="1:12" s="15" customFormat="1" ht="60" x14ac:dyDescent="0.25">
      <c r="A226" s="13" t="s">
        <v>40</v>
      </c>
      <c r="B226" s="13"/>
      <c r="C226" s="13"/>
      <c r="D226" s="13"/>
      <c r="E226" s="23">
        <v>851</v>
      </c>
      <c r="F226" s="30" t="s">
        <v>76</v>
      </c>
      <c r="G226" s="23" t="s">
        <v>45</v>
      </c>
      <c r="H226" s="23" t="s">
        <v>414</v>
      </c>
      <c r="I226" s="30" t="s">
        <v>81</v>
      </c>
      <c r="J226" s="31">
        <f t="shared" si="98"/>
        <v>5742330</v>
      </c>
      <c r="K226" s="31">
        <f t="shared" si="98"/>
        <v>0</v>
      </c>
      <c r="L226" s="31">
        <f t="shared" si="98"/>
        <v>0</v>
      </c>
    </row>
    <row r="227" spans="1:12" s="15" customFormat="1" ht="30" x14ac:dyDescent="0.25">
      <c r="A227" s="13" t="s">
        <v>82</v>
      </c>
      <c r="B227" s="13"/>
      <c r="C227" s="13"/>
      <c r="D227" s="13"/>
      <c r="E227" s="23">
        <v>851</v>
      </c>
      <c r="F227" s="30" t="s">
        <v>76</v>
      </c>
      <c r="G227" s="30" t="s">
        <v>45</v>
      </c>
      <c r="H227" s="23" t="s">
        <v>414</v>
      </c>
      <c r="I227" s="30" t="s">
        <v>83</v>
      </c>
      <c r="J227" s="31">
        <f>'3.ВС'!J141</f>
        <v>5742330</v>
      </c>
      <c r="K227" s="31">
        <f>'3.ВС'!K141</f>
        <v>0</v>
      </c>
      <c r="L227" s="31">
        <f>'3.ВС'!L141</f>
        <v>0</v>
      </c>
    </row>
    <row r="228" spans="1:12" s="15" customFormat="1" ht="30" x14ac:dyDescent="0.25">
      <c r="A228" s="13" t="s">
        <v>119</v>
      </c>
      <c r="B228" s="13"/>
      <c r="C228" s="13"/>
      <c r="D228" s="13"/>
      <c r="E228" s="20">
        <v>851</v>
      </c>
      <c r="F228" s="23" t="s">
        <v>76</v>
      </c>
      <c r="G228" s="23" t="s">
        <v>45</v>
      </c>
      <c r="H228" s="23" t="s">
        <v>343</v>
      </c>
      <c r="I228" s="30"/>
      <c r="J228" s="31">
        <f t="shared" ref="J228:L229" si="99">J229</f>
        <v>7108270</v>
      </c>
      <c r="K228" s="31">
        <f t="shared" si="99"/>
        <v>6372600</v>
      </c>
      <c r="L228" s="31">
        <f t="shared" si="99"/>
        <v>6372600</v>
      </c>
    </row>
    <row r="229" spans="1:12" s="15" customFormat="1" ht="60" x14ac:dyDescent="0.25">
      <c r="A229" s="13" t="s">
        <v>40</v>
      </c>
      <c r="B229" s="13"/>
      <c r="C229" s="13"/>
      <c r="D229" s="13"/>
      <c r="E229" s="20">
        <v>851</v>
      </c>
      <c r="F229" s="30" t="s">
        <v>76</v>
      </c>
      <c r="G229" s="23" t="s">
        <v>45</v>
      </c>
      <c r="H229" s="23" t="s">
        <v>343</v>
      </c>
      <c r="I229" s="30" t="s">
        <v>81</v>
      </c>
      <c r="J229" s="31">
        <f t="shared" si="99"/>
        <v>7108270</v>
      </c>
      <c r="K229" s="31">
        <f t="shared" si="99"/>
        <v>6372600</v>
      </c>
      <c r="L229" s="31">
        <f t="shared" si="99"/>
        <v>6372600</v>
      </c>
    </row>
    <row r="230" spans="1:12" s="15" customFormat="1" ht="30" x14ac:dyDescent="0.25">
      <c r="A230" s="13" t="s">
        <v>82</v>
      </c>
      <c r="B230" s="13"/>
      <c r="C230" s="13"/>
      <c r="D230" s="13"/>
      <c r="E230" s="20">
        <v>851</v>
      </c>
      <c r="F230" s="30" t="s">
        <v>76</v>
      </c>
      <c r="G230" s="30" t="s">
        <v>45</v>
      </c>
      <c r="H230" s="23" t="s">
        <v>343</v>
      </c>
      <c r="I230" s="30" t="s">
        <v>83</v>
      </c>
      <c r="J230" s="31">
        <f>'3.ВС'!J144</f>
        <v>7108270</v>
      </c>
      <c r="K230" s="31">
        <f>'3.ВС'!K144</f>
        <v>6372600</v>
      </c>
      <c r="L230" s="31">
        <f>'3.ВС'!L144</f>
        <v>6372600</v>
      </c>
    </row>
    <row r="231" spans="1:12" s="15" customFormat="1" ht="30" x14ac:dyDescent="0.25">
      <c r="A231" s="13" t="s">
        <v>114</v>
      </c>
      <c r="B231" s="13"/>
      <c r="C231" s="13"/>
      <c r="D231" s="13"/>
      <c r="E231" s="20">
        <v>851</v>
      </c>
      <c r="F231" s="30" t="s">
        <v>76</v>
      </c>
      <c r="G231" s="30" t="s">
        <v>45</v>
      </c>
      <c r="H231" s="23" t="s">
        <v>344</v>
      </c>
      <c r="I231" s="30"/>
      <c r="J231" s="31">
        <f t="shared" ref="J231:L232" si="100">J232</f>
        <v>56300</v>
      </c>
      <c r="K231" s="31">
        <f t="shared" si="100"/>
        <v>0</v>
      </c>
      <c r="L231" s="31">
        <f t="shared" si="100"/>
        <v>0</v>
      </c>
    </row>
    <row r="232" spans="1:12" s="15" customFormat="1" ht="60" x14ac:dyDescent="0.25">
      <c r="A232" s="13" t="s">
        <v>40</v>
      </c>
      <c r="B232" s="13"/>
      <c r="C232" s="13"/>
      <c r="D232" s="13"/>
      <c r="E232" s="20">
        <v>851</v>
      </c>
      <c r="F232" s="30" t="s">
        <v>76</v>
      </c>
      <c r="G232" s="30" t="s">
        <v>45</v>
      </c>
      <c r="H232" s="23" t="s">
        <v>344</v>
      </c>
      <c r="I232" s="30" t="s">
        <v>81</v>
      </c>
      <c r="J232" s="31">
        <f t="shared" si="100"/>
        <v>56300</v>
      </c>
      <c r="K232" s="31">
        <f t="shared" si="100"/>
        <v>0</v>
      </c>
      <c r="L232" s="31">
        <f t="shared" si="100"/>
        <v>0</v>
      </c>
    </row>
    <row r="233" spans="1:12" s="15" customFormat="1" ht="30" x14ac:dyDescent="0.25">
      <c r="A233" s="13" t="s">
        <v>82</v>
      </c>
      <c r="B233" s="13"/>
      <c r="C233" s="13"/>
      <c r="D233" s="13"/>
      <c r="E233" s="20">
        <v>851</v>
      </c>
      <c r="F233" s="30" t="s">
        <v>76</v>
      </c>
      <c r="G233" s="23" t="s">
        <v>45</v>
      </c>
      <c r="H233" s="23" t="s">
        <v>344</v>
      </c>
      <c r="I233" s="30" t="s">
        <v>83</v>
      </c>
      <c r="J233" s="31">
        <f>'3.ВС'!J147</f>
        <v>56300</v>
      </c>
      <c r="K233" s="31">
        <f>'3.ВС'!K147</f>
        <v>0</v>
      </c>
      <c r="L233" s="31">
        <f>'3.ВС'!L147</f>
        <v>0</v>
      </c>
    </row>
    <row r="234" spans="1:12" s="15" customFormat="1" ht="45" x14ac:dyDescent="0.25">
      <c r="A234" s="13" t="s">
        <v>115</v>
      </c>
      <c r="B234" s="13"/>
      <c r="C234" s="13"/>
      <c r="D234" s="13"/>
      <c r="E234" s="23">
        <v>851</v>
      </c>
      <c r="F234" s="30" t="s">
        <v>76</v>
      </c>
      <c r="G234" s="30" t="s">
        <v>45</v>
      </c>
      <c r="H234" s="23" t="s">
        <v>345</v>
      </c>
      <c r="I234" s="30"/>
      <c r="J234" s="31">
        <f t="shared" ref="J234:L235" si="101">J235</f>
        <v>4000</v>
      </c>
      <c r="K234" s="31">
        <f t="shared" si="101"/>
        <v>0</v>
      </c>
      <c r="L234" s="31">
        <f t="shared" si="101"/>
        <v>0</v>
      </c>
    </row>
    <row r="235" spans="1:12" s="15" customFormat="1" ht="60" x14ac:dyDescent="0.25">
      <c r="A235" s="13" t="s">
        <v>40</v>
      </c>
      <c r="B235" s="13"/>
      <c r="C235" s="13"/>
      <c r="D235" s="13"/>
      <c r="E235" s="23">
        <v>851</v>
      </c>
      <c r="F235" s="30" t="s">
        <v>76</v>
      </c>
      <c r="G235" s="30" t="s">
        <v>45</v>
      </c>
      <c r="H235" s="23" t="s">
        <v>345</v>
      </c>
      <c r="I235" s="30" t="s">
        <v>81</v>
      </c>
      <c r="J235" s="31">
        <f t="shared" si="101"/>
        <v>4000</v>
      </c>
      <c r="K235" s="31">
        <f t="shared" si="101"/>
        <v>0</v>
      </c>
      <c r="L235" s="31">
        <f t="shared" si="101"/>
        <v>0</v>
      </c>
    </row>
    <row r="236" spans="1:12" s="15" customFormat="1" ht="30" x14ac:dyDescent="0.25">
      <c r="A236" s="13" t="s">
        <v>82</v>
      </c>
      <c r="B236" s="13"/>
      <c r="C236" s="13"/>
      <c r="D236" s="13"/>
      <c r="E236" s="23">
        <v>851</v>
      </c>
      <c r="F236" s="30" t="s">
        <v>76</v>
      </c>
      <c r="G236" s="23" t="s">
        <v>45</v>
      </c>
      <c r="H236" s="23" t="s">
        <v>345</v>
      </c>
      <c r="I236" s="30" t="s">
        <v>83</v>
      </c>
      <c r="J236" s="31">
        <f>'3.ВС'!J150</f>
        <v>4000</v>
      </c>
      <c r="K236" s="31">
        <f>'3.ВС'!K150</f>
        <v>0</v>
      </c>
      <c r="L236" s="31">
        <f>'3.ВС'!L150</f>
        <v>0</v>
      </c>
    </row>
    <row r="237" spans="1:12" s="15" customFormat="1" ht="165" x14ac:dyDescent="0.25">
      <c r="A237" s="13" t="s">
        <v>280</v>
      </c>
      <c r="B237" s="13"/>
      <c r="C237" s="13"/>
      <c r="D237" s="13"/>
      <c r="E237" s="20">
        <v>851</v>
      </c>
      <c r="F237" s="30" t="s">
        <v>76</v>
      </c>
      <c r="G237" s="30" t="s">
        <v>45</v>
      </c>
      <c r="H237" s="23" t="s">
        <v>346</v>
      </c>
      <c r="I237" s="30"/>
      <c r="J237" s="31">
        <f t="shared" ref="J237:L238" si="102">J238</f>
        <v>156000</v>
      </c>
      <c r="K237" s="31">
        <f t="shared" si="102"/>
        <v>156000</v>
      </c>
      <c r="L237" s="31">
        <f t="shared" si="102"/>
        <v>156000</v>
      </c>
    </row>
    <row r="238" spans="1:12" s="15" customFormat="1" ht="60" x14ac:dyDescent="0.25">
      <c r="A238" s="13" t="s">
        <v>40</v>
      </c>
      <c r="B238" s="13"/>
      <c r="C238" s="13"/>
      <c r="D238" s="13"/>
      <c r="E238" s="20">
        <v>851</v>
      </c>
      <c r="F238" s="30" t="s">
        <v>76</v>
      </c>
      <c r="G238" s="30" t="s">
        <v>45</v>
      </c>
      <c r="H238" s="23" t="s">
        <v>346</v>
      </c>
      <c r="I238" s="30" t="s">
        <v>81</v>
      </c>
      <c r="J238" s="31">
        <f t="shared" si="102"/>
        <v>156000</v>
      </c>
      <c r="K238" s="31">
        <f t="shared" si="102"/>
        <v>156000</v>
      </c>
      <c r="L238" s="31">
        <f t="shared" si="102"/>
        <v>156000</v>
      </c>
    </row>
    <row r="239" spans="1:12" s="15" customFormat="1" ht="30" x14ac:dyDescent="0.25">
      <c r="A239" s="13" t="s">
        <v>82</v>
      </c>
      <c r="B239" s="13"/>
      <c r="C239" s="13"/>
      <c r="D239" s="13"/>
      <c r="E239" s="20">
        <v>851</v>
      </c>
      <c r="F239" s="30" t="s">
        <v>76</v>
      </c>
      <c r="G239" s="30" t="s">
        <v>45</v>
      </c>
      <c r="H239" s="23" t="s">
        <v>346</v>
      </c>
      <c r="I239" s="30" t="s">
        <v>83</v>
      </c>
      <c r="J239" s="31">
        <f>'3.ВС'!J153</f>
        <v>156000</v>
      </c>
      <c r="K239" s="31">
        <f>'3.ВС'!K153</f>
        <v>156000</v>
      </c>
      <c r="L239" s="31">
        <f>'3.ВС'!L153</f>
        <v>156000</v>
      </c>
    </row>
    <row r="240" spans="1:12" s="15" customFormat="1" ht="30" x14ac:dyDescent="0.25">
      <c r="A240" s="32" t="s">
        <v>119</v>
      </c>
      <c r="B240" s="13"/>
      <c r="C240" s="13"/>
      <c r="D240" s="13"/>
      <c r="E240" s="20">
        <v>852</v>
      </c>
      <c r="F240" s="23" t="s">
        <v>76</v>
      </c>
      <c r="G240" s="23" t="s">
        <v>45</v>
      </c>
      <c r="H240" s="23" t="s">
        <v>378</v>
      </c>
      <c r="I240" s="30"/>
      <c r="J240" s="31">
        <f t="shared" ref="J240:L241" si="103">J241</f>
        <v>7100740</v>
      </c>
      <c r="K240" s="31">
        <f t="shared" si="103"/>
        <v>5998000</v>
      </c>
      <c r="L240" s="31">
        <f t="shared" si="103"/>
        <v>5998000</v>
      </c>
    </row>
    <row r="241" spans="1:12" s="15" customFormat="1" ht="60" x14ac:dyDescent="0.25">
      <c r="A241" s="13" t="s">
        <v>40</v>
      </c>
      <c r="B241" s="13"/>
      <c r="C241" s="13"/>
      <c r="D241" s="13"/>
      <c r="E241" s="20">
        <v>852</v>
      </c>
      <c r="F241" s="30" t="s">
        <v>76</v>
      </c>
      <c r="G241" s="23" t="s">
        <v>45</v>
      </c>
      <c r="H241" s="23" t="s">
        <v>378</v>
      </c>
      <c r="I241" s="30" t="s">
        <v>81</v>
      </c>
      <c r="J241" s="31">
        <f t="shared" si="103"/>
        <v>7100740</v>
      </c>
      <c r="K241" s="31">
        <f t="shared" si="103"/>
        <v>5998000</v>
      </c>
      <c r="L241" s="31">
        <f t="shared" si="103"/>
        <v>5998000</v>
      </c>
    </row>
    <row r="242" spans="1:12" s="15" customFormat="1" ht="30" x14ac:dyDescent="0.25">
      <c r="A242" s="13" t="s">
        <v>82</v>
      </c>
      <c r="B242" s="13"/>
      <c r="C242" s="13"/>
      <c r="D242" s="13"/>
      <c r="E242" s="20">
        <v>852</v>
      </c>
      <c r="F242" s="30" t="s">
        <v>76</v>
      </c>
      <c r="G242" s="30" t="s">
        <v>45</v>
      </c>
      <c r="H242" s="23" t="s">
        <v>378</v>
      </c>
      <c r="I242" s="30" t="s">
        <v>83</v>
      </c>
      <c r="J242" s="31">
        <f>'3.ВС'!J292</f>
        <v>7100740</v>
      </c>
      <c r="K242" s="31">
        <f>'3.ВС'!K292</f>
        <v>5998000</v>
      </c>
      <c r="L242" s="31">
        <f>'3.ВС'!L292</f>
        <v>5998000</v>
      </c>
    </row>
    <row r="243" spans="1:12" s="15" customFormat="1" ht="30" x14ac:dyDescent="0.25">
      <c r="A243" s="32" t="s">
        <v>114</v>
      </c>
      <c r="B243" s="13"/>
      <c r="C243" s="13"/>
      <c r="D243" s="13"/>
      <c r="E243" s="20">
        <v>852</v>
      </c>
      <c r="F243" s="30" t="s">
        <v>76</v>
      </c>
      <c r="G243" s="30" t="s">
        <v>45</v>
      </c>
      <c r="H243" s="23" t="s">
        <v>367</v>
      </c>
      <c r="I243" s="30"/>
      <c r="J243" s="31">
        <f t="shared" ref="J243:L244" si="104">J244</f>
        <v>37800</v>
      </c>
      <c r="K243" s="31">
        <f t="shared" si="104"/>
        <v>0</v>
      </c>
      <c r="L243" s="31">
        <f t="shared" si="104"/>
        <v>0</v>
      </c>
    </row>
    <row r="244" spans="1:12" s="15" customFormat="1" ht="60" x14ac:dyDescent="0.25">
      <c r="A244" s="13" t="s">
        <v>40</v>
      </c>
      <c r="B244" s="13"/>
      <c r="C244" s="13"/>
      <c r="D244" s="13"/>
      <c r="E244" s="20">
        <v>852</v>
      </c>
      <c r="F244" s="30" t="s">
        <v>76</v>
      </c>
      <c r="G244" s="30" t="s">
        <v>45</v>
      </c>
      <c r="H244" s="23" t="s">
        <v>367</v>
      </c>
      <c r="I244" s="30" t="s">
        <v>81</v>
      </c>
      <c r="J244" s="31">
        <f t="shared" si="104"/>
        <v>37800</v>
      </c>
      <c r="K244" s="31">
        <f t="shared" si="104"/>
        <v>0</v>
      </c>
      <c r="L244" s="31">
        <f t="shared" si="104"/>
        <v>0</v>
      </c>
    </row>
    <row r="245" spans="1:12" s="15" customFormat="1" ht="30" x14ac:dyDescent="0.25">
      <c r="A245" s="13" t="s">
        <v>82</v>
      </c>
      <c r="B245" s="13"/>
      <c r="C245" s="13"/>
      <c r="D245" s="13"/>
      <c r="E245" s="20">
        <v>852</v>
      </c>
      <c r="F245" s="30" t="s">
        <v>76</v>
      </c>
      <c r="G245" s="23" t="s">
        <v>45</v>
      </c>
      <c r="H245" s="23" t="s">
        <v>367</v>
      </c>
      <c r="I245" s="30" t="s">
        <v>83</v>
      </c>
      <c r="J245" s="31">
        <f>'3.ВС'!J295</f>
        <v>37800</v>
      </c>
      <c r="K245" s="31">
        <f>'3.ВС'!K295</f>
        <v>0</v>
      </c>
      <c r="L245" s="31">
        <f>'3.ВС'!L295</f>
        <v>0</v>
      </c>
    </row>
    <row r="246" spans="1:12" s="15" customFormat="1" ht="45" x14ac:dyDescent="0.25">
      <c r="A246" s="13" t="s">
        <v>115</v>
      </c>
      <c r="B246" s="13"/>
      <c r="C246" s="13"/>
      <c r="D246" s="13"/>
      <c r="E246" s="23">
        <v>852</v>
      </c>
      <c r="F246" s="23" t="s">
        <v>76</v>
      </c>
      <c r="G246" s="23" t="s">
        <v>45</v>
      </c>
      <c r="H246" s="23" t="s">
        <v>368</v>
      </c>
      <c r="I246" s="30"/>
      <c r="J246" s="31">
        <f t="shared" ref="J246:L247" si="105">J247</f>
        <v>4000</v>
      </c>
      <c r="K246" s="31">
        <f t="shared" si="105"/>
        <v>0</v>
      </c>
      <c r="L246" s="31">
        <f t="shared" si="105"/>
        <v>0</v>
      </c>
    </row>
    <row r="247" spans="1:12" s="15" customFormat="1" ht="60" x14ac:dyDescent="0.25">
      <c r="A247" s="13" t="s">
        <v>40</v>
      </c>
      <c r="B247" s="13"/>
      <c r="C247" s="13"/>
      <c r="D247" s="13"/>
      <c r="E247" s="23">
        <v>852</v>
      </c>
      <c r="F247" s="30" t="s">
        <v>76</v>
      </c>
      <c r="G247" s="23" t="s">
        <v>45</v>
      </c>
      <c r="H247" s="23" t="s">
        <v>368</v>
      </c>
      <c r="I247" s="30" t="s">
        <v>81</v>
      </c>
      <c r="J247" s="31">
        <f t="shared" si="105"/>
        <v>4000</v>
      </c>
      <c r="K247" s="31">
        <f t="shared" si="105"/>
        <v>0</v>
      </c>
      <c r="L247" s="31">
        <f t="shared" si="105"/>
        <v>0</v>
      </c>
    </row>
    <row r="248" spans="1:12" s="15" customFormat="1" ht="30" x14ac:dyDescent="0.25">
      <c r="A248" s="13" t="s">
        <v>82</v>
      </c>
      <c r="B248" s="13"/>
      <c r="C248" s="13"/>
      <c r="D248" s="13"/>
      <c r="E248" s="23">
        <v>852</v>
      </c>
      <c r="F248" s="30" t="s">
        <v>76</v>
      </c>
      <c r="G248" s="23" t="s">
        <v>45</v>
      </c>
      <c r="H248" s="23" t="s">
        <v>368</v>
      </c>
      <c r="I248" s="30" t="s">
        <v>83</v>
      </c>
      <c r="J248" s="31">
        <f>'3.ВС'!J298</f>
        <v>4000</v>
      </c>
      <c r="K248" s="31">
        <f>'3.ВС'!K298</f>
        <v>0</v>
      </c>
      <c r="L248" s="31">
        <f>'3.ВС'!L298</f>
        <v>0</v>
      </c>
    </row>
    <row r="249" spans="1:12" s="15" customFormat="1" ht="75" x14ac:dyDescent="0.25">
      <c r="A249" s="13" t="s">
        <v>312</v>
      </c>
      <c r="B249" s="13"/>
      <c r="C249" s="13"/>
      <c r="D249" s="13"/>
      <c r="E249" s="23">
        <v>852</v>
      </c>
      <c r="F249" s="23" t="s">
        <v>76</v>
      </c>
      <c r="G249" s="23" t="s">
        <v>45</v>
      </c>
      <c r="H249" s="23" t="s">
        <v>379</v>
      </c>
      <c r="I249" s="30"/>
      <c r="J249" s="31">
        <f t="shared" ref="J249:L250" si="106">J250</f>
        <v>10660</v>
      </c>
      <c r="K249" s="31">
        <f t="shared" si="106"/>
        <v>0</v>
      </c>
      <c r="L249" s="31">
        <f t="shared" si="106"/>
        <v>0</v>
      </c>
    </row>
    <row r="250" spans="1:12" s="15" customFormat="1" ht="60" x14ac:dyDescent="0.25">
      <c r="A250" s="13" t="s">
        <v>40</v>
      </c>
      <c r="B250" s="13"/>
      <c r="C250" s="13"/>
      <c r="D250" s="13"/>
      <c r="E250" s="23">
        <v>852</v>
      </c>
      <c r="F250" s="30" t="s">
        <v>76</v>
      </c>
      <c r="G250" s="23" t="s">
        <v>45</v>
      </c>
      <c r="H250" s="23" t="s">
        <v>379</v>
      </c>
      <c r="I250" s="30" t="s">
        <v>81</v>
      </c>
      <c r="J250" s="31">
        <f t="shared" si="106"/>
        <v>10660</v>
      </c>
      <c r="K250" s="31">
        <f t="shared" si="106"/>
        <v>0</v>
      </c>
      <c r="L250" s="31">
        <f t="shared" si="106"/>
        <v>0</v>
      </c>
    </row>
    <row r="251" spans="1:12" s="15" customFormat="1" ht="30" x14ac:dyDescent="0.25">
      <c r="A251" s="13" t="s">
        <v>82</v>
      </c>
      <c r="B251" s="13"/>
      <c r="C251" s="13"/>
      <c r="D251" s="13"/>
      <c r="E251" s="23">
        <v>852</v>
      </c>
      <c r="F251" s="30" t="s">
        <v>76</v>
      </c>
      <c r="G251" s="23" t="s">
        <v>45</v>
      </c>
      <c r="H251" s="23" t="s">
        <v>379</v>
      </c>
      <c r="I251" s="30" t="s">
        <v>83</v>
      </c>
      <c r="J251" s="31">
        <f>'3.ВС'!J301</f>
        <v>10660</v>
      </c>
      <c r="K251" s="31">
        <f>'3.ВС'!K301</f>
        <v>0</v>
      </c>
      <c r="L251" s="31">
        <f>'3.ВС'!L301</f>
        <v>0</v>
      </c>
    </row>
    <row r="252" spans="1:12" s="15" customFormat="1" ht="165" x14ac:dyDescent="0.25">
      <c r="A252" s="13" t="s">
        <v>280</v>
      </c>
      <c r="B252" s="13"/>
      <c r="C252" s="13"/>
      <c r="D252" s="13"/>
      <c r="E252" s="20">
        <v>852</v>
      </c>
      <c r="F252" s="30" t="s">
        <v>76</v>
      </c>
      <c r="G252" s="30" t="s">
        <v>45</v>
      </c>
      <c r="H252" s="23" t="s">
        <v>370</v>
      </c>
      <c r="I252" s="30"/>
      <c r="J252" s="31">
        <f t="shared" ref="J252:L253" si="107">J253</f>
        <v>63600</v>
      </c>
      <c r="K252" s="31">
        <f t="shared" si="107"/>
        <v>63600</v>
      </c>
      <c r="L252" s="31">
        <f t="shared" si="107"/>
        <v>63600</v>
      </c>
    </row>
    <row r="253" spans="1:12" s="15" customFormat="1" ht="60" x14ac:dyDescent="0.25">
      <c r="A253" s="13" t="s">
        <v>40</v>
      </c>
      <c r="B253" s="13"/>
      <c r="C253" s="13"/>
      <c r="D253" s="13"/>
      <c r="E253" s="20">
        <v>852</v>
      </c>
      <c r="F253" s="30" t="s">
        <v>76</v>
      </c>
      <c r="G253" s="30" t="s">
        <v>45</v>
      </c>
      <c r="H253" s="23" t="s">
        <v>370</v>
      </c>
      <c r="I253" s="30" t="s">
        <v>81</v>
      </c>
      <c r="J253" s="31">
        <f t="shared" si="107"/>
        <v>63600</v>
      </c>
      <c r="K253" s="31">
        <f t="shared" si="107"/>
        <v>63600</v>
      </c>
      <c r="L253" s="31">
        <f t="shared" si="107"/>
        <v>63600</v>
      </c>
    </row>
    <row r="254" spans="1:12" s="15" customFormat="1" ht="30" x14ac:dyDescent="0.25">
      <c r="A254" s="13" t="s">
        <v>82</v>
      </c>
      <c r="B254" s="13"/>
      <c r="C254" s="13"/>
      <c r="D254" s="13"/>
      <c r="E254" s="20">
        <v>852</v>
      </c>
      <c r="F254" s="30" t="s">
        <v>76</v>
      </c>
      <c r="G254" s="23" t="s">
        <v>45</v>
      </c>
      <c r="H254" s="23" t="s">
        <v>370</v>
      </c>
      <c r="I254" s="30" t="s">
        <v>83</v>
      </c>
      <c r="J254" s="31">
        <f>'3.ВС'!J304</f>
        <v>63600</v>
      </c>
      <c r="K254" s="31">
        <f>'3.ВС'!K304</f>
        <v>63600</v>
      </c>
      <c r="L254" s="31">
        <f>'3.ВС'!L304</f>
        <v>63600</v>
      </c>
    </row>
    <row r="255" spans="1:12" s="15" customFormat="1" x14ac:dyDescent="0.25">
      <c r="A255" s="32" t="s">
        <v>120</v>
      </c>
      <c r="B255" s="13"/>
      <c r="C255" s="13"/>
      <c r="D255" s="13"/>
      <c r="E255" s="20">
        <v>852</v>
      </c>
      <c r="F255" s="30" t="s">
        <v>76</v>
      </c>
      <c r="G255" s="30" t="s">
        <v>76</v>
      </c>
      <c r="H255" s="23"/>
      <c r="I255" s="30"/>
      <c r="J255" s="31">
        <f t="shared" ref="J255:L255" si="108">J256</f>
        <v>123400</v>
      </c>
      <c r="K255" s="31">
        <f t="shared" si="108"/>
        <v>0</v>
      </c>
      <c r="L255" s="31">
        <f t="shared" si="108"/>
        <v>0</v>
      </c>
    </row>
    <row r="256" spans="1:12" s="15" customFormat="1" ht="30" x14ac:dyDescent="0.25">
      <c r="A256" s="32" t="s">
        <v>121</v>
      </c>
      <c r="B256" s="13"/>
      <c r="C256" s="13"/>
      <c r="D256" s="13"/>
      <c r="E256" s="20">
        <v>852</v>
      </c>
      <c r="F256" s="30" t="s">
        <v>76</v>
      </c>
      <c r="G256" s="30" t="s">
        <v>76</v>
      </c>
      <c r="H256" s="23" t="s">
        <v>380</v>
      </c>
      <c r="I256" s="30"/>
      <c r="J256" s="31">
        <f t="shared" ref="J256:L256" si="109">J257+J259</f>
        <v>123400</v>
      </c>
      <c r="K256" s="31">
        <f t="shared" si="109"/>
        <v>0</v>
      </c>
      <c r="L256" s="31">
        <f t="shared" si="109"/>
        <v>0</v>
      </c>
    </row>
    <row r="257" spans="1:12" s="15" customFormat="1" ht="105" x14ac:dyDescent="0.25">
      <c r="A257" s="32" t="s">
        <v>15</v>
      </c>
      <c r="B257" s="13"/>
      <c r="C257" s="13"/>
      <c r="D257" s="13"/>
      <c r="E257" s="20">
        <v>852</v>
      </c>
      <c r="F257" s="30" t="s">
        <v>76</v>
      </c>
      <c r="G257" s="30" t="s">
        <v>76</v>
      </c>
      <c r="H257" s="23" t="s">
        <v>380</v>
      </c>
      <c r="I257" s="30" t="s">
        <v>17</v>
      </c>
      <c r="J257" s="31">
        <f t="shared" ref="J257:L257" si="110">J258</f>
        <v>16900</v>
      </c>
      <c r="K257" s="31">
        <f t="shared" si="110"/>
        <v>0</v>
      </c>
      <c r="L257" s="31">
        <f t="shared" si="110"/>
        <v>0</v>
      </c>
    </row>
    <row r="258" spans="1:12" s="15" customFormat="1" ht="30" x14ac:dyDescent="0.25">
      <c r="A258" s="13" t="s">
        <v>7</v>
      </c>
      <c r="B258" s="13"/>
      <c r="C258" s="13"/>
      <c r="D258" s="13"/>
      <c r="E258" s="20">
        <v>852</v>
      </c>
      <c r="F258" s="30" t="s">
        <v>76</v>
      </c>
      <c r="G258" s="30" t="s">
        <v>76</v>
      </c>
      <c r="H258" s="23" t="s">
        <v>380</v>
      </c>
      <c r="I258" s="30" t="s">
        <v>51</v>
      </c>
      <c r="J258" s="31">
        <f>'3.ВС'!J308</f>
        <v>16900</v>
      </c>
      <c r="K258" s="31">
        <f>'3.ВС'!K308</f>
        <v>0</v>
      </c>
      <c r="L258" s="31">
        <f>'3.ВС'!L308</f>
        <v>0</v>
      </c>
    </row>
    <row r="259" spans="1:12" s="15" customFormat="1" ht="45" x14ac:dyDescent="0.25">
      <c r="A259" s="13" t="s">
        <v>20</v>
      </c>
      <c r="B259" s="32"/>
      <c r="C259" s="32"/>
      <c r="D259" s="32"/>
      <c r="E259" s="20">
        <v>852</v>
      </c>
      <c r="F259" s="30" t="s">
        <v>76</v>
      </c>
      <c r="G259" s="30" t="s">
        <v>76</v>
      </c>
      <c r="H259" s="23" t="s">
        <v>380</v>
      </c>
      <c r="I259" s="30" t="s">
        <v>21</v>
      </c>
      <c r="J259" s="31">
        <f t="shared" ref="J259:L259" si="111">J260</f>
        <v>106500</v>
      </c>
      <c r="K259" s="31">
        <f t="shared" si="111"/>
        <v>0</v>
      </c>
      <c r="L259" s="31">
        <f t="shared" si="111"/>
        <v>0</v>
      </c>
    </row>
    <row r="260" spans="1:12" s="15" customFormat="1" ht="60" x14ac:dyDescent="0.25">
      <c r="A260" s="13" t="s">
        <v>9</v>
      </c>
      <c r="B260" s="13"/>
      <c r="C260" s="13"/>
      <c r="D260" s="13"/>
      <c r="E260" s="20">
        <v>852</v>
      </c>
      <c r="F260" s="30" t="s">
        <v>76</v>
      </c>
      <c r="G260" s="30" t="s">
        <v>76</v>
      </c>
      <c r="H260" s="23" t="s">
        <v>380</v>
      </c>
      <c r="I260" s="30" t="s">
        <v>22</v>
      </c>
      <c r="J260" s="31">
        <f>'3.ВС'!J310</f>
        <v>106500</v>
      </c>
      <c r="K260" s="31">
        <f>'3.ВС'!K310</f>
        <v>0</v>
      </c>
      <c r="L260" s="31">
        <f>'3.ВС'!L310</f>
        <v>0</v>
      </c>
    </row>
    <row r="261" spans="1:12" s="15" customFormat="1" ht="30" x14ac:dyDescent="0.25">
      <c r="A261" s="32" t="s">
        <v>122</v>
      </c>
      <c r="B261" s="13"/>
      <c r="C261" s="13"/>
      <c r="D261" s="13"/>
      <c r="E261" s="20">
        <v>852</v>
      </c>
      <c r="F261" s="30" t="s">
        <v>76</v>
      </c>
      <c r="G261" s="30" t="s">
        <v>49</v>
      </c>
      <c r="H261" s="23"/>
      <c r="I261" s="30"/>
      <c r="J261" s="31">
        <f>J262+J267+J270+J277</f>
        <v>21144411</v>
      </c>
      <c r="K261" s="31">
        <f t="shared" ref="K261:L261" si="112">K262+K267+K270+K277</f>
        <v>18220260</v>
      </c>
      <c r="L261" s="31">
        <f t="shared" si="112"/>
        <v>18220260</v>
      </c>
    </row>
    <row r="262" spans="1:12" s="15" customFormat="1" ht="60" x14ac:dyDescent="0.25">
      <c r="A262" s="32" t="s">
        <v>429</v>
      </c>
      <c r="B262" s="32"/>
      <c r="C262" s="32"/>
      <c r="D262" s="32"/>
      <c r="E262" s="20">
        <v>852</v>
      </c>
      <c r="F262" s="30" t="s">
        <v>76</v>
      </c>
      <c r="G262" s="30" t="s">
        <v>49</v>
      </c>
      <c r="H262" s="23" t="s">
        <v>386</v>
      </c>
      <c r="I262" s="30"/>
      <c r="J262" s="31">
        <f t="shared" ref="J262" si="113">J263+J265</f>
        <v>1044360</v>
      </c>
      <c r="K262" s="31">
        <f t="shared" ref="K262:L262" si="114">K263+K265</f>
        <v>1044360</v>
      </c>
      <c r="L262" s="31">
        <f t="shared" si="114"/>
        <v>1044360</v>
      </c>
    </row>
    <row r="263" spans="1:12" s="15" customFormat="1" ht="105" x14ac:dyDescent="0.25">
      <c r="A263" s="32" t="s">
        <v>15</v>
      </c>
      <c r="B263" s="13"/>
      <c r="C263" s="13"/>
      <c r="D263" s="13"/>
      <c r="E263" s="20">
        <v>852</v>
      </c>
      <c r="F263" s="30" t="s">
        <v>76</v>
      </c>
      <c r="G263" s="30" t="s">
        <v>49</v>
      </c>
      <c r="H263" s="23" t="s">
        <v>386</v>
      </c>
      <c r="I263" s="30" t="s">
        <v>17</v>
      </c>
      <c r="J263" s="31">
        <f t="shared" ref="J263:L263" si="115">J264</f>
        <v>625335</v>
      </c>
      <c r="K263" s="31">
        <f t="shared" si="115"/>
        <v>572500</v>
      </c>
      <c r="L263" s="31">
        <f t="shared" si="115"/>
        <v>572500</v>
      </c>
    </row>
    <row r="264" spans="1:12" s="15" customFormat="1" ht="45" x14ac:dyDescent="0.25">
      <c r="A264" s="32" t="s">
        <v>8</v>
      </c>
      <c r="B264" s="32"/>
      <c r="C264" s="32"/>
      <c r="D264" s="32"/>
      <c r="E264" s="20">
        <v>852</v>
      </c>
      <c r="F264" s="30" t="s">
        <v>76</v>
      </c>
      <c r="G264" s="30" t="s">
        <v>49</v>
      </c>
      <c r="H264" s="23" t="s">
        <v>386</v>
      </c>
      <c r="I264" s="30" t="s">
        <v>18</v>
      </c>
      <c r="J264" s="31">
        <f>'3.ВС'!J314</f>
        <v>625335</v>
      </c>
      <c r="K264" s="31">
        <f>'3.ВС'!K314</f>
        <v>572500</v>
      </c>
      <c r="L264" s="31">
        <f>'3.ВС'!L314</f>
        <v>572500</v>
      </c>
    </row>
    <row r="265" spans="1:12" s="15" customFormat="1" ht="45" x14ac:dyDescent="0.25">
      <c r="A265" s="13" t="s">
        <v>20</v>
      </c>
      <c r="B265" s="32"/>
      <c r="C265" s="32"/>
      <c r="D265" s="32"/>
      <c r="E265" s="20">
        <v>852</v>
      </c>
      <c r="F265" s="30" t="s">
        <v>76</v>
      </c>
      <c r="G265" s="30" t="s">
        <v>49</v>
      </c>
      <c r="H265" s="23" t="s">
        <v>386</v>
      </c>
      <c r="I265" s="30" t="s">
        <v>21</v>
      </c>
      <c r="J265" s="31">
        <f t="shared" ref="J265:L265" si="116">J266</f>
        <v>419025</v>
      </c>
      <c r="K265" s="31">
        <f t="shared" si="116"/>
        <v>471860</v>
      </c>
      <c r="L265" s="31">
        <f t="shared" si="116"/>
        <v>471860</v>
      </c>
    </row>
    <row r="266" spans="1:12" s="15" customFormat="1" ht="60" x14ac:dyDescent="0.25">
      <c r="A266" s="13" t="s">
        <v>9</v>
      </c>
      <c r="B266" s="13"/>
      <c r="C266" s="13"/>
      <c r="D266" s="13"/>
      <c r="E266" s="20">
        <v>852</v>
      </c>
      <c r="F266" s="30" t="s">
        <v>76</v>
      </c>
      <c r="G266" s="30" t="s">
        <v>49</v>
      </c>
      <c r="H266" s="23" t="s">
        <v>386</v>
      </c>
      <c r="I266" s="30" t="s">
        <v>22</v>
      </c>
      <c r="J266" s="31">
        <f>'3.ВС'!J316</f>
        <v>419025</v>
      </c>
      <c r="K266" s="31">
        <f>'3.ВС'!K316</f>
        <v>471860</v>
      </c>
      <c r="L266" s="31">
        <f>'3.ВС'!L316</f>
        <v>471860</v>
      </c>
    </row>
    <row r="267" spans="1:12" s="15" customFormat="1" ht="45" x14ac:dyDescent="0.25">
      <c r="A267" s="32" t="s">
        <v>19</v>
      </c>
      <c r="B267" s="20"/>
      <c r="C267" s="20"/>
      <c r="D267" s="20"/>
      <c r="E267" s="20">
        <v>852</v>
      </c>
      <c r="F267" s="30" t="s">
        <v>76</v>
      </c>
      <c r="G267" s="30" t="s">
        <v>49</v>
      </c>
      <c r="H267" s="23" t="s">
        <v>381</v>
      </c>
      <c r="I267" s="30"/>
      <c r="J267" s="31">
        <f t="shared" ref="J267:L268" si="117">J268</f>
        <v>1306000</v>
      </c>
      <c r="K267" s="31">
        <f t="shared" si="117"/>
        <v>1226100</v>
      </c>
      <c r="L267" s="31">
        <f t="shared" si="117"/>
        <v>1226100</v>
      </c>
    </row>
    <row r="268" spans="1:12" s="15" customFormat="1" ht="105" x14ac:dyDescent="0.25">
      <c r="A268" s="32" t="s">
        <v>15</v>
      </c>
      <c r="B268" s="20"/>
      <c r="C268" s="20"/>
      <c r="D268" s="20"/>
      <c r="E268" s="20">
        <v>852</v>
      </c>
      <c r="F268" s="30" t="s">
        <v>76</v>
      </c>
      <c r="G268" s="30" t="s">
        <v>49</v>
      </c>
      <c r="H268" s="23" t="s">
        <v>381</v>
      </c>
      <c r="I268" s="30" t="s">
        <v>17</v>
      </c>
      <c r="J268" s="31">
        <f t="shared" si="117"/>
        <v>1306000</v>
      </c>
      <c r="K268" s="31">
        <f t="shared" si="117"/>
        <v>1226100</v>
      </c>
      <c r="L268" s="31">
        <f t="shared" si="117"/>
        <v>1226100</v>
      </c>
    </row>
    <row r="269" spans="1:12" s="15" customFormat="1" ht="45" x14ac:dyDescent="0.25">
      <c r="A269" s="32" t="s">
        <v>8</v>
      </c>
      <c r="B269" s="20"/>
      <c r="C269" s="20"/>
      <c r="D269" s="20"/>
      <c r="E269" s="20">
        <v>852</v>
      </c>
      <c r="F269" s="30" t="s">
        <v>76</v>
      </c>
      <c r="G269" s="30" t="s">
        <v>49</v>
      </c>
      <c r="H269" s="23" t="s">
        <v>381</v>
      </c>
      <c r="I269" s="30" t="s">
        <v>18</v>
      </c>
      <c r="J269" s="31">
        <f>'3.ВС'!J319</f>
        <v>1306000</v>
      </c>
      <c r="K269" s="31">
        <f>'3.ВС'!K319</f>
        <v>1226100</v>
      </c>
      <c r="L269" s="31">
        <f>'3.ВС'!L319</f>
        <v>1226100</v>
      </c>
    </row>
    <row r="270" spans="1:12" s="15" customFormat="1" ht="60" x14ac:dyDescent="0.25">
      <c r="A270" s="32" t="s">
        <v>123</v>
      </c>
      <c r="B270" s="13"/>
      <c r="C270" s="13"/>
      <c r="D270" s="13"/>
      <c r="E270" s="20">
        <v>852</v>
      </c>
      <c r="F270" s="30" t="s">
        <v>76</v>
      </c>
      <c r="G270" s="30" t="s">
        <v>49</v>
      </c>
      <c r="H270" s="23" t="s">
        <v>382</v>
      </c>
      <c r="I270" s="30"/>
      <c r="J270" s="31">
        <f t="shared" ref="J270:L270" si="118">J271+J273+J275</f>
        <v>17408051</v>
      </c>
      <c r="K270" s="31">
        <f t="shared" si="118"/>
        <v>14563800</v>
      </c>
      <c r="L270" s="31">
        <f t="shared" si="118"/>
        <v>14563800</v>
      </c>
    </row>
    <row r="271" spans="1:12" s="15" customFormat="1" ht="105" x14ac:dyDescent="0.25">
      <c r="A271" s="32" t="s">
        <v>15</v>
      </c>
      <c r="B271" s="20"/>
      <c r="C271" s="20"/>
      <c r="D271" s="20"/>
      <c r="E271" s="20">
        <v>852</v>
      </c>
      <c r="F271" s="30" t="s">
        <v>76</v>
      </c>
      <c r="G271" s="30" t="s">
        <v>49</v>
      </c>
      <c r="H271" s="23" t="s">
        <v>382</v>
      </c>
      <c r="I271" s="30" t="s">
        <v>17</v>
      </c>
      <c r="J271" s="31">
        <f t="shared" ref="J271:L271" si="119">J272</f>
        <v>16303100</v>
      </c>
      <c r="K271" s="31">
        <f t="shared" si="119"/>
        <v>14508100</v>
      </c>
      <c r="L271" s="31">
        <f t="shared" si="119"/>
        <v>14508100</v>
      </c>
    </row>
    <row r="272" spans="1:12" s="15" customFormat="1" ht="45" x14ac:dyDescent="0.25">
      <c r="A272" s="32" t="s">
        <v>8</v>
      </c>
      <c r="B272" s="20"/>
      <c r="C272" s="20"/>
      <c r="D272" s="20"/>
      <c r="E272" s="20">
        <v>852</v>
      </c>
      <c r="F272" s="30" t="s">
        <v>76</v>
      </c>
      <c r="G272" s="30" t="s">
        <v>49</v>
      </c>
      <c r="H272" s="23" t="s">
        <v>382</v>
      </c>
      <c r="I272" s="30" t="s">
        <v>18</v>
      </c>
      <c r="J272" s="31">
        <f>'3.ВС'!J322</f>
        <v>16303100</v>
      </c>
      <c r="K272" s="31">
        <f>'3.ВС'!K322</f>
        <v>14508100</v>
      </c>
      <c r="L272" s="31">
        <f>'3.ВС'!L322</f>
        <v>14508100</v>
      </c>
    </row>
    <row r="273" spans="1:12" s="15" customFormat="1" ht="45" x14ac:dyDescent="0.25">
      <c r="A273" s="13" t="s">
        <v>20</v>
      </c>
      <c r="B273" s="32"/>
      <c r="C273" s="32"/>
      <c r="D273" s="32"/>
      <c r="E273" s="20">
        <v>852</v>
      </c>
      <c r="F273" s="30" t="s">
        <v>76</v>
      </c>
      <c r="G273" s="30" t="s">
        <v>49</v>
      </c>
      <c r="H273" s="23" t="s">
        <v>382</v>
      </c>
      <c r="I273" s="30" t="s">
        <v>21</v>
      </c>
      <c r="J273" s="31">
        <f t="shared" ref="J273:L273" si="120">J274</f>
        <v>1084300</v>
      </c>
      <c r="K273" s="31">
        <f t="shared" si="120"/>
        <v>47200</v>
      </c>
      <c r="L273" s="31">
        <f t="shared" si="120"/>
        <v>47200</v>
      </c>
    </row>
    <row r="274" spans="1:12" s="15" customFormat="1" ht="60" x14ac:dyDescent="0.25">
      <c r="A274" s="13" t="s">
        <v>9</v>
      </c>
      <c r="B274" s="13"/>
      <c r="C274" s="13"/>
      <c r="D274" s="13"/>
      <c r="E274" s="20">
        <v>852</v>
      </c>
      <c r="F274" s="30" t="s">
        <v>76</v>
      </c>
      <c r="G274" s="30" t="s">
        <v>49</v>
      </c>
      <c r="H274" s="23" t="s">
        <v>382</v>
      </c>
      <c r="I274" s="30" t="s">
        <v>22</v>
      </c>
      <c r="J274" s="31">
        <f>'3.ВС'!J324</f>
        <v>1084300</v>
      </c>
      <c r="K274" s="31">
        <f>'3.ВС'!K324</f>
        <v>47200</v>
      </c>
      <c r="L274" s="31">
        <f>'3.ВС'!L324</f>
        <v>47200</v>
      </c>
    </row>
    <row r="275" spans="1:12" s="15" customFormat="1" x14ac:dyDescent="0.25">
      <c r="A275" s="13" t="s">
        <v>23</v>
      </c>
      <c r="B275" s="13"/>
      <c r="C275" s="13"/>
      <c r="D275" s="13"/>
      <c r="E275" s="20">
        <v>852</v>
      </c>
      <c r="F275" s="30" t="s">
        <v>76</v>
      </c>
      <c r="G275" s="30" t="s">
        <v>49</v>
      </c>
      <c r="H275" s="23" t="s">
        <v>382</v>
      </c>
      <c r="I275" s="30" t="s">
        <v>24</v>
      </c>
      <c r="J275" s="31">
        <f t="shared" ref="J275:L275" si="121">J276</f>
        <v>20651</v>
      </c>
      <c r="K275" s="31">
        <f t="shared" si="121"/>
        <v>8500</v>
      </c>
      <c r="L275" s="31">
        <f t="shared" si="121"/>
        <v>8500</v>
      </c>
    </row>
    <row r="276" spans="1:12" s="15" customFormat="1" ht="30" x14ac:dyDescent="0.25">
      <c r="A276" s="13" t="s">
        <v>25</v>
      </c>
      <c r="B276" s="13"/>
      <c r="C276" s="13"/>
      <c r="D276" s="13"/>
      <c r="E276" s="20">
        <v>852</v>
      </c>
      <c r="F276" s="30" t="s">
        <v>76</v>
      </c>
      <c r="G276" s="30" t="s">
        <v>49</v>
      </c>
      <c r="H276" s="23" t="s">
        <v>382</v>
      </c>
      <c r="I276" s="30" t="s">
        <v>26</v>
      </c>
      <c r="J276" s="31">
        <f>'3.ВС'!J326</f>
        <v>20651</v>
      </c>
      <c r="K276" s="31">
        <f>'3.ВС'!K326</f>
        <v>8500</v>
      </c>
      <c r="L276" s="31">
        <f>'3.ВС'!L326</f>
        <v>8500</v>
      </c>
    </row>
    <row r="277" spans="1:12" s="15" customFormat="1" ht="165" x14ac:dyDescent="0.25">
      <c r="A277" s="13" t="s">
        <v>280</v>
      </c>
      <c r="B277" s="13"/>
      <c r="C277" s="13"/>
      <c r="D277" s="13"/>
      <c r="E277" s="20">
        <v>852</v>
      </c>
      <c r="F277" s="30" t="s">
        <v>76</v>
      </c>
      <c r="G277" s="30" t="s">
        <v>49</v>
      </c>
      <c r="H277" s="23" t="s">
        <v>370</v>
      </c>
      <c r="I277" s="30"/>
      <c r="J277" s="31">
        <f t="shared" ref="J277:L278" si="122">J278</f>
        <v>1386000</v>
      </c>
      <c r="K277" s="31">
        <f t="shared" si="122"/>
        <v>1386000</v>
      </c>
      <c r="L277" s="31">
        <f t="shared" si="122"/>
        <v>1386000</v>
      </c>
    </row>
    <row r="278" spans="1:12" s="15" customFormat="1" ht="30" x14ac:dyDescent="0.25">
      <c r="A278" s="13" t="s">
        <v>94</v>
      </c>
      <c r="B278" s="13"/>
      <c r="C278" s="13"/>
      <c r="D278" s="13"/>
      <c r="E278" s="20">
        <v>852</v>
      </c>
      <c r="F278" s="30" t="s">
        <v>76</v>
      </c>
      <c r="G278" s="30" t="s">
        <v>49</v>
      </c>
      <c r="H278" s="23" t="s">
        <v>370</v>
      </c>
      <c r="I278" s="30" t="s">
        <v>95</v>
      </c>
      <c r="J278" s="31">
        <f t="shared" si="122"/>
        <v>1386000</v>
      </c>
      <c r="K278" s="31">
        <f t="shared" si="122"/>
        <v>1386000</v>
      </c>
      <c r="L278" s="31">
        <f t="shared" si="122"/>
        <v>1386000</v>
      </c>
    </row>
    <row r="279" spans="1:12" s="15" customFormat="1" ht="45" x14ac:dyDescent="0.25">
      <c r="A279" s="13" t="s">
        <v>96</v>
      </c>
      <c r="B279" s="13"/>
      <c r="C279" s="13"/>
      <c r="D279" s="13"/>
      <c r="E279" s="20">
        <v>852</v>
      </c>
      <c r="F279" s="30" t="s">
        <v>76</v>
      </c>
      <c r="G279" s="30" t="s">
        <v>49</v>
      </c>
      <c r="H279" s="23" t="s">
        <v>370</v>
      </c>
      <c r="I279" s="30" t="s">
        <v>97</v>
      </c>
      <c r="J279" s="31">
        <f>'3.ВС'!J329</f>
        <v>1386000</v>
      </c>
      <c r="K279" s="31">
        <f>'3.ВС'!K329</f>
        <v>1386000</v>
      </c>
      <c r="L279" s="31">
        <f>'3.ВС'!L329</f>
        <v>1386000</v>
      </c>
    </row>
    <row r="280" spans="1:12" s="15" customFormat="1" x14ac:dyDescent="0.25">
      <c r="A280" s="32" t="s">
        <v>78</v>
      </c>
      <c r="B280" s="13"/>
      <c r="C280" s="13"/>
      <c r="D280" s="13"/>
      <c r="E280" s="20">
        <v>851</v>
      </c>
      <c r="F280" s="30" t="s">
        <v>57</v>
      </c>
      <c r="G280" s="30"/>
      <c r="H280" s="23"/>
      <c r="I280" s="30"/>
      <c r="J280" s="31">
        <f>J281+J313</f>
        <v>24242884</v>
      </c>
      <c r="K280" s="31">
        <f>K281+K313</f>
        <v>20871119</v>
      </c>
      <c r="L280" s="31">
        <f>L281+L313</f>
        <v>18653683</v>
      </c>
    </row>
    <row r="281" spans="1:12" s="15" customFormat="1" x14ac:dyDescent="0.25">
      <c r="A281" s="32" t="s">
        <v>79</v>
      </c>
      <c r="B281" s="13"/>
      <c r="C281" s="13"/>
      <c r="D281" s="13"/>
      <c r="E281" s="20">
        <v>851</v>
      </c>
      <c r="F281" s="30" t="s">
        <v>57</v>
      </c>
      <c r="G281" s="30" t="s">
        <v>11</v>
      </c>
      <c r="H281" s="23"/>
      <c r="I281" s="30"/>
      <c r="J281" s="31">
        <f>J288+J291+J299+J285+J294+J310+J304+J307+J282</f>
        <v>24237884</v>
      </c>
      <c r="K281" s="31">
        <f t="shared" ref="K281:L281" si="123">K288+K291+K299+K285+K294+K310+K304+K307+K282</f>
        <v>20871119</v>
      </c>
      <c r="L281" s="31">
        <f t="shared" si="123"/>
        <v>18653683</v>
      </c>
    </row>
    <row r="282" spans="1:12" s="15" customFormat="1" ht="30" x14ac:dyDescent="0.25">
      <c r="A282" s="13" t="s">
        <v>304</v>
      </c>
      <c r="B282" s="13"/>
      <c r="C282" s="13"/>
      <c r="D282" s="13"/>
      <c r="E282" s="23">
        <v>851</v>
      </c>
      <c r="F282" s="30" t="s">
        <v>57</v>
      </c>
      <c r="G282" s="30" t="s">
        <v>11</v>
      </c>
      <c r="H282" s="23" t="s">
        <v>355</v>
      </c>
      <c r="I282" s="30"/>
      <c r="J282" s="31">
        <f t="shared" ref="J282:L283" si="124">J283</f>
        <v>107458</v>
      </c>
      <c r="K282" s="31">
        <f t="shared" si="124"/>
        <v>0</v>
      </c>
      <c r="L282" s="31">
        <f t="shared" si="124"/>
        <v>0</v>
      </c>
    </row>
    <row r="283" spans="1:12" s="15" customFormat="1" ht="60" x14ac:dyDescent="0.25">
      <c r="A283" s="13" t="s">
        <v>40</v>
      </c>
      <c r="B283" s="13"/>
      <c r="C283" s="13"/>
      <c r="D283" s="13"/>
      <c r="E283" s="23">
        <v>851</v>
      </c>
      <c r="F283" s="30" t="s">
        <v>57</v>
      </c>
      <c r="G283" s="30" t="s">
        <v>11</v>
      </c>
      <c r="H283" s="23" t="s">
        <v>355</v>
      </c>
      <c r="I283" s="30" t="s">
        <v>81</v>
      </c>
      <c r="J283" s="31">
        <f t="shared" si="124"/>
        <v>107458</v>
      </c>
      <c r="K283" s="31">
        <f t="shared" si="124"/>
        <v>0</v>
      </c>
      <c r="L283" s="31">
        <f t="shared" si="124"/>
        <v>0</v>
      </c>
    </row>
    <row r="284" spans="1:12" s="15" customFormat="1" ht="30" x14ac:dyDescent="0.25">
      <c r="A284" s="13" t="s">
        <v>41</v>
      </c>
      <c r="B284" s="13"/>
      <c r="C284" s="13"/>
      <c r="D284" s="13"/>
      <c r="E284" s="23">
        <v>851</v>
      </c>
      <c r="F284" s="30" t="s">
        <v>57</v>
      </c>
      <c r="G284" s="30" t="s">
        <v>11</v>
      </c>
      <c r="H284" s="23" t="s">
        <v>355</v>
      </c>
      <c r="I284" s="30" t="s">
        <v>83</v>
      </c>
      <c r="J284" s="31">
        <f>'3.ВС'!J158</f>
        <v>107458</v>
      </c>
      <c r="K284" s="31">
        <f>'3.ВС'!K158</f>
        <v>0</v>
      </c>
      <c r="L284" s="31">
        <f>'3.ВС'!L158</f>
        <v>0</v>
      </c>
    </row>
    <row r="285" spans="1:12" s="15" customFormat="1" ht="120" x14ac:dyDescent="0.25">
      <c r="A285" s="32" t="s">
        <v>86</v>
      </c>
      <c r="B285" s="13"/>
      <c r="C285" s="13"/>
      <c r="D285" s="13"/>
      <c r="E285" s="20">
        <v>851</v>
      </c>
      <c r="F285" s="30" t="s">
        <v>57</v>
      </c>
      <c r="G285" s="30" t="s">
        <v>11</v>
      </c>
      <c r="H285" s="23" t="s">
        <v>347</v>
      </c>
      <c r="I285" s="30"/>
      <c r="J285" s="31">
        <f t="shared" ref="J285:L286" si="125">J286</f>
        <v>122400</v>
      </c>
      <c r="K285" s="31">
        <f t="shared" si="125"/>
        <v>122400</v>
      </c>
      <c r="L285" s="31">
        <f t="shared" si="125"/>
        <v>122400</v>
      </c>
    </row>
    <row r="286" spans="1:12" s="15" customFormat="1" ht="60" x14ac:dyDescent="0.25">
      <c r="A286" s="13" t="s">
        <v>40</v>
      </c>
      <c r="B286" s="13"/>
      <c r="C286" s="13"/>
      <c r="D286" s="13"/>
      <c r="E286" s="20">
        <v>851</v>
      </c>
      <c r="F286" s="30" t="s">
        <v>57</v>
      </c>
      <c r="G286" s="30" t="s">
        <v>11</v>
      </c>
      <c r="H286" s="23" t="s">
        <v>347</v>
      </c>
      <c r="I286" s="30" t="s">
        <v>81</v>
      </c>
      <c r="J286" s="31">
        <f t="shared" si="125"/>
        <v>122400</v>
      </c>
      <c r="K286" s="31">
        <f t="shared" si="125"/>
        <v>122400</v>
      </c>
      <c r="L286" s="31">
        <f t="shared" si="125"/>
        <v>122400</v>
      </c>
    </row>
    <row r="287" spans="1:12" s="15" customFormat="1" ht="30" x14ac:dyDescent="0.25">
      <c r="A287" s="13" t="s">
        <v>82</v>
      </c>
      <c r="B287" s="13"/>
      <c r="C287" s="13"/>
      <c r="D287" s="13"/>
      <c r="E287" s="20">
        <v>851</v>
      </c>
      <c r="F287" s="30" t="s">
        <v>57</v>
      </c>
      <c r="G287" s="30" t="s">
        <v>11</v>
      </c>
      <c r="H287" s="23" t="s">
        <v>347</v>
      </c>
      <c r="I287" s="30" t="s">
        <v>83</v>
      </c>
      <c r="J287" s="31">
        <f>'3.ВС'!J161</f>
        <v>122400</v>
      </c>
      <c r="K287" s="31">
        <f>'3.ВС'!K161</f>
        <v>122400</v>
      </c>
      <c r="L287" s="31">
        <f>'3.ВС'!L161</f>
        <v>122400</v>
      </c>
    </row>
    <row r="288" spans="1:12" s="15" customFormat="1" x14ac:dyDescent="0.25">
      <c r="A288" s="32" t="s">
        <v>80</v>
      </c>
      <c r="B288" s="13"/>
      <c r="C288" s="13"/>
      <c r="D288" s="13"/>
      <c r="E288" s="20">
        <v>851</v>
      </c>
      <c r="F288" s="30" t="s">
        <v>57</v>
      </c>
      <c r="G288" s="30" t="s">
        <v>11</v>
      </c>
      <c r="H288" s="23" t="s">
        <v>348</v>
      </c>
      <c r="I288" s="30"/>
      <c r="J288" s="31">
        <f t="shared" ref="J288:L289" si="126">J289</f>
        <v>10560260</v>
      </c>
      <c r="K288" s="31">
        <f t="shared" si="126"/>
        <v>7000100</v>
      </c>
      <c r="L288" s="31">
        <f t="shared" si="126"/>
        <v>7055900</v>
      </c>
    </row>
    <row r="289" spans="1:12" s="15" customFormat="1" ht="60" x14ac:dyDescent="0.25">
      <c r="A289" s="13" t="s">
        <v>40</v>
      </c>
      <c r="B289" s="13"/>
      <c r="C289" s="13"/>
      <c r="D289" s="13"/>
      <c r="E289" s="20">
        <v>851</v>
      </c>
      <c r="F289" s="30" t="s">
        <v>57</v>
      </c>
      <c r="G289" s="30" t="s">
        <v>11</v>
      </c>
      <c r="H289" s="23" t="s">
        <v>348</v>
      </c>
      <c r="I289" s="30" t="s">
        <v>81</v>
      </c>
      <c r="J289" s="31">
        <f t="shared" si="126"/>
        <v>10560260</v>
      </c>
      <c r="K289" s="31">
        <f t="shared" si="126"/>
        <v>7000100</v>
      </c>
      <c r="L289" s="31">
        <f t="shared" si="126"/>
        <v>7055900</v>
      </c>
    </row>
    <row r="290" spans="1:12" s="15" customFormat="1" ht="30" x14ac:dyDescent="0.25">
      <c r="A290" s="13" t="s">
        <v>82</v>
      </c>
      <c r="B290" s="13"/>
      <c r="C290" s="13"/>
      <c r="D290" s="13"/>
      <c r="E290" s="20">
        <v>851</v>
      </c>
      <c r="F290" s="30" t="s">
        <v>57</v>
      </c>
      <c r="G290" s="30" t="s">
        <v>11</v>
      </c>
      <c r="H290" s="23" t="s">
        <v>348</v>
      </c>
      <c r="I290" s="30" t="s">
        <v>83</v>
      </c>
      <c r="J290" s="31">
        <f>'3.ВС'!J164</f>
        <v>10560260</v>
      </c>
      <c r="K290" s="31">
        <f>'3.ВС'!K164</f>
        <v>7000100</v>
      </c>
      <c r="L290" s="31">
        <f>'3.ВС'!L164</f>
        <v>7055900</v>
      </c>
    </row>
    <row r="291" spans="1:12" s="15" customFormat="1" ht="30" x14ac:dyDescent="0.25">
      <c r="A291" s="32" t="s">
        <v>84</v>
      </c>
      <c r="B291" s="13"/>
      <c r="C291" s="13"/>
      <c r="D291" s="13"/>
      <c r="E291" s="20">
        <v>851</v>
      </c>
      <c r="F291" s="30" t="s">
        <v>57</v>
      </c>
      <c r="G291" s="30" t="s">
        <v>11</v>
      </c>
      <c r="H291" s="23" t="s">
        <v>349</v>
      </c>
      <c r="I291" s="30"/>
      <c r="J291" s="31">
        <f t="shared" ref="J291:L292" si="127">J292</f>
        <v>7430500</v>
      </c>
      <c r="K291" s="31">
        <f t="shared" si="127"/>
        <v>5260400</v>
      </c>
      <c r="L291" s="31">
        <f t="shared" si="127"/>
        <v>5260400</v>
      </c>
    </row>
    <row r="292" spans="1:12" s="15" customFormat="1" ht="60" x14ac:dyDescent="0.25">
      <c r="A292" s="13" t="s">
        <v>40</v>
      </c>
      <c r="B292" s="13"/>
      <c r="C292" s="13"/>
      <c r="D292" s="13"/>
      <c r="E292" s="20">
        <v>851</v>
      </c>
      <c r="F292" s="30" t="s">
        <v>57</v>
      </c>
      <c r="G292" s="30" t="s">
        <v>11</v>
      </c>
      <c r="H292" s="23" t="s">
        <v>349</v>
      </c>
      <c r="I292" s="42">
        <v>600</v>
      </c>
      <c r="J292" s="31">
        <f t="shared" si="127"/>
        <v>7430500</v>
      </c>
      <c r="K292" s="31">
        <f t="shared" si="127"/>
        <v>5260400</v>
      </c>
      <c r="L292" s="31">
        <f t="shared" si="127"/>
        <v>5260400</v>
      </c>
    </row>
    <row r="293" spans="1:12" s="15" customFormat="1" ht="30" x14ac:dyDescent="0.25">
      <c r="A293" s="13" t="s">
        <v>82</v>
      </c>
      <c r="B293" s="13"/>
      <c r="C293" s="13"/>
      <c r="D293" s="13"/>
      <c r="E293" s="20">
        <v>851</v>
      </c>
      <c r="F293" s="30" t="s">
        <v>57</v>
      </c>
      <c r="G293" s="30" t="s">
        <v>11</v>
      </c>
      <c r="H293" s="23" t="s">
        <v>349</v>
      </c>
      <c r="I293" s="30" t="s">
        <v>83</v>
      </c>
      <c r="J293" s="31">
        <f>'3.ВС'!J167</f>
        <v>7430500</v>
      </c>
      <c r="K293" s="31">
        <f>'3.ВС'!K167</f>
        <v>5260400</v>
      </c>
      <c r="L293" s="31">
        <f>'3.ВС'!L167</f>
        <v>5260400</v>
      </c>
    </row>
    <row r="294" spans="1:12" s="15" customFormat="1" x14ac:dyDescent="0.25">
      <c r="A294" s="32" t="s">
        <v>87</v>
      </c>
      <c r="B294" s="13"/>
      <c r="C294" s="13"/>
      <c r="D294" s="13"/>
      <c r="E294" s="20">
        <v>851</v>
      </c>
      <c r="F294" s="30" t="s">
        <v>57</v>
      </c>
      <c r="G294" s="30" t="s">
        <v>11</v>
      </c>
      <c r="H294" s="23" t="s">
        <v>350</v>
      </c>
      <c r="I294" s="30"/>
      <c r="J294" s="31">
        <f t="shared" ref="J294:L294" si="128">J295+J297</f>
        <v>205000</v>
      </c>
      <c r="K294" s="31">
        <f t="shared" si="128"/>
        <v>0</v>
      </c>
      <c r="L294" s="31">
        <f t="shared" si="128"/>
        <v>0</v>
      </c>
    </row>
    <row r="295" spans="1:12" s="15" customFormat="1" ht="45" x14ac:dyDescent="0.25">
      <c r="A295" s="13" t="s">
        <v>20</v>
      </c>
      <c r="B295" s="32"/>
      <c r="C295" s="32"/>
      <c r="D295" s="32"/>
      <c r="E295" s="20">
        <v>851</v>
      </c>
      <c r="F295" s="30" t="s">
        <v>57</v>
      </c>
      <c r="G295" s="30" t="s">
        <v>11</v>
      </c>
      <c r="H295" s="23" t="s">
        <v>350</v>
      </c>
      <c r="I295" s="30" t="s">
        <v>21</v>
      </c>
      <c r="J295" s="31">
        <f t="shared" ref="J295:L295" si="129">J296</f>
        <v>145000</v>
      </c>
      <c r="K295" s="31">
        <f t="shared" si="129"/>
        <v>0</v>
      </c>
      <c r="L295" s="31">
        <f t="shared" si="129"/>
        <v>0</v>
      </c>
    </row>
    <row r="296" spans="1:12" s="15" customFormat="1" ht="60" x14ac:dyDescent="0.25">
      <c r="A296" s="13" t="s">
        <v>9</v>
      </c>
      <c r="B296" s="13"/>
      <c r="C296" s="13"/>
      <c r="D296" s="13"/>
      <c r="E296" s="20">
        <v>851</v>
      </c>
      <c r="F296" s="30" t="s">
        <v>57</v>
      </c>
      <c r="G296" s="30" t="s">
        <v>11</v>
      </c>
      <c r="H296" s="23" t="s">
        <v>350</v>
      </c>
      <c r="I296" s="30" t="s">
        <v>22</v>
      </c>
      <c r="J296" s="31">
        <f>'3.ВС'!J170</f>
        <v>145000</v>
      </c>
      <c r="K296" s="31">
        <f>'3.ВС'!K170</f>
        <v>0</v>
      </c>
      <c r="L296" s="31">
        <f>'3.ВС'!L170</f>
        <v>0</v>
      </c>
    </row>
    <row r="297" spans="1:12" s="15" customFormat="1" ht="60" x14ac:dyDescent="0.25">
      <c r="A297" s="13" t="s">
        <v>40</v>
      </c>
      <c r="B297" s="13"/>
      <c r="C297" s="13"/>
      <c r="D297" s="13"/>
      <c r="E297" s="20">
        <v>851</v>
      </c>
      <c r="F297" s="30" t="s">
        <v>57</v>
      </c>
      <c r="G297" s="30" t="s">
        <v>11</v>
      </c>
      <c r="H297" s="23" t="s">
        <v>350</v>
      </c>
      <c r="I297" s="30" t="s">
        <v>81</v>
      </c>
      <c r="J297" s="31">
        <f t="shared" ref="J297:L297" si="130">J298</f>
        <v>60000</v>
      </c>
      <c r="K297" s="31">
        <f t="shared" si="130"/>
        <v>0</v>
      </c>
      <c r="L297" s="31">
        <f t="shared" si="130"/>
        <v>0</v>
      </c>
    </row>
    <row r="298" spans="1:12" s="15" customFormat="1" ht="30" x14ac:dyDescent="0.25">
      <c r="A298" s="13" t="s">
        <v>82</v>
      </c>
      <c r="B298" s="13"/>
      <c r="C298" s="13"/>
      <c r="D298" s="13"/>
      <c r="E298" s="20">
        <v>851</v>
      </c>
      <c r="F298" s="30" t="s">
        <v>57</v>
      </c>
      <c r="G298" s="30" t="s">
        <v>11</v>
      </c>
      <c r="H298" s="23" t="s">
        <v>350</v>
      </c>
      <c r="I298" s="30" t="s">
        <v>83</v>
      </c>
      <c r="J298" s="31">
        <f>'3.ВС'!J172</f>
        <v>60000</v>
      </c>
      <c r="K298" s="31">
        <f>'3.ВС'!K172</f>
        <v>0</v>
      </c>
      <c r="L298" s="31">
        <f>'3.ВС'!L172</f>
        <v>0</v>
      </c>
    </row>
    <row r="299" spans="1:12" s="15" customFormat="1" ht="120" x14ac:dyDescent="0.25">
      <c r="A299" s="32" t="s">
        <v>85</v>
      </c>
      <c r="B299" s="13"/>
      <c r="C299" s="13"/>
      <c r="D299" s="13"/>
      <c r="E299" s="20">
        <v>851</v>
      </c>
      <c r="F299" s="30" t="s">
        <v>57</v>
      </c>
      <c r="G299" s="30" t="s">
        <v>11</v>
      </c>
      <c r="H299" s="23" t="s">
        <v>352</v>
      </c>
      <c r="I299" s="42"/>
      <c r="J299" s="31">
        <f t="shared" ref="J299:L299" si="131">J300+J302</f>
        <v>5600000</v>
      </c>
      <c r="K299" s="31">
        <f t="shared" si="131"/>
        <v>5600000</v>
      </c>
      <c r="L299" s="31">
        <f t="shared" si="131"/>
        <v>5600000</v>
      </c>
    </row>
    <row r="300" spans="1:12" s="15" customFormat="1" ht="45" x14ac:dyDescent="0.25">
      <c r="A300" s="13" t="s">
        <v>20</v>
      </c>
      <c r="B300" s="13"/>
      <c r="C300" s="13"/>
      <c r="D300" s="13"/>
      <c r="E300" s="20">
        <v>851</v>
      </c>
      <c r="F300" s="30" t="s">
        <v>57</v>
      </c>
      <c r="G300" s="30" t="s">
        <v>11</v>
      </c>
      <c r="H300" s="23" t="s">
        <v>352</v>
      </c>
      <c r="I300" s="42">
        <v>200</v>
      </c>
      <c r="J300" s="31">
        <f t="shared" ref="J300:L300" si="132">J301</f>
        <v>375000</v>
      </c>
      <c r="K300" s="31">
        <f t="shared" si="132"/>
        <v>375000</v>
      </c>
      <c r="L300" s="31">
        <f t="shared" si="132"/>
        <v>375000</v>
      </c>
    </row>
    <row r="301" spans="1:12" s="15" customFormat="1" ht="60" x14ac:dyDescent="0.25">
      <c r="A301" s="13" t="s">
        <v>9</v>
      </c>
      <c r="B301" s="13"/>
      <c r="C301" s="13"/>
      <c r="D301" s="13"/>
      <c r="E301" s="20">
        <v>851</v>
      </c>
      <c r="F301" s="30" t="s">
        <v>57</v>
      </c>
      <c r="G301" s="30" t="s">
        <v>11</v>
      </c>
      <c r="H301" s="23" t="s">
        <v>352</v>
      </c>
      <c r="I301" s="42">
        <v>240</v>
      </c>
      <c r="J301" s="31">
        <f>'3.ВС'!J175</f>
        <v>375000</v>
      </c>
      <c r="K301" s="31">
        <f>'3.ВС'!K175</f>
        <v>375000</v>
      </c>
      <c r="L301" s="31">
        <f>'3.ВС'!L175</f>
        <v>375000</v>
      </c>
    </row>
    <row r="302" spans="1:12" s="15" customFormat="1" ht="60" x14ac:dyDescent="0.25">
      <c r="A302" s="13" t="s">
        <v>40</v>
      </c>
      <c r="B302" s="13"/>
      <c r="C302" s="13"/>
      <c r="D302" s="13"/>
      <c r="E302" s="20">
        <v>851</v>
      </c>
      <c r="F302" s="30" t="s">
        <v>57</v>
      </c>
      <c r="G302" s="30" t="s">
        <v>11</v>
      </c>
      <c r="H302" s="23" t="s">
        <v>352</v>
      </c>
      <c r="I302" s="42">
        <v>600</v>
      </c>
      <c r="J302" s="31">
        <f t="shared" ref="J302:L302" si="133">J303</f>
        <v>5225000</v>
      </c>
      <c r="K302" s="31">
        <f t="shared" si="133"/>
        <v>5225000</v>
      </c>
      <c r="L302" s="31">
        <f t="shared" si="133"/>
        <v>5225000</v>
      </c>
    </row>
    <row r="303" spans="1:12" s="15" customFormat="1" ht="30" x14ac:dyDescent="0.25">
      <c r="A303" s="13" t="s">
        <v>82</v>
      </c>
      <c r="B303" s="13"/>
      <c r="C303" s="13"/>
      <c r="D303" s="13"/>
      <c r="E303" s="20">
        <v>851</v>
      </c>
      <c r="F303" s="30" t="s">
        <v>57</v>
      </c>
      <c r="G303" s="30" t="s">
        <v>11</v>
      </c>
      <c r="H303" s="23" t="s">
        <v>352</v>
      </c>
      <c r="I303" s="30" t="s">
        <v>83</v>
      </c>
      <c r="J303" s="31">
        <f>'3.ВС'!J177</f>
        <v>5225000</v>
      </c>
      <c r="K303" s="31">
        <f>'3.ВС'!K177</f>
        <v>5225000</v>
      </c>
      <c r="L303" s="31">
        <f>'3.ВС'!L177</f>
        <v>5225000</v>
      </c>
    </row>
    <row r="304" spans="1:12" s="15" customFormat="1" ht="75" x14ac:dyDescent="0.25">
      <c r="A304" s="32" t="s">
        <v>238</v>
      </c>
      <c r="B304" s="13"/>
      <c r="C304" s="13"/>
      <c r="D304" s="13"/>
      <c r="E304" s="20">
        <v>851</v>
      </c>
      <c r="F304" s="23" t="s">
        <v>57</v>
      </c>
      <c r="G304" s="23" t="s">
        <v>11</v>
      </c>
      <c r="H304" s="23" t="s">
        <v>353</v>
      </c>
      <c r="I304" s="23"/>
      <c r="J304" s="31">
        <f t="shared" ref="J304:L305" si="134">J305</f>
        <v>0</v>
      </c>
      <c r="K304" s="31">
        <f t="shared" si="134"/>
        <v>2799552</v>
      </c>
      <c r="L304" s="31">
        <f t="shared" si="134"/>
        <v>526316</v>
      </c>
    </row>
    <row r="305" spans="1:12" s="15" customFormat="1" ht="60" x14ac:dyDescent="0.25">
      <c r="A305" s="13" t="s">
        <v>40</v>
      </c>
      <c r="B305" s="13"/>
      <c r="C305" s="13"/>
      <c r="D305" s="13"/>
      <c r="E305" s="20">
        <v>851</v>
      </c>
      <c r="F305" s="30" t="s">
        <v>57</v>
      </c>
      <c r="G305" s="30" t="s">
        <v>11</v>
      </c>
      <c r="H305" s="23" t="s">
        <v>353</v>
      </c>
      <c r="I305" s="30" t="s">
        <v>81</v>
      </c>
      <c r="J305" s="31">
        <f t="shared" si="134"/>
        <v>0</v>
      </c>
      <c r="K305" s="31">
        <f t="shared" si="134"/>
        <v>2799552</v>
      </c>
      <c r="L305" s="31">
        <f t="shared" si="134"/>
        <v>526316</v>
      </c>
    </row>
    <row r="306" spans="1:12" s="15" customFormat="1" ht="30" x14ac:dyDescent="0.25">
      <c r="A306" s="13" t="s">
        <v>41</v>
      </c>
      <c r="B306" s="13"/>
      <c r="C306" s="13"/>
      <c r="D306" s="13"/>
      <c r="E306" s="20">
        <v>851</v>
      </c>
      <c r="F306" s="30" t="s">
        <v>57</v>
      </c>
      <c r="G306" s="30" t="s">
        <v>11</v>
      </c>
      <c r="H306" s="23" t="s">
        <v>353</v>
      </c>
      <c r="I306" s="30" t="s">
        <v>83</v>
      </c>
      <c r="J306" s="31">
        <f>'3.ВС'!J180</f>
        <v>0</v>
      </c>
      <c r="K306" s="31">
        <f>'3.ВС'!K180</f>
        <v>2799552</v>
      </c>
      <c r="L306" s="31">
        <f>'3.ВС'!L180</f>
        <v>526316</v>
      </c>
    </row>
    <row r="307" spans="1:12" s="15" customFormat="1" x14ac:dyDescent="0.25">
      <c r="A307" s="13" t="s">
        <v>240</v>
      </c>
      <c r="B307" s="13"/>
      <c r="C307" s="13"/>
      <c r="D307" s="13"/>
      <c r="E307" s="20">
        <v>851</v>
      </c>
      <c r="F307" s="30" t="s">
        <v>57</v>
      </c>
      <c r="G307" s="30" t="s">
        <v>11</v>
      </c>
      <c r="H307" s="23" t="s">
        <v>354</v>
      </c>
      <c r="I307" s="30"/>
      <c r="J307" s="31">
        <f t="shared" ref="J307:L308" si="135">J308</f>
        <v>88667</v>
      </c>
      <c r="K307" s="31">
        <f t="shared" si="135"/>
        <v>88667</v>
      </c>
      <c r="L307" s="31">
        <f t="shared" si="135"/>
        <v>88667</v>
      </c>
    </row>
    <row r="308" spans="1:12" s="15" customFormat="1" ht="60" x14ac:dyDescent="0.25">
      <c r="A308" s="13" t="s">
        <v>40</v>
      </c>
      <c r="B308" s="13"/>
      <c r="C308" s="13"/>
      <c r="D308" s="13"/>
      <c r="E308" s="20">
        <v>851</v>
      </c>
      <c r="F308" s="30" t="s">
        <v>57</v>
      </c>
      <c r="G308" s="30" t="s">
        <v>11</v>
      </c>
      <c r="H308" s="23" t="s">
        <v>354</v>
      </c>
      <c r="I308" s="30" t="s">
        <v>81</v>
      </c>
      <c r="J308" s="31">
        <f t="shared" si="135"/>
        <v>88667</v>
      </c>
      <c r="K308" s="31">
        <f t="shared" si="135"/>
        <v>88667</v>
      </c>
      <c r="L308" s="31">
        <f t="shared" si="135"/>
        <v>88667</v>
      </c>
    </row>
    <row r="309" spans="1:12" s="15" customFormat="1" ht="30" x14ac:dyDescent="0.25">
      <c r="A309" s="13" t="s">
        <v>41</v>
      </c>
      <c r="B309" s="13"/>
      <c r="C309" s="13"/>
      <c r="D309" s="13"/>
      <c r="E309" s="20">
        <v>851</v>
      </c>
      <c r="F309" s="30" t="s">
        <v>57</v>
      </c>
      <c r="G309" s="30" t="s">
        <v>11</v>
      </c>
      <c r="H309" s="23" t="s">
        <v>354</v>
      </c>
      <c r="I309" s="30" t="s">
        <v>83</v>
      </c>
      <c r="J309" s="31">
        <f>'3.ВС'!J183</f>
        <v>88667</v>
      </c>
      <c r="K309" s="31">
        <f>'3.ВС'!K183</f>
        <v>88667</v>
      </c>
      <c r="L309" s="31">
        <f>'3.ВС'!L183</f>
        <v>88667</v>
      </c>
    </row>
    <row r="310" spans="1:12" s="15" customFormat="1" ht="45" x14ac:dyDescent="0.25">
      <c r="A310" s="13" t="s">
        <v>232</v>
      </c>
      <c r="B310" s="13"/>
      <c r="C310" s="13"/>
      <c r="D310" s="13"/>
      <c r="E310" s="20">
        <v>851</v>
      </c>
      <c r="F310" s="30" t="s">
        <v>57</v>
      </c>
      <c r="G310" s="30" t="s">
        <v>11</v>
      </c>
      <c r="H310" s="23" t="s">
        <v>351</v>
      </c>
      <c r="I310" s="30"/>
      <c r="J310" s="31">
        <f t="shared" ref="J310:L311" si="136">J311</f>
        <v>123599</v>
      </c>
      <c r="K310" s="31">
        <f t="shared" si="136"/>
        <v>0</v>
      </c>
      <c r="L310" s="31">
        <f t="shared" si="136"/>
        <v>0</v>
      </c>
    </row>
    <row r="311" spans="1:12" s="15" customFormat="1" ht="45" x14ac:dyDescent="0.25">
      <c r="A311" s="13" t="s">
        <v>20</v>
      </c>
      <c r="B311" s="13"/>
      <c r="C311" s="13"/>
      <c r="D311" s="13"/>
      <c r="E311" s="20">
        <v>851</v>
      </c>
      <c r="F311" s="30" t="s">
        <v>57</v>
      </c>
      <c r="G311" s="30" t="s">
        <v>11</v>
      </c>
      <c r="H311" s="23" t="s">
        <v>351</v>
      </c>
      <c r="I311" s="30" t="s">
        <v>21</v>
      </c>
      <c r="J311" s="31">
        <f t="shared" si="136"/>
        <v>123599</v>
      </c>
      <c r="K311" s="31">
        <f t="shared" si="136"/>
        <v>0</v>
      </c>
      <c r="L311" s="31">
        <f t="shared" si="136"/>
        <v>0</v>
      </c>
    </row>
    <row r="312" spans="1:12" s="15" customFormat="1" ht="60" x14ac:dyDescent="0.25">
      <c r="A312" s="13" t="s">
        <v>9</v>
      </c>
      <c r="B312" s="13"/>
      <c r="C312" s="13"/>
      <c r="D312" s="13"/>
      <c r="E312" s="20">
        <v>851</v>
      </c>
      <c r="F312" s="30" t="s">
        <v>57</v>
      </c>
      <c r="G312" s="30" t="s">
        <v>11</v>
      </c>
      <c r="H312" s="23" t="s">
        <v>351</v>
      </c>
      <c r="I312" s="30" t="s">
        <v>22</v>
      </c>
      <c r="J312" s="31">
        <f>'3.ВС'!J186</f>
        <v>123599</v>
      </c>
      <c r="K312" s="31">
        <f>'3.ВС'!K186</f>
        <v>0</v>
      </c>
      <c r="L312" s="31">
        <f>'3.ВС'!L186</f>
        <v>0</v>
      </c>
    </row>
    <row r="313" spans="1:12" s="15" customFormat="1" ht="30" x14ac:dyDescent="0.25">
      <c r="A313" s="32" t="s">
        <v>88</v>
      </c>
      <c r="B313" s="13"/>
      <c r="C313" s="13"/>
      <c r="D313" s="13"/>
      <c r="E313" s="20">
        <v>851</v>
      </c>
      <c r="F313" s="30" t="s">
        <v>57</v>
      </c>
      <c r="G313" s="30" t="s">
        <v>13</v>
      </c>
      <c r="H313" s="23"/>
      <c r="I313" s="30"/>
      <c r="J313" s="102">
        <f t="shared" ref="J313:L315" si="137">J314</f>
        <v>5000</v>
      </c>
      <c r="K313" s="102">
        <f t="shared" si="137"/>
        <v>0</v>
      </c>
      <c r="L313" s="102">
        <f t="shared" si="137"/>
        <v>0</v>
      </c>
    </row>
    <row r="314" spans="1:12" s="15" customFormat="1" ht="45" x14ac:dyDescent="0.25">
      <c r="A314" s="32" t="s">
        <v>89</v>
      </c>
      <c r="B314" s="13"/>
      <c r="C314" s="13"/>
      <c r="D314" s="13"/>
      <c r="E314" s="20">
        <v>851</v>
      </c>
      <c r="F314" s="30" t="s">
        <v>57</v>
      </c>
      <c r="G314" s="30" t="s">
        <v>13</v>
      </c>
      <c r="H314" s="23" t="s">
        <v>356</v>
      </c>
      <c r="I314" s="30"/>
      <c r="J314" s="31">
        <f t="shared" si="137"/>
        <v>5000</v>
      </c>
      <c r="K314" s="31">
        <f t="shared" si="137"/>
        <v>0</v>
      </c>
      <c r="L314" s="31">
        <f t="shared" si="137"/>
        <v>0</v>
      </c>
    </row>
    <row r="315" spans="1:12" s="15" customFormat="1" ht="45" x14ac:dyDescent="0.25">
      <c r="A315" s="13" t="s">
        <v>20</v>
      </c>
      <c r="B315" s="32"/>
      <c r="C315" s="32"/>
      <c r="D315" s="32"/>
      <c r="E315" s="20">
        <v>851</v>
      </c>
      <c r="F315" s="30" t="s">
        <v>57</v>
      </c>
      <c r="G315" s="30" t="s">
        <v>13</v>
      </c>
      <c r="H315" s="23" t="s">
        <v>356</v>
      </c>
      <c r="I315" s="30" t="s">
        <v>21</v>
      </c>
      <c r="J315" s="31">
        <f t="shared" si="137"/>
        <v>5000</v>
      </c>
      <c r="K315" s="31">
        <f t="shared" si="137"/>
        <v>0</v>
      </c>
      <c r="L315" s="31">
        <f t="shared" si="137"/>
        <v>0</v>
      </c>
    </row>
    <row r="316" spans="1:12" s="15" customFormat="1" ht="60" x14ac:dyDescent="0.25">
      <c r="A316" s="13" t="s">
        <v>9</v>
      </c>
      <c r="B316" s="13"/>
      <c r="C316" s="13"/>
      <c r="D316" s="13"/>
      <c r="E316" s="20">
        <v>851</v>
      </c>
      <c r="F316" s="30" t="s">
        <v>57</v>
      </c>
      <c r="G316" s="30" t="s">
        <v>13</v>
      </c>
      <c r="H316" s="23" t="s">
        <v>356</v>
      </c>
      <c r="I316" s="30" t="s">
        <v>22</v>
      </c>
      <c r="J316" s="31">
        <f>'3.ВС'!J190</f>
        <v>5000</v>
      </c>
      <c r="K316" s="31">
        <f>'3.ВС'!K190</f>
        <v>0</v>
      </c>
      <c r="L316" s="31">
        <f>'3.ВС'!L190</f>
        <v>0</v>
      </c>
    </row>
    <row r="317" spans="1:12" s="57" customFormat="1" ht="14.25" x14ac:dyDescent="0.25">
      <c r="A317" s="35" t="s">
        <v>90</v>
      </c>
      <c r="B317" s="55"/>
      <c r="C317" s="55"/>
      <c r="D317" s="55"/>
      <c r="E317" s="100">
        <v>852</v>
      </c>
      <c r="F317" s="56" t="s">
        <v>91</v>
      </c>
      <c r="G317" s="56"/>
      <c r="H317" s="60"/>
      <c r="I317" s="56"/>
      <c r="J317" s="36">
        <f>J318+J322+J339</f>
        <v>24161715.800000001</v>
      </c>
      <c r="K317" s="36">
        <f t="shared" ref="K317:L317" si="138">K318+K322+K339</f>
        <v>23954003.670000002</v>
      </c>
      <c r="L317" s="36">
        <f t="shared" si="138"/>
        <v>26402589.780000001</v>
      </c>
    </row>
    <row r="318" spans="1:12" s="15" customFormat="1" x14ac:dyDescent="0.25">
      <c r="A318" s="32" t="s">
        <v>92</v>
      </c>
      <c r="B318" s="13"/>
      <c r="C318" s="13"/>
      <c r="D318" s="13"/>
      <c r="E318" s="20">
        <v>851</v>
      </c>
      <c r="F318" s="30" t="s">
        <v>91</v>
      </c>
      <c r="G318" s="30" t="s">
        <v>11</v>
      </c>
      <c r="H318" s="23"/>
      <c r="I318" s="30"/>
      <c r="J318" s="31">
        <f t="shared" ref="J318:L320" si="139">J319</f>
        <v>3235700</v>
      </c>
      <c r="K318" s="31">
        <f t="shared" si="139"/>
        <v>1594787.87</v>
      </c>
      <c r="L318" s="31">
        <f t="shared" si="139"/>
        <v>2691873.98</v>
      </c>
    </row>
    <row r="319" spans="1:12" s="15" customFormat="1" ht="45" x14ac:dyDescent="0.25">
      <c r="A319" s="32" t="s">
        <v>93</v>
      </c>
      <c r="B319" s="13"/>
      <c r="C319" s="13"/>
      <c r="D319" s="13"/>
      <c r="E319" s="20">
        <v>851</v>
      </c>
      <c r="F319" s="30" t="s">
        <v>91</v>
      </c>
      <c r="G319" s="30" t="s">
        <v>11</v>
      </c>
      <c r="H319" s="23" t="s">
        <v>357</v>
      </c>
      <c r="I319" s="30"/>
      <c r="J319" s="31">
        <f t="shared" si="139"/>
        <v>3235700</v>
      </c>
      <c r="K319" s="31">
        <f t="shared" si="139"/>
        <v>1594787.87</v>
      </c>
      <c r="L319" s="31">
        <f t="shared" si="139"/>
        <v>2691873.98</v>
      </c>
    </row>
    <row r="320" spans="1:12" s="15" customFormat="1" ht="30" x14ac:dyDescent="0.25">
      <c r="A320" s="32" t="s">
        <v>94</v>
      </c>
      <c r="B320" s="32"/>
      <c r="C320" s="32"/>
      <c r="D320" s="32"/>
      <c r="E320" s="20">
        <v>851</v>
      </c>
      <c r="F320" s="30" t="s">
        <v>91</v>
      </c>
      <c r="G320" s="30" t="s">
        <v>11</v>
      </c>
      <c r="H320" s="23" t="s">
        <v>357</v>
      </c>
      <c r="I320" s="30" t="s">
        <v>95</v>
      </c>
      <c r="J320" s="31">
        <f t="shared" si="139"/>
        <v>3235700</v>
      </c>
      <c r="K320" s="31">
        <f t="shared" si="139"/>
        <v>1594787.87</v>
      </c>
      <c r="L320" s="31">
        <f t="shared" si="139"/>
        <v>2691873.98</v>
      </c>
    </row>
    <row r="321" spans="1:12" s="15" customFormat="1" ht="45" x14ac:dyDescent="0.25">
      <c r="A321" s="32" t="s">
        <v>96</v>
      </c>
      <c r="B321" s="13"/>
      <c r="C321" s="13"/>
      <c r="D321" s="43"/>
      <c r="E321" s="20">
        <v>851</v>
      </c>
      <c r="F321" s="30" t="s">
        <v>91</v>
      </c>
      <c r="G321" s="30" t="s">
        <v>11</v>
      </c>
      <c r="H321" s="23" t="s">
        <v>357</v>
      </c>
      <c r="I321" s="30" t="s">
        <v>97</v>
      </c>
      <c r="J321" s="31">
        <f>'3.ВС'!J195</f>
        <v>3235700</v>
      </c>
      <c r="K321" s="31">
        <f>'3.ВС'!K195</f>
        <v>1594787.87</v>
      </c>
      <c r="L321" s="31">
        <f>'3.ВС'!L195</f>
        <v>2691873.98</v>
      </c>
    </row>
    <row r="322" spans="1:12" s="15" customFormat="1" x14ac:dyDescent="0.25">
      <c r="A322" s="32" t="s">
        <v>99</v>
      </c>
      <c r="B322" s="13"/>
      <c r="C322" s="13"/>
      <c r="D322" s="13"/>
      <c r="E322" s="20">
        <v>852</v>
      </c>
      <c r="F322" s="30" t="s">
        <v>91</v>
      </c>
      <c r="G322" s="30" t="s">
        <v>13</v>
      </c>
      <c r="H322" s="23"/>
      <c r="I322" s="30"/>
      <c r="J322" s="31">
        <f>J326+J323+J332+J329+J335</f>
        <v>20859015.800000001</v>
      </c>
      <c r="K322" s="31">
        <f t="shared" ref="K322:L322" si="140">K326+K323+K332+K329+K335</f>
        <v>22301215.800000001</v>
      </c>
      <c r="L322" s="31">
        <f t="shared" si="140"/>
        <v>23652715.800000001</v>
      </c>
    </row>
    <row r="323" spans="1:12" s="15" customFormat="1" ht="105" x14ac:dyDescent="0.25">
      <c r="A323" s="32" t="s">
        <v>226</v>
      </c>
      <c r="B323" s="13"/>
      <c r="C323" s="13"/>
      <c r="D323" s="13"/>
      <c r="E323" s="20">
        <v>851</v>
      </c>
      <c r="F323" s="23" t="s">
        <v>91</v>
      </c>
      <c r="G323" s="23" t="s">
        <v>13</v>
      </c>
      <c r="H323" s="23" t="s">
        <v>358</v>
      </c>
      <c r="I323" s="23"/>
      <c r="J323" s="31">
        <f t="shared" ref="J323:L324" si="141">J324</f>
        <v>9026160</v>
      </c>
      <c r="K323" s="31">
        <f t="shared" si="141"/>
        <v>9026160</v>
      </c>
      <c r="L323" s="31">
        <f t="shared" si="141"/>
        <v>9026160</v>
      </c>
    </row>
    <row r="324" spans="1:12" s="15" customFormat="1" ht="45" x14ac:dyDescent="0.25">
      <c r="A324" s="13" t="s">
        <v>70</v>
      </c>
      <c r="B324" s="13"/>
      <c r="C324" s="13"/>
      <c r="D324" s="13"/>
      <c r="E324" s="20">
        <v>851</v>
      </c>
      <c r="F324" s="23" t="s">
        <v>91</v>
      </c>
      <c r="G324" s="23" t="s">
        <v>13</v>
      </c>
      <c r="H324" s="23" t="s">
        <v>358</v>
      </c>
      <c r="I324" s="23" t="s">
        <v>71</v>
      </c>
      <c r="J324" s="31">
        <f t="shared" si="141"/>
        <v>9026160</v>
      </c>
      <c r="K324" s="31">
        <f t="shared" si="141"/>
        <v>9026160</v>
      </c>
      <c r="L324" s="31">
        <f t="shared" si="141"/>
        <v>9026160</v>
      </c>
    </row>
    <row r="325" spans="1:12" s="15" customFormat="1" x14ac:dyDescent="0.25">
      <c r="A325" s="13" t="s">
        <v>72</v>
      </c>
      <c r="B325" s="13"/>
      <c r="C325" s="13"/>
      <c r="D325" s="13"/>
      <c r="E325" s="20">
        <v>851</v>
      </c>
      <c r="F325" s="23" t="s">
        <v>91</v>
      </c>
      <c r="G325" s="23" t="s">
        <v>13</v>
      </c>
      <c r="H325" s="23" t="s">
        <v>358</v>
      </c>
      <c r="I325" s="23" t="s">
        <v>73</v>
      </c>
      <c r="J325" s="31">
        <f>'3.ВС'!J199</f>
        <v>9026160</v>
      </c>
      <c r="K325" s="31">
        <f>'3.ВС'!K199</f>
        <v>9026160</v>
      </c>
      <c r="L325" s="31">
        <f>'3.ВС'!L199</f>
        <v>9026160</v>
      </c>
    </row>
    <row r="326" spans="1:12" s="15" customFormat="1" ht="45" x14ac:dyDescent="0.25">
      <c r="A326" s="32" t="s">
        <v>239</v>
      </c>
      <c r="B326" s="32"/>
      <c r="C326" s="32"/>
      <c r="D326" s="32"/>
      <c r="E326" s="20">
        <v>851</v>
      </c>
      <c r="F326" s="30" t="s">
        <v>91</v>
      </c>
      <c r="G326" s="30" t="s">
        <v>13</v>
      </c>
      <c r="H326" s="23" t="s">
        <v>359</v>
      </c>
      <c r="I326" s="30"/>
      <c r="J326" s="31">
        <f t="shared" ref="J326:L327" si="142">J327</f>
        <v>3151297.8</v>
      </c>
      <c r="K326" s="31">
        <f t="shared" si="142"/>
        <v>3151297.8</v>
      </c>
      <c r="L326" s="31">
        <f t="shared" si="142"/>
        <v>3151297.8</v>
      </c>
    </row>
    <row r="327" spans="1:12" s="15" customFormat="1" ht="30" x14ac:dyDescent="0.25">
      <c r="A327" s="32" t="s">
        <v>94</v>
      </c>
      <c r="B327" s="32"/>
      <c r="C327" s="32"/>
      <c r="D327" s="32"/>
      <c r="E327" s="20">
        <v>851</v>
      </c>
      <c r="F327" s="30" t="s">
        <v>91</v>
      </c>
      <c r="G327" s="30" t="s">
        <v>13</v>
      </c>
      <c r="H327" s="23" t="s">
        <v>359</v>
      </c>
      <c r="I327" s="30" t="s">
        <v>95</v>
      </c>
      <c r="J327" s="31">
        <f t="shared" si="142"/>
        <v>3151297.8</v>
      </c>
      <c r="K327" s="31">
        <f t="shared" si="142"/>
        <v>3151297.8</v>
      </c>
      <c r="L327" s="31">
        <f t="shared" si="142"/>
        <v>3151297.8</v>
      </c>
    </row>
    <row r="328" spans="1:12" s="15" customFormat="1" ht="45" x14ac:dyDescent="0.25">
      <c r="A328" s="32" t="s">
        <v>96</v>
      </c>
      <c r="B328" s="32"/>
      <c r="C328" s="32"/>
      <c r="D328" s="32"/>
      <c r="E328" s="20">
        <v>851</v>
      </c>
      <c r="F328" s="30" t="s">
        <v>91</v>
      </c>
      <c r="G328" s="30" t="s">
        <v>13</v>
      </c>
      <c r="H328" s="23" t="s">
        <v>359</v>
      </c>
      <c r="I328" s="30" t="s">
        <v>97</v>
      </c>
      <c r="J328" s="31">
        <f>'3.ВС'!J202</f>
        <v>3151297.8</v>
      </c>
      <c r="K328" s="31">
        <f>'3.ВС'!K202</f>
        <v>3151297.8</v>
      </c>
      <c r="L328" s="31">
        <f>'3.ВС'!L202</f>
        <v>3151297.8</v>
      </c>
    </row>
    <row r="329" spans="1:12" s="15" customFormat="1" ht="90" x14ac:dyDescent="0.25">
      <c r="A329" s="32" t="s">
        <v>125</v>
      </c>
      <c r="B329" s="13"/>
      <c r="C329" s="13"/>
      <c r="D329" s="13"/>
      <c r="E329" s="20">
        <v>852</v>
      </c>
      <c r="F329" s="30" t="s">
        <v>91</v>
      </c>
      <c r="G329" s="30" t="s">
        <v>13</v>
      </c>
      <c r="H329" s="23" t="s">
        <v>384</v>
      </c>
      <c r="I329" s="30"/>
      <c r="J329" s="31">
        <f t="shared" ref="J329:L330" si="143">J330</f>
        <v>867418</v>
      </c>
      <c r="K329" s="31">
        <f t="shared" si="143"/>
        <v>867418</v>
      </c>
      <c r="L329" s="31">
        <f t="shared" si="143"/>
        <v>867418</v>
      </c>
    </row>
    <row r="330" spans="1:12" s="15" customFormat="1" ht="30" x14ac:dyDescent="0.25">
      <c r="A330" s="32" t="s">
        <v>94</v>
      </c>
      <c r="B330" s="32"/>
      <c r="C330" s="32"/>
      <c r="D330" s="32"/>
      <c r="E330" s="20">
        <v>852</v>
      </c>
      <c r="F330" s="30" t="s">
        <v>91</v>
      </c>
      <c r="G330" s="30" t="s">
        <v>13</v>
      </c>
      <c r="H330" s="23" t="s">
        <v>384</v>
      </c>
      <c r="I330" s="30" t="s">
        <v>95</v>
      </c>
      <c r="J330" s="31">
        <f t="shared" si="143"/>
        <v>867418</v>
      </c>
      <c r="K330" s="31">
        <f t="shared" si="143"/>
        <v>867418</v>
      </c>
      <c r="L330" s="31">
        <f t="shared" si="143"/>
        <v>867418</v>
      </c>
    </row>
    <row r="331" spans="1:12" s="15" customFormat="1" ht="45" x14ac:dyDescent="0.25">
      <c r="A331" s="32" t="s">
        <v>96</v>
      </c>
      <c r="B331" s="32"/>
      <c r="C331" s="32"/>
      <c r="D331" s="32"/>
      <c r="E331" s="20">
        <v>852</v>
      </c>
      <c r="F331" s="30" t="s">
        <v>91</v>
      </c>
      <c r="G331" s="30" t="s">
        <v>13</v>
      </c>
      <c r="H331" s="23" t="s">
        <v>384</v>
      </c>
      <c r="I331" s="30" t="s">
        <v>97</v>
      </c>
      <c r="J331" s="31">
        <f>'3.ВС'!J334</f>
        <v>867418</v>
      </c>
      <c r="K331" s="31">
        <f>'3.ВС'!K334</f>
        <v>867418</v>
      </c>
      <c r="L331" s="31">
        <f>'3.ВС'!L334</f>
        <v>867418</v>
      </c>
    </row>
    <row r="332" spans="1:12" s="15" customFormat="1" ht="60" x14ac:dyDescent="0.25">
      <c r="A332" s="32" t="s">
        <v>124</v>
      </c>
      <c r="B332" s="13"/>
      <c r="C332" s="13"/>
      <c r="D332" s="13"/>
      <c r="E332" s="20">
        <v>852</v>
      </c>
      <c r="F332" s="30" t="s">
        <v>91</v>
      </c>
      <c r="G332" s="30" t="s">
        <v>13</v>
      </c>
      <c r="H332" s="23" t="s">
        <v>383</v>
      </c>
      <c r="I332" s="30"/>
      <c r="J332" s="31">
        <f t="shared" ref="J332:L333" si="144">J333</f>
        <v>267600</v>
      </c>
      <c r="K332" s="31">
        <f t="shared" si="144"/>
        <v>267600</v>
      </c>
      <c r="L332" s="31">
        <f t="shared" si="144"/>
        <v>267600</v>
      </c>
    </row>
    <row r="333" spans="1:12" s="15" customFormat="1" ht="30" x14ac:dyDescent="0.25">
      <c r="A333" s="32" t="s">
        <v>94</v>
      </c>
      <c r="B333" s="32"/>
      <c r="C333" s="32"/>
      <c r="D333" s="32"/>
      <c r="E333" s="20">
        <v>852</v>
      </c>
      <c r="F333" s="30" t="s">
        <v>91</v>
      </c>
      <c r="G333" s="30" t="s">
        <v>13</v>
      </c>
      <c r="H333" s="23" t="s">
        <v>383</v>
      </c>
      <c r="I333" s="30" t="s">
        <v>95</v>
      </c>
      <c r="J333" s="31">
        <f t="shared" si="144"/>
        <v>267600</v>
      </c>
      <c r="K333" s="31">
        <f t="shared" si="144"/>
        <v>267600</v>
      </c>
      <c r="L333" s="31">
        <f t="shared" si="144"/>
        <v>267600</v>
      </c>
    </row>
    <row r="334" spans="1:12" s="15" customFormat="1" ht="45" x14ac:dyDescent="0.25">
      <c r="A334" s="32" t="s">
        <v>96</v>
      </c>
      <c r="B334" s="32"/>
      <c r="C334" s="32"/>
      <c r="D334" s="32"/>
      <c r="E334" s="20">
        <v>852</v>
      </c>
      <c r="F334" s="30" t="s">
        <v>91</v>
      </c>
      <c r="G334" s="30" t="s">
        <v>13</v>
      </c>
      <c r="H334" s="23" t="s">
        <v>383</v>
      </c>
      <c r="I334" s="30" t="s">
        <v>97</v>
      </c>
      <c r="J334" s="31">
        <f>'3.ВС'!J337</f>
        <v>267600</v>
      </c>
      <c r="K334" s="31">
        <f>'3.ВС'!K337</f>
        <v>267600</v>
      </c>
      <c r="L334" s="31">
        <f>'3.ВС'!L337</f>
        <v>267600</v>
      </c>
    </row>
    <row r="335" spans="1:12" s="15" customFormat="1" ht="135" x14ac:dyDescent="0.25">
      <c r="A335" s="13" t="s">
        <v>428</v>
      </c>
      <c r="B335" s="32"/>
      <c r="C335" s="32"/>
      <c r="D335" s="32"/>
      <c r="E335" s="20"/>
      <c r="F335" s="30" t="s">
        <v>91</v>
      </c>
      <c r="G335" s="30" t="s">
        <v>13</v>
      </c>
      <c r="H335" s="23" t="s">
        <v>385</v>
      </c>
      <c r="I335" s="30"/>
      <c r="J335" s="31">
        <f t="shared" ref="J335:L335" si="145">J336</f>
        <v>7546540</v>
      </c>
      <c r="K335" s="31">
        <f t="shared" si="145"/>
        <v>8988740</v>
      </c>
      <c r="L335" s="31">
        <f t="shared" si="145"/>
        <v>10340240</v>
      </c>
    </row>
    <row r="336" spans="1:12" s="15" customFormat="1" ht="30" x14ac:dyDescent="0.25">
      <c r="A336" s="32" t="s">
        <v>94</v>
      </c>
      <c r="B336" s="32"/>
      <c r="C336" s="32"/>
      <c r="D336" s="32"/>
      <c r="E336" s="20">
        <v>852</v>
      </c>
      <c r="F336" s="30" t="s">
        <v>91</v>
      </c>
      <c r="G336" s="30" t="s">
        <v>13</v>
      </c>
      <c r="H336" s="23" t="s">
        <v>385</v>
      </c>
      <c r="I336" s="30" t="s">
        <v>95</v>
      </c>
      <c r="J336" s="31">
        <f t="shared" ref="J336:L336" si="146">J337+J338</f>
        <v>7546540</v>
      </c>
      <c r="K336" s="31">
        <f t="shared" si="146"/>
        <v>8988740</v>
      </c>
      <c r="L336" s="31">
        <f t="shared" si="146"/>
        <v>10340240</v>
      </c>
    </row>
    <row r="337" spans="1:12" s="15" customFormat="1" ht="30" x14ac:dyDescent="0.25">
      <c r="A337" s="32" t="s">
        <v>102</v>
      </c>
      <c r="B337" s="32"/>
      <c r="C337" s="32"/>
      <c r="D337" s="32"/>
      <c r="E337" s="20">
        <v>852</v>
      </c>
      <c r="F337" s="30" t="s">
        <v>91</v>
      </c>
      <c r="G337" s="30" t="s">
        <v>13</v>
      </c>
      <c r="H337" s="23" t="s">
        <v>385</v>
      </c>
      <c r="I337" s="30" t="s">
        <v>103</v>
      </c>
      <c r="J337" s="31">
        <f>'3.ВС'!J340</f>
        <v>5587309</v>
      </c>
      <c r="K337" s="31">
        <f>'3.ВС'!K340</f>
        <v>6559334</v>
      </c>
      <c r="L337" s="31">
        <f>'3.ВС'!L340</f>
        <v>7573566</v>
      </c>
    </row>
    <row r="338" spans="1:12" s="15" customFormat="1" ht="45" x14ac:dyDescent="0.25">
      <c r="A338" s="32" t="s">
        <v>96</v>
      </c>
      <c r="B338" s="32"/>
      <c r="C338" s="32"/>
      <c r="D338" s="32"/>
      <c r="E338" s="20">
        <v>852</v>
      </c>
      <c r="F338" s="30" t="s">
        <v>91</v>
      </c>
      <c r="G338" s="30" t="s">
        <v>13</v>
      </c>
      <c r="H338" s="23" t="s">
        <v>385</v>
      </c>
      <c r="I338" s="30" t="s">
        <v>97</v>
      </c>
      <c r="J338" s="31">
        <f>'3.ВС'!J341</f>
        <v>1959231</v>
      </c>
      <c r="K338" s="31">
        <f>'3.ВС'!K341</f>
        <v>2429406</v>
      </c>
      <c r="L338" s="31">
        <f>'3.ВС'!L341</f>
        <v>2766674</v>
      </c>
    </row>
    <row r="339" spans="1:12" s="15" customFormat="1" ht="30" x14ac:dyDescent="0.25">
      <c r="A339" s="32" t="s">
        <v>100</v>
      </c>
      <c r="B339" s="13"/>
      <c r="C339" s="13"/>
      <c r="D339" s="13"/>
      <c r="E339" s="20">
        <v>852</v>
      </c>
      <c r="F339" s="30" t="s">
        <v>91</v>
      </c>
      <c r="G339" s="30" t="s">
        <v>101</v>
      </c>
      <c r="H339" s="23"/>
      <c r="I339" s="30"/>
      <c r="J339" s="31">
        <f>J340+J343</f>
        <v>67000</v>
      </c>
      <c r="K339" s="31">
        <f t="shared" ref="K339:L339" si="147">K340+K343</f>
        <v>58000</v>
      </c>
      <c r="L339" s="31">
        <f t="shared" si="147"/>
        <v>58000</v>
      </c>
    </row>
    <row r="340" spans="1:12" s="15" customFormat="1" ht="165" x14ac:dyDescent="0.25">
      <c r="A340" s="32" t="s">
        <v>430</v>
      </c>
      <c r="B340" s="13"/>
      <c r="C340" s="13"/>
      <c r="D340" s="13"/>
      <c r="E340" s="20">
        <v>852</v>
      </c>
      <c r="F340" s="23" t="s">
        <v>91</v>
      </c>
      <c r="G340" s="23" t="s">
        <v>101</v>
      </c>
      <c r="H340" s="23" t="s">
        <v>387</v>
      </c>
      <c r="I340" s="30"/>
      <c r="J340" s="31">
        <f t="shared" ref="J340:L341" si="148">J341</f>
        <v>47000</v>
      </c>
      <c r="K340" s="31">
        <f t="shared" si="148"/>
        <v>58000</v>
      </c>
      <c r="L340" s="31">
        <f t="shared" si="148"/>
        <v>58000</v>
      </c>
    </row>
    <row r="341" spans="1:12" s="15" customFormat="1" ht="45" x14ac:dyDescent="0.25">
      <c r="A341" s="13" t="s">
        <v>20</v>
      </c>
      <c r="B341" s="13"/>
      <c r="C341" s="13"/>
      <c r="D341" s="13"/>
      <c r="E341" s="20">
        <v>852</v>
      </c>
      <c r="F341" s="23" t="s">
        <v>91</v>
      </c>
      <c r="G341" s="23" t="s">
        <v>101</v>
      </c>
      <c r="H341" s="23" t="s">
        <v>387</v>
      </c>
      <c r="I341" s="30" t="s">
        <v>21</v>
      </c>
      <c r="J341" s="31">
        <f t="shared" si="148"/>
        <v>47000</v>
      </c>
      <c r="K341" s="31">
        <f t="shared" si="148"/>
        <v>58000</v>
      </c>
      <c r="L341" s="31">
        <f t="shared" si="148"/>
        <v>58000</v>
      </c>
    </row>
    <row r="342" spans="1:12" s="15" customFormat="1" ht="60" x14ac:dyDescent="0.25">
      <c r="A342" s="13" t="s">
        <v>9</v>
      </c>
      <c r="B342" s="13"/>
      <c r="C342" s="13"/>
      <c r="D342" s="13"/>
      <c r="E342" s="20">
        <v>852</v>
      </c>
      <c r="F342" s="23" t="s">
        <v>91</v>
      </c>
      <c r="G342" s="23" t="s">
        <v>101</v>
      </c>
      <c r="H342" s="23" t="s">
        <v>387</v>
      </c>
      <c r="I342" s="30" t="s">
        <v>22</v>
      </c>
      <c r="J342" s="31">
        <f>'3.ВС'!J345</f>
        <v>47000</v>
      </c>
      <c r="K342" s="31">
        <f>'3.ВС'!K345</f>
        <v>58000</v>
      </c>
      <c r="L342" s="31">
        <f>'3.ВС'!L345</f>
        <v>58000</v>
      </c>
    </row>
    <row r="343" spans="1:12" s="15" customFormat="1" ht="30" x14ac:dyDescent="0.25">
      <c r="A343" s="32" t="s">
        <v>98</v>
      </c>
      <c r="B343" s="13"/>
      <c r="C343" s="13"/>
      <c r="D343" s="43"/>
      <c r="E343" s="20">
        <v>851</v>
      </c>
      <c r="F343" s="30" t="s">
        <v>91</v>
      </c>
      <c r="G343" s="30" t="s">
        <v>101</v>
      </c>
      <c r="H343" s="23" t="s">
        <v>220</v>
      </c>
      <c r="I343" s="30"/>
      <c r="J343" s="31">
        <f t="shared" ref="J343:L344" si="149">J344</f>
        <v>20000</v>
      </c>
      <c r="K343" s="31">
        <f t="shared" si="149"/>
        <v>0</v>
      </c>
      <c r="L343" s="31">
        <f t="shared" si="149"/>
        <v>0</v>
      </c>
    </row>
    <row r="344" spans="1:12" s="15" customFormat="1" ht="30" x14ac:dyDescent="0.25">
      <c r="A344" s="32" t="s">
        <v>94</v>
      </c>
      <c r="B344" s="13"/>
      <c r="C344" s="13"/>
      <c r="D344" s="43"/>
      <c r="E344" s="20">
        <v>851</v>
      </c>
      <c r="F344" s="30" t="s">
        <v>91</v>
      </c>
      <c r="G344" s="30" t="s">
        <v>101</v>
      </c>
      <c r="H344" s="23" t="s">
        <v>220</v>
      </c>
      <c r="I344" s="30" t="s">
        <v>95</v>
      </c>
      <c r="J344" s="31">
        <f t="shared" si="149"/>
        <v>20000</v>
      </c>
      <c r="K344" s="31">
        <f t="shared" si="149"/>
        <v>0</v>
      </c>
      <c r="L344" s="31">
        <f t="shared" si="149"/>
        <v>0</v>
      </c>
    </row>
    <row r="345" spans="1:12" s="15" customFormat="1" ht="45" x14ac:dyDescent="0.25">
      <c r="A345" s="32" t="s">
        <v>96</v>
      </c>
      <c r="B345" s="13"/>
      <c r="C345" s="13"/>
      <c r="D345" s="43"/>
      <c r="E345" s="20">
        <v>851</v>
      </c>
      <c r="F345" s="30" t="s">
        <v>91</v>
      </c>
      <c r="G345" s="30" t="s">
        <v>101</v>
      </c>
      <c r="H345" s="23" t="s">
        <v>220</v>
      </c>
      <c r="I345" s="30" t="s">
        <v>97</v>
      </c>
      <c r="J345" s="31">
        <f>'3.ВС'!J206</f>
        <v>20000</v>
      </c>
      <c r="K345" s="31">
        <f>'3.ВС'!K206</f>
        <v>0</v>
      </c>
      <c r="L345" s="31">
        <f>'3.ВС'!L206</f>
        <v>0</v>
      </c>
    </row>
    <row r="346" spans="1:12" s="15" customFormat="1" x14ac:dyDescent="0.25">
      <c r="A346" s="32" t="s">
        <v>104</v>
      </c>
      <c r="B346" s="13"/>
      <c r="C346" s="13"/>
      <c r="D346" s="13"/>
      <c r="E346" s="20">
        <v>851</v>
      </c>
      <c r="F346" s="30" t="s">
        <v>105</v>
      </c>
      <c r="G346" s="30"/>
      <c r="H346" s="23"/>
      <c r="I346" s="30"/>
      <c r="J346" s="31">
        <f>J347+J351</f>
        <v>2634760</v>
      </c>
      <c r="K346" s="31">
        <f t="shared" ref="K346:L346" si="150">K347+K351</f>
        <v>268000</v>
      </c>
      <c r="L346" s="31">
        <f t="shared" si="150"/>
        <v>268000</v>
      </c>
    </row>
    <row r="347" spans="1:12" s="15" customFormat="1" x14ac:dyDescent="0.25">
      <c r="A347" s="32" t="s">
        <v>262</v>
      </c>
      <c r="B347" s="13"/>
      <c r="C347" s="13"/>
      <c r="D347" s="13"/>
      <c r="E347" s="20"/>
      <c r="F347" s="30" t="s">
        <v>105</v>
      </c>
      <c r="G347" s="30" t="s">
        <v>11</v>
      </c>
      <c r="H347" s="23"/>
      <c r="I347" s="30"/>
      <c r="J347" s="31">
        <f t="shared" ref="J347:L349" si="151">J348</f>
        <v>1846260</v>
      </c>
      <c r="K347" s="31">
        <f t="shared" si="151"/>
        <v>0</v>
      </c>
      <c r="L347" s="31">
        <f t="shared" si="151"/>
        <v>0</v>
      </c>
    </row>
    <row r="348" spans="1:12" s="15" customFormat="1" ht="60" x14ac:dyDescent="0.25">
      <c r="A348" s="32" t="s">
        <v>317</v>
      </c>
      <c r="B348" s="13"/>
      <c r="C348" s="13"/>
      <c r="D348" s="13"/>
      <c r="E348" s="23">
        <v>851</v>
      </c>
      <c r="F348" s="30" t="s">
        <v>105</v>
      </c>
      <c r="G348" s="30" t="s">
        <v>11</v>
      </c>
      <c r="H348" s="23" t="s">
        <v>360</v>
      </c>
      <c r="I348" s="30"/>
      <c r="J348" s="31">
        <f t="shared" si="151"/>
        <v>1846260</v>
      </c>
      <c r="K348" s="31">
        <f t="shared" si="151"/>
        <v>0</v>
      </c>
      <c r="L348" s="31">
        <f t="shared" si="151"/>
        <v>0</v>
      </c>
    </row>
    <row r="349" spans="1:12" s="15" customFormat="1" ht="45" x14ac:dyDescent="0.25">
      <c r="A349" s="13" t="s">
        <v>70</v>
      </c>
      <c r="B349" s="13"/>
      <c r="C349" s="13"/>
      <c r="D349" s="13"/>
      <c r="E349" s="23">
        <v>851</v>
      </c>
      <c r="F349" s="30" t="s">
        <v>105</v>
      </c>
      <c r="G349" s="30" t="s">
        <v>11</v>
      </c>
      <c r="H349" s="23" t="s">
        <v>360</v>
      </c>
      <c r="I349" s="30" t="s">
        <v>71</v>
      </c>
      <c r="J349" s="31">
        <f t="shared" si="151"/>
        <v>1846260</v>
      </c>
      <c r="K349" s="31">
        <f t="shared" si="151"/>
        <v>0</v>
      </c>
      <c r="L349" s="31">
        <f t="shared" si="151"/>
        <v>0</v>
      </c>
    </row>
    <row r="350" spans="1:12" s="15" customFormat="1" x14ac:dyDescent="0.25">
      <c r="A350" s="13" t="s">
        <v>72</v>
      </c>
      <c r="B350" s="13"/>
      <c r="C350" s="13"/>
      <c r="D350" s="13"/>
      <c r="E350" s="23">
        <v>851</v>
      </c>
      <c r="F350" s="30" t="s">
        <v>105</v>
      </c>
      <c r="G350" s="30" t="s">
        <v>11</v>
      </c>
      <c r="H350" s="23" t="s">
        <v>360</v>
      </c>
      <c r="I350" s="30" t="s">
        <v>73</v>
      </c>
      <c r="J350" s="31">
        <f>'3.ВС'!J211</f>
        <v>1846260</v>
      </c>
      <c r="K350" s="31">
        <f>'3.ВС'!K211</f>
        <v>0</v>
      </c>
      <c r="L350" s="31">
        <f>'3.ВС'!L211</f>
        <v>0</v>
      </c>
    </row>
    <row r="351" spans="1:12" s="15" customFormat="1" x14ac:dyDescent="0.25">
      <c r="A351" s="43" t="s">
        <v>106</v>
      </c>
      <c r="B351" s="43"/>
      <c r="C351" s="43"/>
      <c r="D351" s="43"/>
      <c r="E351" s="20">
        <v>851</v>
      </c>
      <c r="F351" s="30" t="s">
        <v>105</v>
      </c>
      <c r="G351" s="30" t="s">
        <v>43</v>
      </c>
      <c r="H351" s="23"/>
      <c r="I351" s="30"/>
      <c r="J351" s="31">
        <f>J352+J357+J365+J362</f>
        <v>788500</v>
      </c>
      <c r="K351" s="31">
        <f t="shared" ref="K351:L351" si="152">K352+K357+K365+K362</f>
        <v>268000</v>
      </c>
      <c r="L351" s="31">
        <f t="shared" si="152"/>
        <v>268000</v>
      </c>
    </row>
    <row r="352" spans="1:12" s="103" customFormat="1" ht="30" x14ac:dyDescent="0.25">
      <c r="A352" s="32" t="s">
        <v>107</v>
      </c>
      <c r="B352" s="13"/>
      <c r="C352" s="13"/>
      <c r="D352" s="13"/>
      <c r="E352" s="20">
        <v>851</v>
      </c>
      <c r="F352" s="30" t="s">
        <v>105</v>
      </c>
      <c r="G352" s="30" t="s">
        <v>43</v>
      </c>
      <c r="H352" s="23" t="s">
        <v>361</v>
      </c>
      <c r="I352" s="30"/>
      <c r="J352" s="31">
        <f t="shared" ref="J352:L352" si="153">J353+J355</f>
        <v>90600</v>
      </c>
      <c r="K352" s="31">
        <f t="shared" si="153"/>
        <v>0</v>
      </c>
      <c r="L352" s="31">
        <f t="shared" si="153"/>
        <v>0</v>
      </c>
    </row>
    <row r="353" spans="1:12" s="103" customFormat="1" ht="105" x14ac:dyDescent="0.25">
      <c r="A353" s="32" t="s">
        <v>15</v>
      </c>
      <c r="B353" s="13"/>
      <c r="C353" s="13"/>
      <c r="D353" s="13"/>
      <c r="E353" s="20">
        <v>851</v>
      </c>
      <c r="F353" s="30" t="s">
        <v>105</v>
      </c>
      <c r="G353" s="30" t="s">
        <v>43</v>
      </c>
      <c r="H353" s="23" t="s">
        <v>361</v>
      </c>
      <c r="I353" s="30" t="s">
        <v>17</v>
      </c>
      <c r="J353" s="31">
        <f t="shared" ref="J353:L353" si="154">J354</f>
        <v>26000</v>
      </c>
      <c r="K353" s="31">
        <f t="shared" si="154"/>
        <v>0</v>
      </c>
      <c r="L353" s="31">
        <f t="shared" si="154"/>
        <v>0</v>
      </c>
    </row>
    <row r="354" spans="1:12" s="103" customFormat="1" ht="30" x14ac:dyDescent="0.25">
      <c r="A354" s="13" t="s">
        <v>7</v>
      </c>
      <c r="B354" s="13"/>
      <c r="C354" s="13"/>
      <c r="D354" s="13"/>
      <c r="E354" s="20">
        <v>851</v>
      </c>
      <c r="F354" s="30" t="s">
        <v>105</v>
      </c>
      <c r="G354" s="30" t="s">
        <v>43</v>
      </c>
      <c r="H354" s="23" t="s">
        <v>361</v>
      </c>
      <c r="I354" s="30" t="s">
        <v>51</v>
      </c>
      <c r="J354" s="31">
        <f>'3.ВС'!J215</f>
        <v>26000</v>
      </c>
      <c r="K354" s="31">
        <f>'3.ВС'!K215</f>
        <v>0</v>
      </c>
      <c r="L354" s="31">
        <f>'3.ВС'!L215</f>
        <v>0</v>
      </c>
    </row>
    <row r="355" spans="1:12" s="15" customFormat="1" ht="45" x14ac:dyDescent="0.25">
      <c r="A355" s="13" t="s">
        <v>20</v>
      </c>
      <c r="B355" s="32"/>
      <c r="C355" s="32"/>
      <c r="D355" s="32"/>
      <c r="E355" s="20">
        <v>851</v>
      </c>
      <c r="F355" s="30" t="s">
        <v>105</v>
      </c>
      <c r="G355" s="30" t="s">
        <v>43</v>
      </c>
      <c r="H355" s="23" t="s">
        <v>361</v>
      </c>
      <c r="I355" s="30" t="s">
        <v>21</v>
      </c>
      <c r="J355" s="31">
        <f t="shared" ref="J355:L355" si="155">J356</f>
        <v>64600</v>
      </c>
      <c r="K355" s="31">
        <f t="shared" si="155"/>
        <v>0</v>
      </c>
      <c r="L355" s="31">
        <f t="shared" si="155"/>
        <v>0</v>
      </c>
    </row>
    <row r="356" spans="1:12" s="15" customFormat="1" ht="60" x14ac:dyDescent="0.25">
      <c r="A356" s="13" t="s">
        <v>9</v>
      </c>
      <c r="B356" s="13"/>
      <c r="C356" s="13"/>
      <c r="D356" s="13"/>
      <c r="E356" s="20">
        <v>851</v>
      </c>
      <c r="F356" s="30" t="s">
        <v>105</v>
      </c>
      <c r="G356" s="30" t="s">
        <v>43</v>
      </c>
      <c r="H356" s="23" t="s">
        <v>361</v>
      </c>
      <c r="I356" s="30" t="s">
        <v>22</v>
      </c>
      <c r="J356" s="31">
        <f>'3.ВС'!J217</f>
        <v>64600</v>
      </c>
      <c r="K356" s="31">
        <f>'3.ВС'!K217</f>
        <v>0</v>
      </c>
      <c r="L356" s="31">
        <f>'3.ВС'!L217</f>
        <v>0</v>
      </c>
    </row>
    <row r="357" spans="1:12" s="15" customFormat="1" ht="30" x14ac:dyDescent="0.25">
      <c r="A357" s="32" t="s">
        <v>108</v>
      </c>
      <c r="B357" s="43"/>
      <c r="C357" s="43"/>
      <c r="D357" s="43"/>
      <c r="E357" s="20">
        <v>851</v>
      </c>
      <c r="F357" s="30" t="s">
        <v>105</v>
      </c>
      <c r="G357" s="30" t="s">
        <v>43</v>
      </c>
      <c r="H357" s="23" t="s">
        <v>362</v>
      </c>
      <c r="I357" s="30"/>
      <c r="J357" s="31">
        <f t="shared" ref="J357:L357" si="156">J360+J358</f>
        <v>419900</v>
      </c>
      <c r="K357" s="31">
        <f t="shared" si="156"/>
        <v>0</v>
      </c>
      <c r="L357" s="31">
        <f t="shared" si="156"/>
        <v>0</v>
      </c>
    </row>
    <row r="358" spans="1:12" s="15" customFormat="1" ht="105" x14ac:dyDescent="0.25">
      <c r="A358" s="32" t="s">
        <v>15</v>
      </c>
      <c r="B358" s="13"/>
      <c r="C358" s="13"/>
      <c r="D358" s="13"/>
      <c r="E358" s="20">
        <v>851</v>
      </c>
      <c r="F358" s="30" t="s">
        <v>105</v>
      </c>
      <c r="G358" s="30" t="s">
        <v>43</v>
      </c>
      <c r="H358" s="23" t="s">
        <v>362</v>
      </c>
      <c r="I358" s="30" t="s">
        <v>17</v>
      </c>
      <c r="J358" s="31">
        <f t="shared" ref="J358:L358" si="157">J359</f>
        <v>211200</v>
      </c>
      <c r="K358" s="31">
        <f t="shared" si="157"/>
        <v>0</v>
      </c>
      <c r="L358" s="31">
        <f t="shared" si="157"/>
        <v>0</v>
      </c>
    </row>
    <row r="359" spans="1:12" s="15" customFormat="1" ht="30" x14ac:dyDescent="0.25">
      <c r="A359" s="13" t="s">
        <v>7</v>
      </c>
      <c r="B359" s="13"/>
      <c r="C359" s="13"/>
      <c r="D359" s="13"/>
      <c r="E359" s="20">
        <v>851</v>
      </c>
      <c r="F359" s="30" t="s">
        <v>105</v>
      </c>
      <c r="G359" s="30" t="s">
        <v>43</v>
      </c>
      <c r="H359" s="23" t="s">
        <v>362</v>
      </c>
      <c r="I359" s="30" t="s">
        <v>51</v>
      </c>
      <c r="J359" s="31">
        <f>'3.ВС'!J220</f>
        <v>211200</v>
      </c>
      <c r="K359" s="31">
        <f>'3.ВС'!K220</f>
        <v>0</v>
      </c>
      <c r="L359" s="31">
        <f>'3.ВС'!L220</f>
        <v>0</v>
      </c>
    </row>
    <row r="360" spans="1:12" s="15" customFormat="1" ht="45" x14ac:dyDescent="0.25">
      <c r="A360" s="13" t="s">
        <v>20</v>
      </c>
      <c r="B360" s="43"/>
      <c r="C360" s="43"/>
      <c r="D360" s="43"/>
      <c r="E360" s="20">
        <v>851</v>
      </c>
      <c r="F360" s="30" t="s">
        <v>105</v>
      </c>
      <c r="G360" s="30" t="s">
        <v>43</v>
      </c>
      <c r="H360" s="23" t="s">
        <v>362</v>
      </c>
      <c r="I360" s="30" t="s">
        <v>21</v>
      </c>
      <c r="J360" s="31">
        <f t="shared" ref="J360:L360" si="158">J361</f>
        <v>208700</v>
      </c>
      <c r="K360" s="31">
        <f t="shared" si="158"/>
        <v>0</v>
      </c>
      <c r="L360" s="31">
        <f t="shared" si="158"/>
        <v>0</v>
      </c>
    </row>
    <row r="361" spans="1:12" s="15" customFormat="1" ht="60" x14ac:dyDescent="0.25">
      <c r="A361" s="13" t="s">
        <v>9</v>
      </c>
      <c r="B361" s="43"/>
      <c r="C361" s="43"/>
      <c r="D361" s="43"/>
      <c r="E361" s="20">
        <v>851</v>
      </c>
      <c r="F361" s="30" t="s">
        <v>105</v>
      </c>
      <c r="G361" s="30" t="s">
        <v>43</v>
      </c>
      <c r="H361" s="23" t="s">
        <v>362</v>
      </c>
      <c r="I361" s="30" t="s">
        <v>22</v>
      </c>
      <c r="J361" s="31">
        <f>'3.ВС'!J222</f>
        <v>208700</v>
      </c>
      <c r="K361" s="31">
        <f>'3.ВС'!K222</f>
        <v>0</v>
      </c>
      <c r="L361" s="31">
        <f>'3.ВС'!L222</f>
        <v>0</v>
      </c>
    </row>
    <row r="362" spans="1:12" s="15" customFormat="1" ht="75" x14ac:dyDescent="0.25">
      <c r="A362" s="32" t="s">
        <v>110</v>
      </c>
      <c r="B362" s="43"/>
      <c r="C362" s="43"/>
      <c r="D362" s="43"/>
      <c r="E362" s="20">
        <v>851</v>
      </c>
      <c r="F362" s="30" t="s">
        <v>105</v>
      </c>
      <c r="G362" s="30" t="s">
        <v>43</v>
      </c>
      <c r="H362" s="23" t="s">
        <v>363</v>
      </c>
      <c r="I362" s="30"/>
      <c r="J362" s="31">
        <f t="shared" ref="J362:L363" si="159">J363</f>
        <v>10000</v>
      </c>
      <c r="K362" s="31">
        <f t="shared" si="159"/>
        <v>0</v>
      </c>
      <c r="L362" s="31">
        <f t="shared" si="159"/>
        <v>0</v>
      </c>
    </row>
    <row r="363" spans="1:12" s="15" customFormat="1" ht="45" x14ac:dyDescent="0.25">
      <c r="A363" s="13" t="s">
        <v>20</v>
      </c>
      <c r="B363" s="43"/>
      <c r="C363" s="43"/>
      <c r="D363" s="43"/>
      <c r="E363" s="20">
        <v>851</v>
      </c>
      <c r="F363" s="30" t="s">
        <v>105</v>
      </c>
      <c r="G363" s="30" t="s">
        <v>43</v>
      </c>
      <c r="H363" s="23" t="s">
        <v>363</v>
      </c>
      <c r="I363" s="30" t="s">
        <v>21</v>
      </c>
      <c r="J363" s="31">
        <f t="shared" si="159"/>
        <v>10000</v>
      </c>
      <c r="K363" s="31">
        <f t="shared" si="159"/>
        <v>0</v>
      </c>
      <c r="L363" s="31">
        <f t="shared" si="159"/>
        <v>0</v>
      </c>
    </row>
    <row r="364" spans="1:12" s="15" customFormat="1" ht="60" x14ac:dyDescent="0.25">
      <c r="A364" s="13" t="s">
        <v>9</v>
      </c>
      <c r="B364" s="43"/>
      <c r="C364" s="43"/>
      <c r="D364" s="43"/>
      <c r="E364" s="20">
        <v>851</v>
      </c>
      <c r="F364" s="30" t="s">
        <v>105</v>
      </c>
      <c r="G364" s="30" t="s">
        <v>43</v>
      </c>
      <c r="H364" s="23" t="s">
        <v>363</v>
      </c>
      <c r="I364" s="30" t="s">
        <v>22</v>
      </c>
      <c r="J364" s="31">
        <f>'3.ВС'!J225</f>
        <v>10000</v>
      </c>
      <c r="K364" s="31">
        <f>'3.ВС'!K225</f>
        <v>0</v>
      </c>
      <c r="L364" s="31">
        <f>'3.ВС'!L225</f>
        <v>0</v>
      </c>
    </row>
    <row r="365" spans="1:12" s="15" customFormat="1" ht="180" x14ac:dyDescent="0.25">
      <c r="A365" s="32" t="s">
        <v>109</v>
      </c>
      <c r="B365" s="43"/>
      <c r="C365" s="43"/>
      <c r="D365" s="43"/>
      <c r="E365" s="20">
        <v>851</v>
      </c>
      <c r="F365" s="30" t="s">
        <v>105</v>
      </c>
      <c r="G365" s="30" t="s">
        <v>43</v>
      </c>
      <c r="H365" s="23" t="s">
        <v>364</v>
      </c>
      <c r="I365" s="30"/>
      <c r="J365" s="31">
        <f t="shared" ref="J365:L365" si="160">J368+J366</f>
        <v>268000</v>
      </c>
      <c r="K365" s="31">
        <f t="shared" si="160"/>
        <v>268000</v>
      </c>
      <c r="L365" s="31">
        <f t="shared" si="160"/>
        <v>268000</v>
      </c>
    </row>
    <row r="366" spans="1:12" s="15" customFormat="1" ht="105" x14ac:dyDescent="0.25">
      <c r="A366" s="32" t="s">
        <v>15</v>
      </c>
      <c r="B366" s="13"/>
      <c r="C366" s="13"/>
      <c r="D366" s="13"/>
      <c r="E366" s="20">
        <v>851</v>
      </c>
      <c r="F366" s="30" t="s">
        <v>105</v>
      </c>
      <c r="G366" s="30" t="s">
        <v>43</v>
      </c>
      <c r="H366" s="23" t="s">
        <v>364</v>
      </c>
      <c r="I366" s="30" t="s">
        <v>17</v>
      </c>
      <c r="J366" s="31">
        <f t="shared" ref="J366:L366" si="161">J367</f>
        <v>71000</v>
      </c>
      <c r="K366" s="31">
        <f t="shared" si="161"/>
        <v>71000</v>
      </c>
      <c r="L366" s="31">
        <f t="shared" si="161"/>
        <v>71000</v>
      </c>
    </row>
    <row r="367" spans="1:12" s="15" customFormat="1" ht="30" x14ac:dyDescent="0.25">
      <c r="A367" s="13" t="s">
        <v>7</v>
      </c>
      <c r="B367" s="13"/>
      <c r="C367" s="13"/>
      <c r="D367" s="13"/>
      <c r="E367" s="20">
        <v>851</v>
      </c>
      <c r="F367" s="30" t="s">
        <v>105</v>
      </c>
      <c r="G367" s="30" t="s">
        <v>43</v>
      </c>
      <c r="H367" s="23" t="s">
        <v>364</v>
      </c>
      <c r="I367" s="30" t="s">
        <v>51</v>
      </c>
      <c r="J367" s="31">
        <f>'3.ВС'!J228</f>
        <v>71000</v>
      </c>
      <c r="K367" s="31">
        <f>'3.ВС'!K228</f>
        <v>71000</v>
      </c>
      <c r="L367" s="31">
        <f>'3.ВС'!L228</f>
        <v>71000</v>
      </c>
    </row>
    <row r="368" spans="1:12" s="15" customFormat="1" ht="45" x14ac:dyDescent="0.25">
      <c r="A368" s="13" t="s">
        <v>20</v>
      </c>
      <c r="B368" s="43"/>
      <c r="C368" s="43"/>
      <c r="D368" s="43"/>
      <c r="E368" s="20">
        <v>851</v>
      </c>
      <c r="F368" s="30" t="s">
        <v>105</v>
      </c>
      <c r="G368" s="30" t="s">
        <v>43</v>
      </c>
      <c r="H368" s="23" t="s">
        <v>364</v>
      </c>
      <c r="I368" s="30" t="s">
        <v>21</v>
      </c>
      <c r="J368" s="31">
        <f t="shared" ref="J368:L368" si="162">J369</f>
        <v>197000</v>
      </c>
      <c r="K368" s="31">
        <f t="shared" si="162"/>
        <v>197000</v>
      </c>
      <c r="L368" s="31">
        <f t="shared" si="162"/>
        <v>197000</v>
      </c>
    </row>
    <row r="369" spans="1:12" s="15" customFormat="1" ht="60" x14ac:dyDescent="0.25">
      <c r="A369" s="13" t="s">
        <v>9</v>
      </c>
      <c r="B369" s="43"/>
      <c r="C369" s="43"/>
      <c r="D369" s="43"/>
      <c r="E369" s="20">
        <v>851</v>
      </c>
      <c r="F369" s="30" t="s">
        <v>105</v>
      </c>
      <c r="G369" s="30" t="s">
        <v>43</v>
      </c>
      <c r="H369" s="23" t="s">
        <v>364</v>
      </c>
      <c r="I369" s="30" t="s">
        <v>22</v>
      </c>
      <c r="J369" s="31">
        <f>'3.ВС'!J230</f>
        <v>197000</v>
      </c>
      <c r="K369" s="31">
        <f>'3.ВС'!K230</f>
        <v>197000</v>
      </c>
      <c r="L369" s="31">
        <f>'3.ВС'!L230</f>
        <v>197000</v>
      </c>
    </row>
    <row r="370" spans="1:12" s="57" customFormat="1" ht="57" x14ac:dyDescent="0.25">
      <c r="A370" s="35" t="s">
        <v>131</v>
      </c>
      <c r="B370" s="55"/>
      <c r="C370" s="55"/>
      <c r="D370" s="55"/>
      <c r="E370" s="104">
        <v>853</v>
      </c>
      <c r="F370" s="60" t="s">
        <v>132</v>
      </c>
      <c r="G370" s="60"/>
      <c r="H370" s="60"/>
      <c r="I370" s="60"/>
      <c r="J370" s="99">
        <f t="shared" ref="J370:L370" si="163">J371+J375</f>
        <v>2718000</v>
      </c>
      <c r="K370" s="99">
        <f t="shared" si="163"/>
        <v>2359000</v>
      </c>
      <c r="L370" s="99">
        <f t="shared" si="163"/>
        <v>2359000</v>
      </c>
    </row>
    <row r="371" spans="1:12" s="15" customFormat="1" ht="60" x14ac:dyDescent="0.25">
      <c r="A371" s="32" t="s">
        <v>133</v>
      </c>
      <c r="B371" s="13"/>
      <c r="C371" s="13"/>
      <c r="D371" s="13"/>
      <c r="E371" s="42">
        <v>853</v>
      </c>
      <c r="F371" s="23" t="s">
        <v>132</v>
      </c>
      <c r="G371" s="23" t="s">
        <v>11</v>
      </c>
      <c r="H371" s="105"/>
      <c r="I371" s="23"/>
      <c r="J371" s="78">
        <f t="shared" ref="J371:L373" si="164">J372</f>
        <v>859000</v>
      </c>
      <c r="K371" s="78">
        <f t="shared" si="164"/>
        <v>859000</v>
      </c>
      <c r="L371" s="78">
        <f t="shared" si="164"/>
        <v>859000</v>
      </c>
    </row>
    <row r="372" spans="1:12" s="15" customFormat="1" ht="30" x14ac:dyDescent="0.25">
      <c r="A372" s="32" t="s">
        <v>224</v>
      </c>
      <c r="B372" s="13"/>
      <c r="C372" s="13"/>
      <c r="D372" s="13"/>
      <c r="E372" s="42">
        <v>853</v>
      </c>
      <c r="F372" s="23" t="s">
        <v>132</v>
      </c>
      <c r="G372" s="23" t="s">
        <v>11</v>
      </c>
      <c r="H372" s="23" t="s">
        <v>390</v>
      </c>
      <c r="I372" s="23"/>
      <c r="J372" s="31">
        <f t="shared" si="164"/>
        <v>859000</v>
      </c>
      <c r="K372" s="31">
        <f t="shared" si="164"/>
        <v>859000</v>
      </c>
      <c r="L372" s="31">
        <f t="shared" si="164"/>
        <v>859000</v>
      </c>
    </row>
    <row r="373" spans="1:12" s="15" customFormat="1" x14ac:dyDescent="0.25">
      <c r="A373" s="32" t="s">
        <v>34</v>
      </c>
      <c r="B373" s="32"/>
      <c r="C373" s="32"/>
      <c r="D373" s="32"/>
      <c r="E373" s="42">
        <v>853</v>
      </c>
      <c r="F373" s="30" t="s">
        <v>132</v>
      </c>
      <c r="G373" s="30" t="s">
        <v>11</v>
      </c>
      <c r="H373" s="23" t="s">
        <v>390</v>
      </c>
      <c r="I373" s="30" t="s">
        <v>35</v>
      </c>
      <c r="J373" s="31">
        <f t="shared" si="164"/>
        <v>859000</v>
      </c>
      <c r="K373" s="31">
        <f t="shared" si="164"/>
        <v>859000</v>
      </c>
      <c r="L373" s="31">
        <f t="shared" si="164"/>
        <v>859000</v>
      </c>
    </row>
    <row r="374" spans="1:12" s="15" customFormat="1" x14ac:dyDescent="0.25">
      <c r="A374" s="32" t="s">
        <v>134</v>
      </c>
      <c r="B374" s="32"/>
      <c r="C374" s="32"/>
      <c r="D374" s="32"/>
      <c r="E374" s="42">
        <v>853</v>
      </c>
      <c r="F374" s="30" t="s">
        <v>132</v>
      </c>
      <c r="G374" s="30" t="s">
        <v>11</v>
      </c>
      <c r="H374" s="23" t="s">
        <v>390</v>
      </c>
      <c r="I374" s="30" t="s">
        <v>135</v>
      </c>
      <c r="J374" s="31">
        <f>'3.ВС'!J369</f>
        <v>859000</v>
      </c>
      <c r="K374" s="31">
        <f>'3.ВС'!K369</f>
        <v>859000</v>
      </c>
      <c r="L374" s="31">
        <f>'3.ВС'!L369</f>
        <v>859000</v>
      </c>
    </row>
    <row r="375" spans="1:12" s="15" customFormat="1" x14ac:dyDescent="0.25">
      <c r="A375" s="43" t="s">
        <v>136</v>
      </c>
      <c r="B375" s="106"/>
      <c r="C375" s="106"/>
      <c r="D375" s="106"/>
      <c r="E375" s="42">
        <v>853</v>
      </c>
      <c r="F375" s="30" t="s">
        <v>132</v>
      </c>
      <c r="G375" s="30" t="s">
        <v>43</v>
      </c>
      <c r="H375" s="23" t="s">
        <v>47</v>
      </c>
      <c r="I375" s="30"/>
      <c r="J375" s="31">
        <f t="shared" ref="J375:L377" si="165">J376</f>
        <v>1859000</v>
      </c>
      <c r="K375" s="31">
        <f t="shared" si="165"/>
        <v>1500000</v>
      </c>
      <c r="L375" s="31">
        <f t="shared" si="165"/>
        <v>1500000</v>
      </c>
    </row>
    <row r="376" spans="1:12" s="15" customFormat="1" ht="45" x14ac:dyDescent="0.25">
      <c r="A376" s="32" t="s">
        <v>137</v>
      </c>
      <c r="B376" s="13"/>
      <c r="C376" s="13"/>
      <c r="D376" s="13"/>
      <c r="E376" s="42">
        <v>853</v>
      </c>
      <c r="F376" s="30" t="s">
        <v>132</v>
      </c>
      <c r="G376" s="30" t="s">
        <v>43</v>
      </c>
      <c r="H376" s="23" t="s">
        <v>391</v>
      </c>
      <c r="I376" s="30"/>
      <c r="J376" s="31">
        <f t="shared" si="165"/>
        <v>1859000</v>
      </c>
      <c r="K376" s="31">
        <f t="shared" si="165"/>
        <v>1500000</v>
      </c>
      <c r="L376" s="31">
        <f t="shared" si="165"/>
        <v>1500000</v>
      </c>
    </row>
    <row r="377" spans="1:12" s="15" customFormat="1" x14ac:dyDescent="0.25">
      <c r="A377" s="32" t="s">
        <v>34</v>
      </c>
      <c r="B377" s="13"/>
      <c r="C377" s="13"/>
      <c r="D377" s="13"/>
      <c r="E377" s="42">
        <v>853</v>
      </c>
      <c r="F377" s="30" t="s">
        <v>132</v>
      </c>
      <c r="G377" s="30" t="s">
        <v>43</v>
      </c>
      <c r="H377" s="23" t="s">
        <v>391</v>
      </c>
      <c r="I377" s="30" t="s">
        <v>35</v>
      </c>
      <c r="J377" s="31">
        <f t="shared" si="165"/>
        <v>1859000</v>
      </c>
      <c r="K377" s="31">
        <f t="shared" si="165"/>
        <v>1500000</v>
      </c>
      <c r="L377" s="31">
        <f t="shared" si="165"/>
        <v>1500000</v>
      </c>
    </row>
    <row r="378" spans="1:12" s="15" customFormat="1" x14ac:dyDescent="0.25">
      <c r="A378" s="32" t="s">
        <v>138</v>
      </c>
      <c r="B378" s="13"/>
      <c r="C378" s="13"/>
      <c r="D378" s="13"/>
      <c r="E378" s="42">
        <v>853</v>
      </c>
      <c r="F378" s="30" t="s">
        <v>132</v>
      </c>
      <c r="G378" s="30" t="s">
        <v>43</v>
      </c>
      <c r="H378" s="23" t="s">
        <v>391</v>
      </c>
      <c r="I378" s="30" t="s">
        <v>135</v>
      </c>
      <c r="J378" s="31">
        <f>'3.ВС'!J373</f>
        <v>1859000</v>
      </c>
      <c r="K378" s="31">
        <f>'3.ВС'!K373</f>
        <v>1500000</v>
      </c>
      <c r="L378" s="31">
        <f>'3.ВС'!L373</f>
        <v>1500000</v>
      </c>
    </row>
    <row r="379" spans="1:12" s="57" customFormat="1" ht="21.75" customHeight="1" x14ac:dyDescent="0.25">
      <c r="A379" s="35" t="s">
        <v>147</v>
      </c>
      <c r="B379" s="35"/>
      <c r="C379" s="35"/>
      <c r="D379" s="35"/>
      <c r="E379" s="100"/>
      <c r="F379" s="56"/>
      <c r="G379" s="56"/>
      <c r="H379" s="60"/>
      <c r="I379" s="56"/>
      <c r="J379" s="36">
        <f>J6+J97+J106+J118+J138+J167+J280+J317+J346+J370</f>
        <v>382004159.14000005</v>
      </c>
      <c r="K379" s="36">
        <f>K6+K97+K106+K118+K138+K167+K280+K317+K346+K370</f>
        <v>284937300.90999997</v>
      </c>
      <c r="L379" s="36">
        <f>L6+L97+L106+L118+L138+L167+L280+L317+L346+L370</f>
        <v>262559068.88000003</v>
      </c>
    </row>
  </sheetData>
  <mergeCells count="2">
    <mergeCell ref="A3:L3"/>
    <mergeCell ref="J2:L2"/>
  </mergeCells>
  <pageMargins left="0.59055118110236227" right="0.51181102362204722" top="0.31496062992125984" bottom="0.31496062992125984"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S401"/>
  <sheetViews>
    <sheetView tabSelected="1" view="pageBreakPreview" zoomScaleNormal="100" zoomScaleSheetLayoutView="100" workbookViewId="0">
      <pane xSplit="9" ySplit="5" topLeftCell="J368" activePane="bottomRight" state="frozen"/>
      <selection activeCell="L367" sqref="L367"/>
      <selection pane="topRight" activeCell="L367" sqref="L367"/>
      <selection pane="bottomLeft" activeCell="L367" sqref="L367"/>
      <selection pane="bottomRight" activeCell="I398" sqref="I398"/>
    </sheetView>
  </sheetViews>
  <sheetFormatPr defaultRowHeight="15" x14ac:dyDescent="0.25"/>
  <cols>
    <col min="1" max="1" width="33" style="1" customWidth="1"/>
    <col min="2" max="3" width="5.85546875" style="5" customWidth="1"/>
    <col min="4" max="4" width="5.85546875" style="4" customWidth="1"/>
    <col min="5" max="5" width="6.5703125" style="4" customWidth="1"/>
    <col min="6" max="7" width="3.5703125" style="4" hidden="1" customWidth="1"/>
    <col min="8" max="8" width="7.85546875" style="4" customWidth="1"/>
    <col min="9" max="9" width="5.85546875" style="5" customWidth="1"/>
    <col min="10" max="10" width="15.42578125" style="5" customWidth="1"/>
    <col min="11" max="11" width="15.140625" style="5" customWidth="1"/>
    <col min="12" max="12" width="15.5703125" style="5" customWidth="1"/>
    <col min="13" max="155" width="9.140625" style="5"/>
    <col min="156" max="156" width="1.42578125" style="5" customWidth="1"/>
    <col min="157" max="157" width="59.5703125" style="5" customWidth="1"/>
    <col min="158" max="158" width="9.140625" style="5" customWidth="1"/>
    <col min="159" max="160" width="3.85546875" style="5" customWidth="1"/>
    <col min="161" max="161" width="10.5703125" style="5" customWidth="1"/>
    <col min="162" max="162" width="3.85546875" style="5" customWidth="1"/>
    <col min="163" max="165" width="14.42578125" style="5" customWidth="1"/>
    <col min="166" max="166" width="4.140625" style="5" customWidth="1"/>
    <col min="167" max="167" width="15" style="5" customWidth="1"/>
    <col min="168" max="169" width="9.140625" style="5" customWidth="1"/>
    <col min="170" max="170" width="11.5703125" style="5" customWidth="1"/>
    <col min="171" max="171" width="18.140625" style="5" customWidth="1"/>
    <col min="172" max="172" width="13.140625" style="5" customWidth="1"/>
    <col min="173" max="173" width="12.28515625" style="5" customWidth="1"/>
    <col min="174" max="411" width="9.140625" style="5"/>
    <col min="412" max="412" width="1.42578125" style="5" customWidth="1"/>
    <col min="413" max="413" width="59.5703125" style="5" customWidth="1"/>
    <col min="414" max="414" width="9.140625" style="5" customWidth="1"/>
    <col min="415" max="416" width="3.85546875" style="5" customWidth="1"/>
    <col min="417" max="417" width="10.5703125" style="5" customWidth="1"/>
    <col min="418" max="418" width="3.85546875" style="5" customWidth="1"/>
    <col min="419" max="421" width="14.42578125" style="5" customWidth="1"/>
    <col min="422" max="422" width="4.140625" style="5" customWidth="1"/>
    <col min="423" max="423" width="15" style="5" customWidth="1"/>
    <col min="424" max="425" width="9.140625" style="5" customWidth="1"/>
    <col min="426" max="426" width="11.5703125" style="5" customWidth="1"/>
    <col min="427" max="427" width="18.140625" style="5" customWidth="1"/>
    <col min="428" max="428" width="13.140625" style="5" customWidth="1"/>
    <col min="429" max="429" width="12.28515625" style="5" customWidth="1"/>
    <col min="430" max="667" width="9.140625" style="5"/>
    <col min="668" max="668" width="1.42578125" style="5" customWidth="1"/>
    <col min="669" max="669" width="59.5703125" style="5" customWidth="1"/>
    <col min="670" max="670" width="9.140625" style="5" customWidth="1"/>
    <col min="671" max="672" width="3.85546875" style="5" customWidth="1"/>
    <col min="673" max="673" width="10.5703125" style="5" customWidth="1"/>
    <col min="674" max="674" width="3.85546875" style="5" customWidth="1"/>
    <col min="675" max="677" width="14.42578125" style="5" customWidth="1"/>
    <col min="678" max="678" width="4.140625" style="5" customWidth="1"/>
    <col min="679" max="679" width="15" style="5" customWidth="1"/>
    <col min="680" max="681" width="9.140625" style="5" customWidth="1"/>
    <col min="682" max="682" width="11.5703125" style="5" customWidth="1"/>
    <col min="683" max="683" width="18.140625" style="5" customWidth="1"/>
    <col min="684" max="684" width="13.140625" style="5" customWidth="1"/>
    <col min="685" max="685" width="12.28515625" style="5" customWidth="1"/>
    <col min="686" max="923" width="9.140625" style="5"/>
    <col min="924" max="924" width="1.42578125" style="5" customWidth="1"/>
    <col min="925" max="925" width="59.5703125" style="5" customWidth="1"/>
    <col min="926" max="926" width="9.140625" style="5" customWidth="1"/>
    <col min="927" max="928" width="3.85546875" style="5" customWidth="1"/>
    <col min="929" max="929" width="10.5703125" style="5" customWidth="1"/>
    <col min="930" max="930" width="3.85546875" style="5" customWidth="1"/>
    <col min="931" max="933" width="14.42578125" style="5" customWidth="1"/>
    <col min="934" max="934" width="4.140625" style="5" customWidth="1"/>
    <col min="935" max="935" width="15" style="5" customWidth="1"/>
    <col min="936" max="937" width="9.140625" style="5" customWidth="1"/>
    <col min="938" max="938" width="11.5703125" style="5" customWidth="1"/>
    <col min="939" max="939" width="18.140625" style="5" customWidth="1"/>
    <col min="940" max="940" width="13.140625" style="5" customWidth="1"/>
    <col min="941" max="941" width="12.28515625" style="5" customWidth="1"/>
    <col min="942" max="1179" width="9.140625" style="5"/>
    <col min="1180" max="1180" width="1.42578125" style="5" customWidth="1"/>
    <col min="1181" max="1181" width="59.5703125" style="5" customWidth="1"/>
    <col min="1182" max="1182" width="9.140625" style="5" customWidth="1"/>
    <col min="1183" max="1184" width="3.85546875" style="5" customWidth="1"/>
    <col min="1185" max="1185" width="10.5703125" style="5" customWidth="1"/>
    <col min="1186" max="1186" width="3.85546875" style="5" customWidth="1"/>
    <col min="1187" max="1189" width="14.42578125" style="5" customWidth="1"/>
    <col min="1190" max="1190" width="4.140625" style="5" customWidth="1"/>
    <col min="1191" max="1191" width="15" style="5" customWidth="1"/>
    <col min="1192" max="1193" width="9.140625" style="5" customWidth="1"/>
    <col min="1194" max="1194" width="11.5703125" style="5" customWidth="1"/>
    <col min="1195" max="1195" width="18.140625" style="5" customWidth="1"/>
    <col min="1196" max="1196" width="13.140625" style="5" customWidth="1"/>
    <col min="1197" max="1197" width="12.28515625" style="5" customWidth="1"/>
    <col min="1198" max="1435" width="9.140625" style="5"/>
    <col min="1436" max="1436" width="1.42578125" style="5" customWidth="1"/>
    <col min="1437" max="1437" width="59.5703125" style="5" customWidth="1"/>
    <col min="1438" max="1438" width="9.140625" style="5" customWidth="1"/>
    <col min="1439" max="1440" width="3.85546875" style="5" customWidth="1"/>
    <col min="1441" max="1441" width="10.5703125" style="5" customWidth="1"/>
    <col min="1442" max="1442" width="3.85546875" style="5" customWidth="1"/>
    <col min="1443" max="1445" width="14.42578125" style="5" customWidth="1"/>
    <col min="1446" max="1446" width="4.140625" style="5" customWidth="1"/>
    <col min="1447" max="1447" width="15" style="5" customWidth="1"/>
    <col min="1448" max="1449" width="9.140625" style="5" customWidth="1"/>
    <col min="1450" max="1450" width="11.5703125" style="5" customWidth="1"/>
    <col min="1451" max="1451" width="18.140625" style="5" customWidth="1"/>
    <col min="1452" max="1452" width="13.140625" style="5" customWidth="1"/>
    <col min="1453" max="1453" width="12.28515625" style="5" customWidth="1"/>
    <col min="1454" max="1691" width="9.140625" style="5"/>
    <col min="1692" max="1692" width="1.42578125" style="5" customWidth="1"/>
    <col min="1693" max="1693" width="59.5703125" style="5" customWidth="1"/>
    <col min="1694" max="1694" width="9.140625" style="5" customWidth="1"/>
    <col min="1695" max="1696" width="3.85546875" style="5" customWidth="1"/>
    <col min="1697" max="1697" width="10.5703125" style="5" customWidth="1"/>
    <col min="1698" max="1698" width="3.85546875" style="5" customWidth="1"/>
    <col min="1699" max="1701" width="14.42578125" style="5" customWidth="1"/>
    <col min="1702" max="1702" width="4.140625" style="5" customWidth="1"/>
    <col min="1703" max="1703" width="15" style="5" customWidth="1"/>
    <col min="1704" max="1705" width="9.140625" style="5" customWidth="1"/>
    <col min="1706" max="1706" width="11.5703125" style="5" customWidth="1"/>
    <col min="1707" max="1707" width="18.140625" style="5" customWidth="1"/>
    <col min="1708" max="1708" width="13.140625" style="5" customWidth="1"/>
    <col min="1709" max="1709" width="12.28515625" style="5" customWidth="1"/>
    <col min="1710" max="1947" width="9.140625" style="5"/>
    <col min="1948" max="1948" width="1.42578125" style="5" customWidth="1"/>
    <col min="1949" max="1949" width="59.5703125" style="5" customWidth="1"/>
    <col min="1950" max="1950" width="9.140625" style="5" customWidth="1"/>
    <col min="1951" max="1952" width="3.85546875" style="5" customWidth="1"/>
    <col min="1953" max="1953" width="10.5703125" style="5" customWidth="1"/>
    <col min="1954" max="1954" width="3.85546875" style="5" customWidth="1"/>
    <col min="1955" max="1957" width="14.42578125" style="5" customWidth="1"/>
    <col min="1958" max="1958" width="4.140625" style="5" customWidth="1"/>
    <col min="1959" max="1959" width="15" style="5" customWidth="1"/>
    <col min="1960" max="1961" width="9.140625" style="5" customWidth="1"/>
    <col min="1962" max="1962" width="11.5703125" style="5" customWidth="1"/>
    <col min="1963" max="1963" width="18.140625" style="5" customWidth="1"/>
    <col min="1964" max="1964" width="13.140625" style="5" customWidth="1"/>
    <col min="1965" max="1965" width="12.28515625" style="5" customWidth="1"/>
    <col min="1966" max="2203" width="9.140625" style="5"/>
    <col min="2204" max="2204" width="1.42578125" style="5" customWidth="1"/>
    <col min="2205" max="2205" width="59.5703125" style="5" customWidth="1"/>
    <col min="2206" max="2206" width="9.140625" style="5" customWidth="1"/>
    <col min="2207" max="2208" width="3.85546875" style="5" customWidth="1"/>
    <col min="2209" max="2209" width="10.5703125" style="5" customWidth="1"/>
    <col min="2210" max="2210" width="3.85546875" style="5" customWidth="1"/>
    <col min="2211" max="2213" width="14.42578125" style="5" customWidth="1"/>
    <col min="2214" max="2214" width="4.140625" style="5" customWidth="1"/>
    <col min="2215" max="2215" width="15" style="5" customWidth="1"/>
    <col min="2216" max="2217" width="9.140625" style="5" customWidth="1"/>
    <col min="2218" max="2218" width="11.5703125" style="5" customWidth="1"/>
    <col min="2219" max="2219" width="18.140625" style="5" customWidth="1"/>
    <col min="2220" max="2220" width="13.140625" style="5" customWidth="1"/>
    <col min="2221" max="2221" width="12.28515625" style="5" customWidth="1"/>
    <col min="2222" max="2459" width="9.140625" style="5"/>
    <col min="2460" max="2460" width="1.42578125" style="5" customWidth="1"/>
    <col min="2461" max="2461" width="59.5703125" style="5" customWidth="1"/>
    <col min="2462" max="2462" width="9.140625" style="5" customWidth="1"/>
    <col min="2463" max="2464" width="3.85546875" style="5" customWidth="1"/>
    <col min="2465" max="2465" width="10.5703125" style="5" customWidth="1"/>
    <col min="2466" max="2466" width="3.85546875" style="5" customWidth="1"/>
    <col min="2467" max="2469" width="14.42578125" style="5" customWidth="1"/>
    <col min="2470" max="2470" width="4.140625" style="5" customWidth="1"/>
    <col min="2471" max="2471" width="15" style="5" customWidth="1"/>
    <col min="2472" max="2473" width="9.140625" style="5" customWidth="1"/>
    <col min="2474" max="2474" width="11.5703125" style="5" customWidth="1"/>
    <col min="2475" max="2475" width="18.140625" style="5" customWidth="1"/>
    <col min="2476" max="2476" width="13.140625" style="5" customWidth="1"/>
    <col min="2477" max="2477" width="12.28515625" style="5" customWidth="1"/>
    <col min="2478" max="2715" width="9.140625" style="5"/>
    <col min="2716" max="2716" width="1.42578125" style="5" customWidth="1"/>
    <col min="2717" max="2717" width="59.5703125" style="5" customWidth="1"/>
    <col min="2718" max="2718" width="9.140625" style="5" customWidth="1"/>
    <col min="2719" max="2720" width="3.85546875" style="5" customWidth="1"/>
    <col min="2721" max="2721" width="10.5703125" style="5" customWidth="1"/>
    <col min="2722" max="2722" width="3.85546875" style="5" customWidth="1"/>
    <col min="2723" max="2725" width="14.42578125" style="5" customWidth="1"/>
    <col min="2726" max="2726" width="4.140625" style="5" customWidth="1"/>
    <col min="2727" max="2727" width="15" style="5" customWidth="1"/>
    <col min="2728" max="2729" width="9.140625" style="5" customWidth="1"/>
    <col min="2730" max="2730" width="11.5703125" style="5" customWidth="1"/>
    <col min="2731" max="2731" width="18.140625" style="5" customWidth="1"/>
    <col min="2732" max="2732" width="13.140625" style="5" customWidth="1"/>
    <col min="2733" max="2733" width="12.28515625" style="5" customWidth="1"/>
    <col min="2734" max="2971" width="9.140625" style="5"/>
    <col min="2972" max="2972" width="1.42578125" style="5" customWidth="1"/>
    <col min="2973" max="2973" width="59.5703125" style="5" customWidth="1"/>
    <col min="2974" max="2974" width="9.140625" style="5" customWidth="1"/>
    <col min="2975" max="2976" width="3.85546875" style="5" customWidth="1"/>
    <col min="2977" max="2977" width="10.5703125" style="5" customWidth="1"/>
    <col min="2978" max="2978" width="3.85546875" style="5" customWidth="1"/>
    <col min="2979" max="2981" width="14.42578125" style="5" customWidth="1"/>
    <col min="2982" max="2982" width="4.140625" style="5" customWidth="1"/>
    <col min="2983" max="2983" width="15" style="5" customWidth="1"/>
    <col min="2984" max="2985" width="9.140625" style="5" customWidth="1"/>
    <col min="2986" max="2986" width="11.5703125" style="5" customWidth="1"/>
    <col min="2987" max="2987" width="18.140625" style="5" customWidth="1"/>
    <col min="2988" max="2988" width="13.140625" style="5" customWidth="1"/>
    <col min="2989" max="2989" width="12.28515625" style="5" customWidth="1"/>
    <col min="2990" max="3227" width="9.140625" style="5"/>
    <col min="3228" max="3228" width="1.42578125" style="5" customWidth="1"/>
    <col min="3229" max="3229" width="59.5703125" style="5" customWidth="1"/>
    <col min="3230" max="3230" width="9.140625" style="5" customWidth="1"/>
    <col min="3231" max="3232" width="3.85546875" style="5" customWidth="1"/>
    <col min="3233" max="3233" width="10.5703125" style="5" customWidth="1"/>
    <col min="3234" max="3234" width="3.85546875" style="5" customWidth="1"/>
    <col min="3235" max="3237" width="14.42578125" style="5" customWidth="1"/>
    <col min="3238" max="3238" width="4.140625" style="5" customWidth="1"/>
    <col min="3239" max="3239" width="15" style="5" customWidth="1"/>
    <col min="3240" max="3241" width="9.140625" style="5" customWidth="1"/>
    <col min="3242" max="3242" width="11.5703125" style="5" customWidth="1"/>
    <col min="3243" max="3243" width="18.140625" style="5" customWidth="1"/>
    <col min="3244" max="3244" width="13.140625" style="5" customWidth="1"/>
    <col min="3245" max="3245" width="12.28515625" style="5" customWidth="1"/>
    <col min="3246" max="3483" width="9.140625" style="5"/>
    <col min="3484" max="3484" width="1.42578125" style="5" customWidth="1"/>
    <col min="3485" max="3485" width="59.5703125" style="5" customWidth="1"/>
    <col min="3486" max="3486" width="9.140625" style="5" customWidth="1"/>
    <col min="3487" max="3488" width="3.85546875" style="5" customWidth="1"/>
    <col min="3489" max="3489" width="10.5703125" style="5" customWidth="1"/>
    <col min="3490" max="3490" width="3.85546875" style="5" customWidth="1"/>
    <col min="3491" max="3493" width="14.42578125" style="5" customWidth="1"/>
    <col min="3494" max="3494" width="4.140625" style="5" customWidth="1"/>
    <col min="3495" max="3495" width="15" style="5" customWidth="1"/>
    <col min="3496" max="3497" width="9.140625" style="5" customWidth="1"/>
    <col min="3498" max="3498" width="11.5703125" style="5" customWidth="1"/>
    <col min="3499" max="3499" width="18.140625" style="5" customWidth="1"/>
    <col min="3500" max="3500" width="13.140625" style="5" customWidth="1"/>
    <col min="3501" max="3501" width="12.28515625" style="5" customWidth="1"/>
    <col min="3502" max="3739" width="9.140625" style="5"/>
    <col min="3740" max="3740" width="1.42578125" style="5" customWidth="1"/>
    <col min="3741" max="3741" width="59.5703125" style="5" customWidth="1"/>
    <col min="3742" max="3742" width="9.140625" style="5" customWidth="1"/>
    <col min="3743" max="3744" width="3.85546875" style="5" customWidth="1"/>
    <col min="3745" max="3745" width="10.5703125" style="5" customWidth="1"/>
    <col min="3746" max="3746" width="3.85546875" style="5" customWidth="1"/>
    <col min="3747" max="3749" width="14.42578125" style="5" customWidth="1"/>
    <col min="3750" max="3750" width="4.140625" style="5" customWidth="1"/>
    <col min="3751" max="3751" width="15" style="5" customWidth="1"/>
    <col min="3752" max="3753" width="9.140625" style="5" customWidth="1"/>
    <col min="3754" max="3754" width="11.5703125" style="5" customWidth="1"/>
    <col min="3755" max="3755" width="18.140625" style="5" customWidth="1"/>
    <col min="3756" max="3756" width="13.140625" style="5" customWidth="1"/>
    <col min="3757" max="3757" width="12.28515625" style="5" customWidth="1"/>
    <col min="3758" max="3995" width="9.140625" style="5"/>
    <col min="3996" max="3996" width="1.42578125" style="5" customWidth="1"/>
    <col min="3997" max="3997" width="59.5703125" style="5" customWidth="1"/>
    <col min="3998" max="3998" width="9.140625" style="5" customWidth="1"/>
    <col min="3999" max="4000" width="3.85546875" style="5" customWidth="1"/>
    <col min="4001" max="4001" width="10.5703125" style="5" customWidth="1"/>
    <col min="4002" max="4002" width="3.85546875" style="5" customWidth="1"/>
    <col min="4003" max="4005" width="14.42578125" style="5" customWidth="1"/>
    <col min="4006" max="4006" width="4.140625" style="5" customWidth="1"/>
    <col min="4007" max="4007" width="15" style="5" customWidth="1"/>
    <col min="4008" max="4009" width="9.140625" style="5" customWidth="1"/>
    <col min="4010" max="4010" width="11.5703125" style="5" customWidth="1"/>
    <col min="4011" max="4011" width="18.140625" style="5" customWidth="1"/>
    <col min="4012" max="4012" width="13.140625" style="5" customWidth="1"/>
    <col min="4013" max="4013" width="12.28515625" style="5" customWidth="1"/>
    <col min="4014" max="4251" width="9.140625" style="5"/>
    <col min="4252" max="4252" width="1.42578125" style="5" customWidth="1"/>
    <col min="4253" max="4253" width="59.5703125" style="5" customWidth="1"/>
    <col min="4254" max="4254" width="9.140625" style="5" customWidth="1"/>
    <col min="4255" max="4256" width="3.85546875" style="5" customWidth="1"/>
    <col min="4257" max="4257" width="10.5703125" style="5" customWidth="1"/>
    <col min="4258" max="4258" width="3.85546875" style="5" customWidth="1"/>
    <col min="4259" max="4261" width="14.42578125" style="5" customWidth="1"/>
    <col min="4262" max="4262" width="4.140625" style="5" customWidth="1"/>
    <col min="4263" max="4263" width="15" style="5" customWidth="1"/>
    <col min="4264" max="4265" width="9.140625" style="5" customWidth="1"/>
    <col min="4266" max="4266" width="11.5703125" style="5" customWidth="1"/>
    <col min="4267" max="4267" width="18.140625" style="5" customWidth="1"/>
    <col min="4268" max="4268" width="13.140625" style="5" customWidth="1"/>
    <col min="4269" max="4269" width="12.28515625" style="5" customWidth="1"/>
    <col min="4270" max="4507" width="9.140625" style="5"/>
    <col min="4508" max="4508" width="1.42578125" style="5" customWidth="1"/>
    <col min="4509" max="4509" width="59.5703125" style="5" customWidth="1"/>
    <col min="4510" max="4510" width="9.140625" style="5" customWidth="1"/>
    <col min="4511" max="4512" width="3.85546875" style="5" customWidth="1"/>
    <col min="4513" max="4513" width="10.5703125" style="5" customWidth="1"/>
    <col min="4514" max="4514" width="3.85546875" style="5" customWidth="1"/>
    <col min="4515" max="4517" width="14.42578125" style="5" customWidth="1"/>
    <col min="4518" max="4518" width="4.140625" style="5" customWidth="1"/>
    <col min="4519" max="4519" width="15" style="5" customWidth="1"/>
    <col min="4520" max="4521" width="9.140625" style="5" customWidth="1"/>
    <col min="4522" max="4522" width="11.5703125" style="5" customWidth="1"/>
    <col min="4523" max="4523" width="18.140625" style="5" customWidth="1"/>
    <col min="4524" max="4524" width="13.140625" style="5" customWidth="1"/>
    <col min="4525" max="4525" width="12.28515625" style="5" customWidth="1"/>
    <col min="4526" max="4763" width="9.140625" style="5"/>
    <col min="4764" max="4764" width="1.42578125" style="5" customWidth="1"/>
    <col min="4765" max="4765" width="59.5703125" style="5" customWidth="1"/>
    <col min="4766" max="4766" width="9.140625" style="5" customWidth="1"/>
    <col min="4767" max="4768" width="3.85546875" style="5" customWidth="1"/>
    <col min="4769" max="4769" width="10.5703125" style="5" customWidth="1"/>
    <col min="4770" max="4770" width="3.85546875" style="5" customWidth="1"/>
    <col min="4771" max="4773" width="14.42578125" style="5" customWidth="1"/>
    <col min="4774" max="4774" width="4.140625" style="5" customWidth="1"/>
    <col min="4775" max="4775" width="15" style="5" customWidth="1"/>
    <col min="4776" max="4777" width="9.140625" style="5" customWidth="1"/>
    <col min="4778" max="4778" width="11.5703125" style="5" customWidth="1"/>
    <col min="4779" max="4779" width="18.140625" style="5" customWidth="1"/>
    <col min="4780" max="4780" width="13.140625" style="5" customWidth="1"/>
    <col min="4781" max="4781" width="12.28515625" style="5" customWidth="1"/>
    <col min="4782" max="5019" width="9.140625" style="5"/>
    <col min="5020" max="5020" width="1.42578125" style="5" customWidth="1"/>
    <col min="5021" max="5021" width="59.5703125" style="5" customWidth="1"/>
    <col min="5022" max="5022" width="9.140625" style="5" customWidth="1"/>
    <col min="5023" max="5024" width="3.85546875" style="5" customWidth="1"/>
    <col min="5025" max="5025" width="10.5703125" style="5" customWidth="1"/>
    <col min="5026" max="5026" width="3.85546875" style="5" customWidth="1"/>
    <col min="5027" max="5029" width="14.42578125" style="5" customWidth="1"/>
    <col min="5030" max="5030" width="4.140625" style="5" customWidth="1"/>
    <col min="5031" max="5031" width="15" style="5" customWidth="1"/>
    <col min="5032" max="5033" width="9.140625" style="5" customWidth="1"/>
    <col min="5034" max="5034" width="11.5703125" style="5" customWidth="1"/>
    <col min="5035" max="5035" width="18.140625" style="5" customWidth="1"/>
    <col min="5036" max="5036" width="13.140625" style="5" customWidth="1"/>
    <col min="5037" max="5037" width="12.28515625" style="5" customWidth="1"/>
    <col min="5038" max="5275" width="9.140625" style="5"/>
    <col min="5276" max="5276" width="1.42578125" style="5" customWidth="1"/>
    <col min="5277" max="5277" width="59.5703125" style="5" customWidth="1"/>
    <col min="5278" max="5278" width="9.140625" style="5" customWidth="1"/>
    <col min="5279" max="5280" width="3.85546875" style="5" customWidth="1"/>
    <col min="5281" max="5281" width="10.5703125" style="5" customWidth="1"/>
    <col min="5282" max="5282" width="3.85546875" style="5" customWidth="1"/>
    <col min="5283" max="5285" width="14.42578125" style="5" customWidth="1"/>
    <col min="5286" max="5286" width="4.140625" style="5" customWidth="1"/>
    <col min="5287" max="5287" width="15" style="5" customWidth="1"/>
    <col min="5288" max="5289" width="9.140625" style="5" customWidth="1"/>
    <col min="5290" max="5290" width="11.5703125" style="5" customWidth="1"/>
    <col min="5291" max="5291" width="18.140625" style="5" customWidth="1"/>
    <col min="5292" max="5292" width="13.140625" style="5" customWidth="1"/>
    <col min="5293" max="5293" width="12.28515625" style="5" customWidth="1"/>
    <col min="5294" max="5531" width="9.140625" style="5"/>
    <col min="5532" max="5532" width="1.42578125" style="5" customWidth="1"/>
    <col min="5533" max="5533" width="59.5703125" style="5" customWidth="1"/>
    <col min="5534" max="5534" width="9.140625" style="5" customWidth="1"/>
    <col min="5535" max="5536" width="3.85546875" style="5" customWidth="1"/>
    <col min="5537" max="5537" width="10.5703125" style="5" customWidth="1"/>
    <col min="5538" max="5538" width="3.85546875" style="5" customWidth="1"/>
    <col min="5539" max="5541" width="14.42578125" style="5" customWidth="1"/>
    <col min="5542" max="5542" width="4.140625" style="5" customWidth="1"/>
    <col min="5543" max="5543" width="15" style="5" customWidth="1"/>
    <col min="5544" max="5545" width="9.140625" style="5" customWidth="1"/>
    <col min="5546" max="5546" width="11.5703125" style="5" customWidth="1"/>
    <col min="5547" max="5547" width="18.140625" style="5" customWidth="1"/>
    <col min="5548" max="5548" width="13.140625" style="5" customWidth="1"/>
    <col min="5549" max="5549" width="12.28515625" style="5" customWidth="1"/>
    <col min="5550" max="5787" width="9.140625" style="5"/>
    <col min="5788" max="5788" width="1.42578125" style="5" customWidth="1"/>
    <col min="5789" max="5789" width="59.5703125" style="5" customWidth="1"/>
    <col min="5790" max="5790" width="9.140625" style="5" customWidth="1"/>
    <col min="5791" max="5792" width="3.85546875" style="5" customWidth="1"/>
    <col min="5793" max="5793" width="10.5703125" style="5" customWidth="1"/>
    <col min="5794" max="5794" width="3.85546875" style="5" customWidth="1"/>
    <col min="5795" max="5797" width="14.42578125" style="5" customWidth="1"/>
    <col min="5798" max="5798" width="4.140625" style="5" customWidth="1"/>
    <col min="5799" max="5799" width="15" style="5" customWidth="1"/>
    <col min="5800" max="5801" width="9.140625" style="5" customWidth="1"/>
    <col min="5802" max="5802" width="11.5703125" style="5" customWidth="1"/>
    <col min="5803" max="5803" width="18.140625" style="5" customWidth="1"/>
    <col min="5804" max="5804" width="13.140625" style="5" customWidth="1"/>
    <col min="5805" max="5805" width="12.28515625" style="5" customWidth="1"/>
    <col min="5806" max="6043" width="9.140625" style="5"/>
    <col min="6044" max="6044" width="1.42578125" style="5" customWidth="1"/>
    <col min="6045" max="6045" width="59.5703125" style="5" customWidth="1"/>
    <col min="6046" max="6046" width="9.140625" style="5" customWidth="1"/>
    <col min="6047" max="6048" width="3.85546875" style="5" customWidth="1"/>
    <col min="6049" max="6049" width="10.5703125" style="5" customWidth="1"/>
    <col min="6050" max="6050" width="3.85546875" style="5" customWidth="1"/>
    <col min="6051" max="6053" width="14.42578125" style="5" customWidth="1"/>
    <col min="6054" max="6054" width="4.140625" style="5" customWidth="1"/>
    <col min="6055" max="6055" width="15" style="5" customWidth="1"/>
    <col min="6056" max="6057" width="9.140625" style="5" customWidth="1"/>
    <col min="6058" max="6058" width="11.5703125" style="5" customWidth="1"/>
    <col min="6059" max="6059" width="18.140625" style="5" customWidth="1"/>
    <col min="6060" max="6060" width="13.140625" style="5" customWidth="1"/>
    <col min="6061" max="6061" width="12.28515625" style="5" customWidth="1"/>
    <col min="6062" max="6299" width="9.140625" style="5"/>
    <col min="6300" max="6300" width="1.42578125" style="5" customWidth="1"/>
    <col min="6301" max="6301" width="59.5703125" style="5" customWidth="1"/>
    <col min="6302" max="6302" width="9.140625" style="5" customWidth="1"/>
    <col min="6303" max="6304" width="3.85546875" style="5" customWidth="1"/>
    <col min="6305" max="6305" width="10.5703125" style="5" customWidth="1"/>
    <col min="6306" max="6306" width="3.85546875" style="5" customWidth="1"/>
    <col min="6307" max="6309" width="14.42578125" style="5" customWidth="1"/>
    <col min="6310" max="6310" width="4.140625" style="5" customWidth="1"/>
    <col min="6311" max="6311" width="15" style="5" customWidth="1"/>
    <col min="6312" max="6313" width="9.140625" style="5" customWidth="1"/>
    <col min="6314" max="6314" width="11.5703125" style="5" customWidth="1"/>
    <col min="6315" max="6315" width="18.140625" style="5" customWidth="1"/>
    <col min="6316" max="6316" width="13.140625" style="5" customWidth="1"/>
    <col min="6317" max="6317" width="12.28515625" style="5" customWidth="1"/>
    <col min="6318" max="6555" width="9.140625" style="5"/>
    <col min="6556" max="6556" width="1.42578125" style="5" customWidth="1"/>
    <col min="6557" max="6557" width="59.5703125" style="5" customWidth="1"/>
    <col min="6558" max="6558" width="9.140625" style="5" customWidth="1"/>
    <col min="6559" max="6560" width="3.85546875" style="5" customWidth="1"/>
    <col min="6561" max="6561" width="10.5703125" style="5" customWidth="1"/>
    <col min="6562" max="6562" width="3.85546875" style="5" customWidth="1"/>
    <col min="6563" max="6565" width="14.42578125" style="5" customWidth="1"/>
    <col min="6566" max="6566" width="4.140625" style="5" customWidth="1"/>
    <col min="6567" max="6567" width="15" style="5" customWidth="1"/>
    <col min="6568" max="6569" width="9.140625" style="5" customWidth="1"/>
    <col min="6570" max="6570" width="11.5703125" style="5" customWidth="1"/>
    <col min="6571" max="6571" width="18.140625" style="5" customWidth="1"/>
    <col min="6572" max="6572" width="13.140625" style="5" customWidth="1"/>
    <col min="6573" max="6573" width="12.28515625" style="5" customWidth="1"/>
    <col min="6574" max="6811" width="9.140625" style="5"/>
    <col min="6812" max="6812" width="1.42578125" style="5" customWidth="1"/>
    <col min="6813" max="6813" width="59.5703125" style="5" customWidth="1"/>
    <col min="6814" max="6814" width="9.140625" style="5" customWidth="1"/>
    <col min="6815" max="6816" width="3.85546875" style="5" customWidth="1"/>
    <col min="6817" max="6817" width="10.5703125" style="5" customWidth="1"/>
    <col min="6818" max="6818" width="3.85546875" style="5" customWidth="1"/>
    <col min="6819" max="6821" width="14.42578125" style="5" customWidth="1"/>
    <col min="6822" max="6822" width="4.140625" style="5" customWidth="1"/>
    <col min="6823" max="6823" width="15" style="5" customWidth="1"/>
    <col min="6824" max="6825" width="9.140625" style="5" customWidth="1"/>
    <col min="6826" max="6826" width="11.5703125" style="5" customWidth="1"/>
    <col min="6827" max="6827" width="18.140625" style="5" customWidth="1"/>
    <col min="6828" max="6828" width="13.140625" style="5" customWidth="1"/>
    <col min="6829" max="6829" width="12.28515625" style="5" customWidth="1"/>
    <col min="6830" max="7067" width="9.140625" style="5"/>
    <col min="7068" max="7068" width="1.42578125" style="5" customWidth="1"/>
    <col min="7069" max="7069" width="59.5703125" style="5" customWidth="1"/>
    <col min="7070" max="7070" width="9.140625" style="5" customWidth="1"/>
    <col min="7071" max="7072" width="3.85546875" style="5" customWidth="1"/>
    <col min="7073" max="7073" width="10.5703125" style="5" customWidth="1"/>
    <col min="7074" max="7074" width="3.85546875" style="5" customWidth="1"/>
    <col min="7075" max="7077" width="14.42578125" style="5" customWidth="1"/>
    <col min="7078" max="7078" width="4.140625" style="5" customWidth="1"/>
    <col min="7079" max="7079" width="15" style="5" customWidth="1"/>
    <col min="7080" max="7081" width="9.140625" style="5" customWidth="1"/>
    <col min="7082" max="7082" width="11.5703125" style="5" customWidth="1"/>
    <col min="7083" max="7083" width="18.140625" style="5" customWidth="1"/>
    <col min="7084" max="7084" width="13.140625" style="5" customWidth="1"/>
    <col min="7085" max="7085" width="12.28515625" style="5" customWidth="1"/>
    <col min="7086" max="7323" width="9.140625" style="5"/>
    <col min="7324" max="7324" width="1.42578125" style="5" customWidth="1"/>
    <col min="7325" max="7325" width="59.5703125" style="5" customWidth="1"/>
    <col min="7326" max="7326" width="9.140625" style="5" customWidth="1"/>
    <col min="7327" max="7328" width="3.85546875" style="5" customWidth="1"/>
    <col min="7329" max="7329" width="10.5703125" style="5" customWidth="1"/>
    <col min="7330" max="7330" width="3.85546875" style="5" customWidth="1"/>
    <col min="7331" max="7333" width="14.42578125" style="5" customWidth="1"/>
    <col min="7334" max="7334" width="4.140625" style="5" customWidth="1"/>
    <col min="7335" max="7335" width="15" style="5" customWidth="1"/>
    <col min="7336" max="7337" width="9.140625" style="5" customWidth="1"/>
    <col min="7338" max="7338" width="11.5703125" style="5" customWidth="1"/>
    <col min="7339" max="7339" width="18.140625" style="5" customWidth="1"/>
    <col min="7340" max="7340" width="13.140625" style="5" customWidth="1"/>
    <col min="7341" max="7341" width="12.28515625" style="5" customWidth="1"/>
    <col min="7342" max="7579" width="9.140625" style="5"/>
    <col min="7580" max="7580" width="1.42578125" style="5" customWidth="1"/>
    <col min="7581" max="7581" width="59.5703125" style="5" customWidth="1"/>
    <col min="7582" max="7582" width="9.140625" style="5" customWidth="1"/>
    <col min="7583" max="7584" width="3.85546875" style="5" customWidth="1"/>
    <col min="7585" max="7585" width="10.5703125" style="5" customWidth="1"/>
    <col min="7586" max="7586" width="3.85546875" style="5" customWidth="1"/>
    <col min="7587" max="7589" width="14.42578125" style="5" customWidth="1"/>
    <col min="7590" max="7590" width="4.140625" style="5" customWidth="1"/>
    <col min="7591" max="7591" width="15" style="5" customWidth="1"/>
    <col min="7592" max="7593" width="9.140625" style="5" customWidth="1"/>
    <col min="7594" max="7594" width="11.5703125" style="5" customWidth="1"/>
    <col min="7595" max="7595" width="18.140625" style="5" customWidth="1"/>
    <col min="7596" max="7596" width="13.140625" style="5" customWidth="1"/>
    <col min="7597" max="7597" width="12.28515625" style="5" customWidth="1"/>
    <col min="7598" max="7835" width="9.140625" style="5"/>
    <col min="7836" max="7836" width="1.42578125" style="5" customWidth="1"/>
    <col min="7837" max="7837" width="59.5703125" style="5" customWidth="1"/>
    <col min="7838" max="7838" width="9.140625" style="5" customWidth="1"/>
    <col min="7839" max="7840" width="3.85546875" style="5" customWidth="1"/>
    <col min="7841" max="7841" width="10.5703125" style="5" customWidth="1"/>
    <col min="7842" max="7842" width="3.85546875" style="5" customWidth="1"/>
    <col min="7843" max="7845" width="14.42578125" style="5" customWidth="1"/>
    <col min="7846" max="7846" width="4.140625" style="5" customWidth="1"/>
    <col min="7847" max="7847" width="15" style="5" customWidth="1"/>
    <col min="7848" max="7849" width="9.140625" style="5" customWidth="1"/>
    <col min="7850" max="7850" width="11.5703125" style="5" customWidth="1"/>
    <col min="7851" max="7851" width="18.140625" style="5" customWidth="1"/>
    <col min="7852" max="7852" width="13.140625" style="5" customWidth="1"/>
    <col min="7853" max="7853" width="12.28515625" style="5" customWidth="1"/>
    <col min="7854" max="8091" width="9.140625" style="5"/>
    <col min="8092" max="8092" width="1.42578125" style="5" customWidth="1"/>
    <col min="8093" max="8093" width="59.5703125" style="5" customWidth="1"/>
    <col min="8094" max="8094" width="9.140625" style="5" customWidth="1"/>
    <col min="8095" max="8096" width="3.85546875" style="5" customWidth="1"/>
    <col min="8097" max="8097" width="10.5703125" style="5" customWidth="1"/>
    <col min="8098" max="8098" width="3.85546875" style="5" customWidth="1"/>
    <col min="8099" max="8101" width="14.42578125" style="5" customWidth="1"/>
    <col min="8102" max="8102" width="4.140625" style="5" customWidth="1"/>
    <col min="8103" max="8103" width="15" style="5" customWidth="1"/>
    <col min="8104" max="8105" width="9.140625" style="5" customWidth="1"/>
    <col min="8106" max="8106" width="11.5703125" style="5" customWidth="1"/>
    <col min="8107" max="8107" width="18.140625" style="5" customWidth="1"/>
    <col min="8108" max="8108" width="13.140625" style="5" customWidth="1"/>
    <col min="8109" max="8109" width="12.28515625" style="5" customWidth="1"/>
    <col min="8110" max="8347" width="9.140625" style="5"/>
    <col min="8348" max="8348" width="1.42578125" style="5" customWidth="1"/>
    <col min="8349" max="8349" width="59.5703125" style="5" customWidth="1"/>
    <col min="8350" max="8350" width="9.140625" style="5" customWidth="1"/>
    <col min="8351" max="8352" width="3.85546875" style="5" customWidth="1"/>
    <col min="8353" max="8353" width="10.5703125" style="5" customWidth="1"/>
    <col min="8354" max="8354" width="3.85546875" style="5" customWidth="1"/>
    <col min="8355" max="8357" width="14.42578125" style="5" customWidth="1"/>
    <col min="8358" max="8358" width="4.140625" style="5" customWidth="1"/>
    <col min="8359" max="8359" width="15" style="5" customWidth="1"/>
    <col min="8360" max="8361" width="9.140625" style="5" customWidth="1"/>
    <col min="8362" max="8362" width="11.5703125" style="5" customWidth="1"/>
    <col min="8363" max="8363" width="18.140625" style="5" customWidth="1"/>
    <col min="8364" max="8364" width="13.140625" style="5" customWidth="1"/>
    <col min="8365" max="8365" width="12.28515625" style="5" customWidth="1"/>
    <col min="8366" max="8603" width="9.140625" style="5"/>
    <col min="8604" max="8604" width="1.42578125" style="5" customWidth="1"/>
    <col min="8605" max="8605" width="59.5703125" style="5" customWidth="1"/>
    <col min="8606" max="8606" width="9.140625" style="5" customWidth="1"/>
    <col min="8607" max="8608" width="3.85546875" style="5" customWidth="1"/>
    <col min="8609" max="8609" width="10.5703125" style="5" customWidth="1"/>
    <col min="8610" max="8610" width="3.85546875" style="5" customWidth="1"/>
    <col min="8611" max="8613" width="14.42578125" style="5" customWidth="1"/>
    <col min="8614" max="8614" width="4.140625" style="5" customWidth="1"/>
    <col min="8615" max="8615" width="15" style="5" customWidth="1"/>
    <col min="8616" max="8617" width="9.140625" style="5" customWidth="1"/>
    <col min="8618" max="8618" width="11.5703125" style="5" customWidth="1"/>
    <col min="8619" max="8619" width="18.140625" style="5" customWidth="1"/>
    <col min="8620" max="8620" width="13.140625" style="5" customWidth="1"/>
    <col min="8621" max="8621" width="12.28515625" style="5" customWidth="1"/>
    <col min="8622" max="8859" width="9.140625" style="5"/>
    <col min="8860" max="8860" width="1.42578125" style="5" customWidth="1"/>
    <col min="8861" max="8861" width="59.5703125" style="5" customWidth="1"/>
    <col min="8862" max="8862" width="9.140625" style="5" customWidth="1"/>
    <col min="8863" max="8864" width="3.85546875" style="5" customWidth="1"/>
    <col min="8865" max="8865" width="10.5703125" style="5" customWidth="1"/>
    <col min="8866" max="8866" width="3.85546875" style="5" customWidth="1"/>
    <col min="8867" max="8869" width="14.42578125" style="5" customWidth="1"/>
    <col min="8870" max="8870" width="4.140625" style="5" customWidth="1"/>
    <col min="8871" max="8871" width="15" style="5" customWidth="1"/>
    <col min="8872" max="8873" width="9.140625" style="5" customWidth="1"/>
    <col min="8874" max="8874" width="11.5703125" style="5" customWidth="1"/>
    <col min="8875" max="8875" width="18.140625" style="5" customWidth="1"/>
    <col min="8876" max="8876" width="13.140625" style="5" customWidth="1"/>
    <col min="8877" max="8877" width="12.28515625" style="5" customWidth="1"/>
    <col min="8878" max="9115" width="9.140625" style="5"/>
    <col min="9116" max="9116" width="1.42578125" style="5" customWidth="1"/>
    <col min="9117" max="9117" width="59.5703125" style="5" customWidth="1"/>
    <col min="9118" max="9118" width="9.140625" style="5" customWidth="1"/>
    <col min="9119" max="9120" width="3.85546875" style="5" customWidth="1"/>
    <col min="9121" max="9121" width="10.5703125" style="5" customWidth="1"/>
    <col min="9122" max="9122" width="3.85546875" style="5" customWidth="1"/>
    <col min="9123" max="9125" width="14.42578125" style="5" customWidth="1"/>
    <col min="9126" max="9126" width="4.140625" style="5" customWidth="1"/>
    <col min="9127" max="9127" width="15" style="5" customWidth="1"/>
    <col min="9128" max="9129" width="9.140625" style="5" customWidth="1"/>
    <col min="9130" max="9130" width="11.5703125" style="5" customWidth="1"/>
    <col min="9131" max="9131" width="18.140625" style="5" customWidth="1"/>
    <col min="9132" max="9132" width="13.140625" style="5" customWidth="1"/>
    <col min="9133" max="9133" width="12.28515625" style="5" customWidth="1"/>
    <col min="9134" max="9371" width="9.140625" style="5"/>
    <col min="9372" max="9372" width="1.42578125" style="5" customWidth="1"/>
    <col min="9373" max="9373" width="59.5703125" style="5" customWidth="1"/>
    <col min="9374" max="9374" width="9.140625" style="5" customWidth="1"/>
    <col min="9375" max="9376" width="3.85546875" style="5" customWidth="1"/>
    <col min="9377" max="9377" width="10.5703125" style="5" customWidth="1"/>
    <col min="9378" max="9378" width="3.85546875" style="5" customWidth="1"/>
    <col min="9379" max="9381" width="14.42578125" style="5" customWidth="1"/>
    <col min="9382" max="9382" width="4.140625" style="5" customWidth="1"/>
    <col min="9383" max="9383" width="15" style="5" customWidth="1"/>
    <col min="9384" max="9385" width="9.140625" style="5" customWidth="1"/>
    <col min="9386" max="9386" width="11.5703125" style="5" customWidth="1"/>
    <col min="9387" max="9387" width="18.140625" style="5" customWidth="1"/>
    <col min="9388" max="9388" width="13.140625" style="5" customWidth="1"/>
    <col min="9389" max="9389" width="12.28515625" style="5" customWidth="1"/>
    <col min="9390" max="9627" width="9.140625" style="5"/>
    <col min="9628" max="9628" width="1.42578125" style="5" customWidth="1"/>
    <col min="9629" max="9629" width="59.5703125" style="5" customWidth="1"/>
    <col min="9630" max="9630" width="9.140625" style="5" customWidth="1"/>
    <col min="9631" max="9632" width="3.85546875" style="5" customWidth="1"/>
    <col min="9633" max="9633" width="10.5703125" style="5" customWidth="1"/>
    <col min="9634" max="9634" width="3.85546875" style="5" customWidth="1"/>
    <col min="9635" max="9637" width="14.42578125" style="5" customWidth="1"/>
    <col min="9638" max="9638" width="4.140625" style="5" customWidth="1"/>
    <col min="9639" max="9639" width="15" style="5" customWidth="1"/>
    <col min="9640" max="9641" width="9.140625" style="5" customWidth="1"/>
    <col min="9642" max="9642" width="11.5703125" style="5" customWidth="1"/>
    <col min="9643" max="9643" width="18.140625" style="5" customWidth="1"/>
    <col min="9644" max="9644" width="13.140625" style="5" customWidth="1"/>
    <col min="9645" max="9645" width="12.28515625" style="5" customWidth="1"/>
    <col min="9646" max="9883" width="9.140625" style="5"/>
    <col min="9884" max="9884" width="1.42578125" style="5" customWidth="1"/>
    <col min="9885" max="9885" width="59.5703125" style="5" customWidth="1"/>
    <col min="9886" max="9886" width="9.140625" style="5" customWidth="1"/>
    <col min="9887" max="9888" width="3.85546875" style="5" customWidth="1"/>
    <col min="9889" max="9889" width="10.5703125" style="5" customWidth="1"/>
    <col min="9890" max="9890" width="3.85546875" style="5" customWidth="1"/>
    <col min="9891" max="9893" width="14.42578125" style="5" customWidth="1"/>
    <col min="9894" max="9894" width="4.140625" style="5" customWidth="1"/>
    <col min="9895" max="9895" width="15" style="5" customWidth="1"/>
    <col min="9896" max="9897" width="9.140625" style="5" customWidth="1"/>
    <col min="9898" max="9898" width="11.5703125" style="5" customWidth="1"/>
    <col min="9899" max="9899" width="18.140625" style="5" customWidth="1"/>
    <col min="9900" max="9900" width="13.140625" style="5" customWidth="1"/>
    <col min="9901" max="9901" width="12.28515625" style="5" customWidth="1"/>
    <col min="9902" max="10139" width="9.140625" style="5"/>
    <col min="10140" max="10140" width="1.42578125" style="5" customWidth="1"/>
    <col min="10141" max="10141" width="59.5703125" style="5" customWidth="1"/>
    <col min="10142" max="10142" width="9.140625" style="5" customWidth="1"/>
    <col min="10143" max="10144" width="3.85546875" style="5" customWidth="1"/>
    <col min="10145" max="10145" width="10.5703125" style="5" customWidth="1"/>
    <col min="10146" max="10146" width="3.85546875" style="5" customWidth="1"/>
    <col min="10147" max="10149" width="14.42578125" style="5" customWidth="1"/>
    <col min="10150" max="10150" width="4.140625" style="5" customWidth="1"/>
    <col min="10151" max="10151" width="15" style="5" customWidth="1"/>
    <col min="10152" max="10153" width="9.140625" style="5" customWidth="1"/>
    <col min="10154" max="10154" width="11.5703125" style="5" customWidth="1"/>
    <col min="10155" max="10155" width="18.140625" style="5" customWidth="1"/>
    <col min="10156" max="10156" width="13.140625" style="5" customWidth="1"/>
    <col min="10157" max="10157" width="12.28515625" style="5" customWidth="1"/>
    <col min="10158" max="10395" width="9.140625" style="5"/>
    <col min="10396" max="10396" width="1.42578125" style="5" customWidth="1"/>
    <col min="10397" max="10397" width="59.5703125" style="5" customWidth="1"/>
    <col min="10398" max="10398" width="9.140625" style="5" customWidth="1"/>
    <col min="10399" max="10400" width="3.85546875" style="5" customWidth="1"/>
    <col min="10401" max="10401" width="10.5703125" style="5" customWidth="1"/>
    <col min="10402" max="10402" width="3.85546875" style="5" customWidth="1"/>
    <col min="10403" max="10405" width="14.42578125" style="5" customWidth="1"/>
    <col min="10406" max="10406" width="4.140625" style="5" customWidth="1"/>
    <col min="10407" max="10407" width="15" style="5" customWidth="1"/>
    <col min="10408" max="10409" width="9.140625" style="5" customWidth="1"/>
    <col min="10410" max="10410" width="11.5703125" style="5" customWidth="1"/>
    <col min="10411" max="10411" width="18.140625" style="5" customWidth="1"/>
    <col min="10412" max="10412" width="13.140625" style="5" customWidth="1"/>
    <col min="10413" max="10413" width="12.28515625" style="5" customWidth="1"/>
    <col min="10414" max="10651" width="9.140625" style="5"/>
    <col min="10652" max="10652" width="1.42578125" style="5" customWidth="1"/>
    <col min="10653" max="10653" width="59.5703125" style="5" customWidth="1"/>
    <col min="10654" max="10654" width="9.140625" style="5" customWidth="1"/>
    <col min="10655" max="10656" width="3.85546875" style="5" customWidth="1"/>
    <col min="10657" max="10657" width="10.5703125" style="5" customWidth="1"/>
    <col min="10658" max="10658" width="3.85546875" style="5" customWidth="1"/>
    <col min="10659" max="10661" width="14.42578125" style="5" customWidth="1"/>
    <col min="10662" max="10662" width="4.140625" style="5" customWidth="1"/>
    <col min="10663" max="10663" width="15" style="5" customWidth="1"/>
    <col min="10664" max="10665" width="9.140625" style="5" customWidth="1"/>
    <col min="10666" max="10666" width="11.5703125" style="5" customWidth="1"/>
    <col min="10667" max="10667" width="18.140625" style="5" customWidth="1"/>
    <col min="10668" max="10668" width="13.140625" style="5" customWidth="1"/>
    <col min="10669" max="10669" width="12.28515625" style="5" customWidth="1"/>
    <col min="10670" max="10907" width="9.140625" style="5"/>
    <col min="10908" max="10908" width="1.42578125" style="5" customWidth="1"/>
    <col min="10909" max="10909" width="59.5703125" style="5" customWidth="1"/>
    <col min="10910" max="10910" width="9.140625" style="5" customWidth="1"/>
    <col min="10911" max="10912" width="3.85546875" style="5" customWidth="1"/>
    <col min="10913" max="10913" width="10.5703125" style="5" customWidth="1"/>
    <col min="10914" max="10914" width="3.85546875" style="5" customWidth="1"/>
    <col min="10915" max="10917" width="14.42578125" style="5" customWidth="1"/>
    <col min="10918" max="10918" width="4.140625" style="5" customWidth="1"/>
    <col min="10919" max="10919" width="15" style="5" customWidth="1"/>
    <col min="10920" max="10921" width="9.140625" style="5" customWidth="1"/>
    <col min="10922" max="10922" width="11.5703125" style="5" customWidth="1"/>
    <col min="10923" max="10923" width="18.140625" style="5" customWidth="1"/>
    <col min="10924" max="10924" width="13.140625" style="5" customWidth="1"/>
    <col min="10925" max="10925" width="12.28515625" style="5" customWidth="1"/>
    <col min="10926" max="11163" width="9.140625" style="5"/>
    <col min="11164" max="11164" width="1.42578125" style="5" customWidth="1"/>
    <col min="11165" max="11165" width="59.5703125" style="5" customWidth="1"/>
    <col min="11166" max="11166" width="9.140625" style="5" customWidth="1"/>
    <col min="11167" max="11168" width="3.85546875" style="5" customWidth="1"/>
    <col min="11169" max="11169" width="10.5703125" style="5" customWidth="1"/>
    <col min="11170" max="11170" width="3.85546875" style="5" customWidth="1"/>
    <col min="11171" max="11173" width="14.42578125" style="5" customWidth="1"/>
    <col min="11174" max="11174" width="4.140625" style="5" customWidth="1"/>
    <col min="11175" max="11175" width="15" style="5" customWidth="1"/>
    <col min="11176" max="11177" width="9.140625" style="5" customWidth="1"/>
    <col min="11178" max="11178" width="11.5703125" style="5" customWidth="1"/>
    <col min="11179" max="11179" width="18.140625" style="5" customWidth="1"/>
    <col min="11180" max="11180" width="13.140625" style="5" customWidth="1"/>
    <col min="11181" max="11181" width="12.28515625" style="5" customWidth="1"/>
    <col min="11182" max="11419" width="9.140625" style="5"/>
    <col min="11420" max="11420" width="1.42578125" style="5" customWidth="1"/>
    <col min="11421" max="11421" width="59.5703125" style="5" customWidth="1"/>
    <col min="11422" max="11422" width="9.140625" style="5" customWidth="1"/>
    <col min="11423" max="11424" width="3.85546875" style="5" customWidth="1"/>
    <col min="11425" max="11425" width="10.5703125" style="5" customWidth="1"/>
    <col min="11426" max="11426" width="3.85546875" style="5" customWidth="1"/>
    <col min="11427" max="11429" width="14.42578125" style="5" customWidth="1"/>
    <col min="11430" max="11430" width="4.140625" style="5" customWidth="1"/>
    <col min="11431" max="11431" width="15" style="5" customWidth="1"/>
    <col min="11432" max="11433" width="9.140625" style="5" customWidth="1"/>
    <col min="11434" max="11434" width="11.5703125" style="5" customWidth="1"/>
    <col min="11435" max="11435" width="18.140625" style="5" customWidth="1"/>
    <col min="11436" max="11436" width="13.140625" style="5" customWidth="1"/>
    <col min="11437" max="11437" width="12.28515625" style="5" customWidth="1"/>
    <col min="11438" max="11675" width="9.140625" style="5"/>
    <col min="11676" max="11676" width="1.42578125" style="5" customWidth="1"/>
    <col min="11677" max="11677" width="59.5703125" style="5" customWidth="1"/>
    <col min="11678" max="11678" width="9.140625" style="5" customWidth="1"/>
    <col min="11679" max="11680" width="3.85546875" style="5" customWidth="1"/>
    <col min="11681" max="11681" width="10.5703125" style="5" customWidth="1"/>
    <col min="11682" max="11682" width="3.85546875" style="5" customWidth="1"/>
    <col min="11683" max="11685" width="14.42578125" style="5" customWidth="1"/>
    <col min="11686" max="11686" width="4.140625" style="5" customWidth="1"/>
    <col min="11687" max="11687" width="15" style="5" customWidth="1"/>
    <col min="11688" max="11689" width="9.140625" style="5" customWidth="1"/>
    <col min="11690" max="11690" width="11.5703125" style="5" customWidth="1"/>
    <col min="11691" max="11691" width="18.140625" style="5" customWidth="1"/>
    <col min="11692" max="11692" width="13.140625" style="5" customWidth="1"/>
    <col min="11693" max="11693" width="12.28515625" style="5" customWidth="1"/>
    <col min="11694" max="11931" width="9.140625" style="5"/>
    <col min="11932" max="11932" width="1.42578125" style="5" customWidth="1"/>
    <col min="11933" max="11933" width="59.5703125" style="5" customWidth="1"/>
    <col min="11934" max="11934" width="9.140625" style="5" customWidth="1"/>
    <col min="11935" max="11936" width="3.85546875" style="5" customWidth="1"/>
    <col min="11937" max="11937" width="10.5703125" style="5" customWidth="1"/>
    <col min="11938" max="11938" width="3.85546875" style="5" customWidth="1"/>
    <col min="11939" max="11941" width="14.42578125" style="5" customWidth="1"/>
    <col min="11942" max="11942" width="4.140625" style="5" customWidth="1"/>
    <col min="11943" max="11943" width="15" style="5" customWidth="1"/>
    <col min="11944" max="11945" width="9.140625" style="5" customWidth="1"/>
    <col min="11946" max="11946" width="11.5703125" style="5" customWidth="1"/>
    <col min="11947" max="11947" width="18.140625" style="5" customWidth="1"/>
    <col min="11948" max="11948" width="13.140625" style="5" customWidth="1"/>
    <col min="11949" max="11949" width="12.28515625" style="5" customWidth="1"/>
    <col min="11950" max="12187" width="9.140625" style="5"/>
    <col min="12188" max="12188" width="1.42578125" style="5" customWidth="1"/>
    <col min="12189" max="12189" width="59.5703125" style="5" customWidth="1"/>
    <col min="12190" max="12190" width="9.140625" style="5" customWidth="1"/>
    <col min="12191" max="12192" width="3.85546875" style="5" customWidth="1"/>
    <col min="12193" max="12193" width="10.5703125" style="5" customWidth="1"/>
    <col min="12194" max="12194" width="3.85546875" style="5" customWidth="1"/>
    <col min="12195" max="12197" width="14.42578125" style="5" customWidth="1"/>
    <col min="12198" max="12198" width="4.140625" style="5" customWidth="1"/>
    <col min="12199" max="12199" width="15" style="5" customWidth="1"/>
    <col min="12200" max="12201" width="9.140625" style="5" customWidth="1"/>
    <col min="12202" max="12202" width="11.5703125" style="5" customWidth="1"/>
    <col min="12203" max="12203" width="18.140625" style="5" customWidth="1"/>
    <col min="12204" max="12204" width="13.140625" style="5" customWidth="1"/>
    <col min="12205" max="12205" width="12.28515625" style="5" customWidth="1"/>
    <col min="12206" max="12443" width="9.140625" style="5"/>
    <col min="12444" max="12444" width="1.42578125" style="5" customWidth="1"/>
    <col min="12445" max="12445" width="59.5703125" style="5" customWidth="1"/>
    <col min="12446" max="12446" width="9.140625" style="5" customWidth="1"/>
    <col min="12447" max="12448" width="3.85546875" style="5" customWidth="1"/>
    <col min="12449" max="12449" width="10.5703125" style="5" customWidth="1"/>
    <col min="12450" max="12450" width="3.85546875" style="5" customWidth="1"/>
    <col min="12451" max="12453" width="14.42578125" style="5" customWidth="1"/>
    <col min="12454" max="12454" width="4.140625" style="5" customWidth="1"/>
    <col min="12455" max="12455" width="15" style="5" customWidth="1"/>
    <col min="12456" max="12457" width="9.140625" style="5" customWidth="1"/>
    <col min="12458" max="12458" width="11.5703125" style="5" customWidth="1"/>
    <col min="12459" max="12459" width="18.140625" style="5" customWidth="1"/>
    <col min="12460" max="12460" width="13.140625" style="5" customWidth="1"/>
    <col min="12461" max="12461" width="12.28515625" style="5" customWidth="1"/>
    <col min="12462" max="12699" width="9.140625" style="5"/>
    <col min="12700" max="12700" width="1.42578125" style="5" customWidth="1"/>
    <col min="12701" max="12701" width="59.5703125" style="5" customWidth="1"/>
    <col min="12702" max="12702" width="9.140625" style="5" customWidth="1"/>
    <col min="12703" max="12704" width="3.85546875" style="5" customWidth="1"/>
    <col min="12705" max="12705" width="10.5703125" style="5" customWidth="1"/>
    <col min="12706" max="12706" width="3.85546875" style="5" customWidth="1"/>
    <col min="12707" max="12709" width="14.42578125" style="5" customWidth="1"/>
    <col min="12710" max="12710" width="4.140625" style="5" customWidth="1"/>
    <col min="12711" max="12711" width="15" style="5" customWidth="1"/>
    <col min="12712" max="12713" width="9.140625" style="5" customWidth="1"/>
    <col min="12714" max="12714" width="11.5703125" style="5" customWidth="1"/>
    <col min="12715" max="12715" width="18.140625" style="5" customWidth="1"/>
    <col min="12716" max="12716" width="13.140625" style="5" customWidth="1"/>
    <col min="12717" max="12717" width="12.28515625" style="5" customWidth="1"/>
    <col min="12718" max="12955" width="9.140625" style="5"/>
    <col min="12956" max="12956" width="1.42578125" style="5" customWidth="1"/>
    <col min="12957" max="12957" width="59.5703125" style="5" customWidth="1"/>
    <col min="12958" max="12958" width="9.140625" style="5" customWidth="1"/>
    <col min="12959" max="12960" width="3.85546875" style="5" customWidth="1"/>
    <col min="12961" max="12961" width="10.5703125" style="5" customWidth="1"/>
    <col min="12962" max="12962" width="3.85546875" style="5" customWidth="1"/>
    <col min="12963" max="12965" width="14.42578125" style="5" customWidth="1"/>
    <col min="12966" max="12966" width="4.140625" style="5" customWidth="1"/>
    <col min="12967" max="12967" width="15" style="5" customWidth="1"/>
    <col min="12968" max="12969" width="9.140625" style="5" customWidth="1"/>
    <col min="12970" max="12970" width="11.5703125" style="5" customWidth="1"/>
    <col min="12971" max="12971" width="18.140625" style="5" customWidth="1"/>
    <col min="12972" max="12972" width="13.140625" style="5" customWidth="1"/>
    <col min="12973" max="12973" width="12.28515625" style="5" customWidth="1"/>
    <col min="12974" max="13211" width="9.140625" style="5"/>
    <col min="13212" max="13212" width="1.42578125" style="5" customWidth="1"/>
    <col min="13213" max="13213" width="59.5703125" style="5" customWidth="1"/>
    <col min="13214" max="13214" width="9.140625" style="5" customWidth="1"/>
    <col min="13215" max="13216" width="3.85546875" style="5" customWidth="1"/>
    <col min="13217" max="13217" width="10.5703125" style="5" customWidth="1"/>
    <col min="13218" max="13218" width="3.85546875" style="5" customWidth="1"/>
    <col min="13219" max="13221" width="14.42578125" style="5" customWidth="1"/>
    <col min="13222" max="13222" width="4.140625" style="5" customWidth="1"/>
    <col min="13223" max="13223" width="15" style="5" customWidth="1"/>
    <col min="13224" max="13225" width="9.140625" style="5" customWidth="1"/>
    <col min="13226" max="13226" width="11.5703125" style="5" customWidth="1"/>
    <col min="13227" max="13227" width="18.140625" style="5" customWidth="1"/>
    <col min="13228" max="13228" width="13.140625" style="5" customWidth="1"/>
    <col min="13229" max="13229" width="12.28515625" style="5" customWidth="1"/>
    <col min="13230" max="13467" width="9.140625" style="5"/>
    <col min="13468" max="13468" width="1.42578125" style="5" customWidth="1"/>
    <col min="13469" max="13469" width="59.5703125" style="5" customWidth="1"/>
    <col min="13470" max="13470" width="9.140625" style="5" customWidth="1"/>
    <col min="13471" max="13472" width="3.85546875" style="5" customWidth="1"/>
    <col min="13473" max="13473" width="10.5703125" style="5" customWidth="1"/>
    <col min="13474" max="13474" width="3.85546875" style="5" customWidth="1"/>
    <col min="13475" max="13477" width="14.42578125" style="5" customWidth="1"/>
    <col min="13478" max="13478" width="4.140625" style="5" customWidth="1"/>
    <col min="13479" max="13479" width="15" style="5" customWidth="1"/>
    <col min="13480" max="13481" width="9.140625" style="5" customWidth="1"/>
    <col min="13482" max="13482" width="11.5703125" style="5" customWidth="1"/>
    <col min="13483" max="13483" width="18.140625" style="5" customWidth="1"/>
    <col min="13484" max="13484" width="13.140625" style="5" customWidth="1"/>
    <col min="13485" max="13485" width="12.28515625" style="5" customWidth="1"/>
    <col min="13486" max="13723" width="9.140625" style="5"/>
    <col min="13724" max="13724" width="1.42578125" style="5" customWidth="1"/>
    <col min="13725" max="13725" width="59.5703125" style="5" customWidth="1"/>
    <col min="13726" max="13726" width="9.140625" style="5" customWidth="1"/>
    <col min="13727" max="13728" width="3.85546875" style="5" customWidth="1"/>
    <col min="13729" max="13729" width="10.5703125" style="5" customWidth="1"/>
    <col min="13730" max="13730" width="3.85546875" style="5" customWidth="1"/>
    <col min="13731" max="13733" width="14.42578125" style="5" customWidth="1"/>
    <col min="13734" max="13734" width="4.140625" style="5" customWidth="1"/>
    <col min="13735" max="13735" width="15" style="5" customWidth="1"/>
    <col min="13736" max="13737" width="9.140625" style="5" customWidth="1"/>
    <col min="13738" max="13738" width="11.5703125" style="5" customWidth="1"/>
    <col min="13739" max="13739" width="18.140625" style="5" customWidth="1"/>
    <col min="13740" max="13740" width="13.140625" style="5" customWidth="1"/>
    <col min="13741" max="13741" width="12.28515625" style="5" customWidth="1"/>
    <col min="13742" max="13979" width="9.140625" style="5"/>
    <col min="13980" max="13980" width="1.42578125" style="5" customWidth="1"/>
    <col min="13981" max="13981" width="59.5703125" style="5" customWidth="1"/>
    <col min="13982" max="13982" width="9.140625" style="5" customWidth="1"/>
    <col min="13983" max="13984" width="3.85546875" style="5" customWidth="1"/>
    <col min="13985" max="13985" width="10.5703125" style="5" customWidth="1"/>
    <col min="13986" max="13986" width="3.85546875" style="5" customWidth="1"/>
    <col min="13987" max="13989" width="14.42578125" style="5" customWidth="1"/>
    <col min="13990" max="13990" width="4.140625" style="5" customWidth="1"/>
    <col min="13991" max="13991" width="15" style="5" customWidth="1"/>
    <col min="13992" max="13993" width="9.140625" style="5" customWidth="1"/>
    <col min="13994" max="13994" width="11.5703125" style="5" customWidth="1"/>
    <col min="13995" max="13995" width="18.140625" style="5" customWidth="1"/>
    <col min="13996" max="13996" width="13.140625" style="5" customWidth="1"/>
    <col min="13997" max="13997" width="12.28515625" style="5" customWidth="1"/>
    <col min="13998" max="14235" width="9.140625" style="5"/>
    <col min="14236" max="14236" width="1.42578125" style="5" customWidth="1"/>
    <col min="14237" max="14237" width="59.5703125" style="5" customWidth="1"/>
    <col min="14238" max="14238" width="9.140625" style="5" customWidth="1"/>
    <col min="14239" max="14240" width="3.85546875" style="5" customWidth="1"/>
    <col min="14241" max="14241" width="10.5703125" style="5" customWidth="1"/>
    <col min="14242" max="14242" width="3.85546875" style="5" customWidth="1"/>
    <col min="14243" max="14245" width="14.42578125" style="5" customWidth="1"/>
    <col min="14246" max="14246" width="4.140625" style="5" customWidth="1"/>
    <col min="14247" max="14247" width="15" style="5" customWidth="1"/>
    <col min="14248" max="14249" width="9.140625" style="5" customWidth="1"/>
    <col min="14250" max="14250" width="11.5703125" style="5" customWidth="1"/>
    <col min="14251" max="14251" width="18.140625" style="5" customWidth="1"/>
    <col min="14252" max="14252" width="13.140625" style="5" customWidth="1"/>
    <col min="14253" max="14253" width="12.28515625" style="5" customWidth="1"/>
    <col min="14254" max="14491" width="9.140625" style="5"/>
    <col min="14492" max="14492" width="1.42578125" style="5" customWidth="1"/>
    <col min="14493" max="14493" width="59.5703125" style="5" customWidth="1"/>
    <col min="14494" max="14494" width="9.140625" style="5" customWidth="1"/>
    <col min="14495" max="14496" width="3.85546875" style="5" customWidth="1"/>
    <col min="14497" max="14497" width="10.5703125" style="5" customWidth="1"/>
    <col min="14498" max="14498" width="3.85546875" style="5" customWidth="1"/>
    <col min="14499" max="14501" width="14.42578125" style="5" customWidth="1"/>
    <col min="14502" max="14502" width="4.140625" style="5" customWidth="1"/>
    <col min="14503" max="14503" width="15" style="5" customWidth="1"/>
    <col min="14504" max="14505" width="9.140625" style="5" customWidth="1"/>
    <col min="14506" max="14506" width="11.5703125" style="5" customWidth="1"/>
    <col min="14507" max="14507" width="18.140625" style="5" customWidth="1"/>
    <col min="14508" max="14508" width="13.140625" style="5" customWidth="1"/>
    <col min="14509" max="14509" width="12.28515625" style="5" customWidth="1"/>
    <col min="14510" max="14747" width="9.140625" style="5"/>
    <col min="14748" max="14748" width="1.42578125" style="5" customWidth="1"/>
    <col min="14749" max="14749" width="59.5703125" style="5" customWidth="1"/>
    <col min="14750" max="14750" width="9.140625" style="5" customWidth="1"/>
    <col min="14751" max="14752" width="3.85546875" style="5" customWidth="1"/>
    <col min="14753" max="14753" width="10.5703125" style="5" customWidth="1"/>
    <col min="14754" max="14754" width="3.85546875" style="5" customWidth="1"/>
    <col min="14755" max="14757" width="14.42578125" style="5" customWidth="1"/>
    <col min="14758" max="14758" width="4.140625" style="5" customWidth="1"/>
    <col min="14759" max="14759" width="15" style="5" customWidth="1"/>
    <col min="14760" max="14761" width="9.140625" style="5" customWidth="1"/>
    <col min="14762" max="14762" width="11.5703125" style="5" customWidth="1"/>
    <col min="14763" max="14763" width="18.140625" style="5" customWidth="1"/>
    <col min="14764" max="14764" width="13.140625" style="5" customWidth="1"/>
    <col min="14765" max="14765" width="12.28515625" style="5" customWidth="1"/>
    <col min="14766" max="15003" width="9.140625" style="5"/>
    <col min="15004" max="15004" width="1.42578125" style="5" customWidth="1"/>
    <col min="15005" max="15005" width="59.5703125" style="5" customWidth="1"/>
    <col min="15006" max="15006" width="9.140625" style="5" customWidth="1"/>
    <col min="15007" max="15008" width="3.85546875" style="5" customWidth="1"/>
    <col min="15009" max="15009" width="10.5703125" style="5" customWidth="1"/>
    <col min="15010" max="15010" width="3.85546875" style="5" customWidth="1"/>
    <col min="15011" max="15013" width="14.42578125" style="5" customWidth="1"/>
    <col min="15014" max="15014" width="4.140625" style="5" customWidth="1"/>
    <col min="15015" max="15015" width="15" style="5" customWidth="1"/>
    <col min="15016" max="15017" width="9.140625" style="5" customWidth="1"/>
    <col min="15018" max="15018" width="11.5703125" style="5" customWidth="1"/>
    <col min="15019" max="15019" width="18.140625" style="5" customWidth="1"/>
    <col min="15020" max="15020" width="13.140625" style="5" customWidth="1"/>
    <col min="15021" max="15021" width="12.28515625" style="5" customWidth="1"/>
    <col min="15022" max="15259" width="9.140625" style="5"/>
    <col min="15260" max="15260" width="1.42578125" style="5" customWidth="1"/>
    <col min="15261" max="15261" width="59.5703125" style="5" customWidth="1"/>
    <col min="15262" max="15262" width="9.140625" style="5" customWidth="1"/>
    <col min="15263" max="15264" width="3.85546875" style="5" customWidth="1"/>
    <col min="15265" max="15265" width="10.5703125" style="5" customWidth="1"/>
    <col min="15266" max="15266" width="3.85546875" style="5" customWidth="1"/>
    <col min="15267" max="15269" width="14.42578125" style="5" customWidth="1"/>
    <col min="15270" max="15270" width="4.140625" style="5" customWidth="1"/>
    <col min="15271" max="15271" width="15" style="5" customWidth="1"/>
    <col min="15272" max="15273" width="9.140625" style="5" customWidth="1"/>
    <col min="15274" max="15274" width="11.5703125" style="5" customWidth="1"/>
    <col min="15275" max="15275" width="18.140625" style="5" customWidth="1"/>
    <col min="15276" max="15276" width="13.140625" style="5" customWidth="1"/>
    <col min="15277" max="15277" width="12.28515625" style="5" customWidth="1"/>
    <col min="15278" max="15515" width="9.140625" style="5"/>
    <col min="15516" max="15516" width="1.42578125" style="5" customWidth="1"/>
    <col min="15517" max="15517" width="59.5703125" style="5" customWidth="1"/>
    <col min="15518" max="15518" width="9.140625" style="5" customWidth="1"/>
    <col min="15519" max="15520" width="3.85546875" style="5" customWidth="1"/>
    <col min="15521" max="15521" width="10.5703125" style="5" customWidth="1"/>
    <col min="15522" max="15522" width="3.85546875" style="5" customWidth="1"/>
    <col min="15523" max="15525" width="14.42578125" style="5" customWidth="1"/>
    <col min="15526" max="15526" width="4.140625" style="5" customWidth="1"/>
    <col min="15527" max="15527" width="15" style="5" customWidth="1"/>
    <col min="15528" max="15529" width="9.140625" style="5" customWidth="1"/>
    <col min="15530" max="15530" width="11.5703125" style="5" customWidth="1"/>
    <col min="15531" max="15531" width="18.140625" style="5" customWidth="1"/>
    <col min="15532" max="15532" width="13.140625" style="5" customWidth="1"/>
    <col min="15533" max="15533" width="12.28515625" style="5" customWidth="1"/>
    <col min="15534" max="15771" width="9.140625" style="5"/>
    <col min="15772" max="15772" width="1.42578125" style="5" customWidth="1"/>
    <col min="15773" max="15773" width="59.5703125" style="5" customWidth="1"/>
    <col min="15774" max="15774" width="9.140625" style="5" customWidth="1"/>
    <col min="15775" max="15776" width="3.85546875" style="5" customWidth="1"/>
    <col min="15777" max="15777" width="10.5703125" style="5" customWidth="1"/>
    <col min="15778" max="15778" width="3.85546875" style="5" customWidth="1"/>
    <col min="15779" max="15781" width="14.42578125" style="5" customWidth="1"/>
    <col min="15782" max="15782" width="4.140625" style="5" customWidth="1"/>
    <col min="15783" max="15783" width="15" style="5" customWidth="1"/>
    <col min="15784" max="15785" width="9.140625" style="5" customWidth="1"/>
    <col min="15786" max="15786" width="11.5703125" style="5" customWidth="1"/>
    <col min="15787" max="15787" width="18.140625" style="5" customWidth="1"/>
    <col min="15788" max="15788" width="13.140625" style="5" customWidth="1"/>
    <col min="15789" max="15789" width="12.28515625" style="5" customWidth="1"/>
    <col min="15790" max="16027" width="9.140625" style="5"/>
    <col min="16028" max="16028" width="1.42578125" style="5" customWidth="1"/>
    <col min="16029" max="16029" width="59.5703125" style="5" customWidth="1"/>
    <col min="16030" max="16030" width="9.140625" style="5" customWidth="1"/>
    <col min="16031" max="16032" width="3.85546875" style="5" customWidth="1"/>
    <col min="16033" max="16033" width="10.5703125" style="5" customWidth="1"/>
    <col min="16034" max="16034" width="3.85546875" style="5" customWidth="1"/>
    <col min="16035" max="16037" width="14.42578125" style="5" customWidth="1"/>
    <col min="16038" max="16038" width="4.140625" style="5" customWidth="1"/>
    <col min="16039" max="16039" width="15" style="5" customWidth="1"/>
    <col min="16040" max="16041" width="9.140625" style="5" customWidth="1"/>
    <col min="16042" max="16042" width="11.5703125" style="5" customWidth="1"/>
    <col min="16043" max="16043" width="18.140625" style="5" customWidth="1"/>
    <col min="16044" max="16044" width="13.140625" style="5" customWidth="1"/>
    <col min="16045" max="16045" width="12.28515625" style="5" customWidth="1"/>
    <col min="16046" max="16384" width="9.140625" style="5"/>
  </cols>
  <sheetData>
    <row r="1" spans="1:12" ht="18" customHeight="1" x14ac:dyDescent="0.25">
      <c r="H1" s="11" t="s">
        <v>448</v>
      </c>
      <c r="K1" s="15"/>
      <c r="L1" s="11"/>
    </row>
    <row r="2" spans="1:12" ht="48.75" customHeight="1" x14ac:dyDescent="0.25">
      <c r="H2" s="114" t="s">
        <v>441</v>
      </c>
      <c r="I2" s="114"/>
      <c r="J2" s="114"/>
      <c r="K2" s="114"/>
      <c r="L2" s="114"/>
    </row>
    <row r="3" spans="1:12" ht="49.5" customHeight="1" x14ac:dyDescent="0.25">
      <c r="A3" s="113" t="s">
        <v>447</v>
      </c>
      <c r="B3" s="113"/>
      <c r="C3" s="113"/>
      <c r="D3" s="113"/>
      <c r="E3" s="113"/>
      <c r="F3" s="113"/>
      <c r="G3" s="113"/>
      <c r="H3" s="113"/>
      <c r="I3" s="113"/>
      <c r="J3" s="113"/>
      <c r="K3" s="113"/>
      <c r="L3" s="113"/>
    </row>
    <row r="4" spans="1:12" ht="15" customHeight="1" x14ac:dyDescent="0.25">
      <c r="A4" s="40"/>
      <c r="B4" s="40"/>
      <c r="C4" s="40"/>
      <c r="D4" s="40"/>
      <c r="E4" s="40"/>
      <c r="F4" s="40"/>
      <c r="G4" s="40"/>
      <c r="H4" s="40"/>
      <c r="I4" s="40"/>
      <c r="J4" s="40"/>
      <c r="K4" s="40"/>
      <c r="L4" s="40"/>
    </row>
    <row r="5" spans="1:12" s="1" customFormat="1" ht="30" x14ac:dyDescent="0.25">
      <c r="A5" s="33" t="s">
        <v>0</v>
      </c>
      <c r="B5" s="39" t="s">
        <v>148</v>
      </c>
      <c r="C5" s="39" t="s">
        <v>149</v>
      </c>
      <c r="D5" s="3" t="s">
        <v>150</v>
      </c>
      <c r="E5" s="39" t="s">
        <v>151</v>
      </c>
      <c r="F5" s="3" t="s">
        <v>2</v>
      </c>
      <c r="G5" s="3" t="s">
        <v>3</v>
      </c>
      <c r="H5" s="3" t="s">
        <v>152</v>
      </c>
      <c r="I5" s="3" t="s">
        <v>5</v>
      </c>
      <c r="J5" s="3" t="s">
        <v>294</v>
      </c>
      <c r="K5" s="3" t="s">
        <v>300</v>
      </c>
      <c r="L5" s="3" t="s">
        <v>413</v>
      </c>
    </row>
    <row r="6" spans="1:12" s="57" customFormat="1" ht="42.75" x14ac:dyDescent="0.25">
      <c r="A6" s="84" t="s">
        <v>246</v>
      </c>
      <c r="B6" s="100">
        <v>51</v>
      </c>
      <c r="C6" s="100"/>
      <c r="D6" s="56"/>
      <c r="E6" s="100"/>
      <c r="F6" s="56"/>
      <c r="G6" s="56"/>
      <c r="H6" s="56"/>
      <c r="I6" s="56"/>
      <c r="J6" s="82">
        <f>J7+J54+J65+J70+J82+J94+J99+J107+J112+J129+J134+J145+J150+J155+J200+J206+J227+J238+J244</f>
        <v>121591530.20999999</v>
      </c>
      <c r="K6" s="82">
        <f t="shared" ref="K6:L6" si="0">K7+K54+K65+K70+K82+K94+K99+K107+K112+K129+K134+K145+K150+K155+K200+K206+K227+K238+K244</f>
        <v>110395419.17999999</v>
      </c>
      <c r="L6" s="82">
        <f t="shared" si="0"/>
        <v>82097959.959999993</v>
      </c>
    </row>
    <row r="7" spans="1:12" s="15" customFormat="1" ht="75" x14ac:dyDescent="0.25">
      <c r="A7" s="59" t="s">
        <v>392</v>
      </c>
      <c r="B7" s="42">
        <v>51</v>
      </c>
      <c r="C7" s="42">
        <v>0</v>
      </c>
      <c r="D7" s="30" t="s">
        <v>11</v>
      </c>
      <c r="E7" s="42"/>
      <c r="F7" s="30"/>
      <c r="G7" s="30"/>
      <c r="H7" s="30"/>
      <c r="I7" s="30"/>
      <c r="J7" s="78">
        <f t="shared" ref="J7:L7" si="1">J8</f>
        <v>25934215</v>
      </c>
      <c r="K7" s="78">
        <f t="shared" si="1"/>
        <v>20291440</v>
      </c>
      <c r="L7" s="78">
        <f t="shared" si="1"/>
        <v>20291440</v>
      </c>
    </row>
    <row r="8" spans="1:12" s="15" customFormat="1" ht="30" x14ac:dyDescent="0.25">
      <c r="A8" s="59" t="s">
        <v>6</v>
      </c>
      <c r="B8" s="42">
        <v>51</v>
      </c>
      <c r="C8" s="42">
        <v>0</v>
      </c>
      <c r="D8" s="30" t="s">
        <v>11</v>
      </c>
      <c r="E8" s="42">
        <v>851</v>
      </c>
      <c r="F8" s="30"/>
      <c r="G8" s="30"/>
      <c r="H8" s="30"/>
      <c r="I8" s="30"/>
      <c r="J8" s="78">
        <f>J9+J14+J19+J24+J29+J32+J39+J42+J45+J48+J51</f>
        <v>25934215</v>
      </c>
      <c r="K8" s="78">
        <f t="shared" ref="K8:L8" si="2">K9+K14+K19+K24+K29+K32+K39+K42+K45+K48+K51</f>
        <v>20291440</v>
      </c>
      <c r="L8" s="78">
        <f t="shared" si="2"/>
        <v>20291440</v>
      </c>
    </row>
    <row r="9" spans="1:12" s="15" customFormat="1" ht="285" x14ac:dyDescent="0.25">
      <c r="A9" s="21" t="s">
        <v>425</v>
      </c>
      <c r="B9" s="20">
        <v>51</v>
      </c>
      <c r="C9" s="20">
        <v>0</v>
      </c>
      <c r="D9" s="30" t="s">
        <v>11</v>
      </c>
      <c r="E9" s="20">
        <v>851</v>
      </c>
      <c r="F9" s="23" t="s">
        <v>212</v>
      </c>
      <c r="G9" s="23" t="s">
        <v>211</v>
      </c>
      <c r="H9" s="30" t="s">
        <v>423</v>
      </c>
      <c r="I9" s="30"/>
      <c r="J9" s="78">
        <f>J10+J12</f>
        <v>783270</v>
      </c>
      <c r="K9" s="78">
        <f t="shared" ref="K9:L9" si="3">K10+K12</f>
        <v>783270</v>
      </c>
      <c r="L9" s="78">
        <f t="shared" si="3"/>
        <v>783270</v>
      </c>
    </row>
    <row r="10" spans="1:12" s="15" customFormat="1" ht="120" x14ac:dyDescent="0.25">
      <c r="A10" s="21" t="s">
        <v>15</v>
      </c>
      <c r="B10" s="20">
        <v>51</v>
      </c>
      <c r="C10" s="20">
        <v>0</v>
      </c>
      <c r="D10" s="30" t="s">
        <v>11</v>
      </c>
      <c r="E10" s="20">
        <v>851</v>
      </c>
      <c r="F10" s="23" t="s">
        <v>212</v>
      </c>
      <c r="G10" s="23" t="s">
        <v>211</v>
      </c>
      <c r="H10" s="30" t="s">
        <v>423</v>
      </c>
      <c r="I10" s="30" t="s">
        <v>17</v>
      </c>
      <c r="J10" s="78">
        <f>J11</f>
        <v>471100</v>
      </c>
      <c r="K10" s="78">
        <f t="shared" ref="K10:L10" si="4">K11</f>
        <v>430300</v>
      </c>
      <c r="L10" s="78">
        <f t="shared" si="4"/>
        <v>430300</v>
      </c>
    </row>
    <row r="11" spans="1:12" s="15" customFormat="1" ht="45" x14ac:dyDescent="0.25">
      <c r="A11" s="21" t="s">
        <v>265</v>
      </c>
      <c r="B11" s="20">
        <v>51</v>
      </c>
      <c r="C11" s="20">
        <v>0</v>
      </c>
      <c r="D11" s="30" t="s">
        <v>11</v>
      </c>
      <c r="E11" s="20">
        <v>851</v>
      </c>
      <c r="F11" s="23" t="s">
        <v>212</v>
      </c>
      <c r="G11" s="23" t="s">
        <v>211</v>
      </c>
      <c r="H11" s="30" t="s">
        <v>423</v>
      </c>
      <c r="I11" s="30" t="s">
        <v>18</v>
      </c>
      <c r="J11" s="78">
        <f>'3.ВС'!J11</f>
        <v>471100</v>
      </c>
      <c r="K11" s="78">
        <f>'3.ВС'!K11</f>
        <v>430300</v>
      </c>
      <c r="L11" s="78">
        <f>'3.ВС'!L11</f>
        <v>430300</v>
      </c>
    </row>
    <row r="12" spans="1:12" s="15" customFormat="1" ht="45" x14ac:dyDescent="0.25">
      <c r="A12" s="21" t="s">
        <v>20</v>
      </c>
      <c r="B12" s="20">
        <v>51</v>
      </c>
      <c r="C12" s="20">
        <v>0</v>
      </c>
      <c r="D12" s="30" t="s">
        <v>11</v>
      </c>
      <c r="E12" s="20">
        <v>851</v>
      </c>
      <c r="F12" s="23" t="s">
        <v>212</v>
      </c>
      <c r="G12" s="23" t="s">
        <v>211</v>
      </c>
      <c r="H12" s="30" t="s">
        <v>423</v>
      </c>
      <c r="I12" s="30" t="s">
        <v>21</v>
      </c>
      <c r="J12" s="78">
        <f>J13</f>
        <v>312170</v>
      </c>
      <c r="K12" s="78">
        <f t="shared" ref="K12:L12" si="5">K13</f>
        <v>352970</v>
      </c>
      <c r="L12" s="78">
        <f t="shared" si="5"/>
        <v>352970</v>
      </c>
    </row>
    <row r="13" spans="1:12" s="15" customFormat="1" ht="60" x14ac:dyDescent="0.25">
      <c r="A13" s="21" t="s">
        <v>9</v>
      </c>
      <c r="B13" s="20">
        <v>51</v>
      </c>
      <c r="C13" s="20">
        <v>0</v>
      </c>
      <c r="D13" s="30" t="s">
        <v>11</v>
      </c>
      <c r="E13" s="20">
        <v>851</v>
      </c>
      <c r="F13" s="23" t="s">
        <v>212</v>
      </c>
      <c r="G13" s="23" t="s">
        <v>211</v>
      </c>
      <c r="H13" s="30" t="s">
        <v>423</v>
      </c>
      <c r="I13" s="30" t="s">
        <v>22</v>
      </c>
      <c r="J13" s="78">
        <f>'3.ВС'!J13</f>
        <v>312170</v>
      </c>
      <c r="K13" s="78">
        <f>'3.ВС'!K13</f>
        <v>352970</v>
      </c>
      <c r="L13" s="78">
        <f>'3.ВС'!L13</f>
        <v>352970</v>
      </c>
    </row>
    <row r="14" spans="1:12" s="15" customFormat="1" ht="255" x14ac:dyDescent="0.25">
      <c r="A14" s="21" t="s">
        <v>426</v>
      </c>
      <c r="B14" s="20">
        <v>51</v>
      </c>
      <c r="C14" s="20">
        <v>0</v>
      </c>
      <c r="D14" s="30" t="s">
        <v>11</v>
      </c>
      <c r="E14" s="20">
        <v>851</v>
      </c>
      <c r="F14" s="23" t="s">
        <v>212</v>
      </c>
      <c r="G14" s="23" t="s">
        <v>211</v>
      </c>
      <c r="H14" s="30" t="s">
        <v>422</v>
      </c>
      <c r="I14" s="30"/>
      <c r="J14" s="31">
        <f>J15+J17</f>
        <v>522380</v>
      </c>
      <c r="K14" s="31">
        <f t="shared" ref="K14:L14" si="6">K15+K17</f>
        <v>522380</v>
      </c>
      <c r="L14" s="31">
        <f t="shared" si="6"/>
        <v>522380</v>
      </c>
    </row>
    <row r="15" spans="1:12" s="15" customFormat="1" ht="120" x14ac:dyDescent="0.25">
      <c r="A15" s="32" t="s">
        <v>15</v>
      </c>
      <c r="B15" s="20">
        <v>51</v>
      </c>
      <c r="C15" s="20">
        <v>0</v>
      </c>
      <c r="D15" s="30" t="s">
        <v>11</v>
      </c>
      <c r="E15" s="20">
        <v>851</v>
      </c>
      <c r="F15" s="23" t="s">
        <v>11</v>
      </c>
      <c r="G15" s="23" t="s">
        <v>33</v>
      </c>
      <c r="H15" s="30" t="s">
        <v>422</v>
      </c>
      <c r="I15" s="30" t="s">
        <v>17</v>
      </c>
      <c r="J15" s="31">
        <f t="shared" ref="J15:L15" si="7">J16</f>
        <v>310530</v>
      </c>
      <c r="K15" s="31">
        <f t="shared" si="7"/>
        <v>286300</v>
      </c>
      <c r="L15" s="31">
        <f t="shared" si="7"/>
        <v>286300</v>
      </c>
    </row>
    <row r="16" spans="1:12" s="15" customFormat="1" ht="45" x14ac:dyDescent="0.25">
      <c r="A16" s="32" t="s">
        <v>8</v>
      </c>
      <c r="B16" s="20">
        <v>51</v>
      </c>
      <c r="C16" s="20">
        <v>0</v>
      </c>
      <c r="D16" s="30" t="s">
        <v>11</v>
      </c>
      <c r="E16" s="20">
        <v>851</v>
      </c>
      <c r="F16" s="23" t="s">
        <v>11</v>
      </c>
      <c r="G16" s="23" t="s">
        <v>33</v>
      </c>
      <c r="H16" s="30" t="s">
        <v>422</v>
      </c>
      <c r="I16" s="30" t="s">
        <v>18</v>
      </c>
      <c r="J16" s="31">
        <f>'3.ВС'!J16</f>
        <v>310530</v>
      </c>
      <c r="K16" s="31">
        <f>'3.ВС'!K16</f>
        <v>286300</v>
      </c>
      <c r="L16" s="31">
        <f>'3.ВС'!L16</f>
        <v>286300</v>
      </c>
    </row>
    <row r="17" spans="1:12" s="15" customFormat="1" ht="45" x14ac:dyDescent="0.25">
      <c r="A17" s="13" t="s">
        <v>20</v>
      </c>
      <c r="B17" s="20">
        <v>51</v>
      </c>
      <c r="C17" s="20">
        <v>0</v>
      </c>
      <c r="D17" s="30" t="s">
        <v>11</v>
      </c>
      <c r="E17" s="20">
        <v>851</v>
      </c>
      <c r="F17" s="23" t="s">
        <v>11</v>
      </c>
      <c r="G17" s="23" t="s">
        <v>33</v>
      </c>
      <c r="H17" s="30" t="s">
        <v>422</v>
      </c>
      <c r="I17" s="30" t="s">
        <v>21</v>
      </c>
      <c r="J17" s="31">
        <f t="shared" ref="J17:L17" si="8">J18</f>
        <v>211850</v>
      </c>
      <c r="K17" s="31">
        <f t="shared" si="8"/>
        <v>236080</v>
      </c>
      <c r="L17" s="31">
        <f t="shared" si="8"/>
        <v>236080</v>
      </c>
    </row>
    <row r="18" spans="1:12" s="15" customFormat="1" ht="60" x14ac:dyDescent="0.25">
      <c r="A18" s="13" t="s">
        <v>9</v>
      </c>
      <c r="B18" s="20">
        <v>51</v>
      </c>
      <c r="C18" s="20">
        <v>0</v>
      </c>
      <c r="D18" s="30" t="s">
        <v>11</v>
      </c>
      <c r="E18" s="20">
        <v>851</v>
      </c>
      <c r="F18" s="23" t="s">
        <v>11</v>
      </c>
      <c r="G18" s="23" t="s">
        <v>33</v>
      </c>
      <c r="H18" s="30" t="s">
        <v>422</v>
      </c>
      <c r="I18" s="30" t="s">
        <v>22</v>
      </c>
      <c r="J18" s="31">
        <f>'3.ВС'!J18</f>
        <v>211850</v>
      </c>
      <c r="K18" s="31">
        <f>'3.ВС'!K18</f>
        <v>236080</v>
      </c>
      <c r="L18" s="31">
        <f>'3.ВС'!L18</f>
        <v>236080</v>
      </c>
    </row>
    <row r="19" spans="1:12" s="15" customFormat="1" ht="315" x14ac:dyDescent="0.25">
      <c r="A19" s="21" t="s">
        <v>427</v>
      </c>
      <c r="B19" s="20">
        <v>51</v>
      </c>
      <c r="C19" s="20">
        <v>0</v>
      </c>
      <c r="D19" s="30" t="s">
        <v>11</v>
      </c>
      <c r="E19" s="20">
        <v>851</v>
      </c>
      <c r="F19" s="23" t="s">
        <v>11</v>
      </c>
      <c r="G19" s="23" t="s">
        <v>33</v>
      </c>
      <c r="H19" s="30" t="s">
        <v>424</v>
      </c>
      <c r="I19" s="30"/>
      <c r="J19" s="31">
        <f>J20+J22</f>
        <v>400</v>
      </c>
      <c r="K19" s="31">
        <f t="shared" ref="K19:L19" si="9">K20+K22</f>
        <v>400</v>
      </c>
      <c r="L19" s="31">
        <f t="shared" si="9"/>
        <v>400</v>
      </c>
    </row>
    <row r="20" spans="1:12" s="15" customFormat="1" ht="45" x14ac:dyDescent="0.25">
      <c r="A20" s="21" t="s">
        <v>20</v>
      </c>
      <c r="B20" s="20">
        <v>51</v>
      </c>
      <c r="C20" s="20">
        <v>0</v>
      </c>
      <c r="D20" s="30" t="s">
        <v>11</v>
      </c>
      <c r="E20" s="20">
        <v>851</v>
      </c>
      <c r="F20" s="23" t="s">
        <v>11</v>
      </c>
      <c r="G20" s="23" t="s">
        <v>33</v>
      </c>
      <c r="H20" s="30" t="s">
        <v>424</v>
      </c>
      <c r="I20" s="30" t="s">
        <v>21</v>
      </c>
      <c r="J20" s="31">
        <f>J21</f>
        <v>200</v>
      </c>
      <c r="K20" s="31">
        <f t="shared" ref="K20:L20" si="10">K21</f>
        <v>200</v>
      </c>
      <c r="L20" s="31">
        <f t="shared" si="10"/>
        <v>200</v>
      </c>
    </row>
    <row r="21" spans="1:12" s="15" customFormat="1" ht="60" x14ac:dyDescent="0.25">
      <c r="A21" s="21" t="s">
        <v>9</v>
      </c>
      <c r="B21" s="20">
        <v>51</v>
      </c>
      <c r="C21" s="20">
        <v>0</v>
      </c>
      <c r="D21" s="30" t="s">
        <v>11</v>
      </c>
      <c r="E21" s="20">
        <v>851</v>
      </c>
      <c r="F21" s="23" t="s">
        <v>11</v>
      </c>
      <c r="G21" s="23" t="s">
        <v>33</v>
      </c>
      <c r="H21" s="30" t="s">
        <v>424</v>
      </c>
      <c r="I21" s="30" t="s">
        <v>22</v>
      </c>
      <c r="J21" s="31">
        <f>'3.ВС'!J21</f>
        <v>200</v>
      </c>
      <c r="K21" s="31">
        <f>'3.ВС'!K21</f>
        <v>200</v>
      </c>
      <c r="L21" s="31">
        <f>'3.ВС'!L21</f>
        <v>200</v>
      </c>
    </row>
    <row r="22" spans="1:12" s="15" customFormat="1" x14ac:dyDescent="0.25">
      <c r="A22" s="32" t="s">
        <v>34</v>
      </c>
      <c r="B22" s="20">
        <v>51</v>
      </c>
      <c r="C22" s="20">
        <v>0</v>
      </c>
      <c r="D22" s="30" t="s">
        <v>11</v>
      </c>
      <c r="E22" s="20">
        <v>851</v>
      </c>
      <c r="F22" s="23" t="s">
        <v>11</v>
      </c>
      <c r="G22" s="23" t="s">
        <v>33</v>
      </c>
      <c r="H22" s="30" t="s">
        <v>424</v>
      </c>
      <c r="I22" s="30" t="s">
        <v>35</v>
      </c>
      <c r="J22" s="31">
        <f t="shared" ref="J22:L22" si="11">J23</f>
        <v>200</v>
      </c>
      <c r="K22" s="31">
        <f t="shared" si="11"/>
        <v>200</v>
      </c>
      <c r="L22" s="31">
        <f t="shared" si="11"/>
        <v>200</v>
      </c>
    </row>
    <row r="23" spans="1:12" s="15" customFormat="1" x14ac:dyDescent="0.25">
      <c r="A23" s="32" t="s">
        <v>36</v>
      </c>
      <c r="B23" s="20">
        <v>51</v>
      </c>
      <c r="C23" s="20">
        <v>0</v>
      </c>
      <c r="D23" s="30" t="s">
        <v>11</v>
      </c>
      <c r="E23" s="20">
        <v>851</v>
      </c>
      <c r="F23" s="23" t="s">
        <v>11</v>
      </c>
      <c r="G23" s="23" t="s">
        <v>33</v>
      </c>
      <c r="H23" s="30" t="s">
        <v>424</v>
      </c>
      <c r="I23" s="30" t="s">
        <v>37</v>
      </c>
      <c r="J23" s="31">
        <f>'3.ВС'!J23</f>
        <v>200</v>
      </c>
      <c r="K23" s="31">
        <f>'3.ВС'!K23</f>
        <v>200</v>
      </c>
      <c r="L23" s="31">
        <f>'3.ВС'!L23</f>
        <v>200</v>
      </c>
    </row>
    <row r="24" spans="1:12" s="15" customFormat="1" ht="90" x14ac:dyDescent="0.25">
      <c r="A24" s="59" t="s">
        <v>64</v>
      </c>
      <c r="B24" s="20">
        <v>51</v>
      </c>
      <c r="C24" s="20">
        <v>0</v>
      </c>
      <c r="D24" s="30" t="s">
        <v>11</v>
      </c>
      <c r="E24" s="20">
        <v>851</v>
      </c>
      <c r="F24" s="23" t="s">
        <v>13</v>
      </c>
      <c r="G24" s="23" t="s">
        <v>63</v>
      </c>
      <c r="H24" s="23" t="s">
        <v>153</v>
      </c>
      <c r="I24" s="23"/>
      <c r="J24" s="31">
        <f t="shared" ref="J24" si="12">J25+J27</f>
        <v>261090</v>
      </c>
      <c r="K24" s="31">
        <f t="shared" ref="K24:L24" si="13">K25+K27</f>
        <v>261090</v>
      </c>
      <c r="L24" s="31">
        <f t="shared" si="13"/>
        <v>261090</v>
      </c>
    </row>
    <row r="25" spans="1:12" s="15" customFormat="1" ht="120" x14ac:dyDescent="0.25">
      <c r="A25" s="32" t="s">
        <v>15</v>
      </c>
      <c r="B25" s="20">
        <v>51</v>
      </c>
      <c r="C25" s="20">
        <v>0</v>
      </c>
      <c r="D25" s="30" t="s">
        <v>11</v>
      </c>
      <c r="E25" s="20">
        <v>851</v>
      </c>
      <c r="F25" s="23" t="s">
        <v>13</v>
      </c>
      <c r="G25" s="23" t="s">
        <v>63</v>
      </c>
      <c r="H25" s="23" t="s">
        <v>153</v>
      </c>
      <c r="I25" s="30" t="s">
        <v>17</v>
      </c>
      <c r="J25" s="31">
        <f t="shared" ref="J25:L25" si="14">J26</f>
        <v>143200</v>
      </c>
      <c r="K25" s="31">
        <f t="shared" si="14"/>
        <v>143200</v>
      </c>
      <c r="L25" s="31">
        <f t="shared" si="14"/>
        <v>143200</v>
      </c>
    </row>
    <row r="26" spans="1:12" s="15" customFormat="1" ht="45" x14ac:dyDescent="0.25">
      <c r="A26" s="32" t="s">
        <v>8</v>
      </c>
      <c r="B26" s="20">
        <v>51</v>
      </c>
      <c r="C26" s="20">
        <v>0</v>
      </c>
      <c r="D26" s="30" t="s">
        <v>11</v>
      </c>
      <c r="E26" s="20">
        <v>851</v>
      </c>
      <c r="F26" s="23" t="s">
        <v>13</v>
      </c>
      <c r="G26" s="23" t="s">
        <v>63</v>
      </c>
      <c r="H26" s="23" t="s">
        <v>153</v>
      </c>
      <c r="I26" s="30" t="s">
        <v>18</v>
      </c>
      <c r="J26" s="31">
        <f>'3.ВС'!J26</f>
        <v>143200</v>
      </c>
      <c r="K26" s="31">
        <f>'3.ВС'!K26</f>
        <v>143200</v>
      </c>
      <c r="L26" s="31">
        <f>'3.ВС'!L26</f>
        <v>143200</v>
      </c>
    </row>
    <row r="27" spans="1:12" s="15" customFormat="1" ht="45" x14ac:dyDescent="0.25">
      <c r="A27" s="13" t="s">
        <v>20</v>
      </c>
      <c r="B27" s="20">
        <v>51</v>
      </c>
      <c r="C27" s="20">
        <v>0</v>
      </c>
      <c r="D27" s="30" t="s">
        <v>11</v>
      </c>
      <c r="E27" s="20">
        <v>851</v>
      </c>
      <c r="F27" s="23" t="s">
        <v>13</v>
      </c>
      <c r="G27" s="23" t="s">
        <v>63</v>
      </c>
      <c r="H27" s="23" t="s">
        <v>153</v>
      </c>
      <c r="I27" s="30" t="s">
        <v>21</v>
      </c>
      <c r="J27" s="31">
        <f t="shared" ref="J27:L27" si="15">J28</f>
        <v>117890</v>
      </c>
      <c r="K27" s="31">
        <f t="shared" si="15"/>
        <v>117890</v>
      </c>
      <c r="L27" s="31">
        <f t="shared" si="15"/>
        <v>117890</v>
      </c>
    </row>
    <row r="28" spans="1:12" s="15" customFormat="1" ht="60" x14ac:dyDescent="0.25">
      <c r="A28" s="13" t="s">
        <v>9</v>
      </c>
      <c r="B28" s="20">
        <v>51</v>
      </c>
      <c r="C28" s="20">
        <v>0</v>
      </c>
      <c r="D28" s="30" t="s">
        <v>11</v>
      </c>
      <c r="E28" s="20">
        <v>851</v>
      </c>
      <c r="F28" s="23" t="s">
        <v>13</v>
      </c>
      <c r="G28" s="23" t="s">
        <v>63</v>
      </c>
      <c r="H28" s="23" t="s">
        <v>153</v>
      </c>
      <c r="I28" s="30" t="s">
        <v>22</v>
      </c>
      <c r="J28" s="31">
        <f>'3.ВС'!J28</f>
        <v>117890</v>
      </c>
      <c r="K28" s="31">
        <f>'3.ВС'!K28</f>
        <v>117890</v>
      </c>
      <c r="L28" s="31">
        <f>'3.ВС'!L28</f>
        <v>117890</v>
      </c>
    </row>
    <row r="29" spans="1:12" s="15" customFormat="1" ht="75" x14ac:dyDescent="0.25">
      <c r="A29" s="59" t="s">
        <v>14</v>
      </c>
      <c r="B29" s="20">
        <v>51</v>
      </c>
      <c r="C29" s="20">
        <v>0</v>
      </c>
      <c r="D29" s="30" t="s">
        <v>11</v>
      </c>
      <c r="E29" s="20">
        <v>851</v>
      </c>
      <c r="F29" s="30" t="s">
        <v>11</v>
      </c>
      <c r="G29" s="30" t="s">
        <v>13</v>
      </c>
      <c r="H29" s="30" t="s">
        <v>185</v>
      </c>
      <c r="I29" s="30"/>
      <c r="J29" s="31">
        <f t="shared" ref="J29:L30" si="16">J30</f>
        <v>1570200</v>
      </c>
      <c r="K29" s="31">
        <f t="shared" si="16"/>
        <v>1505600</v>
      </c>
      <c r="L29" s="31">
        <f t="shared" si="16"/>
        <v>1505600</v>
      </c>
    </row>
    <row r="30" spans="1:12" s="15" customFormat="1" ht="120" x14ac:dyDescent="0.25">
      <c r="A30" s="32" t="s">
        <v>15</v>
      </c>
      <c r="B30" s="20">
        <v>51</v>
      </c>
      <c r="C30" s="20">
        <v>0</v>
      </c>
      <c r="D30" s="30" t="s">
        <v>11</v>
      </c>
      <c r="E30" s="20">
        <v>851</v>
      </c>
      <c r="F30" s="30" t="s">
        <v>16</v>
      </c>
      <c r="G30" s="30" t="s">
        <v>13</v>
      </c>
      <c r="H30" s="30" t="s">
        <v>185</v>
      </c>
      <c r="I30" s="30" t="s">
        <v>17</v>
      </c>
      <c r="J30" s="31">
        <f t="shared" si="16"/>
        <v>1570200</v>
      </c>
      <c r="K30" s="31">
        <f t="shared" si="16"/>
        <v>1505600</v>
      </c>
      <c r="L30" s="31">
        <f t="shared" si="16"/>
        <v>1505600</v>
      </c>
    </row>
    <row r="31" spans="1:12" s="15" customFormat="1" ht="45" x14ac:dyDescent="0.25">
      <c r="A31" s="32" t="s">
        <v>8</v>
      </c>
      <c r="B31" s="20">
        <v>51</v>
      </c>
      <c r="C31" s="20">
        <v>0</v>
      </c>
      <c r="D31" s="30" t="s">
        <v>11</v>
      </c>
      <c r="E31" s="20">
        <v>851</v>
      </c>
      <c r="F31" s="30" t="s">
        <v>11</v>
      </c>
      <c r="G31" s="30" t="s">
        <v>13</v>
      </c>
      <c r="H31" s="30" t="s">
        <v>185</v>
      </c>
      <c r="I31" s="30" t="s">
        <v>18</v>
      </c>
      <c r="J31" s="31">
        <f>'3.ВС'!J31</f>
        <v>1570200</v>
      </c>
      <c r="K31" s="31">
        <f>'3.ВС'!K31</f>
        <v>1505600</v>
      </c>
      <c r="L31" s="31">
        <f>'3.ВС'!L31</f>
        <v>1505600</v>
      </c>
    </row>
    <row r="32" spans="1:12" s="15" customFormat="1" ht="45" x14ac:dyDescent="0.25">
      <c r="A32" s="59" t="s">
        <v>19</v>
      </c>
      <c r="B32" s="20">
        <v>51</v>
      </c>
      <c r="C32" s="20">
        <v>0</v>
      </c>
      <c r="D32" s="30" t="s">
        <v>11</v>
      </c>
      <c r="E32" s="20">
        <v>851</v>
      </c>
      <c r="F32" s="30" t="s">
        <v>16</v>
      </c>
      <c r="G32" s="30" t="s">
        <v>13</v>
      </c>
      <c r="H32" s="30" t="s">
        <v>186</v>
      </c>
      <c r="I32" s="30"/>
      <c r="J32" s="31">
        <f>J33+J35+J37</f>
        <v>22480875</v>
      </c>
      <c r="K32" s="31">
        <f t="shared" ref="K32:L32" si="17">K33+K35+K37</f>
        <v>17216200</v>
      </c>
      <c r="L32" s="31">
        <f t="shared" si="17"/>
        <v>17216200</v>
      </c>
    </row>
    <row r="33" spans="1:12" s="15" customFormat="1" ht="120" x14ac:dyDescent="0.25">
      <c r="A33" s="32" t="s">
        <v>15</v>
      </c>
      <c r="B33" s="20">
        <v>51</v>
      </c>
      <c r="C33" s="20">
        <v>0</v>
      </c>
      <c r="D33" s="30" t="s">
        <v>11</v>
      </c>
      <c r="E33" s="20">
        <v>851</v>
      </c>
      <c r="F33" s="30" t="s">
        <v>11</v>
      </c>
      <c r="G33" s="30" t="s">
        <v>13</v>
      </c>
      <c r="H33" s="30" t="s">
        <v>186</v>
      </c>
      <c r="I33" s="30" t="s">
        <v>17</v>
      </c>
      <c r="J33" s="31">
        <f t="shared" ref="J33:L33" si="18">J34</f>
        <v>17654900</v>
      </c>
      <c r="K33" s="31">
        <f t="shared" si="18"/>
        <v>15979000</v>
      </c>
      <c r="L33" s="31">
        <f t="shared" si="18"/>
        <v>15979000</v>
      </c>
    </row>
    <row r="34" spans="1:12" s="15" customFormat="1" ht="45" x14ac:dyDescent="0.25">
      <c r="A34" s="32" t="s">
        <v>8</v>
      </c>
      <c r="B34" s="20">
        <v>51</v>
      </c>
      <c r="C34" s="20">
        <v>0</v>
      </c>
      <c r="D34" s="30" t="s">
        <v>11</v>
      </c>
      <c r="E34" s="20">
        <v>851</v>
      </c>
      <c r="F34" s="30" t="s">
        <v>11</v>
      </c>
      <c r="G34" s="30" t="s">
        <v>13</v>
      </c>
      <c r="H34" s="30" t="s">
        <v>186</v>
      </c>
      <c r="I34" s="30" t="s">
        <v>18</v>
      </c>
      <c r="J34" s="31">
        <f>'3.ВС'!J34</f>
        <v>17654900</v>
      </c>
      <c r="K34" s="31">
        <f>'3.ВС'!K34</f>
        <v>15979000</v>
      </c>
      <c r="L34" s="31">
        <f>'3.ВС'!L34</f>
        <v>15979000</v>
      </c>
    </row>
    <row r="35" spans="1:12" s="15" customFormat="1" ht="45" x14ac:dyDescent="0.25">
      <c r="A35" s="13" t="s">
        <v>20</v>
      </c>
      <c r="B35" s="20">
        <v>51</v>
      </c>
      <c r="C35" s="20">
        <v>0</v>
      </c>
      <c r="D35" s="30" t="s">
        <v>11</v>
      </c>
      <c r="E35" s="20">
        <v>851</v>
      </c>
      <c r="F35" s="30" t="s">
        <v>11</v>
      </c>
      <c r="G35" s="30" t="s">
        <v>13</v>
      </c>
      <c r="H35" s="30" t="s">
        <v>186</v>
      </c>
      <c r="I35" s="30" t="s">
        <v>21</v>
      </c>
      <c r="J35" s="31">
        <f t="shared" ref="J35:L35" si="19">J36</f>
        <v>4733675</v>
      </c>
      <c r="K35" s="31">
        <f t="shared" si="19"/>
        <v>1191000</v>
      </c>
      <c r="L35" s="31">
        <f t="shared" si="19"/>
        <v>1191000</v>
      </c>
    </row>
    <row r="36" spans="1:12" s="15" customFormat="1" ht="60" x14ac:dyDescent="0.25">
      <c r="A36" s="13" t="s">
        <v>9</v>
      </c>
      <c r="B36" s="20">
        <v>51</v>
      </c>
      <c r="C36" s="20">
        <v>0</v>
      </c>
      <c r="D36" s="30" t="s">
        <v>11</v>
      </c>
      <c r="E36" s="20">
        <v>851</v>
      </c>
      <c r="F36" s="30" t="s">
        <v>11</v>
      </c>
      <c r="G36" s="30" t="s">
        <v>13</v>
      </c>
      <c r="H36" s="30" t="s">
        <v>186</v>
      </c>
      <c r="I36" s="30" t="s">
        <v>22</v>
      </c>
      <c r="J36" s="31">
        <f>'3.ВС'!J36</f>
        <v>4733675</v>
      </c>
      <c r="K36" s="31">
        <f>'3.ВС'!K36</f>
        <v>1191000</v>
      </c>
      <c r="L36" s="31">
        <f>'3.ВС'!L36</f>
        <v>1191000</v>
      </c>
    </row>
    <row r="37" spans="1:12" s="15" customFormat="1" x14ac:dyDescent="0.25">
      <c r="A37" s="13" t="s">
        <v>23</v>
      </c>
      <c r="B37" s="20">
        <v>51</v>
      </c>
      <c r="C37" s="20">
        <v>0</v>
      </c>
      <c r="D37" s="30" t="s">
        <v>11</v>
      </c>
      <c r="E37" s="20">
        <v>851</v>
      </c>
      <c r="F37" s="30" t="s">
        <v>11</v>
      </c>
      <c r="G37" s="30" t="s">
        <v>13</v>
      </c>
      <c r="H37" s="30" t="s">
        <v>186</v>
      </c>
      <c r="I37" s="30" t="s">
        <v>24</v>
      </c>
      <c r="J37" s="31">
        <f t="shared" ref="J37:L37" si="20">J38</f>
        <v>92300</v>
      </c>
      <c r="K37" s="31">
        <f t="shared" si="20"/>
        <v>46200</v>
      </c>
      <c r="L37" s="31">
        <f t="shared" si="20"/>
        <v>46200</v>
      </c>
    </row>
    <row r="38" spans="1:12" s="15" customFormat="1" ht="30" x14ac:dyDescent="0.25">
      <c r="A38" s="13" t="s">
        <v>25</v>
      </c>
      <c r="B38" s="20">
        <v>51</v>
      </c>
      <c r="C38" s="20">
        <v>0</v>
      </c>
      <c r="D38" s="30" t="s">
        <v>11</v>
      </c>
      <c r="E38" s="20">
        <v>851</v>
      </c>
      <c r="F38" s="30" t="s">
        <v>11</v>
      </c>
      <c r="G38" s="30" t="s">
        <v>13</v>
      </c>
      <c r="H38" s="30" t="s">
        <v>186</v>
      </c>
      <c r="I38" s="30" t="s">
        <v>26</v>
      </c>
      <c r="J38" s="31">
        <f>'3.ВС'!J40</f>
        <v>92300</v>
      </c>
      <c r="K38" s="31">
        <f>'3.ВС'!K40</f>
        <v>46200</v>
      </c>
      <c r="L38" s="31">
        <f>'3.ВС'!L40</f>
        <v>46200</v>
      </c>
    </row>
    <row r="39" spans="1:12" s="15" customFormat="1" ht="45" x14ac:dyDescent="0.25">
      <c r="A39" s="59" t="s">
        <v>412</v>
      </c>
      <c r="B39" s="20">
        <v>51</v>
      </c>
      <c r="C39" s="20">
        <v>0</v>
      </c>
      <c r="D39" s="30" t="s">
        <v>11</v>
      </c>
      <c r="E39" s="20">
        <v>851</v>
      </c>
      <c r="F39" s="30" t="s">
        <v>11</v>
      </c>
      <c r="G39" s="30" t="s">
        <v>13</v>
      </c>
      <c r="H39" s="30" t="s">
        <v>188</v>
      </c>
      <c r="I39" s="30"/>
      <c r="J39" s="31">
        <f t="shared" ref="J39:L40" si="21">J40</f>
        <v>100000</v>
      </c>
      <c r="K39" s="31">
        <f t="shared" si="21"/>
        <v>0</v>
      </c>
      <c r="L39" s="31">
        <f t="shared" si="21"/>
        <v>0</v>
      </c>
    </row>
    <row r="40" spans="1:12" s="15" customFormat="1" ht="45" x14ac:dyDescent="0.25">
      <c r="A40" s="13" t="s">
        <v>20</v>
      </c>
      <c r="B40" s="20">
        <v>51</v>
      </c>
      <c r="C40" s="20">
        <v>0</v>
      </c>
      <c r="D40" s="30" t="s">
        <v>11</v>
      </c>
      <c r="E40" s="20">
        <v>851</v>
      </c>
      <c r="F40" s="30" t="s">
        <v>11</v>
      </c>
      <c r="G40" s="30" t="s">
        <v>13</v>
      </c>
      <c r="H40" s="30" t="s">
        <v>188</v>
      </c>
      <c r="I40" s="30" t="s">
        <v>21</v>
      </c>
      <c r="J40" s="31">
        <f t="shared" si="21"/>
        <v>100000</v>
      </c>
      <c r="K40" s="31">
        <f t="shared" si="21"/>
        <v>0</v>
      </c>
      <c r="L40" s="31">
        <f t="shared" si="21"/>
        <v>0</v>
      </c>
    </row>
    <row r="41" spans="1:12" s="15" customFormat="1" ht="60" x14ac:dyDescent="0.25">
      <c r="A41" s="13" t="s">
        <v>9</v>
      </c>
      <c r="B41" s="20">
        <v>51</v>
      </c>
      <c r="C41" s="20">
        <v>0</v>
      </c>
      <c r="D41" s="30" t="s">
        <v>11</v>
      </c>
      <c r="E41" s="20">
        <v>851</v>
      </c>
      <c r="F41" s="30" t="s">
        <v>11</v>
      </c>
      <c r="G41" s="30" t="s">
        <v>13</v>
      </c>
      <c r="H41" s="30" t="s">
        <v>188</v>
      </c>
      <c r="I41" s="30" t="s">
        <v>22</v>
      </c>
      <c r="J41" s="31">
        <f>'3.ВС'!J43</f>
        <v>100000</v>
      </c>
      <c r="K41" s="31">
        <f>'3.ВС'!K43</f>
        <v>0</v>
      </c>
      <c r="L41" s="31">
        <f>'3.ВС'!L43</f>
        <v>0</v>
      </c>
    </row>
    <row r="42" spans="1:12" s="15" customFormat="1" ht="60" x14ac:dyDescent="0.25">
      <c r="A42" s="59" t="s">
        <v>302</v>
      </c>
      <c r="B42" s="20">
        <v>51</v>
      </c>
      <c r="C42" s="20">
        <v>0</v>
      </c>
      <c r="D42" s="30" t="s">
        <v>11</v>
      </c>
      <c r="E42" s="20">
        <v>851</v>
      </c>
      <c r="F42" s="30" t="s">
        <v>11</v>
      </c>
      <c r="G42" s="30" t="s">
        <v>13</v>
      </c>
      <c r="H42" s="30" t="s">
        <v>297</v>
      </c>
      <c r="I42" s="30"/>
      <c r="J42" s="31">
        <f t="shared" ref="J42:L43" si="22">J43</f>
        <v>100000</v>
      </c>
      <c r="K42" s="31">
        <f t="shared" si="22"/>
        <v>0</v>
      </c>
      <c r="L42" s="31">
        <f t="shared" si="22"/>
        <v>0</v>
      </c>
    </row>
    <row r="43" spans="1:12" s="15" customFormat="1" ht="45" x14ac:dyDescent="0.25">
      <c r="A43" s="22" t="s">
        <v>20</v>
      </c>
      <c r="B43" s="20">
        <v>51</v>
      </c>
      <c r="C43" s="20">
        <v>0</v>
      </c>
      <c r="D43" s="30" t="s">
        <v>11</v>
      </c>
      <c r="E43" s="20">
        <v>851</v>
      </c>
      <c r="F43" s="30" t="s">
        <v>11</v>
      </c>
      <c r="G43" s="30" t="s">
        <v>13</v>
      </c>
      <c r="H43" s="30" t="s">
        <v>297</v>
      </c>
      <c r="I43" s="30" t="s">
        <v>21</v>
      </c>
      <c r="J43" s="31">
        <f t="shared" si="22"/>
        <v>100000</v>
      </c>
      <c r="K43" s="31">
        <f t="shared" si="22"/>
        <v>0</v>
      </c>
      <c r="L43" s="31">
        <f t="shared" si="22"/>
        <v>0</v>
      </c>
    </row>
    <row r="44" spans="1:12" s="15" customFormat="1" ht="60" x14ac:dyDescent="0.25">
      <c r="A44" s="13" t="s">
        <v>9</v>
      </c>
      <c r="B44" s="20">
        <v>51</v>
      </c>
      <c r="C44" s="20">
        <v>0</v>
      </c>
      <c r="D44" s="30" t="s">
        <v>11</v>
      </c>
      <c r="E44" s="20">
        <v>851</v>
      </c>
      <c r="F44" s="30" t="s">
        <v>11</v>
      </c>
      <c r="G44" s="30" t="s">
        <v>13</v>
      </c>
      <c r="H44" s="30" t="s">
        <v>297</v>
      </c>
      <c r="I44" s="30" t="s">
        <v>22</v>
      </c>
      <c r="J44" s="31">
        <f>'3.ВС'!J46</f>
        <v>100000</v>
      </c>
      <c r="K44" s="31">
        <f>'3.ВС'!K46</f>
        <v>0</v>
      </c>
      <c r="L44" s="31">
        <f>'3.ВС'!L46</f>
        <v>0</v>
      </c>
    </row>
    <row r="45" spans="1:12" s="15" customFormat="1" ht="30" x14ac:dyDescent="0.25">
      <c r="A45" s="59" t="s">
        <v>28</v>
      </c>
      <c r="B45" s="20">
        <v>51</v>
      </c>
      <c r="C45" s="20">
        <v>0</v>
      </c>
      <c r="D45" s="30" t="s">
        <v>11</v>
      </c>
      <c r="E45" s="20">
        <v>851</v>
      </c>
      <c r="F45" s="30" t="s">
        <v>11</v>
      </c>
      <c r="G45" s="30" t="s">
        <v>13</v>
      </c>
      <c r="H45" s="30" t="s">
        <v>189</v>
      </c>
      <c r="I45" s="30"/>
      <c r="J45" s="31">
        <f t="shared" ref="J45:L46" si="23">J46</f>
        <v>78000</v>
      </c>
      <c r="K45" s="31">
        <f t="shared" si="23"/>
        <v>0</v>
      </c>
      <c r="L45" s="31">
        <f t="shared" si="23"/>
        <v>0</v>
      </c>
    </row>
    <row r="46" spans="1:12" s="15" customFormat="1" x14ac:dyDescent="0.25">
      <c r="A46" s="13" t="s">
        <v>23</v>
      </c>
      <c r="B46" s="20">
        <v>51</v>
      </c>
      <c r="C46" s="20">
        <v>0</v>
      </c>
      <c r="D46" s="30" t="s">
        <v>11</v>
      </c>
      <c r="E46" s="20">
        <v>851</v>
      </c>
      <c r="F46" s="30" t="s">
        <v>11</v>
      </c>
      <c r="G46" s="30" t="s">
        <v>13</v>
      </c>
      <c r="H46" s="30" t="s">
        <v>189</v>
      </c>
      <c r="I46" s="30" t="s">
        <v>24</v>
      </c>
      <c r="J46" s="31">
        <f t="shared" si="23"/>
        <v>78000</v>
      </c>
      <c r="K46" s="31">
        <f t="shared" si="23"/>
        <v>0</v>
      </c>
      <c r="L46" s="31">
        <f t="shared" si="23"/>
        <v>0</v>
      </c>
    </row>
    <row r="47" spans="1:12" s="15" customFormat="1" ht="30" x14ac:dyDescent="0.25">
      <c r="A47" s="13" t="s">
        <v>25</v>
      </c>
      <c r="B47" s="20">
        <v>51</v>
      </c>
      <c r="C47" s="20">
        <v>0</v>
      </c>
      <c r="D47" s="30" t="s">
        <v>11</v>
      </c>
      <c r="E47" s="20">
        <v>851</v>
      </c>
      <c r="F47" s="30" t="s">
        <v>11</v>
      </c>
      <c r="G47" s="30" t="s">
        <v>13</v>
      </c>
      <c r="H47" s="30" t="s">
        <v>189</v>
      </c>
      <c r="I47" s="30" t="s">
        <v>26</v>
      </c>
      <c r="J47" s="31">
        <f>'3.ВС'!J49</f>
        <v>78000</v>
      </c>
      <c r="K47" s="31">
        <f>'3.ВС'!K49</f>
        <v>0</v>
      </c>
      <c r="L47" s="31">
        <f>'3.ВС'!L49</f>
        <v>0</v>
      </c>
    </row>
    <row r="48" spans="1:12" s="15" customFormat="1" ht="45" x14ac:dyDescent="0.25">
      <c r="A48" s="59" t="s">
        <v>231</v>
      </c>
      <c r="B48" s="20">
        <v>51</v>
      </c>
      <c r="C48" s="20">
        <v>0</v>
      </c>
      <c r="D48" s="30" t="s">
        <v>11</v>
      </c>
      <c r="E48" s="20">
        <v>851</v>
      </c>
      <c r="F48" s="30" t="s">
        <v>11</v>
      </c>
      <c r="G48" s="23" t="s">
        <v>33</v>
      </c>
      <c r="H48" s="23" t="s">
        <v>191</v>
      </c>
      <c r="I48" s="30"/>
      <c r="J48" s="31">
        <f t="shared" ref="J48:L49" si="24">J49</f>
        <v>35500</v>
      </c>
      <c r="K48" s="31">
        <f t="shared" si="24"/>
        <v>0</v>
      </c>
      <c r="L48" s="31">
        <f t="shared" si="24"/>
        <v>0</v>
      </c>
    </row>
    <row r="49" spans="1:12" s="15" customFormat="1" ht="45" x14ac:dyDescent="0.25">
      <c r="A49" s="13" t="s">
        <v>20</v>
      </c>
      <c r="B49" s="20">
        <v>51</v>
      </c>
      <c r="C49" s="20">
        <v>0</v>
      </c>
      <c r="D49" s="30" t="s">
        <v>11</v>
      </c>
      <c r="E49" s="20">
        <v>851</v>
      </c>
      <c r="F49" s="30" t="s">
        <v>11</v>
      </c>
      <c r="G49" s="23" t="s">
        <v>33</v>
      </c>
      <c r="H49" s="23" t="s">
        <v>191</v>
      </c>
      <c r="I49" s="30" t="s">
        <v>21</v>
      </c>
      <c r="J49" s="31">
        <f t="shared" si="24"/>
        <v>35500</v>
      </c>
      <c r="K49" s="31">
        <f t="shared" si="24"/>
        <v>0</v>
      </c>
      <c r="L49" s="31">
        <f t="shared" si="24"/>
        <v>0</v>
      </c>
    </row>
    <row r="50" spans="1:12" s="15" customFormat="1" ht="60" x14ac:dyDescent="0.25">
      <c r="A50" s="13" t="s">
        <v>9</v>
      </c>
      <c r="B50" s="20">
        <v>51</v>
      </c>
      <c r="C50" s="20">
        <v>0</v>
      </c>
      <c r="D50" s="30" t="s">
        <v>11</v>
      </c>
      <c r="E50" s="20">
        <v>851</v>
      </c>
      <c r="F50" s="30" t="s">
        <v>11</v>
      </c>
      <c r="G50" s="23" t="s">
        <v>33</v>
      </c>
      <c r="H50" s="23" t="s">
        <v>191</v>
      </c>
      <c r="I50" s="30" t="s">
        <v>22</v>
      </c>
      <c r="J50" s="31">
        <f>'3.ВС'!J60</f>
        <v>35500</v>
      </c>
      <c r="K50" s="31">
        <f>'3.ВС'!K60</f>
        <v>0</v>
      </c>
      <c r="L50" s="31">
        <f>'3.ВС'!L60</f>
        <v>0</v>
      </c>
    </row>
    <row r="51" spans="1:12" s="15" customFormat="1" ht="120" x14ac:dyDescent="0.25">
      <c r="A51" s="59" t="s">
        <v>27</v>
      </c>
      <c r="B51" s="20">
        <v>51</v>
      </c>
      <c r="C51" s="20">
        <v>0</v>
      </c>
      <c r="D51" s="30" t="s">
        <v>11</v>
      </c>
      <c r="E51" s="20">
        <v>851</v>
      </c>
      <c r="F51" s="30" t="s">
        <v>11</v>
      </c>
      <c r="G51" s="30" t="s">
        <v>13</v>
      </c>
      <c r="H51" s="30" t="s">
        <v>187</v>
      </c>
      <c r="I51" s="30"/>
      <c r="J51" s="31">
        <f t="shared" ref="J51:L52" si="25">J52</f>
        <v>2500</v>
      </c>
      <c r="K51" s="31">
        <f t="shared" si="25"/>
        <v>2500</v>
      </c>
      <c r="L51" s="31">
        <f t="shared" si="25"/>
        <v>2500</v>
      </c>
    </row>
    <row r="52" spans="1:12" s="15" customFormat="1" ht="45" x14ac:dyDescent="0.25">
      <c r="A52" s="13" t="s">
        <v>20</v>
      </c>
      <c r="B52" s="20">
        <v>51</v>
      </c>
      <c r="C52" s="20">
        <v>0</v>
      </c>
      <c r="D52" s="30" t="s">
        <v>11</v>
      </c>
      <c r="E52" s="20">
        <v>851</v>
      </c>
      <c r="F52" s="30" t="s">
        <v>11</v>
      </c>
      <c r="G52" s="30" t="s">
        <v>13</v>
      </c>
      <c r="H52" s="30" t="s">
        <v>187</v>
      </c>
      <c r="I52" s="30" t="s">
        <v>21</v>
      </c>
      <c r="J52" s="31">
        <f t="shared" si="25"/>
        <v>2500</v>
      </c>
      <c r="K52" s="31">
        <f t="shared" si="25"/>
        <v>2500</v>
      </c>
      <c r="L52" s="31">
        <f t="shared" si="25"/>
        <v>2500</v>
      </c>
    </row>
    <row r="53" spans="1:12" s="15" customFormat="1" ht="60" x14ac:dyDescent="0.25">
      <c r="A53" s="13" t="s">
        <v>9</v>
      </c>
      <c r="B53" s="20">
        <v>51</v>
      </c>
      <c r="C53" s="20">
        <v>0</v>
      </c>
      <c r="D53" s="30" t="s">
        <v>11</v>
      </c>
      <c r="E53" s="20">
        <v>851</v>
      </c>
      <c r="F53" s="30" t="s">
        <v>11</v>
      </c>
      <c r="G53" s="30" t="s">
        <v>13</v>
      </c>
      <c r="H53" s="30" t="s">
        <v>187</v>
      </c>
      <c r="I53" s="30" t="s">
        <v>22</v>
      </c>
      <c r="J53" s="31">
        <f>'3.ВС'!J52</f>
        <v>2500</v>
      </c>
      <c r="K53" s="31">
        <f>'3.ВС'!K52</f>
        <v>2500</v>
      </c>
      <c r="L53" s="31">
        <f>'3.ВС'!L52</f>
        <v>2500</v>
      </c>
    </row>
    <row r="54" spans="1:12" s="15" customFormat="1" ht="45" x14ac:dyDescent="0.25">
      <c r="A54" s="13" t="s">
        <v>393</v>
      </c>
      <c r="B54" s="20">
        <v>51</v>
      </c>
      <c r="C54" s="20">
        <v>0</v>
      </c>
      <c r="D54" s="30" t="s">
        <v>43</v>
      </c>
      <c r="E54" s="20"/>
      <c r="F54" s="30"/>
      <c r="G54" s="30"/>
      <c r="H54" s="30"/>
      <c r="I54" s="30"/>
      <c r="J54" s="31">
        <f t="shared" ref="J54:L54" si="26">J55</f>
        <v>985103</v>
      </c>
      <c r="K54" s="31">
        <f t="shared" si="26"/>
        <v>0</v>
      </c>
      <c r="L54" s="31">
        <f t="shared" si="26"/>
        <v>0</v>
      </c>
    </row>
    <row r="55" spans="1:12" s="15" customFormat="1" ht="30" x14ac:dyDescent="0.25">
      <c r="A55" s="32" t="s">
        <v>6</v>
      </c>
      <c r="B55" s="20">
        <v>51</v>
      </c>
      <c r="C55" s="20">
        <v>0</v>
      </c>
      <c r="D55" s="30" t="s">
        <v>43</v>
      </c>
      <c r="E55" s="20">
        <v>851</v>
      </c>
      <c r="F55" s="30"/>
      <c r="G55" s="30"/>
      <c r="H55" s="30"/>
      <c r="I55" s="30"/>
      <c r="J55" s="31">
        <f>J56+J59+J62</f>
        <v>985103</v>
      </c>
      <c r="K55" s="31">
        <f t="shared" ref="K55:L55" si="27">K56+K59+K62</f>
        <v>0</v>
      </c>
      <c r="L55" s="31">
        <f t="shared" si="27"/>
        <v>0</v>
      </c>
    </row>
    <row r="56" spans="1:12" s="15" customFormat="1" ht="45" x14ac:dyDescent="0.25">
      <c r="A56" s="32" t="s">
        <v>38</v>
      </c>
      <c r="B56" s="20">
        <v>51</v>
      </c>
      <c r="C56" s="20">
        <v>0</v>
      </c>
      <c r="D56" s="30" t="s">
        <v>43</v>
      </c>
      <c r="E56" s="20">
        <v>851</v>
      </c>
      <c r="F56" s="30" t="s">
        <v>16</v>
      </c>
      <c r="G56" s="23" t="s">
        <v>33</v>
      </c>
      <c r="H56" s="23" t="s">
        <v>190</v>
      </c>
      <c r="I56" s="30"/>
      <c r="J56" s="31">
        <f t="shared" ref="J56:L57" si="28">J57</f>
        <v>579500</v>
      </c>
      <c r="K56" s="31">
        <f t="shared" si="28"/>
        <v>0</v>
      </c>
      <c r="L56" s="31">
        <f t="shared" si="28"/>
        <v>0</v>
      </c>
    </row>
    <row r="57" spans="1:12" s="15" customFormat="1" ht="45" x14ac:dyDescent="0.25">
      <c r="A57" s="13" t="s">
        <v>20</v>
      </c>
      <c r="B57" s="20">
        <v>51</v>
      </c>
      <c r="C57" s="20">
        <v>0</v>
      </c>
      <c r="D57" s="30" t="s">
        <v>43</v>
      </c>
      <c r="E57" s="20">
        <v>851</v>
      </c>
      <c r="F57" s="30" t="s">
        <v>11</v>
      </c>
      <c r="G57" s="30" t="s">
        <v>33</v>
      </c>
      <c r="H57" s="23" t="s">
        <v>190</v>
      </c>
      <c r="I57" s="30" t="s">
        <v>21</v>
      </c>
      <c r="J57" s="31">
        <f t="shared" si="28"/>
        <v>579500</v>
      </c>
      <c r="K57" s="31">
        <f t="shared" si="28"/>
        <v>0</v>
      </c>
      <c r="L57" s="31">
        <f t="shared" si="28"/>
        <v>0</v>
      </c>
    </row>
    <row r="58" spans="1:12" s="15" customFormat="1" ht="60" x14ac:dyDescent="0.25">
      <c r="A58" s="13" t="s">
        <v>9</v>
      </c>
      <c r="B58" s="20">
        <v>51</v>
      </c>
      <c r="C58" s="20">
        <v>0</v>
      </c>
      <c r="D58" s="30" t="s">
        <v>43</v>
      </c>
      <c r="E58" s="20">
        <v>851</v>
      </c>
      <c r="F58" s="30" t="s">
        <v>11</v>
      </c>
      <c r="G58" s="30" t="s">
        <v>33</v>
      </c>
      <c r="H58" s="23" t="s">
        <v>190</v>
      </c>
      <c r="I58" s="30" t="s">
        <v>22</v>
      </c>
      <c r="J58" s="31">
        <f>'3.ВС'!J63</f>
        <v>579500</v>
      </c>
      <c r="K58" s="31">
        <f>'3.ВС'!K63</f>
        <v>0</v>
      </c>
      <c r="L58" s="31">
        <f>'3.ВС'!L63</f>
        <v>0</v>
      </c>
    </row>
    <row r="59" spans="1:12" s="15" customFormat="1" ht="30" x14ac:dyDescent="0.25">
      <c r="A59" s="21" t="s">
        <v>308</v>
      </c>
      <c r="B59" s="20">
        <v>51</v>
      </c>
      <c r="C59" s="20">
        <v>0</v>
      </c>
      <c r="D59" s="30" t="s">
        <v>43</v>
      </c>
      <c r="E59" s="20">
        <v>851</v>
      </c>
      <c r="F59" s="30" t="s">
        <v>16</v>
      </c>
      <c r="G59" s="23" t="s">
        <v>33</v>
      </c>
      <c r="H59" s="23" t="s">
        <v>309</v>
      </c>
      <c r="I59" s="30"/>
      <c r="J59" s="31">
        <f t="shared" ref="J59:L60" si="29">J60</f>
        <v>315000</v>
      </c>
      <c r="K59" s="31">
        <f t="shared" si="29"/>
        <v>0</v>
      </c>
      <c r="L59" s="31">
        <f t="shared" si="29"/>
        <v>0</v>
      </c>
    </row>
    <row r="60" spans="1:12" s="15" customFormat="1" ht="45" x14ac:dyDescent="0.25">
      <c r="A60" s="21" t="s">
        <v>20</v>
      </c>
      <c r="B60" s="20">
        <v>51</v>
      </c>
      <c r="C60" s="20">
        <v>0</v>
      </c>
      <c r="D60" s="30" t="s">
        <v>43</v>
      </c>
      <c r="E60" s="20">
        <v>851</v>
      </c>
      <c r="F60" s="30" t="s">
        <v>16</v>
      </c>
      <c r="G60" s="23" t="s">
        <v>33</v>
      </c>
      <c r="H60" s="23" t="s">
        <v>309</v>
      </c>
      <c r="I60" s="30" t="s">
        <v>21</v>
      </c>
      <c r="J60" s="31">
        <f t="shared" si="29"/>
        <v>315000</v>
      </c>
      <c r="K60" s="31">
        <f t="shared" si="29"/>
        <v>0</v>
      </c>
      <c r="L60" s="31">
        <f t="shared" si="29"/>
        <v>0</v>
      </c>
    </row>
    <row r="61" spans="1:12" s="15" customFormat="1" ht="60" x14ac:dyDescent="0.25">
      <c r="A61" s="21" t="s">
        <v>9</v>
      </c>
      <c r="B61" s="20">
        <v>51</v>
      </c>
      <c r="C61" s="20">
        <v>0</v>
      </c>
      <c r="D61" s="30" t="s">
        <v>43</v>
      </c>
      <c r="E61" s="20">
        <v>851</v>
      </c>
      <c r="F61" s="30" t="s">
        <v>16</v>
      </c>
      <c r="G61" s="23" t="s">
        <v>33</v>
      </c>
      <c r="H61" s="23" t="s">
        <v>309</v>
      </c>
      <c r="I61" s="30" t="s">
        <v>22</v>
      </c>
      <c r="J61" s="31">
        <f>'3.ВС'!J107</f>
        <v>315000</v>
      </c>
      <c r="K61" s="31">
        <f>'3.ВС'!K107</f>
        <v>0</v>
      </c>
      <c r="L61" s="31">
        <f>'3.ВС'!L107</f>
        <v>0</v>
      </c>
    </row>
    <row r="62" spans="1:12" s="15" customFormat="1" ht="90" x14ac:dyDescent="0.25">
      <c r="A62" s="59" t="s">
        <v>67</v>
      </c>
      <c r="B62" s="20">
        <v>51</v>
      </c>
      <c r="C62" s="20">
        <v>0</v>
      </c>
      <c r="D62" s="30" t="s">
        <v>43</v>
      </c>
      <c r="E62" s="20">
        <v>851</v>
      </c>
      <c r="F62" s="23" t="s">
        <v>30</v>
      </c>
      <c r="G62" s="23" t="s">
        <v>11</v>
      </c>
      <c r="H62" s="23" t="s">
        <v>198</v>
      </c>
      <c r="I62" s="30"/>
      <c r="J62" s="31">
        <f t="shared" ref="J62:L63" si="30">J63</f>
        <v>90603</v>
      </c>
      <c r="K62" s="31">
        <f t="shared" si="30"/>
        <v>0</v>
      </c>
      <c r="L62" s="31">
        <f t="shared" si="30"/>
        <v>0</v>
      </c>
    </row>
    <row r="63" spans="1:12" s="15" customFormat="1" ht="45" x14ac:dyDescent="0.25">
      <c r="A63" s="13" t="s">
        <v>20</v>
      </c>
      <c r="B63" s="20">
        <v>51</v>
      </c>
      <c r="C63" s="20">
        <v>0</v>
      </c>
      <c r="D63" s="30" t="s">
        <v>43</v>
      </c>
      <c r="E63" s="20">
        <v>851</v>
      </c>
      <c r="F63" s="23" t="s">
        <v>30</v>
      </c>
      <c r="G63" s="23" t="s">
        <v>11</v>
      </c>
      <c r="H63" s="23" t="s">
        <v>198</v>
      </c>
      <c r="I63" s="30" t="s">
        <v>21</v>
      </c>
      <c r="J63" s="31">
        <f t="shared" si="30"/>
        <v>90603</v>
      </c>
      <c r="K63" s="31">
        <f t="shared" si="30"/>
        <v>0</v>
      </c>
      <c r="L63" s="31">
        <f t="shared" si="30"/>
        <v>0</v>
      </c>
    </row>
    <row r="64" spans="1:12" s="15" customFormat="1" ht="60" x14ac:dyDescent="0.25">
      <c r="A64" s="13" t="s">
        <v>9</v>
      </c>
      <c r="B64" s="20">
        <v>51</v>
      </c>
      <c r="C64" s="20">
        <v>0</v>
      </c>
      <c r="D64" s="30" t="s">
        <v>43</v>
      </c>
      <c r="E64" s="20">
        <v>851</v>
      </c>
      <c r="F64" s="23" t="s">
        <v>30</v>
      </c>
      <c r="G64" s="23" t="s">
        <v>11</v>
      </c>
      <c r="H64" s="23" t="s">
        <v>198</v>
      </c>
      <c r="I64" s="30" t="s">
        <v>22</v>
      </c>
      <c r="J64" s="31">
        <f>'3.ВС'!J112</f>
        <v>90603</v>
      </c>
      <c r="K64" s="31">
        <f>'3.ВС'!K112</f>
        <v>0</v>
      </c>
      <c r="L64" s="31">
        <f>'3.ВС'!L112</f>
        <v>0</v>
      </c>
    </row>
    <row r="65" spans="1:12" s="15" customFormat="1" ht="60" x14ac:dyDescent="0.25">
      <c r="A65" s="59" t="s">
        <v>156</v>
      </c>
      <c r="B65" s="20">
        <v>51</v>
      </c>
      <c r="C65" s="20">
        <v>0</v>
      </c>
      <c r="D65" s="30" t="s">
        <v>45</v>
      </c>
      <c r="E65" s="20"/>
      <c r="F65" s="30"/>
      <c r="G65" s="30"/>
      <c r="H65" s="30"/>
      <c r="I65" s="30"/>
      <c r="J65" s="31">
        <f t="shared" ref="J65:L66" si="31">J66</f>
        <v>3019900</v>
      </c>
      <c r="K65" s="31">
        <f t="shared" si="31"/>
        <v>2749400</v>
      </c>
      <c r="L65" s="31">
        <f t="shared" si="31"/>
        <v>2749400</v>
      </c>
    </row>
    <row r="66" spans="1:12" s="15" customFormat="1" ht="30" x14ac:dyDescent="0.25">
      <c r="A66" s="59" t="s">
        <v>6</v>
      </c>
      <c r="B66" s="42">
        <v>51</v>
      </c>
      <c r="C66" s="42">
        <v>0</v>
      </c>
      <c r="D66" s="30" t="s">
        <v>45</v>
      </c>
      <c r="E66" s="42">
        <v>851</v>
      </c>
      <c r="F66" s="30"/>
      <c r="G66" s="30"/>
      <c r="H66" s="30"/>
      <c r="I66" s="30"/>
      <c r="J66" s="78">
        <f>J67</f>
        <v>3019900</v>
      </c>
      <c r="K66" s="78">
        <f t="shared" si="31"/>
        <v>2749400</v>
      </c>
      <c r="L66" s="78">
        <f t="shared" si="31"/>
        <v>2749400</v>
      </c>
    </row>
    <row r="67" spans="1:12" s="41" customFormat="1" ht="45" x14ac:dyDescent="0.25">
      <c r="A67" s="59" t="s">
        <v>39</v>
      </c>
      <c r="B67" s="20">
        <v>51</v>
      </c>
      <c r="C67" s="20">
        <v>0</v>
      </c>
      <c r="D67" s="23" t="s">
        <v>45</v>
      </c>
      <c r="E67" s="20">
        <v>851</v>
      </c>
      <c r="F67" s="23" t="s">
        <v>11</v>
      </c>
      <c r="G67" s="23" t="s">
        <v>33</v>
      </c>
      <c r="H67" s="23" t="s">
        <v>193</v>
      </c>
      <c r="I67" s="23"/>
      <c r="J67" s="107">
        <f t="shared" ref="J67:L68" si="32">J68</f>
        <v>3019900</v>
      </c>
      <c r="K67" s="107">
        <f t="shared" si="32"/>
        <v>2749400</v>
      </c>
      <c r="L67" s="107">
        <f t="shared" si="32"/>
        <v>2749400</v>
      </c>
    </row>
    <row r="68" spans="1:12" s="15" customFormat="1" ht="60" x14ac:dyDescent="0.25">
      <c r="A68" s="13" t="s">
        <v>40</v>
      </c>
      <c r="B68" s="20">
        <v>51</v>
      </c>
      <c r="C68" s="20">
        <v>0</v>
      </c>
      <c r="D68" s="23" t="s">
        <v>45</v>
      </c>
      <c r="E68" s="20">
        <v>851</v>
      </c>
      <c r="F68" s="23" t="s">
        <v>11</v>
      </c>
      <c r="G68" s="23" t="s">
        <v>33</v>
      </c>
      <c r="H68" s="23" t="s">
        <v>193</v>
      </c>
      <c r="I68" s="30" t="s">
        <v>81</v>
      </c>
      <c r="J68" s="31">
        <f t="shared" si="32"/>
        <v>3019900</v>
      </c>
      <c r="K68" s="31">
        <f t="shared" si="32"/>
        <v>2749400</v>
      </c>
      <c r="L68" s="31">
        <f t="shared" si="32"/>
        <v>2749400</v>
      </c>
    </row>
    <row r="69" spans="1:12" s="15" customFormat="1" ht="30" x14ac:dyDescent="0.25">
      <c r="A69" s="13" t="s">
        <v>41</v>
      </c>
      <c r="B69" s="20">
        <v>51</v>
      </c>
      <c r="C69" s="20">
        <v>0</v>
      </c>
      <c r="D69" s="23" t="s">
        <v>45</v>
      </c>
      <c r="E69" s="20">
        <v>851</v>
      </c>
      <c r="F69" s="23" t="s">
        <v>11</v>
      </c>
      <c r="G69" s="23" t="s">
        <v>33</v>
      </c>
      <c r="H69" s="23" t="s">
        <v>193</v>
      </c>
      <c r="I69" s="30" t="s">
        <v>83</v>
      </c>
      <c r="J69" s="31">
        <f>'3.ВС'!J66</f>
        <v>3019900</v>
      </c>
      <c r="K69" s="31">
        <f>'3.ВС'!K66</f>
        <v>2749400</v>
      </c>
      <c r="L69" s="31">
        <f>'3.ВС'!L66</f>
        <v>2749400</v>
      </c>
    </row>
    <row r="70" spans="1:12" s="41" customFormat="1" ht="90" x14ac:dyDescent="0.25">
      <c r="A70" s="59" t="s">
        <v>160</v>
      </c>
      <c r="B70" s="20">
        <v>51</v>
      </c>
      <c r="C70" s="20">
        <v>0</v>
      </c>
      <c r="D70" s="30" t="s">
        <v>13</v>
      </c>
      <c r="E70" s="20"/>
      <c r="F70" s="30"/>
      <c r="G70" s="30"/>
      <c r="H70" s="30"/>
      <c r="I70" s="30"/>
      <c r="J70" s="31">
        <f t="shared" ref="J70:L70" si="33">J71</f>
        <v>1953519.4</v>
      </c>
      <c r="K70" s="31">
        <f t="shared" si="33"/>
        <v>1966637.6</v>
      </c>
      <c r="L70" s="31">
        <f t="shared" si="33"/>
        <v>2032997.4</v>
      </c>
    </row>
    <row r="71" spans="1:12" s="41" customFormat="1" ht="30" x14ac:dyDescent="0.25">
      <c r="A71" s="59" t="s">
        <v>6</v>
      </c>
      <c r="B71" s="42">
        <v>51</v>
      </c>
      <c r="C71" s="42">
        <v>0</v>
      </c>
      <c r="D71" s="30" t="s">
        <v>13</v>
      </c>
      <c r="E71" s="42">
        <v>851</v>
      </c>
      <c r="F71" s="30"/>
      <c r="G71" s="30"/>
      <c r="H71" s="30"/>
      <c r="I71" s="30"/>
      <c r="J71" s="78">
        <f t="shared" ref="J71" si="34">J79+J72</f>
        <v>1953519.4</v>
      </c>
      <c r="K71" s="78">
        <f t="shared" ref="K71:L71" si="35">K79+K72</f>
        <v>1966637.6</v>
      </c>
      <c r="L71" s="78">
        <f t="shared" si="35"/>
        <v>2032997.4</v>
      </c>
    </row>
    <row r="72" spans="1:12" s="41" customFormat="1" ht="60" x14ac:dyDescent="0.25">
      <c r="A72" s="59" t="s">
        <v>46</v>
      </c>
      <c r="B72" s="42">
        <v>51</v>
      </c>
      <c r="C72" s="20">
        <v>0</v>
      </c>
      <c r="D72" s="30" t="s">
        <v>13</v>
      </c>
      <c r="E72" s="42">
        <v>851</v>
      </c>
      <c r="F72" s="20" t="s">
        <v>43</v>
      </c>
      <c r="G72" s="20" t="s">
        <v>45</v>
      </c>
      <c r="H72" s="20">
        <v>51180</v>
      </c>
      <c r="I72" s="20" t="s">
        <v>47</v>
      </c>
      <c r="J72" s="78">
        <f t="shared" ref="J72" si="36">J73+J75+J77</f>
        <v>1901934.4</v>
      </c>
      <c r="K72" s="78">
        <f t="shared" ref="K72:L72" si="37">K73+K75+K77</f>
        <v>1963505.6</v>
      </c>
      <c r="L72" s="78">
        <f t="shared" si="37"/>
        <v>2030214.4</v>
      </c>
    </row>
    <row r="73" spans="1:12" s="15" customFormat="1" ht="120" x14ac:dyDescent="0.25">
      <c r="A73" s="32" t="s">
        <v>15</v>
      </c>
      <c r="B73" s="20">
        <v>51</v>
      </c>
      <c r="C73" s="20">
        <v>0</v>
      </c>
      <c r="D73" s="30" t="s">
        <v>13</v>
      </c>
      <c r="E73" s="20">
        <v>851</v>
      </c>
      <c r="F73" s="30" t="s">
        <v>43</v>
      </c>
      <c r="G73" s="30" t="s">
        <v>45</v>
      </c>
      <c r="H73" s="20">
        <v>51180</v>
      </c>
      <c r="I73" s="30" t="s">
        <v>17</v>
      </c>
      <c r="J73" s="31">
        <f t="shared" ref="J73:L73" si="38">J74</f>
        <v>690800</v>
      </c>
      <c r="K73" s="31">
        <f t="shared" si="38"/>
        <v>703100</v>
      </c>
      <c r="L73" s="31">
        <f t="shared" si="38"/>
        <v>721400</v>
      </c>
    </row>
    <row r="74" spans="1:12" s="15" customFormat="1" ht="45" x14ac:dyDescent="0.25">
      <c r="A74" s="32" t="s">
        <v>8</v>
      </c>
      <c r="B74" s="20">
        <v>51</v>
      </c>
      <c r="C74" s="20">
        <v>0</v>
      </c>
      <c r="D74" s="30" t="s">
        <v>13</v>
      </c>
      <c r="E74" s="20">
        <v>851</v>
      </c>
      <c r="F74" s="30" t="s">
        <v>43</v>
      </c>
      <c r="G74" s="30" t="s">
        <v>45</v>
      </c>
      <c r="H74" s="20">
        <v>51180</v>
      </c>
      <c r="I74" s="30" t="s">
        <v>18</v>
      </c>
      <c r="J74" s="31">
        <f>'3.ВС'!J71</f>
        <v>690800</v>
      </c>
      <c r="K74" s="31">
        <f>'3.ВС'!K71</f>
        <v>703100</v>
      </c>
      <c r="L74" s="31">
        <f>'3.ВС'!L71</f>
        <v>721400</v>
      </c>
    </row>
    <row r="75" spans="1:12" s="15" customFormat="1" ht="45" x14ac:dyDescent="0.25">
      <c r="A75" s="13" t="s">
        <v>20</v>
      </c>
      <c r="B75" s="20">
        <v>51</v>
      </c>
      <c r="C75" s="20">
        <v>0</v>
      </c>
      <c r="D75" s="30" t="s">
        <v>13</v>
      </c>
      <c r="E75" s="20">
        <v>851</v>
      </c>
      <c r="F75" s="30" t="s">
        <v>43</v>
      </c>
      <c r="G75" s="30" t="s">
        <v>45</v>
      </c>
      <c r="H75" s="20">
        <v>51180</v>
      </c>
      <c r="I75" s="30" t="s">
        <v>21</v>
      </c>
      <c r="J75" s="31">
        <f t="shared" ref="J75:L75" si="39">J76</f>
        <v>22425.4</v>
      </c>
      <c r="K75" s="31">
        <f t="shared" si="39"/>
        <v>33214.6</v>
      </c>
      <c r="L75" s="31">
        <f t="shared" si="39"/>
        <v>39930.400000000001</v>
      </c>
    </row>
    <row r="76" spans="1:12" s="15" customFormat="1" ht="60" x14ac:dyDescent="0.25">
      <c r="A76" s="13" t="s">
        <v>9</v>
      </c>
      <c r="B76" s="20">
        <v>51</v>
      </c>
      <c r="C76" s="20">
        <v>0</v>
      </c>
      <c r="D76" s="30" t="s">
        <v>13</v>
      </c>
      <c r="E76" s="20">
        <v>851</v>
      </c>
      <c r="F76" s="30" t="s">
        <v>43</v>
      </c>
      <c r="G76" s="30" t="s">
        <v>45</v>
      </c>
      <c r="H76" s="20">
        <v>51180</v>
      </c>
      <c r="I76" s="30" t="s">
        <v>22</v>
      </c>
      <c r="J76" s="31">
        <f>'3.ВС'!J73</f>
        <v>22425.4</v>
      </c>
      <c r="K76" s="31">
        <f>'3.ВС'!K73</f>
        <v>33214.6</v>
      </c>
      <c r="L76" s="31">
        <f>'3.ВС'!L73</f>
        <v>39930.400000000001</v>
      </c>
    </row>
    <row r="77" spans="1:12" s="15" customFormat="1" x14ac:dyDescent="0.25">
      <c r="A77" s="13" t="s">
        <v>34</v>
      </c>
      <c r="B77" s="20">
        <v>51</v>
      </c>
      <c r="C77" s="20">
        <v>0</v>
      </c>
      <c r="D77" s="30" t="s">
        <v>13</v>
      </c>
      <c r="E77" s="20">
        <v>851</v>
      </c>
      <c r="F77" s="30" t="s">
        <v>43</v>
      </c>
      <c r="G77" s="30" t="s">
        <v>45</v>
      </c>
      <c r="H77" s="20">
        <v>51180</v>
      </c>
      <c r="I77" s="30" t="s">
        <v>35</v>
      </c>
      <c r="J77" s="31">
        <f t="shared" ref="J77:L77" si="40">J78</f>
        <v>1188709</v>
      </c>
      <c r="K77" s="31">
        <f t="shared" si="40"/>
        <v>1227191</v>
      </c>
      <c r="L77" s="31">
        <f t="shared" si="40"/>
        <v>1268884</v>
      </c>
    </row>
    <row r="78" spans="1:12" s="15" customFormat="1" x14ac:dyDescent="0.25">
      <c r="A78" s="13" t="s">
        <v>36</v>
      </c>
      <c r="B78" s="20">
        <v>51</v>
      </c>
      <c r="C78" s="20">
        <v>0</v>
      </c>
      <c r="D78" s="30" t="s">
        <v>13</v>
      </c>
      <c r="E78" s="20">
        <v>851</v>
      </c>
      <c r="F78" s="30" t="s">
        <v>43</v>
      </c>
      <c r="G78" s="30" t="s">
        <v>45</v>
      </c>
      <c r="H78" s="20">
        <v>51180</v>
      </c>
      <c r="I78" s="30" t="s">
        <v>37</v>
      </c>
      <c r="J78" s="31">
        <f>'3.ВС'!J75</f>
        <v>1188709</v>
      </c>
      <c r="K78" s="31">
        <f>'3.ВС'!K75</f>
        <v>1227191</v>
      </c>
      <c r="L78" s="31">
        <f>'3.ВС'!L75</f>
        <v>1268884</v>
      </c>
    </row>
    <row r="79" spans="1:12" s="41" customFormat="1" ht="90" x14ac:dyDescent="0.25">
      <c r="A79" s="59" t="s">
        <v>161</v>
      </c>
      <c r="B79" s="20">
        <v>51</v>
      </c>
      <c r="C79" s="20">
        <v>0</v>
      </c>
      <c r="D79" s="30" t="s">
        <v>13</v>
      </c>
      <c r="E79" s="20">
        <v>851</v>
      </c>
      <c r="F79" s="30" t="s">
        <v>11</v>
      </c>
      <c r="G79" s="30" t="s">
        <v>30</v>
      </c>
      <c r="H79" s="30" t="s">
        <v>162</v>
      </c>
      <c r="I79" s="30"/>
      <c r="J79" s="31">
        <f t="shared" ref="J79:L80" si="41">J80</f>
        <v>51585</v>
      </c>
      <c r="K79" s="31">
        <f t="shared" si="41"/>
        <v>3132</v>
      </c>
      <c r="L79" s="31">
        <f t="shared" si="41"/>
        <v>2783</v>
      </c>
    </row>
    <row r="80" spans="1:12" s="41" customFormat="1" ht="45" x14ac:dyDescent="0.25">
      <c r="A80" s="13" t="s">
        <v>20</v>
      </c>
      <c r="B80" s="20">
        <v>51</v>
      </c>
      <c r="C80" s="20">
        <v>0</v>
      </c>
      <c r="D80" s="30" t="s">
        <v>13</v>
      </c>
      <c r="E80" s="20">
        <v>851</v>
      </c>
      <c r="F80" s="30" t="s">
        <v>11</v>
      </c>
      <c r="G80" s="30" t="s">
        <v>30</v>
      </c>
      <c r="H80" s="30" t="s">
        <v>162</v>
      </c>
      <c r="I80" s="30" t="s">
        <v>21</v>
      </c>
      <c r="J80" s="31">
        <f t="shared" si="41"/>
        <v>51585</v>
      </c>
      <c r="K80" s="31">
        <f t="shared" si="41"/>
        <v>3132</v>
      </c>
      <c r="L80" s="31">
        <f t="shared" si="41"/>
        <v>2783</v>
      </c>
    </row>
    <row r="81" spans="1:12" s="41" customFormat="1" ht="60" x14ac:dyDescent="0.25">
      <c r="A81" s="13" t="s">
        <v>9</v>
      </c>
      <c r="B81" s="20">
        <v>51</v>
      </c>
      <c r="C81" s="20">
        <v>0</v>
      </c>
      <c r="D81" s="30" t="s">
        <v>13</v>
      </c>
      <c r="E81" s="20">
        <v>851</v>
      </c>
      <c r="F81" s="30" t="s">
        <v>11</v>
      </c>
      <c r="G81" s="30" t="s">
        <v>30</v>
      </c>
      <c r="H81" s="30" t="s">
        <v>162</v>
      </c>
      <c r="I81" s="30" t="s">
        <v>22</v>
      </c>
      <c r="J81" s="31">
        <f>'3.ВС'!J56</f>
        <v>51585</v>
      </c>
      <c r="K81" s="31">
        <f>'3.ВС'!K56</f>
        <v>3132</v>
      </c>
      <c r="L81" s="31">
        <f>'3.ВС'!L56</f>
        <v>2783</v>
      </c>
    </row>
    <row r="82" spans="1:12" s="15" customFormat="1" ht="75" x14ac:dyDescent="0.25">
      <c r="A82" s="59" t="s">
        <v>154</v>
      </c>
      <c r="B82" s="20">
        <v>51</v>
      </c>
      <c r="C82" s="20">
        <v>0</v>
      </c>
      <c r="D82" s="30" t="s">
        <v>30</v>
      </c>
      <c r="E82" s="20"/>
      <c r="F82" s="30"/>
      <c r="G82" s="30"/>
      <c r="H82" s="30"/>
      <c r="I82" s="30"/>
      <c r="J82" s="31">
        <f t="shared" ref="J82:L82" si="42">J83</f>
        <v>3466328.28</v>
      </c>
      <c r="K82" s="31">
        <f t="shared" si="42"/>
        <v>2720300</v>
      </c>
      <c r="L82" s="31">
        <f t="shared" si="42"/>
        <v>2720300</v>
      </c>
    </row>
    <row r="83" spans="1:12" s="15" customFormat="1" ht="30" x14ac:dyDescent="0.25">
      <c r="A83" s="59" t="s">
        <v>6</v>
      </c>
      <c r="B83" s="42">
        <v>51</v>
      </c>
      <c r="C83" s="42">
        <v>0</v>
      </c>
      <c r="D83" s="30" t="s">
        <v>30</v>
      </c>
      <c r="E83" s="42">
        <v>851</v>
      </c>
      <c r="F83" s="30"/>
      <c r="G83" s="30"/>
      <c r="H83" s="30"/>
      <c r="I83" s="30"/>
      <c r="J83" s="78">
        <f t="shared" ref="J83" si="43">J84+J91</f>
        <v>3466328.28</v>
      </c>
      <c r="K83" s="78">
        <f t="shared" ref="K83:L83" si="44">K84+K91</f>
        <v>2720300</v>
      </c>
      <c r="L83" s="78">
        <f t="shared" si="44"/>
        <v>2720300</v>
      </c>
    </row>
    <row r="84" spans="1:12" s="15" customFormat="1" ht="30" x14ac:dyDescent="0.25">
      <c r="A84" s="59" t="s">
        <v>50</v>
      </c>
      <c r="B84" s="20">
        <v>51</v>
      </c>
      <c r="C84" s="20">
        <v>0</v>
      </c>
      <c r="D84" s="30" t="s">
        <v>30</v>
      </c>
      <c r="E84" s="20">
        <v>851</v>
      </c>
      <c r="F84" s="30" t="s">
        <v>45</v>
      </c>
      <c r="G84" s="30" t="s">
        <v>49</v>
      </c>
      <c r="H84" s="30" t="s">
        <v>192</v>
      </c>
      <c r="I84" s="30"/>
      <c r="J84" s="31">
        <f t="shared" ref="J84" si="45">J85+J87+J89</f>
        <v>3309106</v>
      </c>
      <c r="K84" s="31">
        <f t="shared" ref="K84:L84" si="46">K85+K87+K89</f>
        <v>2660300</v>
      </c>
      <c r="L84" s="31">
        <f t="shared" si="46"/>
        <v>2660300</v>
      </c>
    </row>
    <row r="85" spans="1:12" s="15" customFormat="1" ht="120" x14ac:dyDescent="0.25">
      <c r="A85" s="32" t="s">
        <v>15</v>
      </c>
      <c r="B85" s="20">
        <v>51</v>
      </c>
      <c r="C85" s="20">
        <v>0</v>
      </c>
      <c r="D85" s="23" t="s">
        <v>30</v>
      </c>
      <c r="E85" s="20">
        <v>851</v>
      </c>
      <c r="F85" s="30" t="s">
        <v>45</v>
      </c>
      <c r="G85" s="23" t="s">
        <v>49</v>
      </c>
      <c r="H85" s="30" t="s">
        <v>192</v>
      </c>
      <c r="I85" s="30" t="s">
        <v>17</v>
      </c>
      <c r="J85" s="31">
        <f t="shared" ref="J85:L85" si="47">J86</f>
        <v>2311300</v>
      </c>
      <c r="K85" s="31">
        <f t="shared" si="47"/>
        <v>2311300</v>
      </c>
      <c r="L85" s="31">
        <f t="shared" si="47"/>
        <v>2311300</v>
      </c>
    </row>
    <row r="86" spans="1:12" s="15" customFormat="1" ht="30" x14ac:dyDescent="0.25">
      <c r="A86" s="13" t="s">
        <v>7</v>
      </c>
      <c r="B86" s="20">
        <v>51</v>
      </c>
      <c r="C86" s="20">
        <v>0</v>
      </c>
      <c r="D86" s="23" t="s">
        <v>30</v>
      </c>
      <c r="E86" s="20">
        <v>851</v>
      </c>
      <c r="F86" s="30" t="s">
        <v>45</v>
      </c>
      <c r="G86" s="23" t="s">
        <v>49</v>
      </c>
      <c r="H86" s="30" t="s">
        <v>192</v>
      </c>
      <c r="I86" s="30" t="s">
        <v>51</v>
      </c>
      <c r="J86" s="31">
        <f>'3.ВС'!J80</f>
        <v>2311300</v>
      </c>
      <c r="K86" s="31">
        <f>'3.ВС'!K80</f>
        <v>2311300</v>
      </c>
      <c r="L86" s="31">
        <f>'3.ВС'!L80</f>
        <v>2311300</v>
      </c>
    </row>
    <row r="87" spans="1:12" s="15" customFormat="1" ht="45" x14ac:dyDescent="0.25">
      <c r="A87" s="13" t="s">
        <v>20</v>
      </c>
      <c r="B87" s="20">
        <v>51</v>
      </c>
      <c r="C87" s="20">
        <v>0</v>
      </c>
      <c r="D87" s="23" t="s">
        <v>30</v>
      </c>
      <c r="E87" s="20">
        <v>851</v>
      </c>
      <c r="F87" s="30" t="s">
        <v>45</v>
      </c>
      <c r="G87" s="23" t="s">
        <v>49</v>
      </c>
      <c r="H87" s="30" t="s">
        <v>192</v>
      </c>
      <c r="I87" s="30" t="s">
        <v>21</v>
      </c>
      <c r="J87" s="31">
        <f t="shared" ref="J87:L87" si="48">J88</f>
        <v>966406</v>
      </c>
      <c r="K87" s="31">
        <f t="shared" si="48"/>
        <v>333400</v>
      </c>
      <c r="L87" s="31">
        <f t="shared" si="48"/>
        <v>333400</v>
      </c>
    </row>
    <row r="88" spans="1:12" s="15" customFormat="1" ht="60" x14ac:dyDescent="0.25">
      <c r="A88" s="13" t="s">
        <v>9</v>
      </c>
      <c r="B88" s="20">
        <v>51</v>
      </c>
      <c r="C88" s="20">
        <v>0</v>
      </c>
      <c r="D88" s="23" t="s">
        <v>30</v>
      </c>
      <c r="E88" s="20">
        <v>851</v>
      </c>
      <c r="F88" s="30" t="s">
        <v>45</v>
      </c>
      <c r="G88" s="23" t="s">
        <v>49</v>
      </c>
      <c r="H88" s="30" t="s">
        <v>192</v>
      </c>
      <c r="I88" s="30" t="s">
        <v>22</v>
      </c>
      <c r="J88" s="31">
        <f>'3.ВС'!J82</f>
        <v>966406</v>
      </c>
      <c r="K88" s="31">
        <f>'3.ВС'!K82</f>
        <v>333400</v>
      </c>
      <c r="L88" s="31">
        <f>'3.ВС'!L82</f>
        <v>333400</v>
      </c>
    </row>
    <row r="89" spans="1:12" s="15" customFormat="1" x14ac:dyDescent="0.25">
      <c r="A89" s="13" t="s">
        <v>23</v>
      </c>
      <c r="B89" s="20">
        <v>51</v>
      </c>
      <c r="C89" s="20">
        <v>0</v>
      </c>
      <c r="D89" s="23" t="s">
        <v>30</v>
      </c>
      <c r="E89" s="20">
        <v>851</v>
      </c>
      <c r="F89" s="30" t="s">
        <v>45</v>
      </c>
      <c r="G89" s="23" t="s">
        <v>49</v>
      </c>
      <c r="H89" s="30" t="s">
        <v>192</v>
      </c>
      <c r="I89" s="30" t="s">
        <v>24</v>
      </c>
      <c r="J89" s="31">
        <f t="shared" ref="J89:L89" si="49">J90</f>
        <v>31400</v>
      </c>
      <c r="K89" s="31">
        <f t="shared" si="49"/>
        <v>15600</v>
      </c>
      <c r="L89" s="31">
        <f t="shared" si="49"/>
        <v>15600</v>
      </c>
    </row>
    <row r="90" spans="1:12" s="15" customFormat="1" ht="30" x14ac:dyDescent="0.25">
      <c r="A90" s="13" t="s">
        <v>25</v>
      </c>
      <c r="B90" s="20">
        <v>51</v>
      </c>
      <c r="C90" s="20">
        <v>0</v>
      </c>
      <c r="D90" s="23" t="s">
        <v>30</v>
      </c>
      <c r="E90" s="20">
        <v>851</v>
      </c>
      <c r="F90" s="30" t="s">
        <v>45</v>
      </c>
      <c r="G90" s="23" t="s">
        <v>49</v>
      </c>
      <c r="H90" s="30" t="s">
        <v>192</v>
      </c>
      <c r="I90" s="30" t="s">
        <v>26</v>
      </c>
      <c r="J90" s="31">
        <f>'3.ВС'!J84</f>
        <v>31400</v>
      </c>
      <c r="K90" s="31">
        <f>'3.ВС'!K84</f>
        <v>15600</v>
      </c>
      <c r="L90" s="31">
        <f>'3.ВС'!L84</f>
        <v>15600</v>
      </c>
    </row>
    <row r="91" spans="1:12" s="15" customFormat="1" ht="75" x14ac:dyDescent="0.25">
      <c r="A91" s="59" t="s">
        <v>255</v>
      </c>
      <c r="B91" s="20">
        <v>51</v>
      </c>
      <c r="C91" s="20">
        <v>0</v>
      </c>
      <c r="D91" s="23" t="s">
        <v>30</v>
      </c>
      <c r="E91" s="20">
        <v>851</v>
      </c>
      <c r="F91" s="30" t="s">
        <v>45</v>
      </c>
      <c r="G91" s="23" t="s">
        <v>49</v>
      </c>
      <c r="H91" s="30" t="s">
        <v>256</v>
      </c>
      <c r="I91" s="30"/>
      <c r="J91" s="31">
        <f t="shared" ref="J91:L92" si="50">J92</f>
        <v>157222.28</v>
      </c>
      <c r="K91" s="31">
        <f t="shared" si="50"/>
        <v>60000</v>
      </c>
      <c r="L91" s="31">
        <f t="shared" si="50"/>
        <v>60000</v>
      </c>
    </row>
    <row r="92" spans="1:12" s="15" customFormat="1" ht="45" x14ac:dyDescent="0.25">
      <c r="A92" s="13" t="s">
        <v>20</v>
      </c>
      <c r="B92" s="20">
        <v>51</v>
      </c>
      <c r="C92" s="20">
        <v>0</v>
      </c>
      <c r="D92" s="23" t="s">
        <v>30</v>
      </c>
      <c r="E92" s="20">
        <v>851</v>
      </c>
      <c r="F92" s="30" t="s">
        <v>45</v>
      </c>
      <c r="G92" s="23" t="s">
        <v>49</v>
      </c>
      <c r="H92" s="30" t="s">
        <v>256</v>
      </c>
      <c r="I92" s="30" t="s">
        <v>21</v>
      </c>
      <c r="J92" s="31">
        <f t="shared" si="50"/>
        <v>157222.28</v>
      </c>
      <c r="K92" s="31">
        <f t="shared" si="50"/>
        <v>60000</v>
      </c>
      <c r="L92" s="31">
        <f t="shared" si="50"/>
        <v>60000</v>
      </c>
    </row>
    <row r="93" spans="1:12" s="15" customFormat="1" ht="60" x14ac:dyDescent="0.25">
      <c r="A93" s="13" t="s">
        <v>9</v>
      </c>
      <c r="B93" s="20">
        <v>51</v>
      </c>
      <c r="C93" s="20">
        <v>0</v>
      </c>
      <c r="D93" s="23" t="s">
        <v>30</v>
      </c>
      <c r="E93" s="20">
        <v>851</v>
      </c>
      <c r="F93" s="30" t="s">
        <v>45</v>
      </c>
      <c r="G93" s="23" t="s">
        <v>49</v>
      </c>
      <c r="H93" s="30" t="s">
        <v>256</v>
      </c>
      <c r="I93" s="30" t="s">
        <v>22</v>
      </c>
      <c r="J93" s="31">
        <f>'3.ВС'!J87</f>
        <v>157222.28</v>
      </c>
      <c r="K93" s="31">
        <f>'3.ВС'!K87</f>
        <v>60000</v>
      </c>
      <c r="L93" s="31">
        <f>'3.ВС'!L87</f>
        <v>60000</v>
      </c>
    </row>
    <row r="94" spans="1:12" s="15" customFormat="1" ht="30" x14ac:dyDescent="0.25">
      <c r="A94" s="59" t="s">
        <v>157</v>
      </c>
      <c r="B94" s="20">
        <v>51</v>
      </c>
      <c r="C94" s="20">
        <v>0</v>
      </c>
      <c r="D94" s="30" t="s">
        <v>101</v>
      </c>
      <c r="E94" s="20"/>
      <c r="F94" s="30"/>
      <c r="G94" s="30"/>
      <c r="H94" s="30"/>
      <c r="I94" s="30"/>
      <c r="J94" s="31">
        <f t="shared" ref="J94:L97" si="51">J95</f>
        <v>124200.34</v>
      </c>
      <c r="K94" s="31">
        <f t="shared" si="51"/>
        <v>117663.48</v>
      </c>
      <c r="L94" s="31">
        <f t="shared" si="51"/>
        <v>117663.48</v>
      </c>
    </row>
    <row r="95" spans="1:12" s="15" customFormat="1" ht="30" x14ac:dyDescent="0.25">
      <c r="A95" s="59" t="s">
        <v>6</v>
      </c>
      <c r="B95" s="42">
        <v>51</v>
      </c>
      <c r="C95" s="42">
        <v>0</v>
      </c>
      <c r="D95" s="30" t="s">
        <v>101</v>
      </c>
      <c r="E95" s="42">
        <v>851</v>
      </c>
      <c r="F95" s="30"/>
      <c r="G95" s="30"/>
      <c r="H95" s="30"/>
      <c r="I95" s="30"/>
      <c r="J95" s="78">
        <f>J96</f>
        <v>124200.34</v>
      </c>
      <c r="K95" s="78">
        <f t="shared" si="51"/>
        <v>117663.48</v>
      </c>
      <c r="L95" s="78">
        <f t="shared" si="51"/>
        <v>117663.48</v>
      </c>
    </row>
    <row r="96" spans="1:12" s="15" customFormat="1" ht="195" x14ac:dyDescent="0.25">
      <c r="A96" s="59" t="s">
        <v>298</v>
      </c>
      <c r="B96" s="42">
        <v>51</v>
      </c>
      <c r="C96" s="42">
        <v>0</v>
      </c>
      <c r="D96" s="30" t="s">
        <v>101</v>
      </c>
      <c r="E96" s="20">
        <v>851</v>
      </c>
      <c r="F96" s="30" t="s">
        <v>13</v>
      </c>
      <c r="G96" s="30" t="s">
        <v>30</v>
      </c>
      <c r="H96" s="30" t="s">
        <v>159</v>
      </c>
      <c r="I96" s="30"/>
      <c r="J96" s="31">
        <f>J97</f>
        <v>124200.34</v>
      </c>
      <c r="K96" s="31">
        <f t="shared" ref="K96:L96" si="52">K97</f>
        <v>117663.48</v>
      </c>
      <c r="L96" s="31">
        <f t="shared" si="52"/>
        <v>117663.48</v>
      </c>
    </row>
    <row r="97" spans="1:12" s="15" customFormat="1" ht="45" x14ac:dyDescent="0.25">
      <c r="A97" s="13" t="s">
        <v>20</v>
      </c>
      <c r="B97" s="42">
        <v>51</v>
      </c>
      <c r="C97" s="42">
        <v>0</v>
      </c>
      <c r="D97" s="30" t="s">
        <v>101</v>
      </c>
      <c r="E97" s="20">
        <v>851</v>
      </c>
      <c r="F97" s="30" t="s">
        <v>13</v>
      </c>
      <c r="G97" s="30" t="s">
        <v>30</v>
      </c>
      <c r="H97" s="30" t="s">
        <v>159</v>
      </c>
      <c r="I97" s="30" t="s">
        <v>21</v>
      </c>
      <c r="J97" s="31">
        <f t="shared" si="51"/>
        <v>124200.34</v>
      </c>
      <c r="K97" s="31">
        <f t="shared" si="51"/>
        <v>117663.48</v>
      </c>
      <c r="L97" s="31">
        <f t="shared" si="51"/>
        <v>117663.48</v>
      </c>
    </row>
    <row r="98" spans="1:12" s="15" customFormat="1" ht="60" x14ac:dyDescent="0.25">
      <c r="A98" s="13" t="s">
        <v>9</v>
      </c>
      <c r="B98" s="42">
        <v>51</v>
      </c>
      <c r="C98" s="42">
        <v>0</v>
      </c>
      <c r="D98" s="30" t="s">
        <v>101</v>
      </c>
      <c r="E98" s="20">
        <v>851</v>
      </c>
      <c r="F98" s="30" t="s">
        <v>13</v>
      </c>
      <c r="G98" s="30" t="s">
        <v>30</v>
      </c>
      <c r="H98" s="30" t="s">
        <v>159</v>
      </c>
      <c r="I98" s="30" t="s">
        <v>22</v>
      </c>
      <c r="J98" s="31">
        <f>'3.ВС'!J92</f>
        <v>124200.34</v>
      </c>
      <c r="K98" s="31">
        <f>'3.ВС'!K92</f>
        <v>117663.48</v>
      </c>
      <c r="L98" s="31">
        <f>'3.ВС'!L92</f>
        <v>117663.48</v>
      </c>
    </row>
    <row r="99" spans="1:12" s="41" customFormat="1" ht="45" x14ac:dyDescent="0.25">
      <c r="A99" s="59" t="s">
        <v>163</v>
      </c>
      <c r="B99" s="20">
        <v>51</v>
      </c>
      <c r="C99" s="20">
        <v>0</v>
      </c>
      <c r="D99" s="23" t="s">
        <v>76</v>
      </c>
      <c r="E99" s="20"/>
      <c r="F99" s="23"/>
      <c r="G99" s="23"/>
      <c r="H99" s="23"/>
      <c r="I99" s="23"/>
      <c r="J99" s="107">
        <f t="shared" ref="J99:L99" si="53">J100</f>
        <v>3200000</v>
      </c>
      <c r="K99" s="107">
        <f t="shared" si="53"/>
        <v>1323000</v>
      </c>
      <c r="L99" s="107">
        <f t="shared" si="53"/>
        <v>1323000</v>
      </c>
    </row>
    <row r="100" spans="1:12" s="41" customFormat="1" ht="30" x14ac:dyDescent="0.25">
      <c r="A100" s="59" t="s">
        <v>6</v>
      </c>
      <c r="B100" s="20">
        <v>51</v>
      </c>
      <c r="C100" s="20">
        <v>0</v>
      </c>
      <c r="D100" s="23" t="s">
        <v>76</v>
      </c>
      <c r="E100" s="42">
        <v>851</v>
      </c>
      <c r="F100" s="23"/>
      <c r="G100" s="23"/>
      <c r="H100" s="23"/>
      <c r="I100" s="23"/>
      <c r="J100" s="107">
        <f t="shared" ref="J100" si="54">J101+J104</f>
        <v>3200000</v>
      </c>
      <c r="K100" s="107">
        <f t="shared" ref="K100:L100" si="55">K101+K104</f>
        <v>1323000</v>
      </c>
      <c r="L100" s="107">
        <f t="shared" si="55"/>
        <v>1323000</v>
      </c>
    </row>
    <row r="101" spans="1:12" s="15" customFormat="1" ht="135" x14ac:dyDescent="0.25">
      <c r="A101" s="59" t="s">
        <v>230</v>
      </c>
      <c r="B101" s="20">
        <v>51</v>
      </c>
      <c r="C101" s="20">
        <v>0</v>
      </c>
      <c r="D101" s="23" t="s">
        <v>76</v>
      </c>
      <c r="E101" s="20">
        <v>851</v>
      </c>
      <c r="F101" s="23" t="s">
        <v>13</v>
      </c>
      <c r="G101" s="23" t="s">
        <v>57</v>
      </c>
      <c r="H101" s="23" t="s">
        <v>194</v>
      </c>
      <c r="I101" s="23"/>
      <c r="J101" s="107">
        <f t="shared" ref="J101:L105" si="56">J102</f>
        <v>3144900</v>
      </c>
      <c r="K101" s="107">
        <f t="shared" si="56"/>
        <v>1300000</v>
      </c>
      <c r="L101" s="107">
        <f t="shared" si="56"/>
        <v>1300000</v>
      </c>
    </row>
    <row r="102" spans="1:12" s="15" customFormat="1" x14ac:dyDescent="0.25">
      <c r="A102" s="13" t="s">
        <v>23</v>
      </c>
      <c r="B102" s="20">
        <v>51</v>
      </c>
      <c r="C102" s="20">
        <v>0</v>
      </c>
      <c r="D102" s="23" t="s">
        <v>76</v>
      </c>
      <c r="E102" s="20">
        <v>851</v>
      </c>
      <c r="F102" s="23"/>
      <c r="G102" s="23"/>
      <c r="H102" s="23" t="s">
        <v>194</v>
      </c>
      <c r="I102" s="23" t="s">
        <v>24</v>
      </c>
      <c r="J102" s="107">
        <f t="shared" si="56"/>
        <v>3144900</v>
      </c>
      <c r="K102" s="107">
        <f t="shared" si="56"/>
        <v>1300000</v>
      </c>
      <c r="L102" s="107">
        <f t="shared" si="56"/>
        <v>1300000</v>
      </c>
    </row>
    <row r="103" spans="1:12" s="15" customFormat="1" ht="75" x14ac:dyDescent="0.25">
      <c r="A103" s="13" t="s">
        <v>164</v>
      </c>
      <c r="B103" s="20">
        <v>51</v>
      </c>
      <c r="C103" s="20">
        <v>0</v>
      </c>
      <c r="D103" s="23" t="s">
        <v>76</v>
      </c>
      <c r="E103" s="20">
        <v>851</v>
      </c>
      <c r="F103" s="23"/>
      <c r="G103" s="23"/>
      <c r="H103" s="23" t="s">
        <v>194</v>
      </c>
      <c r="I103" s="23" t="s">
        <v>55</v>
      </c>
      <c r="J103" s="107">
        <f>'3.ВС'!J96</f>
        <v>3144900</v>
      </c>
      <c r="K103" s="107">
        <f>'3.ВС'!K96</f>
        <v>1300000</v>
      </c>
      <c r="L103" s="107">
        <f>'3.ВС'!L96</f>
        <v>1300000</v>
      </c>
    </row>
    <row r="104" spans="1:12" s="15" customFormat="1" ht="30" x14ac:dyDescent="0.25">
      <c r="A104" s="59" t="s">
        <v>58</v>
      </c>
      <c r="B104" s="20">
        <v>51</v>
      </c>
      <c r="C104" s="20">
        <v>0</v>
      </c>
      <c r="D104" s="23" t="s">
        <v>76</v>
      </c>
      <c r="E104" s="20">
        <v>851</v>
      </c>
      <c r="F104" s="23" t="s">
        <v>13</v>
      </c>
      <c r="G104" s="23" t="s">
        <v>57</v>
      </c>
      <c r="H104" s="23" t="s">
        <v>195</v>
      </c>
      <c r="I104" s="23"/>
      <c r="J104" s="107">
        <f t="shared" si="56"/>
        <v>55100</v>
      </c>
      <c r="K104" s="107">
        <f t="shared" si="56"/>
        <v>23000</v>
      </c>
      <c r="L104" s="107">
        <f t="shared" si="56"/>
        <v>23000</v>
      </c>
    </row>
    <row r="105" spans="1:12" s="15" customFormat="1" x14ac:dyDescent="0.25">
      <c r="A105" s="13" t="s">
        <v>23</v>
      </c>
      <c r="B105" s="20">
        <v>51</v>
      </c>
      <c r="C105" s="20">
        <v>0</v>
      </c>
      <c r="D105" s="23" t="s">
        <v>76</v>
      </c>
      <c r="E105" s="20">
        <v>851</v>
      </c>
      <c r="F105" s="23" t="s">
        <v>13</v>
      </c>
      <c r="G105" s="23" t="s">
        <v>57</v>
      </c>
      <c r="H105" s="23" t="s">
        <v>195</v>
      </c>
      <c r="I105" s="23" t="s">
        <v>24</v>
      </c>
      <c r="J105" s="107">
        <f t="shared" si="56"/>
        <v>55100</v>
      </c>
      <c r="K105" s="107">
        <f t="shared" si="56"/>
        <v>23000</v>
      </c>
      <c r="L105" s="107">
        <f t="shared" si="56"/>
        <v>23000</v>
      </c>
    </row>
    <row r="106" spans="1:12" s="15" customFormat="1" ht="30" x14ac:dyDescent="0.25">
      <c r="A106" s="13" t="s">
        <v>25</v>
      </c>
      <c r="B106" s="20">
        <v>51</v>
      </c>
      <c r="C106" s="20">
        <v>0</v>
      </c>
      <c r="D106" s="23" t="s">
        <v>76</v>
      </c>
      <c r="E106" s="20">
        <v>851</v>
      </c>
      <c r="F106" s="23" t="s">
        <v>13</v>
      </c>
      <c r="G106" s="23" t="s">
        <v>57</v>
      </c>
      <c r="H106" s="23" t="s">
        <v>195</v>
      </c>
      <c r="I106" s="23" t="s">
        <v>26</v>
      </c>
      <c r="J106" s="107">
        <f>'3.ВС'!J99</f>
        <v>55100</v>
      </c>
      <c r="K106" s="107">
        <f>'3.ВС'!K99</f>
        <v>23000</v>
      </c>
      <c r="L106" s="107">
        <f>'3.ВС'!L99</f>
        <v>23000</v>
      </c>
    </row>
    <row r="107" spans="1:12" s="15" customFormat="1" ht="60" x14ac:dyDescent="0.25">
      <c r="A107" s="59" t="s">
        <v>165</v>
      </c>
      <c r="B107" s="20">
        <v>51</v>
      </c>
      <c r="C107" s="20">
        <v>0</v>
      </c>
      <c r="D107" s="23" t="s">
        <v>57</v>
      </c>
      <c r="E107" s="20"/>
      <c r="F107" s="23"/>
      <c r="G107" s="23"/>
      <c r="H107" s="23"/>
      <c r="I107" s="23"/>
      <c r="J107" s="107">
        <f t="shared" ref="J107:L110" si="57">J108</f>
        <v>8915388.4299999997</v>
      </c>
      <c r="K107" s="107">
        <f t="shared" si="57"/>
        <v>7722400</v>
      </c>
      <c r="L107" s="107">
        <f t="shared" si="57"/>
        <v>7681300</v>
      </c>
    </row>
    <row r="108" spans="1:12" s="15" customFormat="1" ht="30" x14ac:dyDescent="0.25">
      <c r="A108" s="59" t="s">
        <v>6</v>
      </c>
      <c r="B108" s="20">
        <v>51</v>
      </c>
      <c r="C108" s="20">
        <v>0</v>
      </c>
      <c r="D108" s="23" t="s">
        <v>57</v>
      </c>
      <c r="E108" s="20">
        <v>851</v>
      </c>
      <c r="F108" s="23"/>
      <c r="G108" s="23"/>
      <c r="H108" s="23"/>
      <c r="I108" s="23"/>
      <c r="J108" s="107">
        <f t="shared" si="57"/>
        <v>8915388.4299999997</v>
      </c>
      <c r="K108" s="107">
        <f t="shared" si="57"/>
        <v>7722400</v>
      </c>
      <c r="L108" s="107">
        <f t="shared" si="57"/>
        <v>7681300</v>
      </c>
    </row>
    <row r="109" spans="1:12" s="15" customFormat="1" ht="360" x14ac:dyDescent="0.25">
      <c r="A109" s="59" t="s">
        <v>196</v>
      </c>
      <c r="B109" s="20">
        <v>51</v>
      </c>
      <c r="C109" s="20">
        <v>0</v>
      </c>
      <c r="D109" s="23" t="s">
        <v>57</v>
      </c>
      <c r="E109" s="20">
        <v>851</v>
      </c>
      <c r="F109" s="23" t="s">
        <v>13</v>
      </c>
      <c r="G109" s="23" t="s">
        <v>57</v>
      </c>
      <c r="H109" s="23" t="s">
        <v>197</v>
      </c>
      <c r="I109" s="23"/>
      <c r="J109" s="107">
        <f t="shared" si="57"/>
        <v>8915388.4299999997</v>
      </c>
      <c r="K109" s="107">
        <f t="shared" si="57"/>
        <v>7722400</v>
      </c>
      <c r="L109" s="107">
        <f t="shared" si="57"/>
        <v>7681300</v>
      </c>
    </row>
    <row r="110" spans="1:12" s="15" customFormat="1" x14ac:dyDescent="0.25">
      <c r="A110" s="32" t="s">
        <v>34</v>
      </c>
      <c r="B110" s="20">
        <v>51</v>
      </c>
      <c r="C110" s="20">
        <v>0</v>
      </c>
      <c r="D110" s="23" t="s">
        <v>57</v>
      </c>
      <c r="E110" s="20">
        <v>851</v>
      </c>
      <c r="F110" s="23"/>
      <c r="G110" s="23"/>
      <c r="H110" s="23" t="s">
        <v>197</v>
      </c>
      <c r="I110" s="23" t="s">
        <v>35</v>
      </c>
      <c r="J110" s="107">
        <f t="shared" si="57"/>
        <v>8915388.4299999997</v>
      </c>
      <c r="K110" s="107">
        <f t="shared" si="57"/>
        <v>7722400</v>
      </c>
      <c r="L110" s="107">
        <f t="shared" si="57"/>
        <v>7681300</v>
      </c>
    </row>
    <row r="111" spans="1:12" s="15" customFormat="1" ht="30" x14ac:dyDescent="0.25">
      <c r="A111" s="13" t="s">
        <v>60</v>
      </c>
      <c r="B111" s="20">
        <v>51</v>
      </c>
      <c r="C111" s="20">
        <v>0</v>
      </c>
      <c r="D111" s="23" t="s">
        <v>57</v>
      </c>
      <c r="E111" s="20">
        <v>851</v>
      </c>
      <c r="F111" s="23"/>
      <c r="G111" s="23"/>
      <c r="H111" s="23" t="s">
        <v>197</v>
      </c>
      <c r="I111" s="23" t="s">
        <v>61</v>
      </c>
      <c r="J111" s="107">
        <f>'3.ВС'!J103</f>
        <v>8915388.4299999997</v>
      </c>
      <c r="K111" s="107">
        <f>'3.ВС'!K103</f>
        <v>7722400</v>
      </c>
      <c r="L111" s="107">
        <f>'3.ВС'!L103</f>
        <v>7681300</v>
      </c>
    </row>
    <row r="112" spans="1:12" s="15" customFormat="1" ht="75" x14ac:dyDescent="0.25">
      <c r="A112" s="59" t="s">
        <v>395</v>
      </c>
      <c r="B112" s="42">
        <v>51</v>
      </c>
      <c r="C112" s="42">
        <v>0</v>
      </c>
      <c r="D112" s="30" t="s">
        <v>49</v>
      </c>
      <c r="E112" s="20"/>
      <c r="F112" s="30"/>
      <c r="G112" s="30"/>
      <c r="H112" s="30"/>
      <c r="I112" s="30"/>
      <c r="J112" s="31">
        <f>J113</f>
        <v>4804129</v>
      </c>
      <c r="K112" s="31">
        <f t="shared" ref="K112:L112" si="58">K113</f>
        <v>8291240</v>
      </c>
      <c r="L112" s="31">
        <f t="shared" si="58"/>
        <v>57340</v>
      </c>
    </row>
    <row r="113" spans="1:12" s="15" customFormat="1" ht="30" x14ac:dyDescent="0.25">
      <c r="A113" s="59" t="s">
        <v>6</v>
      </c>
      <c r="B113" s="42">
        <v>51</v>
      </c>
      <c r="C113" s="42">
        <v>0</v>
      </c>
      <c r="D113" s="30" t="s">
        <v>49</v>
      </c>
      <c r="E113" s="42">
        <v>851</v>
      </c>
      <c r="F113" s="30"/>
      <c r="G113" s="30"/>
      <c r="H113" s="30"/>
      <c r="I113" s="30"/>
      <c r="J113" s="78">
        <f>J114+J117+J120+J123+J126</f>
        <v>4804129</v>
      </c>
      <c r="K113" s="78">
        <f t="shared" ref="K113:L113" si="59">K114+K117+K120+K123+K126</f>
        <v>8291240</v>
      </c>
      <c r="L113" s="78">
        <f t="shared" si="59"/>
        <v>57340</v>
      </c>
    </row>
    <row r="114" spans="1:12" s="15" customFormat="1" ht="45" x14ac:dyDescent="0.25">
      <c r="A114" s="59" t="s">
        <v>74</v>
      </c>
      <c r="B114" s="20">
        <v>51</v>
      </c>
      <c r="C114" s="20">
        <v>0</v>
      </c>
      <c r="D114" s="30" t="s">
        <v>49</v>
      </c>
      <c r="E114" s="20">
        <v>851</v>
      </c>
      <c r="F114" s="30" t="s">
        <v>30</v>
      </c>
      <c r="G114" s="30" t="s">
        <v>43</v>
      </c>
      <c r="H114" s="30" t="s">
        <v>200</v>
      </c>
      <c r="I114" s="30"/>
      <c r="J114" s="31">
        <f t="shared" ref="J114:L115" si="60">J115</f>
        <v>1930000</v>
      </c>
      <c r="K114" s="31">
        <f t="shared" si="60"/>
        <v>0</v>
      </c>
      <c r="L114" s="31">
        <f t="shared" si="60"/>
        <v>0</v>
      </c>
    </row>
    <row r="115" spans="1:12" s="15" customFormat="1" ht="45" x14ac:dyDescent="0.25">
      <c r="A115" s="13" t="s">
        <v>70</v>
      </c>
      <c r="B115" s="20">
        <v>51</v>
      </c>
      <c r="C115" s="20">
        <v>0</v>
      </c>
      <c r="D115" s="30" t="s">
        <v>49</v>
      </c>
      <c r="E115" s="20">
        <v>851</v>
      </c>
      <c r="F115" s="30" t="s">
        <v>30</v>
      </c>
      <c r="G115" s="30" t="s">
        <v>43</v>
      </c>
      <c r="H115" s="30" t="s">
        <v>200</v>
      </c>
      <c r="I115" s="30" t="s">
        <v>71</v>
      </c>
      <c r="J115" s="31">
        <f t="shared" si="60"/>
        <v>1930000</v>
      </c>
      <c r="K115" s="31">
        <f t="shared" si="60"/>
        <v>0</v>
      </c>
      <c r="L115" s="31">
        <f t="shared" si="60"/>
        <v>0</v>
      </c>
    </row>
    <row r="116" spans="1:12" s="15" customFormat="1" x14ac:dyDescent="0.25">
      <c r="A116" s="13" t="s">
        <v>72</v>
      </c>
      <c r="B116" s="20">
        <v>51</v>
      </c>
      <c r="C116" s="20">
        <v>0</v>
      </c>
      <c r="D116" s="30" t="s">
        <v>49</v>
      </c>
      <c r="E116" s="20">
        <v>851</v>
      </c>
      <c r="F116" s="30" t="s">
        <v>30</v>
      </c>
      <c r="G116" s="30" t="s">
        <v>43</v>
      </c>
      <c r="H116" s="30" t="s">
        <v>200</v>
      </c>
      <c r="I116" s="30" t="s">
        <v>73</v>
      </c>
      <c r="J116" s="31">
        <f>'3.ВС'!J119</f>
        <v>1930000</v>
      </c>
      <c r="K116" s="31">
        <f>'3.ВС'!K119</f>
        <v>0</v>
      </c>
      <c r="L116" s="31">
        <f>'3.ВС'!L119</f>
        <v>0</v>
      </c>
    </row>
    <row r="117" spans="1:12" s="15" customFormat="1" ht="30" x14ac:dyDescent="0.25">
      <c r="A117" s="61" t="s">
        <v>235</v>
      </c>
      <c r="B117" s="20">
        <v>51</v>
      </c>
      <c r="C117" s="20">
        <v>0</v>
      </c>
      <c r="D117" s="30" t="s">
        <v>49</v>
      </c>
      <c r="E117" s="20">
        <v>851</v>
      </c>
      <c r="F117" s="30" t="s">
        <v>30</v>
      </c>
      <c r="G117" s="30" t="s">
        <v>43</v>
      </c>
      <c r="H117" s="30" t="s">
        <v>236</v>
      </c>
      <c r="I117" s="30"/>
      <c r="J117" s="31">
        <f t="shared" ref="J117:L118" si="61">J118</f>
        <v>79056</v>
      </c>
      <c r="K117" s="31">
        <f t="shared" si="61"/>
        <v>0</v>
      </c>
      <c r="L117" s="31">
        <f t="shared" si="61"/>
        <v>0</v>
      </c>
    </row>
    <row r="118" spans="1:12" s="15" customFormat="1" ht="45" x14ac:dyDescent="0.25">
      <c r="A118" s="13" t="s">
        <v>20</v>
      </c>
      <c r="B118" s="20">
        <v>51</v>
      </c>
      <c r="C118" s="20">
        <v>0</v>
      </c>
      <c r="D118" s="30" t="s">
        <v>49</v>
      </c>
      <c r="E118" s="20">
        <v>851</v>
      </c>
      <c r="F118" s="30" t="s">
        <v>30</v>
      </c>
      <c r="G118" s="30" t="s">
        <v>43</v>
      </c>
      <c r="H118" s="30" t="s">
        <v>236</v>
      </c>
      <c r="I118" s="30" t="s">
        <v>21</v>
      </c>
      <c r="J118" s="31">
        <f t="shared" si="61"/>
        <v>79056</v>
      </c>
      <c r="K118" s="31">
        <f t="shared" si="61"/>
        <v>0</v>
      </c>
      <c r="L118" s="31">
        <f t="shared" si="61"/>
        <v>0</v>
      </c>
    </row>
    <row r="119" spans="1:12" s="15" customFormat="1" ht="60" x14ac:dyDescent="0.25">
      <c r="A119" s="13" t="s">
        <v>9</v>
      </c>
      <c r="B119" s="20">
        <v>51</v>
      </c>
      <c r="C119" s="20">
        <v>0</v>
      </c>
      <c r="D119" s="30" t="s">
        <v>49</v>
      </c>
      <c r="E119" s="20">
        <v>851</v>
      </c>
      <c r="F119" s="30" t="s">
        <v>30</v>
      </c>
      <c r="G119" s="30" t="s">
        <v>43</v>
      </c>
      <c r="H119" s="30" t="s">
        <v>236</v>
      </c>
      <c r="I119" s="30" t="s">
        <v>22</v>
      </c>
      <c r="J119" s="31">
        <f>'3.ВС'!J122</f>
        <v>79056</v>
      </c>
      <c r="K119" s="31">
        <f>'3.ВС'!K122</f>
        <v>0</v>
      </c>
      <c r="L119" s="31">
        <f>'3.ВС'!L122</f>
        <v>0</v>
      </c>
    </row>
    <row r="120" spans="1:12" s="15" customFormat="1" ht="180" x14ac:dyDescent="0.25">
      <c r="A120" s="59" t="s">
        <v>68</v>
      </c>
      <c r="B120" s="20">
        <v>51</v>
      </c>
      <c r="C120" s="20">
        <v>0</v>
      </c>
      <c r="D120" s="30" t="s">
        <v>49</v>
      </c>
      <c r="E120" s="20">
        <v>851</v>
      </c>
      <c r="F120" s="23"/>
      <c r="G120" s="23"/>
      <c r="H120" s="23" t="s">
        <v>199</v>
      </c>
      <c r="I120" s="30"/>
      <c r="J120" s="31">
        <f t="shared" ref="J120:L121" si="62">J121</f>
        <v>71073</v>
      </c>
      <c r="K120" s="31">
        <f t="shared" si="62"/>
        <v>57340</v>
      </c>
      <c r="L120" s="31">
        <f t="shared" si="62"/>
        <v>57340</v>
      </c>
    </row>
    <row r="121" spans="1:12" s="15" customFormat="1" x14ac:dyDescent="0.25">
      <c r="A121" s="32" t="s">
        <v>34</v>
      </c>
      <c r="B121" s="20">
        <v>51</v>
      </c>
      <c r="C121" s="20">
        <v>0</v>
      </c>
      <c r="D121" s="30" t="s">
        <v>49</v>
      </c>
      <c r="E121" s="20">
        <v>851</v>
      </c>
      <c r="F121" s="23"/>
      <c r="G121" s="23"/>
      <c r="H121" s="23" t="s">
        <v>199</v>
      </c>
      <c r="I121" s="30" t="s">
        <v>35</v>
      </c>
      <c r="J121" s="31">
        <f t="shared" si="62"/>
        <v>71073</v>
      </c>
      <c r="K121" s="31">
        <f t="shared" si="62"/>
        <v>57340</v>
      </c>
      <c r="L121" s="31">
        <f t="shared" si="62"/>
        <v>57340</v>
      </c>
    </row>
    <row r="122" spans="1:12" s="15" customFormat="1" ht="30" x14ac:dyDescent="0.25">
      <c r="A122" s="13" t="s">
        <v>60</v>
      </c>
      <c r="B122" s="20">
        <v>51</v>
      </c>
      <c r="C122" s="20">
        <v>0</v>
      </c>
      <c r="D122" s="30" t="s">
        <v>49</v>
      </c>
      <c r="E122" s="20">
        <v>851</v>
      </c>
      <c r="F122" s="23"/>
      <c r="G122" s="23"/>
      <c r="H122" s="23" t="s">
        <v>199</v>
      </c>
      <c r="I122" s="30" t="s">
        <v>61</v>
      </c>
      <c r="J122" s="31">
        <f>'3.ВС'!J115</f>
        <v>71073</v>
      </c>
      <c r="K122" s="31">
        <f>'3.ВС'!K115</f>
        <v>57340</v>
      </c>
      <c r="L122" s="31">
        <f>'3.ВС'!L115</f>
        <v>57340</v>
      </c>
    </row>
    <row r="123" spans="1:12" s="15" customFormat="1" ht="45" x14ac:dyDescent="0.25">
      <c r="A123" s="21" t="s">
        <v>438</v>
      </c>
      <c r="B123" s="20">
        <v>51</v>
      </c>
      <c r="C123" s="20">
        <v>0</v>
      </c>
      <c r="D123" s="30" t="s">
        <v>49</v>
      </c>
      <c r="E123" s="20">
        <v>851</v>
      </c>
      <c r="F123" s="23"/>
      <c r="G123" s="23"/>
      <c r="H123" s="23" t="s">
        <v>440</v>
      </c>
      <c r="I123" s="30"/>
      <c r="J123" s="31">
        <f t="shared" ref="J123:L124" si="63">J124</f>
        <v>2724000</v>
      </c>
      <c r="K123" s="31">
        <f t="shared" si="63"/>
        <v>0</v>
      </c>
      <c r="L123" s="31">
        <f t="shared" si="63"/>
        <v>0</v>
      </c>
    </row>
    <row r="124" spans="1:12" s="15" customFormat="1" ht="45" x14ac:dyDescent="0.25">
      <c r="A124" s="21" t="s">
        <v>20</v>
      </c>
      <c r="B124" s="20">
        <v>51</v>
      </c>
      <c r="C124" s="20">
        <v>0</v>
      </c>
      <c r="D124" s="30" t="s">
        <v>49</v>
      </c>
      <c r="E124" s="20">
        <v>851</v>
      </c>
      <c r="F124" s="23"/>
      <c r="G124" s="23"/>
      <c r="H124" s="23" t="s">
        <v>440</v>
      </c>
      <c r="I124" s="30"/>
      <c r="J124" s="31">
        <f t="shared" si="63"/>
        <v>2724000</v>
      </c>
      <c r="K124" s="31">
        <f t="shared" si="63"/>
        <v>0</v>
      </c>
      <c r="L124" s="31">
        <f t="shared" si="63"/>
        <v>0</v>
      </c>
    </row>
    <row r="125" spans="1:12" s="15" customFormat="1" ht="60" x14ac:dyDescent="0.25">
      <c r="A125" s="21" t="s">
        <v>9</v>
      </c>
      <c r="B125" s="20">
        <v>51</v>
      </c>
      <c r="C125" s="20">
        <v>0</v>
      </c>
      <c r="D125" s="30" t="s">
        <v>49</v>
      </c>
      <c r="E125" s="20">
        <v>851</v>
      </c>
      <c r="F125" s="23"/>
      <c r="G125" s="23"/>
      <c r="H125" s="23" t="s">
        <v>440</v>
      </c>
      <c r="I125" s="30"/>
      <c r="J125" s="78">
        <f>'3.ВС'!J136</f>
        <v>2724000</v>
      </c>
      <c r="K125" s="78">
        <f>'3.ВС'!K136</f>
        <v>0</v>
      </c>
      <c r="L125" s="78">
        <f>'3.ВС'!L136</f>
        <v>0</v>
      </c>
    </row>
    <row r="126" spans="1:12" s="41" customFormat="1" ht="45" x14ac:dyDescent="0.25">
      <c r="A126" s="59" t="s">
        <v>418</v>
      </c>
      <c r="B126" s="20">
        <v>51</v>
      </c>
      <c r="C126" s="20">
        <v>0</v>
      </c>
      <c r="D126" s="30" t="s">
        <v>49</v>
      </c>
      <c r="E126" s="20">
        <v>851</v>
      </c>
      <c r="F126" s="23" t="s">
        <v>30</v>
      </c>
      <c r="G126" s="23" t="s">
        <v>43</v>
      </c>
      <c r="H126" s="23" t="s">
        <v>155</v>
      </c>
      <c r="I126" s="30"/>
      <c r="J126" s="31">
        <f t="shared" ref="J126:L127" si="64">J127</f>
        <v>0</v>
      </c>
      <c r="K126" s="31">
        <f t="shared" si="64"/>
        <v>8233900</v>
      </c>
      <c r="L126" s="31">
        <f t="shared" si="64"/>
        <v>0</v>
      </c>
    </row>
    <row r="127" spans="1:12" s="41" customFormat="1" ht="45" x14ac:dyDescent="0.25">
      <c r="A127" s="13" t="s">
        <v>70</v>
      </c>
      <c r="B127" s="20">
        <v>51</v>
      </c>
      <c r="C127" s="20">
        <v>0</v>
      </c>
      <c r="D127" s="30" t="s">
        <v>49</v>
      </c>
      <c r="E127" s="20">
        <v>851</v>
      </c>
      <c r="F127" s="23" t="s">
        <v>30</v>
      </c>
      <c r="G127" s="23" t="s">
        <v>43</v>
      </c>
      <c r="H127" s="23" t="s">
        <v>155</v>
      </c>
      <c r="I127" s="30" t="s">
        <v>71</v>
      </c>
      <c r="J127" s="31">
        <f t="shared" si="64"/>
        <v>0</v>
      </c>
      <c r="K127" s="31">
        <f t="shared" si="64"/>
        <v>8233900</v>
      </c>
      <c r="L127" s="31">
        <f t="shared" si="64"/>
        <v>0</v>
      </c>
    </row>
    <row r="128" spans="1:12" s="41" customFormat="1" x14ac:dyDescent="0.25">
      <c r="A128" s="13" t="s">
        <v>72</v>
      </c>
      <c r="B128" s="20">
        <v>51</v>
      </c>
      <c r="C128" s="20">
        <v>0</v>
      </c>
      <c r="D128" s="30" t="s">
        <v>49</v>
      </c>
      <c r="E128" s="20">
        <v>851</v>
      </c>
      <c r="F128" s="23" t="s">
        <v>30</v>
      </c>
      <c r="G128" s="23" t="s">
        <v>43</v>
      </c>
      <c r="H128" s="23" t="s">
        <v>155</v>
      </c>
      <c r="I128" s="30" t="s">
        <v>73</v>
      </c>
      <c r="J128" s="31">
        <f>'3.ВС'!J125</f>
        <v>0</v>
      </c>
      <c r="K128" s="31">
        <f>'3.ВС'!K125</f>
        <v>8233900</v>
      </c>
      <c r="L128" s="31">
        <f>'3.ВС'!L125</f>
        <v>0</v>
      </c>
    </row>
    <row r="129" spans="1:12" s="15" customFormat="1" ht="60" x14ac:dyDescent="0.25">
      <c r="A129" s="61" t="s">
        <v>394</v>
      </c>
      <c r="B129" s="20">
        <v>51</v>
      </c>
      <c r="C129" s="20">
        <v>0</v>
      </c>
      <c r="D129" s="23" t="s">
        <v>91</v>
      </c>
      <c r="E129" s="20"/>
      <c r="F129" s="23"/>
      <c r="G129" s="23"/>
      <c r="H129" s="23"/>
      <c r="I129" s="23"/>
      <c r="J129" s="107">
        <f t="shared" ref="J129:L132" si="65">J130</f>
        <v>0</v>
      </c>
      <c r="K129" s="107">
        <f t="shared" si="65"/>
        <v>3327010.6</v>
      </c>
      <c r="L129" s="107">
        <f t="shared" si="65"/>
        <v>1004904.3</v>
      </c>
    </row>
    <row r="130" spans="1:12" s="15" customFormat="1" ht="30" x14ac:dyDescent="0.25">
      <c r="A130" s="59" t="s">
        <v>6</v>
      </c>
      <c r="B130" s="20">
        <v>51</v>
      </c>
      <c r="C130" s="20">
        <v>0</v>
      </c>
      <c r="D130" s="23" t="s">
        <v>91</v>
      </c>
      <c r="E130" s="20">
        <v>851</v>
      </c>
      <c r="F130" s="23"/>
      <c r="G130" s="23"/>
      <c r="H130" s="23"/>
      <c r="I130" s="23"/>
      <c r="J130" s="107">
        <f t="shared" si="65"/>
        <v>0</v>
      </c>
      <c r="K130" s="107">
        <f t="shared" si="65"/>
        <v>3327010.6</v>
      </c>
      <c r="L130" s="107">
        <f t="shared" si="65"/>
        <v>1004904.3</v>
      </c>
    </row>
    <row r="131" spans="1:12" s="15" customFormat="1" ht="60" x14ac:dyDescent="0.25">
      <c r="A131" s="61" t="s">
        <v>289</v>
      </c>
      <c r="B131" s="20">
        <v>51</v>
      </c>
      <c r="C131" s="20">
        <v>0</v>
      </c>
      <c r="D131" s="23" t="s">
        <v>91</v>
      </c>
      <c r="E131" s="20">
        <v>851</v>
      </c>
      <c r="F131" s="23"/>
      <c r="G131" s="23"/>
      <c r="H131" s="23" t="s">
        <v>263</v>
      </c>
      <c r="I131" s="23"/>
      <c r="J131" s="107">
        <f t="shared" si="65"/>
        <v>0</v>
      </c>
      <c r="K131" s="107">
        <f t="shared" si="65"/>
        <v>3327010.6</v>
      </c>
      <c r="L131" s="107">
        <f t="shared" si="65"/>
        <v>1004904.3</v>
      </c>
    </row>
    <row r="132" spans="1:12" s="15" customFormat="1" ht="45" x14ac:dyDescent="0.25">
      <c r="A132" s="13" t="s">
        <v>20</v>
      </c>
      <c r="B132" s="20">
        <v>51</v>
      </c>
      <c r="C132" s="20">
        <v>0</v>
      </c>
      <c r="D132" s="23" t="s">
        <v>91</v>
      </c>
      <c r="E132" s="20">
        <v>851</v>
      </c>
      <c r="F132" s="23"/>
      <c r="G132" s="23"/>
      <c r="H132" s="23" t="s">
        <v>263</v>
      </c>
      <c r="I132" s="23" t="s">
        <v>21</v>
      </c>
      <c r="J132" s="107">
        <f t="shared" si="65"/>
        <v>0</v>
      </c>
      <c r="K132" s="107">
        <f t="shared" si="65"/>
        <v>3327010.6</v>
      </c>
      <c r="L132" s="107">
        <f t="shared" si="65"/>
        <v>1004904.3</v>
      </c>
    </row>
    <row r="133" spans="1:12" s="15" customFormat="1" ht="60" x14ac:dyDescent="0.25">
      <c r="A133" s="13" t="s">
        <v>9</v>
      </c>
      <c r="B133" s="20">
        <v>51</v>
      </c>
      <c r="C133" s="20">
        <v>0</v>
      </c>
      <c r="D133" s="23" t="s">
        <v>91</v>
      </c>
      <c r="E133" s="20">
        <v>851</v>
      </c>
      <c r="F133" s="23"/>
      <c r="G133" s="23"/>
      <c r="H133" s="23" t="s">
        <v>263</v>
      </c>
      <c r="I133" s="23" t="s">
        <v>22</v>
      </c>
      <c r="J133" s="107">
        <f>'3.ВС'!J129</f>
        <v>0</v>
      </c>
      <c r="K133" s="107">
        <f>'3.ВС'!K129</f>
        <v>3327010.6</v>
      </c>
      <c r="L133" s="107">
        <f>'3.ВС'!L129</f>
        <v>1004904.3</v>
      </c>
    </row>
    <row r="134" spans="1:12" s="15" customFormat="1" ht="60" x14ac:dyDescent="0.25">
      <c r="A134" s="61" t="s">
        <v>295</v>
      </c>
      <c r="B134" s="20">
        <v>51</v>
      </c>
      <c r="C134" s="20">
        <v>0</v>
      </c>
      <c r="D134" s="23" t="s">
        <v>105</v>
      </c>
      <c r="E134" s="20"/>
      <c r="F134" s="23"/>
      <c r="G134" s="23"/>
      <c r="H134" s="23"/>
      <c r="I134" s="23"/>
      <c r="J134" s="107">
        <f t="shared" ref="J134:L134" si="66">J135</f>
        <v>7168570</v>
      </c>
      <c r="K134" s="107">
        <f t="shared" si="66"/>
        <v>6372600</v>
      </c>
      <c r="L134" s="107">
        <f t="shared" si="66"/>
        <v>6372600</v>
      </c>
    </row>
    <row r="135" spans="1:12" s="15" customFormat="1" ht="30" x14ac:dyDescent="0.25">
      <c r="A135" s="59" t="s">
        <v>6</v>
      </c>
      <c r="B135" s="20">
        <v>51</v>
      </c>
      <c r="C135" s="20">
        <v>0</v>
      </c>
      <c r="D135" s="23" t="s">
        <v>105</v>
      </c>
      <c r="E135" s="20">
        <v>851</v>
      </c>
      <c r="F135" s="23"/>
      <c r="G135" s="23"/>
      <c r="H135" s="23"/>
      <c r="I135" s="23"/>
      <c r="J135" s="107">
        <f t="shared" ref="J135" si="67">J136+J139+J142</f>
        <v>7168570</v>
      </c>
      <c r="K135" s="107">
        <f t="shared" ref="K135:L135" si="68">K136+K139+K142</f>
        <v>6372600</v>
      </c>
      <c r="L135" s="107">
        <f t="shared" si="68"/>
        <v>6372600</v>
      </c>
    </row>
    <row r="136" spans="1:12" s="15" customFormat="1" ht="30" x14ac:dyDescent="0.25">
      <c r="A136" s="21" t="s">
        <v>119</v>
      </c>
      <c r="B136" s="20">
        <v>51</v>
      </c>
      <c r="C136" s="20">
        <v>0</v>
      </c>
      <c r="D136" s="23" t="s">
        <v>105</v>
      </c>
      <c r="E136" s="20">
        <v>851</v>
      </c>
      <c r="F136" s="23"/>
      <c r="G136" s="23"/>
      <c r="H136" s="23" t="s">
        <v>217</v>
      </c>
      <c r="I136" s="23"/>
      <c r="J136" s="107">
        <f t="shared" ref="J136:L137" si="69">J137</f>
        <v>7108270</v>
      </c>
      <c r="K136" s="107">
        <f t="shared" si="69"/>
        <v>6372600</v>
      </c>
      <c r="L136" s="107">
        <f t="shared" si="69"/>
        <v>6372600</v>
      </c>
    </row>
    <row r="137" spans="1:12" s="15" customFormat="1" ht="60" x14ac:dyDescent="0.25">
      <c r="A137" s="21" t="s">
        <v>40</v>
      </c>
      <c r="B137" s="20">
        <v>51</v>
      </c>
      <c r="C137" s="20">
        <v>0</v>
      </c>
      <c r="D137" s="23" t="s">
        <v>105</v>
      </c>
      <c r="E137" s="20">
        <v>851</v>
      </c>
      <c r="F137" s="23"/>
      <c r="G137" s="23"/>
      <c r="H137" s="23" t="s">
        <v>217</v>
      </c>
      <c r="I137" s="23" t="s">
        <v>81</v>
      </c>
      <c r="J137" s="107">
        <f t="shared" si="69"/>
        <v>7108270</v>
      </c>
      <c r="K137" s="107">
        <f t="shared" si="69"/>
        <v>6372600</v>
      </c>
      <c r="L137" s="107">
        <f t="shared" si="69"/>
        <v>6372600</v>
      </c>
    </row>
    <row r="138" spans="1:12" s="15" customFormat="1" ht="30" x14ac:dyDescent="0.25">
      <c r="A138" s="21" t="s">
        <v>82</v>
      </c>
      <c r="B138" s="20">
        <v>51</v>
      </c>
      <c r="C138" s="20">
        <v>0</v>
      </c>
      <c r="D138" s="23" t="s">
        <v>105</v>
      </c>
      <c r="E138" s="20">
        <v>851</v>
      </c>
      <c r="F138" s="23"/>
      <c r="G138" s="23"/>
      <c r="H138" s="23" t="s">
        <v>217</v>
      </c>
      <c r="I138" s="23" t="s">
        <v>83</v>
      </c>
      <c r="J138" s="107">
        <f>'3.ВС'!J144</f>
        <v>7108270</v>
      </c>
      <c r="K138" s="107">
        <f>'3.ВС'!K144</f>
        <v>6372600</v>
      </c>
      <c r="L138" s="107">
        <f>'3.ВС'!L144</f>
        <v>6372600</v>
      </c>
    </row>
    <row r="139" spans="1:12" s="15" customFormat="1" ht="30" x14ac:dyDescent="0.25">
      <c r="A139" s="22" t="s">
        <v>114</v>
      </c>
      <c r="B139" s="20">
        <v>51</v>
      </c>
      <c r="C139" s="20">
        <v>0</v>
      </c>
      <c r="D139" s="23" t="s">
        <v>105</v>
      </c>
      <c r="E139" s="20">
        <v>851</v>
      </c>
      <c r="F139" s="23"/>
      <c r="G139" s="23"/>
      <c r="H139" s="23" t="s">
        <v>215</v>
      </c>
      <c r="I139" s="23"/>
      <c r="J139" s="107">
        <f t="shared" ref="J139:L140" si="70">J140</f>
        <v>56300</v>
      </c>
      <c r="K139" s="107">
        <f t="shared" si="70"/>
        <v>0</v>
      </c>
      <c r="L139" s="107">
        <f t="shared" si="70"/>
        <v>0</v>
      </c>
    </row>
    <row r="140" spans="1:12" s="15" customFormat="1" ht="60" x14ac:dyDescent="0.25">
      <c r="A140" s="13" t="s">
        <v>40</v>
      </c>
      <c r="B140" s="20">
        <v>51</v>
      </c>
      <c r="C140" s="20">
        <v>0</v>
      </c>
      <c r="D140" s="23" t="s">
        <v>105</v>
      </c>
      <c r="E140" s="20">
        <v>851</v>
      </c>
      <c r="F140" s="23"/>
      <c r="G140" s="23"/>
      <c r="H140" s="23" t="s">
        <v>215</v>
      </c>
      <c r="I140" s="23" t="s">
        <v>81</v>
      </c>
      <c r="J140" s="107">
        <f t="shared" si="70"/>
        <v>56300</v>
      </c>
      <c r="K140" s="107">
        <f t="shared" si="70"/>
        <v>0</v>
      </c>
      <c r="L140" s="107">
        <f t="shared" si="70"/>
        <v>0</v>
      </c>
    </row>
    <row r="141" spans="1:12" s="15" customFormat="1" ht="30" x14ac:dyDescent="0.25">
      <c r="A141" s="13" t="s">
        <v>82</v>
      </c>
      <c r="B141" s="20">
        <v>51</v>
      </c>
      <c r="C141" s="20">
        <v>0</v>
      </c>
      <c r="D141" s="23" t="s">
        <v>105</v>
      </c>
      <c r="E141" s="20">
        <v>851</v>
      </c>
      <c r="F141" s="23"/>
      <c r="G141" s="23"/>
      <c r="H141" s="23" t="s">
        <v>215</v>
      </c>
      <c r="I141" s="23" t="s">
        <v>83</v>
      </c>
      <c r="J141" s="107">
        <f>'3.ВС'!J147</f>
        <v>56300</v>
      </c>
      <c r="K141" s="107">
        <f>'3.ВС'!K147</f>
        <v>0</v>
      </c>
      <c r="L141" s="107">
        <f>'3.ВС'!L147</f>
        <v>0</v>
      </c>
    </row>
    <row r="142" spans="1:12" s="15" customFormat="1" ht="45" x14ac:dyDescent="0.25">
      <c r="A142" s="22" t="s">
        <v>115</v>
      </c>
      <c r="B142" s="20">
        <v>51</v>
      </c>
      <c r="C142" s="20">
        <v>0</v>
      </c>
      <c r="D142" s="23" t="s">
        <v>105</v>
      </c>
      <c r="E142" s="20">
        <v>851</v>
      </c>
      <c r="F142" s="23"/>
      <c r="G142" s="23"/>
      <c r="H142" s="23" t="s">
        <v>285</v>
      </c>
      <c r="I142" s="23"/>
      <c r="J142" s="107">
        <f t="shared" ref="J142:L143" si="71">J143</f>
        <v>4000</v>
      </c>
      <c r="K142" s="107">
        <f t="shared" si="71"/>
        <v>0</v>
      </c>
      <c r="L142" s="107">
        <f t="shared" si="71"/>
        <v>0</v>
      </c>
    </row>
    <row r="143" spans="1:12" s="15" customFormat="1" ht="60" x14ac:dyDescent="0.25">
      <c r="A143" s="21" t="s">
        <v>40</v>
      </c>
      <c r="B143" s="20">
        <v>51</v>
      </c>
      <c r="C143" s="20">
        <v>0</v>
      </c>
      <c r="D143" s="23" t="s">
        <v>105</v>
      </c>
      <c r="E143" s="20">
        <v>851</v>
      </c>
      <c r="F143" s="23"/>
      <c r="G143" s="23"/>
      <c r="H143" s="23" t="s">
        <v>285</v>
      </c>
      <c r="I143" s="23" t="s">
        <v>81</v>
      </c>
      <c r="J143" s="107">
        <f t="shared" si="71"/>
        <v>4000</v>
      </c>
      <c r="K143" s="107">
        <f t="shared" si="71"/>
        <v>0</v>
      </c>
      <c r="L143" s="107">
        <f t="shared" si="71"/>
        <v>0</v>
      </c>
    </row>
    <row r="144" spans="1:12" s="15" customFormat="1" ht="30" x14ac:dyDescent="0.25">
      <c r="A144" s="22" t="s">
        <v>82</v>
      </c>
      <c r="B144" s="20">
        <v>51</v>
      </c>
      <c r="C144" s="20">
        <v>0</v>
      </c>
      <c r="D144" s="23" t="s">
        <v>105</v>
      </c>
      <c r="E144" s="20">
        <v>851</v>
      </c>
      <c r="F144" s="23"/>
      <c r="G144" s="23"/>
      <c r="H144" s="23" t="s">
        <v>285</v>
      </c>
      <c r="I144" s="23" t="s">
        <v>83</v>
      </c>
      <c r="J144" s="107">
        <f>'3.ВС'!J150</f>
        <v>4000</v>
      </c>
      <c r="K144" s="107">
        <f>'3.ВС'!K150</f>
        <v>0</v>
      </c>
      <c r="L144" s="107">
        <f>'3.ВС'!L150</f>
        <v>0</v>
      </c>
    </row>
    <row r="145" spans="1:12" s="15" customFormat="1" ht="45" x14ac:dyDescent="0.25">
      <c r="A145" s="61" t="s">
        <v>176</v>
      </c>
      <c r="B145" s="20">
        <v>51</v>
      </c>
      <c r="C145" s="20">
        <v>0</v>
      </c>
      <c r="D145" s="23" t="s">
        <v>63</v>
      </c>
      <c r="E145" s="20"/>
      <c r="F145" s="23"/>
      <c r="G145" s="23"/>
      <c r="H145" s="23"/>
      <c r="I145" s="23"/>
      <c r="J145" s="107">
        <f t="shared" ref="J145:L148" si="72">J146</f>
        <v>156000</v>
      </c>
      <c r="K145" s="107">
        <f t="shared" si="72"/>
        <v>156000</v>
      </c>
      <c r="L145" s="107">
        <f t="shared" si="72"/>
        <v>156000</v>
      </c>
    </row>
    <row r="146" spans="1:12" s="15" customFormat="1" ht="30" x14ac:dyDescent="0.25">
      <c r="A146" s="59" t="s">
        <v>6</v>
      </c>
      <c r="B146" s="20">
        <v>51</v>
      </c>
      <c r="C146" s="20">
        <v>0</v>
      </c>
      <c r="D146" s="23" t="s">
        <v>63</v>
      </c>
      <c r="E146" s="20">
        <v>851</v>
      </c>
      <c r="F146" s="23"/>
      <c r="G146" s="23"/>
      <c r="H146" s="23"/>
      <c r="I146" s="23"/>
      <c r="J146" s="107">
        <f t="shared" si="72"/>
        <v>156000</v>
      </c>
      <c r="K146" s="107">
        <f t="shared" si="72"/>
        <v>156000</v>
      </c>
      <c r="L146" s="107">
        <f t="shared" si="72"/>
        <v>156000</v>
      </c>
    </row>
    <row r="147" spans="1:12" s="15" customFormat="1" ht="165" x14ac:dyDescent="0.25">
      <c r="A147" s="21" t="s">
        <v>280</v>
      </c>
      <c r="B147" s="20">
        <v>51</v>
      </c>
      <c r="C147" s="20">
        <v>0</v>
      </c>
      <c r="D147" s="23" t="s">
        <v>63</v>
      </c>
      <c r="E147" s="20">
        <v>851</v>
      </c>
      <c r="F147" s="23"/>
      <c r="G147" s="23"/>
      <c r="H147" s="23" t="s">
        <v>296</v>
      </c>
      <c r="I147" s="23"/>
      <c r="J147" s="107">
        <f t="shared" si="72"/>
        <v>156000</v>
      </c>
      <c r="K147" s="107">
        <f t="shared" si="72"/>
        <v>156000</v>
      </c>
      <c r="L147" s="107">
        <f t="shared" si="72"/>
        <v>156000</v>
      </c>
    </row>
    <row r="148" spans="1:12" s="15" customFormat="1" ht="60" x14ac:dyDescent="0.25">
      <c r="A148" s="21" t="s">
        <v>40</v>
      </c>
      <c r="B148" s="20">
        <v>51</v>
      </c>
      <c r="C148" s="20">
        <v>0</v>
      </c>
      <c r="D148" s="23" t="s">
        <v>63</v>
      </c>
      <c r="E148" s="20">
        <v>851</v>
      </c>
      <c r="F148" s="23"/>
      <c r="G148" s="23"/>
      <c r="H148" s="23" t="s">
        <v>296</v>
      </c>
      <c r="I148" s="23" t="s">
        <v>81</v>
      </c>
      <c r="J148" s="107">
        <f t="shared" si="72"/>
        <v>156000</v>
      </c>
      <c r="K148" s="107">
        <f t="shared" si="72"/>
        <v>156000</v>
      </c>
      <c r="L148" s="107">
        <f t="shared" si="72"/>
        <v>156000</v>
      </c>
    </row>
    <row r="149" spans="1:12" s="15" customFormat="1" ht="30" x14ac:dyDescent="0.25">
      <c r="A149" s="21" t="s">
        <v>82</v>
      </c>
      <c r="B149" s="20">
        <v>51</v>
      </c>
      <c r="C149" s="20">
        <v>0</v>
      </c>
      <c r="D149" s="23" t="s">
        <v>63</v>
      </c>
      <c r="E149" s="20">
        <v>851</v>
      </c>
      <c r="F149" s="23"/>
      <c r="G149" s="23"/>
      <c r="H149" s="23" t="s">
        <v>296</v>
      </c>
      <c r="I149" s="23" t="s">
        <v>83</v>
      </c>
      <c r="J149" s="107">
        <f>'3.ВС'!J153</f>
        <v>156000</v>
      </c>
      <c r="K149" s="107">
        <f>'3.ВС'!K153</f>
        <v>156000</v>
      </c>
      <c r="L149" s="107">
        <f>'3.ВС'!L153</f>
        <v>156000</v>
      </c>
    </row>
    <row r="150" spans="1:12" s="15" customFormat="1" ht="30" x14ac:dyDescent="0.25">
      <c r="A150" s="61" t="s">
        <v>311</v>
      </c>
      <c r="B150" s="20">
        <v>51</v>
      </c>
      <c r="C150" s="20">
        <v>0</v>
      </c>
      <c r="D150" s="30" t="s">
        <v>310</v>
      </c>
      <c r="E150" s="20"/>
      <c r="F150" s="23"/>
      <c r="G150" s="23"/>
      <c r="H150" s="23"/>
      <c r="I150" s="23"/>
      <c r="J150" s="107">
        <f t="shared" ref="J150:L153" si="73">J151</f>
        <v>13831044.960000001</v>
      </c>
      <c r="K150" s="107">
        <f t="shared" si="73"/>
        <v>20446362.829999998</v>
      </c>
      <c r="L150" s="107">
        <f t="shared" si="73"/>
        <v>3800000</v>
      </c>
    </row>
    <row r="151" spans="1:12" s="15" customFormat="1" ht="30" x14ac:dyDescent="0.25">
      <c r="A151" s="59" t="s">
        <v>6</v>
      </c>
      <c r="B151" s="20">
        <v>51</v>
      </c>
      <c r="C151" s="20">
        <v>0</v>
      </c>
      <c r="D151" s="30" t="s">
        <v>310</v>
      </c>
      <c r="E151" s="20">
        <v>851</v>
      </c>
      <c r="F151" s="23"/>
      <c r="G151" s="23"/>
      <c r="H151" s="23"/>
      <c r="I151" s="23"/>
      <c r="J151" s="107">
        <f t="shared" si="73"/>
        <v>13831044.960000001</v>
      </c>
      <c r="K151" s="107">
        <f t="shared" si="73"/>
        <v>20446362.829999998</v>
      </c>
      <c r="L151" s="107">
        <f t="shared" si="73"/>
        <v>3800000</v>
      </c>
    </row>
    <row r="152" spans="1:12" s="41" customFormat="1" ht="45" x14ac:dyDescent="0.25">
      <c r="A152" s="61" t="s">
        <v>258</v>
      </c>
      <c r="B152" s="20">
        <v>51</v>
      </c>
      <c r="C152" s="20">
        <v>0</v>
      </c>
      <c r="D152" s="30" t="s">
        <v>310</v>
      </c>
      <c r="E152" s="20">
        <v>851</v>
      </c>
      <c r="F152" s="23"/>
      <c r="G152" s="23"/>
      <c r="H152" s="23" t="s">
        <v>259</v>
      </c>
      <c r="I152" s="30"/>
      <c r="J152" s="31">
        <f t="shared" si="73"/>
        <v>13831044.960000001</v>
      </c>
      <c r="K152" s="31">
        <f t="shared" si="73"/>
        <v>20446362.829999998</v>
      </c>
      <c r="L152" s="31">
        <f t="shared" si="73"/>
        <v>3800000</v>
      </c>
    </row>
    <row r="153" spans="1:12" s="41" customFormat="1" ht="45" x14ac:dyDescent="0.25">
      <c r="A153" s="13" t="s">
        <v>70</v>
      </c>
      <c r="B153" s="20">
        <v>51</v>
      </c>
      <c r="C153" s="20">
        <v>0</v>
      </c>
      <c r="D153" s="30" t="s">
        <v>310</v>
      </c>
      <c r="E153" s="20">
        <v>851</v>
      </c>
      <c r="F153" s="23"/>
      <c r="G153" s="23"/>
      <c r="H153" s="23" t="s">
        <v>259</v>
      </c>
      <c r="I153" s="30" t="s">
        <v>71</v>
      </c>
      <c r="J153" s="31">
        <f t="shared" si="73"/>
        <v>13831044.960000001</v>
      </c>
      <c r="K153" s="31">
        <f t="shared" si="73"/>
        <v>20446362.829999998</v>
      </c>
      <c r="L153" s="31">
        <f t="shared" si="73"/>
        <v>3800000</v>
      </c>
    </row>
    <row r="154" spans="1:12" s="41" customFormat="1" x14ac:dyDescent="0.25">
      <c r="A154" s="13" t="s">
        <v>72</v>
      </c>
      <c r="B154" s="20">
        <v>51</v>
      </c>
      <c r="C154" s="20">
        <v>0</v>
      </c>
      <c r="D154" s="30" t="s">
        <v>310</v>
      </c>
      <c r="E154" s="20">
        <v>851</v>
      </c>
      <c r="F154" s="23"/>
      <c r="G154" s="23"/>
      <c r="H154" s="23" t="s">
        <v>259</v>
      </c>
      <c r="I154" s="30" t="s">
        <v>73</v>
      </c>
      <c r="J154" s="31">
        <f>'3.ВС'!J133</f>
        <v>13831044.960000001</v>
      </c>
      <c r="K154" s="31">
        <f>'3.ВС'!K133</f>
        <v>20446362.829999998</v>
      </c>
      <c r="L154" s="31">
        <f>'3.ВС'!L133</f>
        <v>3800000</v>
      </c>
    </row>
    <row r="155" spans="1:12" s="15" customFormat="1" ht="30" x14ac:dyDescent="0.25">
      <c r="A155" s="59" t="s">
        <v>254</v>
      </c>
      <c r="B155" s="20">
        <v>51</v>
      </c>
      <c r="C155" s="20">
        <v>2</v>
      </c>
      <c r="D155" s="23"/>
      <c r="E155" s="20"/>
      <c r="F155" s="30"/>
      <c r="G155" s="23"/>
      <c r="H155" s="23"/>
      <c r="I155" s="30"/>
      <c r="J155" s="31">
        <f t="shared" ref="J155:L155" si="74">J156+J161+J185+J190+J195</f>
        <v>29980214</v>
      </c>
      <c r="K155" s="31">
        <f t="shared" si="74"/>
        <v>20871119</v>
      </c>
      <c r="L155" s="31">
        <f t="shared" si="74"/>
        <v>18653683</v>
      </c>
    </row>
    <row r="156" spans="1:12" s="15" customFormat="1" ht="30" x14ac:dyDescent="0.25">
      <c r="A156" s="59" t="s">
        <v>398</v>
      </c>
      <c r="B156" s="20">
        <v>51</v>
      </c>
      <c r="C156" s="20">
        <v>2</v>
      </c>
      <c r="D156" s="23" t="s">
        <v>33</v>
      </c>
      <c r="E156" s="20"/>
      <c r="F156" s="30"/>
      <c r="G156" s="23"/>
      <c r="H156" s="23"/>
      <c r="I156" s="30"/>
      <c r="J156" s="31">
        <f t="shared" ref="J156:L159" si="75">J157</f>
        <v>122400</v>
      </c>
      <c r="K156" s="31">
        <f t="shared" si="75"/>
        <v>122400</v>
      </c>
      <c r="L156" s="31">
        <f t="shared" si="75"/>
        <v>122400</v>
      </c>
    </row>
    <row r="157" spans="1:12" s="15" customFormat="1" ht="30" x14ac:dyDescent="0.25">
      <c r="A157" s="59" t="s">
        <v>6</v>
      </c>
      <c r="B157" s="20">
        <v>51</v>
      </c>
      <c r="C157" s="20">
        <v>2</v>
      </c>
      <c r="D157" s="23" t="s">
        <v>33</v>
      </c>
      <c r="E157" s="20">
        <v>851</v>
      </c>
      <c r="F157" s="30"/>
      <c r="G157" s="23"/>
      <c r="H157" s="23"/>
      <c r="I157" s="30"/>
      <c r="J157" s="31">
        <f t="shared" si="75"/>
        <v>122400</v>
      </c>
      <c r="K157" s="31">
        <f t="shared" si="75"/>
        <v>122400</v>
      </c>
      <c r="L157" s="31">
        <f t="shared" si="75"/>
        <v>122400</v>
      </c>
    </row>
    <row r="158" spans="1:12" s="15" customFormat="1" ht="135" x14ac:dyDescent="0.25">
      <c r="A158" s="59" t="s">
        <v>86</v>
      </c>
      <c r="B158" s="20">
        <v>51</v>
      </c>
      <c r="C158" s="20">
        <v>2</v>
      </c>
      <c r="D158" s="30" t="s">
        <v>33</v>
      </c>
      <c r="E158" s="20">
        <v>851</v>
      </c>
      <c r="F158" s="30" t="s">
        <v>57</v>
      </c>
      <c r="G158" s="30" t="s">
        <v>11</v>
      </c>
      <c r="H158" s="30" t="s">
        <v>167</v>
      </c>
      <c r="I158" s="30"/>
      <c r="J158" s="31">
        <f t="shared" si="75"/>
        <v>122400</v>
      </c>
      <c r="K158" s="31">
        <f t="shared" si="75"/>
        <v>122400</v>
      </c>
      <c r="L158" s="31">
        <f t="shared" si="75"/>
        <v>122400</v>
      </c>
    </row>
    <row r="159" spans="1:12" s="15" customFormat="1" ht="60" x14ac:dyDescent="0.25">
      <c r="A159" s="13" t="s">
        <v>40</v>
      </c>
      <c r="B159" s="20">
        <v>51</v>
      </c>
      <c r="C159" s="20">
        <v>2</v>
      </c>
      <c r="D159" s="30" t="s">
        <v>33</v>
      </c>
      <c r="E159" s="20">
        <v>851</v>
      </c>
      <c r="F159" s="30" t="s">
        <v>57</v>
      </c>
      <c r="G159" s="30" t="s">
        <v>11</v>
      </c>
      <c r="H159" s="30" t="s">
        <v>167</v>
      </c>
      <c r="I159" s="30" t="s">
        <v>81</v>
      </c>
      <c r="J159" s="31">
        <f t="shared" si="75"/>
        <v>122400</v>
      </c>
      <c r="K159" s="31">
        <f t="shared" si="75"/>
        <v>122400</v>
      </c>
      <c r="L159" s="31">
        <f t="shared" si="75"/>
        <v>122400</v>
      </c>
    </row>
    <row r="160" spans="1:12" s="15" customFormat="1" ht="30" x14ac:dyDescent="0.25">
      <c r="A160" s="13" t="s">
        <v>82</v>
      </c>
      <c r="B160" s="20">
        <v>51</v>
      </c>
      <c r="C160" s="20">
        <v>2</v>
      </c>
      <c r="D160" s="30" t="s">
        <v>33</v>
      </c>
      <c r="E160" s="20">
        <v>851</v>
      </c>
      <c r="F160" s="30" t="s">
        <v>57</v>
      </c>
      <c r="G160" s="30" t="s">
        <v>11</v>
      </c>
      <c r="H160" s="30" t="s">
        <v>167</v>
      </c>
      <c r="I160" s="30" t="s">
        <v>83</v>
      </c>
      <c r="J160" s="31">
        <f>'3.ВС'!J161</f>
        <v>122400</v>
      </c>
      <c r="K160" s="31">
        <f>'3.ВС'!K161</f>
        <v>122400</v>
      </c>
      <c r="L160" s="31">
        <f>'3.ВС'!L161</f>
        <v>122400</v>
      </c>
    </row>
    <row r="161" spans="1:12" s="15" customFormat="1" ht="60" x14ac:dyDescent="0.25">
      <c r="A161" s="59" t="s">
        <v>166</v>
      </c>
      <c r="B161" s="20">
        <v>51</v>
      </c>
      <c r="C161" s="20">
        <v>2</v>
      </c>
      <c r="D161" s="23" t="s">
        <v>132</v>
      </c>
      <c r="E161" s="20"/>
      <c r="F161" s="30"/>
      <c r="G161" s="23"/>
      <c r="H161" s="23"/>
      <c r="I161" s="30"/>
      <c r="J161" s="31">
        <f t="shared" ref="J161:L161" si="76">J162</f>
        <v>23884427</v>
      </c>
      <c r="K161" s="31">
        <f t="shared" si="76"/>
        <v>20748719</v>
      </c>
      <c r="L161" s="31">
        <f t="shared" si="76"/>
        <v>18531283</v>
      </c>
    </row>
    <row r="162" spans="1:12" s="15" customFormat="1" ht="30" x14ac:dyDescent="0.25">
      <c r="A162" s="59" t="s">
        <v>6</v>
      </c>
      <c r="B162" s="20">
        <v>51</v>
      </c>
      <c r="C162" s="20">
        <v>2</v>
      </c>
      <c r="D162" s="23" t="s">
        <v>132</v>
      </c>
      <c r="E162" s="20">
        <v>851</v>
      </c>
      <c r="F162" s="30"/>
      <c r="G162" s="23"/>
      <c r="H162" s="23"/>
      <c r="I162" s="30"/>
      <c r="J162" s="31">
        <f>J163+J166+J169+J174+J179+J182</f>
        <v>23884427</v>
      </c>
      <c r="K162" s="31">
        <f t="shared" ref="K162:L162" si="77">K163+K166+K169+K174+K179+K182</f>
        <v>20748719</v>
      </c>
      <c r="L162" s="31">
        <f t="shared" si="77"/>
        <v>18531283</v>
      </c>
    </row>
    <row r="163" spans="1:12" s="15" customFormat="1" x14ac:dyDescent="0.25">
      <c r="A163" s="59" t="s">
        <v>80</v>
      </c>
      <c r="B163" s="20">
        <v>51</v>
      </c>
      <c r="C163" s="20">
        <v>2</v>
      </c>
      <c r="D163" s="30" t="s">
        <v>132</v>
      </c>
      <c r="E163" s="20">
        <v>851</v>
      </c>
      <c r="F163" s="30" t="s">
        <v>57</v>
      </c>
      <c r="G163" s="30" t="s">
        <v>11</v>
      </c>
      <c r="H163" s="30" t="s">
        <v>201</v>
      </c>
      <c r="I163" s="30"/>
      <c r="J163" s="31">
        <f t="shared" ref="J163:L164" si="78">J164</f>
        <v>10560260</v>
      </c>
      <c r="K163" s="31">
        <f t="shared" si="78"/>
        <v>7000100</v>
      </c>
      <c r="L163" s="31">
        <f t="shared" si="78"/>
        <v>7055900</v>
      </c>
    </row>
    <row r="164" spans="1:12" s="15" customFormat="1" ht="60" x14ac:dyDescent="0.25">
      <c r="A164" s="13" t="s">
        <v>40</v>
      </c>
      <c r="B164" s="20">
        <v>51</v>
      </c>
      <c r="C164" s="20">
        <v>2</v>
      </c>
      <c r="D164" s="30" t="s">
        <v>132</v>
      </c>
      <c r="E164" s="20">
        <v>851</v>
      </c>
      <c r="F164" s="30" t="s">
        <v>57</v>
      </c>
      <c r="G164" s="30" t="s">
        <v>11</v>
      </c>
      <c r="H164" s="30" t="s">
        <v>201</v>
      </c>
      <c r="I164" s="30" t="s">
        <v>81</v>
      </c>
      <c r="J164" s="31">
        <f t="shared" si="78"/>
        <v>10560260</v>
      </c>
      <c r="K164" s="31">
        <f t="shared" si="78"/>
        <v>7000100</v>
      </c>
      <c r="L164" s="31">
        <f t="shared" si="78"/>
        <v>7055900</v>
      </c>
    </row>
    <row r="165" spans="1:12" s="15" customFormat="1" ht="30" x14ac:dyDescent="0.25">
      <c r="A165" s="13" t="s">
        <v>82</v>
      </c>
      <c r="B165" s="20">
        <v>51</v>
      </c>
      <c r="C165" s="20">
        <v>2</v>
      </c>
      <c r="D165" s="30" t="s">
        <v>132</v>
      </c>
      <c r="E165" s="20">
        <v>851</v>
      </c>
      <c r="F165" s="30" t="s">
        <v>57</v>
      </c>
      <c r="G165" s="30" t="s">
        <v>11</v>
      </c>
      <c r="H165" s="30" t="s">
        <v>201</v>
      </c>
      <c r="I165" s="30" t="s">
        <v>83</v>
      </c>
      <c r="J165" s="31">
        <f>'3.ВС'!J164</f>
        <v>10560260</v>
      </c>
      <c r="K165" s="31">
        <f>'3.ВС'!K164</f>
        <v>7000100</v>
      </c>
      <c r="L165" s="31">
        <f>'3.ВС'!L164</f>
        <v>7055900</v>
      </c>
    </row>
    <row r="166" spans="1:12" s="15" customFormat="1" ht="30" x14ac:dyDescent="0.25">
      <c r="A166" s="59" t="s">
        <v>84</v>
      </c>
      <c r="B166" s="20">
        <v>51</v>
      </c>
      <c r="C166" s="20">
        <v>2</v>
      </c>
      <c r="D166" s="30" t="s">
        <v>132</v>
      </c>
      <c r="E166" s="20">
        <v>851</v>
      </c>
      <c r="F166" s="30" t="s">
        <v>57</v>
      </c>
      <c r="G166" s="30" t="s">
        <v>11</v>
      </c>
      <c r="H166" s="30" t="s">
        <v>202</v>
      </c>
      <c r="I166" s="30"/>
      <c r="J166" s="31">
        <f t="shared" ref="J166:L170" si="79">J167</f>
        <v>7430500</v>
      </c>
      <c r="K166" s="31">
        <f t="shared" si="79"/>
        <v>5260400</v>
      </c>
      <c r="L166" s="31">
        <f t="shared" si="79"/>
        <v>5260400</v>
      </c>
    </row>
    <row r="167" spans="1:12" s="15" customFormat="1" ht="60" x14ac:dyDescent="0.25">
      <c r="A167" s="13" t="s">
        <v>40</v>
      </c>
      <c r="B167" s="20">
        <v>51</v>
      </c>
      <c r="C167" s="20">
        <v>2</v>
      </c>
      <c r="D167" s="30" t="s">
        <v>132</v>
      </c>
      <c r="E167" s="20">
        <v>851</v>
      </c>
      <c r="F167" s="30" t="s">
        <v>57</v>
      </c>
      <c r="G167" s="30" t="s">
        <v>11</v>
      </c>
      <c r="H167" s="30" t="s">
        <v>202</v>
      </c>
      <c r="I167" s="42">
        <v>600</v>
      </c>
      <c r="J167" s="31">
        <f t="shared" si="79"/>
        <v>7430500</v>
      </c>
      <c r="K167" s="31">
        <f t="shared" si="79"/>
        <v>5260400</v>
      </c>
      <c r="L167" s="31">
        <f t="shared" si="79"/>
        <v>5260400</v>
      </c>
    </row>
    <row r="168" spans="1:12" s="15" customFormat="1" ht="30" x14ac:dyDescent="0.25">
      <c r="A168" s="13" t="s">
        <v>82</v>
      </c>
      <c r="B168" s="20">
        <v>51</v>
      </c>
      <c r="C168" s="20">
        <v>2</v>
      </c>
      <c r="D168" s="30" t="s">
        <v>132</v>
      </c>
      <c r="E168" s="20">
        <v>851</v>
      </c>
      <c r="F168" s="30" t="s">
        <v>57</v>
      </c>
      <c r="G168" s="30" t="s">
        <v>11</v>
      </c>
      <c r="H168" s="30" t="s">
        <v>202</v>
      </c>
      <c r="I168" s="42">
        <v>610</v>
      </c>
      <c r="J168" s="31">
        <f>'3.ВС'!J167</f>
        <v>7430500</v>
      </c>
      <c r="K168" s="31">
        <f>'3.ВС'!K167</f>
        <v>5260400</v>
      </c>
      <c r="L168" s="31">
        <f>'3.ВС'!L167</f>
        <v>5260400</v>
      </c>
    </row>
    <row r="169" spans="1:12" s="15" customFormat="1" ht="30" x14ac:dyDescent="0.25">
      <c r="A169" s="59" t="s">
        <v>87</v>
      </c>
      <c r="B169" s="20">
        <v>51</v>
      </c>
      <c r="C169" s="20">
        <v>2</v>
      </c>
      <c r="D169" s="30" t="s">
        <v>132</v>
      </c>
      <c r="E169" s="20">
        <v>851</v>
      </c>
      <c r="F169" s="30" t="s">
        <v>57</v>
      </c>
      <c r="G169" s="30" t="s">
        <v>11</v>
      </c>
      <c r="H169" s="30" t="s">
        <v>204</v>
      </c>
      <c r="I169" s="42"/>
      <c r="J169" s="31">
        <f t="shared" ref="J169" si="80">J170+J172</f>
        <v>205000</v>
      </c>
      <c r="K169" s="31">
        <f t="shared" ref="K169:L169" si="81">K170+K172</f>
        <v>0</v>
      </c>
      <c r="L169" s="31">
        <f t="shared" si="81"/>
        <v>0</v>
      </c>
    </row>
    <row r="170" spans="1:12" s="15" customFormat="1" ht="45" x14ac:dyDescent="0.25">
      <c r="A170" s="13" t="s">
        <v>20</v>
      </c>
      <c r="B170" s="20">
        <v>51</v>
      </c>
      <c r="C170" s="20">
        <v>2</v>
      </c>
      <c r="D170" s="30" t="s">
        <v>132</v>
      </c>
      <c r="E170" s="20">
        <v>851</v>
      </c>
      <c r="F170" s="30" t="s">
        <v>57</v>
      </c>
      <c r="G170" s="30" t="s">
        <v>11</v>
      </c>
      <c r="H170" s="30" t="s">
        <v>204</v>
      </c>
      <c r="I170" s="42">
        <v>200</v>
      </c>
      <c r="J170" s="31">
        <f t="shared" si="79"/>
        <v>145000</v>
      </c>
      <c r="K170" s="31">
        <f t="shared" si="79"/>
        <v>0</v>
      </c>
      <c r="L170" s="31">
        <f t="shared" si="79"/>
        <v>0</v>
      </c>
    </row>
    <row r="171" spans="1:12" s="15" customFormat="1" ht="60" x14ac:dyDescent="0.25">
      <c r="A171" s="13" t="s">
        <v>9</v>
      </c>
      <c r="B171" s="20">
        <v>51</v>
      </c>
      <c r="C171" s="20">
        <v>2</v>
      </c>
      <c r="D171" s="30" t="s">
        <v>132</v>
      </c>
      <c r="E171" s="20">
        <v>851</v>
      </c>
      <c r="F171" s="30" t="s">
        <v>57</v>
      </c>
      <c r="G171" s="30" t="s">
        <v>11</v>
      </c>
      <c r="H171" s="30" t="s">
        <v>204</v>
      </c>
      <c r="I171" s="42">
        <v>240</v>
      </c>
      <c r="J171" s="31">
        <f>'3.ВС'!J170</f>
        <v>145000</v>
      </c>
      <c r="K171" s="31">
        <f>'3.ВС'!K170</f>
        <v>0</v>
      </c>
      <c r="L171" s="31">
        <f>'3.ВС'!L170</f>
        <v>0</v>
      </c>
    </row>
    <row r="172" spans="1:12" s="15" customFormat="1" ht="60" x14ac:dyDescent="0.25">
      <c r="A172" s="13" t="s">
        <v>40</v>
      </c>
      <c r="B172" s="20">
        <v>51</v>
      </c>
      <c r="C172" s="20">
        <v>2</v>
      </c>
      <c r="D172" s="30" t="s">
        <v>132</v>
      </c>
      <c r="E172" s="20">
        <v>851</v>
      </c>
      <c r="F172" s="30" t="s">
        <v>57</v>
      </c>
      <c r="G172" s="30" t="s">
        <v>11</v>
      </c>
      <c r="H172" s="30" t="s">
        <v>204</v>
      </c>
      <c r="I172" s="42">
        <v>600</v>
      </c>
      <c r="J172" s="31">
        <f t="shared" ref="J172:L172" si="82">J173</f>
        <v>60000</v>
      </c>
      <c r="K172" s="31">
        <f t="shared" si="82"/>
        <v>0</v>
      </c>
      <c r="L172" s="31">
        <f t="shared" si="82"/>
        <v>0</v>
      </c>
    </row>
    <row r="173" spans="1:12" s="15" customFormat="1" ht="30" x14ac:dyDescent="0.25">
      <c r="A173" s="13" t="s">
        <v>82</v>
      </c>
      <c r="B173" s="20">
        <v>51</v>
      </c>
      <c r="C173" s="20">
        <v>2</v>
      </c>
      <c r="D173" s="30" t="s">
        <v>132</v>
      </c>
      <c r="E173" s="20">
        <v>851</v>
      </c>
      <c r="F173" s="30" t="s">
        <v>57</v>
      </c>
      <c r="G173" s="30" t="s">
        <v>11</v>
      </c>
      <c r="H173" s="30" t="s">
        <v>204</v>
      </c>
      <c r="I173" s="42">
        <v>610</v>
      </c>
      <c r="J173" s="31">
        <f>'3.ВС'!J172</f>
        <v>60000</v>
      </c>
      <c r="K173" s="31">
        <f>'3.ВС'!K172</f>
        <v>0</v>
      </c>
      <c r="L173" s="31">
        <f>'3.ВС'!L172</f>
        <v>0</v>
      </c>
    </row>
    <row r="174" spans="1:12" s="15" customFormat="1" ht="135" x14ac:dyDescent="0.25">
      <c r="A174" s="59" t="s">
        <v>85</v>
      </c>
      <c r="B174" s="20">
        <v>51</v>
      </c>
      <c r="C174" s="20">
        <v>2</v>
      </c>
      <c r="D174" s="30" t="s">
        <v>132</v>
      </c>
      <c r="E174" s="20">
        <v>851</v>
      </c>
      <c r="F174" s="30" t="s">
        <v>57</v>
      </c>
      <c r="G174" s="30" t="s">
        <v>11</v>
      </c>
      <c r="H174" s="30" t="s">
        <v>203</v>
      </c>
      <c r="I174" s="42"/>
      <c r="J174" s="31">
        <f t="shared" ref="J174" si="83">J175+J177</f>
        <v>5600000</v>
      </c>
      <c r="K174" s="31">
        <f t="shared" ref="K174:L174" si="84">K175+K177</f>
        <v>5600000</v>
      </c>
      <c r="L174" s="31">
        <f t="shared" si="84"/>
        <v>5600000</v>
      </c>
    </row>
    <row r="175" spans="1:12" s="15" customFormat="1" ht="45" x14ac:dyDescent="0.25">
      <c r="A175" s="13" t="s">
        <v>20</v>
      </c>
      <c r="B175" s="20">
        <v>51</v>
      </c>
      <c r="C175" s="20">
        <v>2</v>
      </c>
      <c r="D175" s="30" t="s">
        <v>132</v>
      </c>
      <c r="E175" s="20">
        <v>851</v>
      </c>
      <c r="F175" s="30" t="s">
        <v>57</v>
      </c>
      <c r="G175" s="30" t="s">
        <v>11</v>
      </c>
      <c r="H175" s="30" t="s">
        <v>203</v>
      </c>
      <c r="I175" s="42">
        <v>200</v>
      </c>
      <c r="J175" s="31">
        <f t="shared" ref="J175:L177" si="85">J176</f>
        <v>375000</v>
      </c>
      <c r="K175" s="31">
        <f t="shared" si="85"/>
        <v>375000</v>
      </c>
      <c r="L175" s="31">
        <f t="shared" si="85"/>
        <v>375000</v>
      </c>
    </row>
    <row r="176" spans="1:12" s="15" customFormat="1" ht="60" x14ac:dyDescent="0.25">
      <c r="A176" s="13" t="s">
        <v>9</v>
      </c>
      <c r="B176" s="20">
        <v>51</v>
      </c>
      <c r="C176" s="20">
        <v>2</v>
      </c>
      <c r="D176" s="30" t="s">
        <v>132</v>
      </c>
      <c r="E176" s="20">
        <v>851</v>
      </c>
      <c r="F176" s="30" t="s">
        <v>57</v>
      </c>
      <c r="G176" s="30" t="s">
        <v>11</v>
      </c>
      <c r="H176" s="30" t="s">
        <v>203</v>
      </c>
      <c r="I176" s="42">
        <v>240</v>
      </c>
      <c r="J176" s="31">
        <f>'3.ВС'!J175</f>
        <v>375000</v>
      </c>
      <c r="K176" s="31">
        <f>'3.ВС'!K175</f>
        <v>375000</v>
      </c>
      <c r="L176" s="31">
        <f>'3.ВС'!L175</f>
        <v>375000</v>
      </c>
    </row>
    <row r="177" spans="1:12" s="15" customFormat="1" ht="60" x14ac:dyDescent="0.25">
      <c r="A177" s="13" t="s">
        <v>40</v>
      </c>
      <c r="B177" s="20">
        <v>51</v>
      </c>
      <c r="C177" s="20">
        <v>2</v>
      </c>
      <c r="D177" s="30" t="s">
        <v>132</v>
      </c>
      <c r="E177" s="20">
        <v>851</v>
      </c>
      <c r="F177" s="30" t="s">
        <v>57</v>
      </c>
      <c r="G177" s="30" t="s">
        <v>11</v>
      </c>
      <c r="H177" s="30" t="s">
        <v>203</v>
      </c>
      <c r="I177" s="42">
        <v>600</v>
      </c>
      <c r="J177" s="31">
        <f t="shared" si="85"/>
        <v>5225000</v>
      </c>
      <c r="K177" s="31">
        <f t="shared" si="85"/>
        <v>5225000</v>
      </c>
      <c r="L177" s="31">
        <f t="shared" si="85"/>
        <v>5225000</v>
      </c>
    </row>
    <row r="178" spans="1:12" s="15" customFormat="1" ht="30" x14ac:dyDescent="0.25">
      <c r="A178" s="13" t="s">
        <v>82</v>
      </c>
      <c r="B178" s="20">
        <v>51</v>
      </c>
      <c r="C178" s="20">
        <v>2</v>
      </c>
      <c r="D178" s="30" t="s">
        <v>132</v>
      </c>
      <c r="E178" s="20">
        <v>851</v>
      </c>
      <c r="F178" s="30" t="s">
        <v>57</v>
      </c>
      <c r="G178" s="30" t="s">
        <v>11</v>
      </c>
      <c r="H178" s="30" t="s">
        <v>203</v>
      </c>
      <c r="I178" s="42">
        <v>610</v>
      </c>
      <c r="J178" s="31">
        <f>'3.ВС'!J177</f>
        <v>5225000</v>
      </c>
      <c r="K178" s="31">
        <f>'3.ВС'!K177</f>
        <v>5225000</v>
      </c>
      <c r="L178" s="31">
        <f>'3.ВС'!L177</f>
        <v>5225000</v>
      </c>
    </row>
    <row r="179" spans="1:12" s="15" customFormat="1" ht="75" x14ac:dyDescent="0.25">
      <c r="A179" s="59" t="s">
        <v>238</v>
      </c>
      <c r="B179" s="20">
        <v>51</v>
      </c>
      <c r="C179" s="20">
        <v>2</v>
      </c>
      <c r="D179" s="30" t="s">
        <v>132</v>
      </c>
      <c r="E179" s="20">
        <v>851</v>
      </c>
      <c r="F179" s="30" t="s">
        <v>57</v>
      </c>
      <c r="G179" s="30" t="s">
        <v>11</v>
      </c>
      <c r="H179" s="30" t="s">
        <v>234</v>
      </c>
      <c r="I179" s="30"/>
      <c r="J179" s="31">
        <f t="shared" ref="J179:L180" si="86">J180</f>
        <v>0</v>
      </c>
      <c r="K179" s="31">
        <f t="shared" si="86"/>
        <v>2799552</v>
      </c>
      <c r="L179" s="31">
        <f t="shared" si="86"/>
        <v>526316</v>
      </c>
    </row>
    <row r="180" spans="1:12" s="15" customFormat="1" ht="60" x14ac:dyDescent="0.25">
      <c r="A180" s="13" t="s">
        <v>40</v>
      </c>
      <c r="B180" s="20">
        <v>51</v>
      </c>
      <c r="C180" s="20">
        <v>2</v>
      </c>
      <c r="D180" s="30" t="s">
        <v>132</v>
      </c>
      <c r="E180" s="20">
        <v>851</v>
      </c>
      <c r="F180" s="30" t="s">
        <v>57</v>
      </c>
      <c r="G180" s="30" t="s">
        <v>11</v>
      </c>
      <c r="H180" s="30" t="s">
        <v>234</v>
      </c>
      <c r="I180" s="30" t="s">
        <v>81</v>
      </c>
      <c r="J180" s="31">
        <f t="shared" si="86"/>
        <v>0</v>
      </c>
      <c r="K180" s="31">
        <f t="shared" si="86"/>
        <v>2799552</v>
      </c>
      <c r="L180" s="31">
        <f t="shared" si="86"/>
        <v>526316</v>
      </c>
    </row>
    <row r="181" spans="1:12" s="15" customFormat="1" ht="30" x14ac:dyDescent="0.25">
      <c r="A181" s="13" t="s">
        <v>82</v>
      </c>
      <c r="B181" s="20">
        <v>51</v>
      </c>
      <c r="C181" s="20">
        <v>2</v>
      </c>
      <c r="D181" s="30" t="s">
        <v>132</v>
      </c>
      <c r="E181" s="20">
        <v>851</v>
      </c>
      <c r="F181" s="30" t="s">
        <v>57</v>
      </c>
      <c r="G181" s="30" t="s">
        <v>11</v>
      </c>
      <c r="H181" s="30" t="s">
        <v>234</v>
      </c>
      <c r="I181" s="30" t="s">
        <v>83</v>
      </c>
      <c r="J181" s="31">
        <f>'3.ВС'!J180</f>
        <v>0</v>
      </c>
      <c r="K181" s="31">
        <f>'3.ВС'!K180</f>
        <v>2799552</v>
      </c>
      <c r="L181" s="31">
        <f>'3.ВС'!L180</f>
        <v>526316</v>
      </c>
    </row>
    <row r="182" spans="1:12" s="15" customFormat="1" x14ac:dyDescent="0.25">
      <c r="A182" s="61" t="s">
        <v>240</v>
      </c>
      <c r="B182" s="20">
        <v>51</v>
      </c>
      <c r="C182" s="20">
        <v>2</v>
      </c>
      <c r="D182" s="30" t="s">
        <v>132</v>
      </c>
      <c r="E182" s="20">
        <v>851</v>
      </c>
      <c r="F182" s="30" t="s">
        <v>57</v>
      </c>
      <c r="G182" s="30" t="s">
        <v>11</v>
      </c>
      <c r="H182" s="30" t="s">
        <v>237</v>
      </c>
      <c r="I182" s="30"/>
      <c r="J182" s="31">
        <f t="shared" ref="J182:L183" si="87">J183</f>
        <v>88667</v>
      </c>
      <c r="K182" s="31">
        <f t="shared" si="87"/>
        <v>88667</v>
      </c>
      <c r="L182" s="31">
        <f t="shared" si="87"/>
        <v>88667</v>
      </c>
    </row>
    <row r="183" spans="1:12" s="15" customFormat="1" ht="60" x14ac:dyDescent="0.25">
      <c r="A183" s="13" t="s">
        <v>40</v>
      </c>
      <c r="B183" s="20">
        <v>51</v>
      </c>
      <c r="C183" s="20">
        <v>2</v>
      </c>
      <c r="D183" s="30" t="s">
        <v>132</v>
      </c>
      <c r="E183" s="20">
        <v>851</v>
      </c>
      <c r="F183" s="30" t="s">
        <v>57</v>
      </c>
      <c r="G183" s="30" t="s">
        <v>11</v>
      </c>
      <c r="H183" s="30" t="s">
        <v>237</v>
      </c>
      <c r="I183" s="30" t="s">
        <v>81</v>
      </c>
      <c r="J183" s="31">
        <f t="shared" si="87"/>
        <v>88667</v>
      </c>
      <c r="K183" s="31">
        <f t="shared" si="87"/>
        <v>88667</v>
      </c>
      <c r="L183" s="31">
        <f t="shared" si="87"/>
        <v>88667</v>
      </c>
    </row>
    <row r="184" spans="1:12" s="15" customFormat="1" ht="30" x14ac:dyDescent="0.25">
      <c r="A184" s="13" t="s">
        <v>41</v>
      </c>
      <c r="B184" s="20">
        <v>51</v>
      </c>
      <c r="C184" s="20">
        <v>2</v>
      </c>
      <c r="D184" s="30" t="s">
        <v>132</v>
      </c>
      <c r="E184" s="20">
        <v>851</v>
      </c>
      <c r="F184" s="30" t="s">
        <v>57</v>
      </c>
      <c r="G184" s="30" t="s">
        <v>11</v>
      </c>
      <c r="H184" s="30" t="s">
        <v>237</v>
      </c>
      <c r="I184" s="30" t="s">
        <v>83</v>
      </c>
      <c r="J184" s="31">
        <f>'3.ВС'!J183</f>
        <v>88667</v>
      </c>
      <c r="K184" s="31">
        <f>'3.ВС'!K183</f>
        <v>88667</v>
      </c>
      <c r="L184" s="31">
        <f>'3.ВС'!L183</f>
        <v>88667</v>
      </c>
    </row>
    <row r="185" spans="1:12" s="15" customFormat="1" ht="75" x14ac:dyDescent="0.25">
      <c r="A185" s="61" t="s">
        <v>397</v>
      </c>
      <c r="B185" s="20">
        <v>51</v>
      </c>
      <c r="C185" s="20">
        <v>2</v>
      </c>
      <c r="D185" s="30" t="s">
        <v>396</v>
      </c>
      <c r="E185" s="20"/>
      <c r="F185" s="30"/>
      <c r="G185" s="30"/>
      <c r="H185" s="30"/>
      <c r="I185" s="42"/>
      <c r="J185" s="31">
        <f t="shared" ref="J185:L188" si="88">J186</f>
        <v>123599</v>
      </c>
      <c r="K185" s="31">
        <f t="shared" si="88"/>
        <v>0</v>
      </c>
      <c r="L185" s="31">
        <f t="shared" si="88"/>
        <v>0</v>
      </c>
    </row>
    <row r="186" spans="1:12" s="15" customFormat="1" ht="30" x14ac:dyDescent="0.25">
      <c r="A186" s="59" t="s">
        <v>6</v>
      </c>
      <c r="B186" s="20">
        <v>51</v>
      </c>
      <c r="C186" s="20">
        <v>2</v>
      </c>
      <c r="D186" s="30" t="s">
        <v>396</v>
      </c>
      <c r="E186" s="20">
        <v>851</v>
      </c>
      <c r="F186" s="30"/>
      <c r="G186" s="23"/>
      <c r="H186" s="23"/>
      <c r="I186" s="30"/>
      <c r="J186" s="31">
        <f t="shared" si="88"/>
        <v>123599</v>
      </c>
      <c r="K186" s="31">
        <f t="shared" si="88"/>
        <v>0</v>
      </c>
      <c r="L186" s="31">
        <f t="shared" si="88"/>
        <v>0</v>
      </c>
    </row>
    <row r="187" spans="1:12" s="15" customFormat="1" ht="45" x14ac:dyDescent="0.25">
      <c r="A187" s="61" t="s">
        <v>232</v>
      </c>
      <c r="B187" s="20">
        <v>51</v>
      </c>
      <c r="C187" s="20">
        <v>2</v>
      </c>
      <c r="D187" s="30" t="s">
        <v>396</v>
      </c>
      <c r="E187" s="20">
        <v>851</v>
      </c>
      <c r="F187" s="30" t="s">
        <v>57</v>
      </c>
      <c r="G187" s="30" t="s">
        <v>11</v>
      </c>
      <c r="H187" s="30" t="s">
        <v>233</v>
      </c>
      <c r="I187" s="42"/>
      <c r="J187" s="31">
        <f t="shared" si="88"/>
        <v>123599</v>
      </c>
      <c r="K187" s="31">
        <f t="shared" si="88"/>
        <v>0</v>
      </c>
      <c r="L187" s="31">
        <f t="shared" si="88"/>
        <v>0</v>
      </c>
    </row>
    <row r="188" spans="1:12" s="15" customFormat="1" ht="45" x14ac:dyDescent="0.25">
      <c r="A188" s="13" t="s">
        <v>20</v>
      </c>
      <c r="B188" s="20">
        <v>51</v>
      </c>
      <c r="C188" s="20">
        <v>2</v>
      </c>
      <c r="D188" s="30" t="s">
        <v>396</v>
      </c>
      <c r="E188" s="20">
        <v>851</v>
      </c>
      <c r="F188" s="30" t="s">
        <v>57</v>
      </c>
      <c r="G188" s="30" t="s">
        <v>11</v>
      </c>
      <c r="H188" s="30" t="s">
        <v>233</v>
      </c>
      <c r="I188" s="42">
        <v>200</v>
      </c>
      <c r="J188" s="31">
        <f t="shared" si="88"/>
        <v>123599</v>
      </c>
      <c r="K188" s="31">
        <f t="shared" si="88"/>
        <v>0</v>
      </c>
      <c r="L188" s="31">
        <f t="shared" si="88"/>
        <v>0</v>
      </c>
    </row>
    <row r="189" spans="1:12" s="15" customFormat="1" ht="60" x14ac:dyDescent="0.25">
      <c r="A189" s="13" t="s">
        <v>9</v>
      </c>
      <c r="B189" s="20">
        <v>51</v>
      </c>
      <c r="C189" s="20">
        <v>2</v>
      </c>
      <c r="D189" s="30" t="s">
        <v>396</v>
      </c>
      <c r="E189" s="20">
        <v>851</v>
      </c>
      <c r="F189" s="30" t="s">
        <v>57</v>
      </c>
      <c r="G189" s="30" t="s">
        <v>11</v>
      </c>
      <c r="H189" s="30" t="s">
        <v>233</v>
      </c>
      <c r="I189" s="42">
        <v>240</v>
      </c>
      <c r="J189" s="31">
        <f>'3.ВС'!J186</f>
        <v>123599</v>
      </c>
      <c r="K189" s="31">
        <f>'3.ВС'!K186</f>
        <v>0</v>
      </c>
      <c r="L189" s="31">
        <f>'3.ВС'!L186</f>
        <v>0</v>
      </c>
    </row>
    <row r="190" spans="1:12" s="15" customFormat="1" ht="30" x14ac:dyDescent="0.25">
      <c r="A190" s="21" t="s">
        <v>415</v>
      </c>
      <c r="B190" s="20">
        <v>51</v>
      </c>
      <c r="C190" s="20">
        <v>2</v>
      </c>
      <c r="D190" s="30" t="s">
        <v>416</v>
      </c>
      <c r="E190" s="20"/>
      <c r="F190" s="30"/>
      <c r="G190" s="30"/>
      <c r="H190" s="30"/>
      <c r="I190" s="42"/>
      <c r="J190" s="31">
        <f t="shared" ref="J190:L193" si="89">J191</f>
        <v>5742330</v>
      </c>
      <c r="K190" s="31">
        <f t="shared" si="89"/>
        <v>0</v>
      </c>
      <c r="L190" s="31">
        <f t="shared" si="89"/>
        <v>0</v>
      </c>
    </row>
    <row r="191" spans="1:12" s="15" customFormat="1" ht="30" x14ac:dyDescent="0.25">
      <c r="A191" s="59" t="s">
        <v>6</v>
      </c>
      <c r="B191" s="20">
        <v>51</v>
      </c>
      <c r="C191" s="20">
        <v>2</v>
      </c>
      <c r="D191" s="30" t="s">
        <v>416</v>
      </c>
      <c r="E191" s="20">
        <v>851</v>
      </c>
      <c r="F191" s="30"/>
      <c r="G191" s="30"/>
      <c r="H191" s="30"/>
      <c r="I191" s="42"/>
      <c r="J191" s="31">
        <f t="shared" si="89"/>
        <v>5742330</v>
      </c>
      <c r="K191" s="31">
        <f t="shared" si="89"/>
        <v>0</v>
      </c>
      <c r="L191" s="31">
        <f t="shared" si="89"/>
        <v>0</v>
      </c>
    </row>
    <row r="192" spans="1:12" s="15" customFormat="1" ht="30" x14ac:dyDescent="0.25">
      <c r="A192" s="61" t="s">
        <v>304</v>
      </c>
      <c r="B192" s="20">
        <v>51</v>
      </c>
      <c r="C192" s="20">
        <v>2</v>
      </c>
      <c r="D192" s="30" t="s">
        <v>416</v>
      </c>
      <c r="E192" s="30" t="s">
        <v>260</v>
      </c>
      <c r="F192" s="30"/>
      <c r="G192" s="30"/>
      <c r="H192" s="30" t="s">
        <v>306</v>
      </c>
      <c r="I192" s="30"/>
      <c r="J192" s="31">
        <f t="shared" si="89"/>
        <v>5742330</v>
      </c>
      <c r="K192" s="31">
        <f t="shared" si="89"/>
        <v>0</v>
      </c>
      <c r="L192" s="31">
        <f t="shared" si="89"/>
        <v>0</v>
      </c>
    </row>
    <row r="193" spans="1:12" s="15" customFormat="1" ht="60" x14ac:dyDescent="0.25">
      <c r="A193" s="13" t="s">
        <v>40</v>
      </c>
      <c r="B193" s="20">
        <v>51</v>
      </c>
      <c r="C193" s="20">
        <v>2</v>
      </c>
      <c r="D193" s="30" t="s">
        <v>416</v>
      </c>
      <c r="E193" s="30" t="s">
        <v>260</v>
      </c>
      <c r="F193" s="30"/>
      <c r="G193" s="30"/>
      <c r="H193" s="30" t="s">
        <v>306</v>
      </c>
      <c r="I193" s="30" t="s">
        <v>81</v>
      </c>
      <c r="J193" s="31">
        <f t="shared" si="89"/>
        <v>5742330</v>
      </c>
      <c r="K193" s="31">
        <f t="shared" si="89"/>
        <v>0</v>
      </c>
      <c r="L193" s="31">
        <f t="shared" si="89"/>
        <v>0</v>
      </c>
    </row>
    <row r="194" spans="1:12" s="15" customFormat="1" ht="30" x14ac:dyDescent="0.25">
      <c r="A194" s="13" t="s">
        <v>82</v>
      </c>
      <c r="B194" s="20">
        <v>51</v>
      </c>
      <c r="C194" s="20">
        <v>2</v>
      </c>
      <c r="D194" s="30" t="s">
        <v>416</v>
      </c>
      <c r="E194" s="30" t="s">
        <v>260</v>
      </c>
      <c r="F194" s="30"/>
      <c r="G194" s="30"/>
      <c r="H194" s="30" t="s">
        <v>306</v>
      </c>
      <c r="I194" s="30" t="s">
        <v>83</v>
      </c>
      <c r="J194" s="31">
        <f>'3.ВС'!J141</f>
        <v>5742330</v>
      </c>
      <c r="K194" s="31">
        <f>'3.ВС'!K141</f>
        <v>0</v>
      </c>
      <c r="L194" s="31">
        <f>'3.ВС'!L141</f>
        <v>0</v>
      </c>
    </row>
    <row r="195" spans="1:12" s="15" customFormat="1" ht="30" x14ac:dyDescent="0.25">
      <c r="A195" s="61" t="s">
        <v>307</v>
      </c>
      <c r="B195" s="20">
        <v>51</v>
      </c>
      <c r="C195" s="20">
        <v>2</v>
      </c>
      <c r="D195" s="30" t="s">
        <v>305</v>
      </c>
      <c r="E195" s="20"/>
      <c r="F195" s="30"/>
      <c r="G195" s="30"/>
      <c r="H195" s="30"/>
      <c r="I195" s="30"/>
      <c r="J195" s="31">
        <f t="shared" ref="J195:L198" si="90">J196</f>
        <v>107458</v>
      </c>
      <c r="K195" s="31">
        <f t="shared" si="90"/>
        <v>0</v>
      </c>
      <c r="L195" s="31">
        <f t="shared" si="90"/>
        <v>0</v>
      </c>
    </row>
    <row r="196" spans="1:12" s="15" customFormat="1" ht="30" x14ac:dyDescent="0.25">
      <c r="A196" s="61" t="s">
        <v>6</v>
      </c>
      <c r="B196" s="20">
        <v>51</v>
      </c>
      <c r="C196" s="20">
        <v>2</v>
      </c>
      <c r="D196" s="30" t="s">
        <v>305</v>
      </c>
      <c r="E196" s="30" t="s">
        <v>260</v>
      </c>
      <c r="F196" s="30"/>
      <c r="G196" s="30"/>
      <c r="H196" s="30"/>
      <c r="I196" s="30"/>
      <c r="J196" s="31">
        <f t="shared" si="90"/>
        <v>107458</v>
      </c>
      <c r="K196" s="31">
        <f t="shared" si="90"/>
        <v>0</v>
      </c>
      <c r="L196" s="31">
        <f t="shared" si="90"/>
        <v>0</v>
      </c>
    </row>
    <row r="197" spans="1:12" s="15" customFormat="1" ht="30" x14ac:dyDescent="0.25">
      <c r="A197" s="61" t="s">
        <v>304</v>
      </c>
      <c r="B197" s="20">
        <v>51</v>
      </c>
      <c r="C197" s="20">
        <v>2</v>
      </c>
      <c r="D197" s="30" t="s">
        <v>305</v>
      </c>
      <c r="E197" s="30" t="s">
        <v>260</v>
      </c>
      <c r="F197" s="30"/>
      <c r="G197" s="30"/>
      <c r="H197" s="30" t="s">
        <v>306</v>
      </c>
      <c r="I197" s="30"/>
      <c r="J197" s="31">
        <f t="shared" si="90"/>
        <v>107458</v>
      </c>
      <c r="K197" s="31">
        <f t="shared" si="90"/>
        <v>0</v>
      </c>
      <c r="L197" s="31">
        <f t="shared" si="90"/>
        <v>0</v>
      </c>
    </row>
    <row r="198" spans="1:12" s="15" customFormat="1" ht="60" x14ac:dyDescent="0.25">
      <c r="A198" s="13" t="s">
        <v>40</v>
      </c>
      <c r="B198" s="20">
        <v>51</v>
      </c>
      <c r="C198" s="20">
        <v>2</v>
      </c>
      <c r="D198" s="30" t="s">
        <v>305</v>
      </c>
      <c r="E198" s="30" t="s">
        <v>260</v>
      </c>
      <c r="F198" s="30"/>
      <c r="G198" s="30"/>
      <c r="H198" s="30" t="s">
        <v>306</v>
      </c>
      <c r="I198" s="30" t="s">
        <v>81</v>
      </c>
      <c r="J198" s="31">
        <f t="shared" si="90"/>
        <v>107458</v>
      </c>
      <c r="K198" s="31">
        <f t="shared" si="90"/>
        <v>0</v>
      </c>
      <c r="L198" s="31">
        <f t="shared" si="90"/>
        <v>0</v>
      </c>
    </row>
    <row r="199" spans="1:12" s="15" customFormat="1" ht="30" x14ac:dyDescent="0.25">
      <c r="A199" s="13" t="s">
        <v>82</v>
      </c>
      <c r="B199" s="20">
        <v>51</v>
      </c>
      <c r="C199" s="20">
        <v>2</v>
      </c>
      <c r="D199" s="30" t="s">
        <v>305</v>
      </c>
      <c r="E199" s="30" t="s">
        <v>260</v>
      </c>
      <c r="F199" s="30"/>
      <c r="G199" s="30"/>
      <c r="H199" s="30" t="s">
        <v>306</v>
      </c>
      <c r="I199" s="30" t="s">
        <v>83</v>
      </c>
      <c r="J199" s="31">
        <f>'3.ВС'!J158</f>
        <v>107458</v>
      </c>
      <c r="K199" s="31">
        <f>'3.ВС'!K158</f>
        <v>0</v>
      </c>
      <c r="L199" s="31">
        <f>'3.ВС'!L158</f>
        <v>0</v>
      </c>
    </row>
    <row r="200" spans="1:12" s="15" customFormat="1" ht="60" x14ac:dyDescent="0.25">
      <c r="A200" s="59" t="s">
        <v>253</v>
      </c>
      <c r="B200" s="20">
        <v>51</v>
      </c>
      <c r="C200" s="20">
        <v>3</v>
      </c>
      <c r="D200" s="30"/>
      <c r="E200" s="20"/>
      <c r="F200" s="30"/>
      <c r="G200" s="23"/>
      <c r="H200" s="23"/>
      <c r="I200" s="30"/>
      <c r="J200" s="31">
        <f t="shared" ref="J200" si="91">J202</f>
        <v>5000</v>
      </c>
      <c r="K200" s="31">
        <f t="shared" ref="K200:L200" si="92">K202</f>
        <v>0</v>
      </c>
      <c r="L200" s="31">
        <f t="shared" si="92"/>
        <v>0</v>
      </c>
    </row>
    <row r="201" spans="1:12" s="15" customFormat="1" ht="90" x14ac:dyDescent="0.25">
      <c r="A201" s="59" t="s">
        <v>168</v>
      </c>
      <c r="B201" s="20">
        <v>51</v>
      </c>
      <c r="C201" s="20">
        <v>3</v>
      </c>
      <c r="D201" s="30" t="s">
        <v>399</v>
      </c>
      <c r="E201" s="20"/>
      <c r="F201" s="30"/>
      <c r="G201" s="23"/>
      <c r="H201" s="23"/>
      <c r="I201" s="30"/>
      <c r="J201" s="31">
        <f t="shared" ref="J201:L204" si="93">J202</f>
        <v>5000</v>
      </c>
      <c r="K201" s="31">
        <f t="shared" si="93"/>
        <v>0</v>
      </c>
      <c r="L201" s="31">
        <f t="shared" si="93"/>
        <v>0</v>
      </c>
    </row>
    <row r="202" spans="1:12" s="15" customFormat="1" ht="30" x14ac:dyDescent="0.25">
      <c r="A202" s="59" t="s">
        <v>6</v>
      </c>
      <c r="B202" s="20">
        <v>51</v>
      </c>
      <c r="C202" s="20">
        <v>3</v>
      </c>
      <c r="D202" s="30" t="s">
        <v>399</v>
      </c>
      <c r="E202" s="20">
        <v>851</v>
      </c>
      <c r="F202" s="30"/>
      <c r="G202" s="23"/>
      <c r="H202" s="23"/>
      <c r="I202" s="30"/>
      <c r="J202" s="31">
        <f t="shared" si="93"/>
        <v>5000</v>
      </c>
      <c r="K202" s="31">
        <f t="shared" si="93"/>
        <v>0</v>
      </c>
      <c r="L202" s="31">
        <f t="shared" si="93"/>
        <v>0</v>
      </c>
    </row>
    <row r="203" spans="1:12" s="15" customFormat="1" ht="45" x14ac:dyDescent="0.25">
      <c r="A203" s="59" t="s">
        <v>89</v>
      </c>
      <c r="B203" s="20">
        <v>51</v>
      </c>
      <c r="C203" s="20">
        <v>3</v>
      </c>
      <c r="D203" s="30" t="s">
        <v>399</v>
      </c>
      <c r="E203" s="20">
        <v>851</v>
      </c>
      <c r="F203" s="30" t="s">
        <v>57</v>
      </c>
      <c r="G203" s="30" t="s">
        <v>13</v>
      </c>
      <c r="H203" s="30" t="s">
        <v>205</v>
      </c>
      <c r="I203" s="30"/>
      <c r="J203" s="31">
        <f t="shared" si="93"/>
        <v>5000</v>
      </c>
      <c r="K203" s="31">
        <f t="shared" si="93"/>
        <v>0</v>
      </c>
      <c r="L203" s="31">
        <f t="shared" si="93"/>
        <v>0</v>
      </c>
    </row>
    <row r="204" spans="1:12" s="15" customFormat="1" ht="45" x14ac:dyDescent="0.25">
      <c r="A204" s="13" t="s">
        <v>20</v>
      </c>
      <c r="B204" s="20">
        <v>51</v>
      </c>
      <c r="C204" s="20">
        <v>3</v>
      </c>
      <c r="D204" s="30" t="s">
        <v>399</v>
      </c>
      <c r="E204" s="20">
        <v>851</v>
      </c>
      <c r="F204" s="30" t="s">
        <v>57</v>
      </c>
      <c r="G204" s="30" t="s">
        <v>13</v>
      </c>
      <c r="H204" s="30" t="s">
        <v>205</v>
      </c>
      <c r="I204" s="30" t="s">
        <v>21</v>
      </c>
      <c r="J204" s="31">
        <f t="shared" si="93"/>
        <v>5000</v>
      </c>
      <c r="K204" s="31">
        <f t="shared" si="93"/>
        <v>0</v>
      </c>
      <c r="L204" s="31">
        <f t="shared" si="93"/>
        <v>0</v>
      </c>
    </row>
    <row r="205" spans="1:12" s="15" customFormat="1" ht="60" x14ac:dyDescent="0.25">
      <c r="A205" s="13" t="s">
        <v>9</v>
      </c>
      <c r="B205" s="20">
        <v>51</v>
      </c>
      <c r="C205" s="20">
        <v>3</v>
      </c>
      <c r="D205" s="30" t="s">
        <v>399</v>
      </c>
      <c r="E205" s="20">
        <v>851</v>
      </c>
      <c r="F205" s="30" t="s">
        <v>57</v>
      </c>
      <c r="G205" s="30" t="s">
        <v>13</v>
      </c>
      <c r="H205" s="30" t="s">
        <v>205</v>
      </c>
      <c r="I205" s="30" t="s">
        <v>22</v>
      </c>
      <c r="J205" s="31">
        <f>'3.ВС'!J190</f>
        <v>5000</v>
      </c>
      <c r="K205" s="31">
        <f>'3.ВС'!K190</f>
        <v>0</v>
      </c>
      <c r="L205" s="31">
        <f>'3.ВС'!L190</f>
        <v>0</v>
      </c>
    </row>
    <row r="206" spans="1:12" s="15" customFormat="1" ht="60" x14ac:dyDescent="0.25">
      <c r="A206" s="59" t="s">
        <v>252</v>
      </c>
      <c r="B206" s="20">
        <v>51</v>
      </c>
      <c r="C206" s="20">
        <v>4</v>
      </c>
      <c r="D206" s="23"/>
      <c r="E206" s="20"/>
      <c r="F206" s="30"/>
      <c r="G206" s="23"/>
      <c r="H206" s="23"/>
      <c r="I206" s="30"/>
      <c r="J206" s="31">
        <f>J207</f>
        <v>788500</v>
      </c>
      <c r="K206" s="31">
        <f t="shared" ref="K206:L206" si="94">K207</f>
        <v>268000</v>
      </c>
      <c r="L206" s="31">
        <f t="shared" si="94"/>
        <v>268000</v>
      </c>
    </row>
    <row r="207" spans="1:12" s="15" customFormat="1" ht="45" x14ac:dyDescent="0.25">
      <c r="A207" s="59" t="s">
        <v>169</v>
      </c>
      <c r="B207" s="20">
        <v>51</v>
      </c>
      <c r="C207" s="20">
        <v>4</v>
      </c>
      <c r="D207" s="23" t="s">
        <v>400</v>
      </c>
      <c r="E207" s="20"/>
      <c r="F207" s="30"/>
      <c r="G207" s="23"/>
      <c r="H207" s="23"/>
      <c r="I207" s="30"/>
      <c r="J207" s="31">
        <f t="shared" ref="J207:L207" si="95">J208</f>
        <v>788500</v>
      </c>
      <c r="K207" s="31">
        <f t="shared" si="95"/>
        <v>268000</v>
      </c>
      <c r="L207" s="31">
        <f t="shared" si="95"/>
        <v>268000</v>
      </c>
    </row>
    <row r="208" spans="1:12" s="15" customFormat="1" ht="30" x14ac:dyDescent="0.25">
      <c r="A208" s="59" t="s">
        <v>6</v>
      </c>
      <c r="B208" s="20">
        <v>51</v>
      </c>
      <c r="C208" s="20">
        <v>4</v>
      </c>
      <c r="D208" s="30" t="s">
        <v>400</v>
      </c>
      <c r="E208" s="20">
        <v>851</v>
      </c>
      <c r="F208" s="30"/>
      <c r="G208" s="23"/>
      <c r="H208" s="23"/>
      <c r="I208" s="30"/>
      <c r="J208" s="31">
        <f t="shared" ref="J208:L208" si="96">J209+J214+J219+J222</f>
        <v>788500</v>
      </c>
      <c r="K208" s="31">
        <f t="shared" si="96"/>
        <v>268000</v>
      </c>
      <c r="L208" s="31">
        <f t="shared" si="96"/>
        <v>268000</v>
      </c>
    </row>
    <row r="209" spans="1:12" s="15" customFormat="1" ht="30" x14ac:dyDescent="0.25">
      <c r="A209" s="59" t="s">
        <v>107</v>
      </c>
      <c r="B209" s="20">
        <v>51</v>
      </c>
      <c r="C209" s="20">
        <v>4</v>
      </c>
      <c r="D209" s="30" t="s">
        <v>400</v>
      </c>
      <c r="E209" s="20">
        <v>851</v>
      </c>
      <c r="F209" s="30" t="s">
        <v>105</v>
      </c>
      <c r="G209" s="30" t="s">
        <v>43</v>
      </c>
      <c r="H209" s="30" t="s">
        <v>207</v>
      </c>
      <c r="I209" s="30"/>
      <c r="J209" s="31">
        <f t="shared" ref="J209" si="97">J210+J212</f>
        <v>90600</v>
      </c>
      <c r="K209" s="31">
        <f t="shared" ref="K209:L209" si="98">K210+K212</f>
        <v>0</v>
      </c>
      <c r="L209" s="31">
        <f t="shared" si="98"/>
        <v>0</v>
      </c>
    </row>
    <row r="210" spans="1:12" s="15" customFormat="1" ht="120" x14ac:dyDescent="0.25">
      <c r="A210" s="32" t="s">
        <v>15</v>
      </c>
      <c r="B210" s="20">
        <v>51</v>
      </c>
      <c r="C210" s="20">
        <v>4</v>
      </c>
      <c r="D210" s="23" t="s">
        <v>400</v>
      </c>
      <c r="E210" s="20">
        <v>851</v>
      </c>
      <c r="F210" s="30" t="s">
        <v>105</v>
      </c>
      <c r="G210" s="30" t="s">
        <v>43</v>
      </c>
      <c r="H210" s="30" t="s">
        <v>207</v>
      </c>
      <c r="I210" s="30" t="s">
        <v>17</v>
      </c>
      <c r="J210" s="31">
        <f t="shared" ref="J210:L210" si="99">J211</f>
        <v>26000</v>
      </c>
      <c r="K210" s="31">
        <f t="shared" si="99"/>
        <v>0</v>
      </c>
      <c r="L210" s="31">
        <f t="shared" si="99"/>
        <v>0</v>
      </c>
    </row>
    <row r="211" spans="1:12" s="15" customFormat="1" ht="30" x14ac:dyDescent="0.25">
      <c r="A211" s="13" t="s">
        <v>7</v>
      </c>
      <c r="B211" s="20">
        <v>51</v>
      </c>
      <c r="C211" s="20">
        <v>4</v>
      </c>
      <c r="D211" s="30" t="s">
        <v>400</v>
      </c>
      <c r="E211" s="20">
        <v>851</v>
      </c>
      <c r="F211" s="30" t="s">
        <v>105</v>
      </c>
      <c r="G211" s="30" t="s">
        <v>43</v>
      </c>
      <c r="H211" s="30" t="s">
        <v>207</v>
      </c>
      <c r="I211" s="30" t="s">
        <v>51</v>
      </c>
      <c r="J211" s="31">
        <f>'3.ВС'!J215</f>
        <v>26000</v>
      </c>
      <c r="K211" s="31">
        <f>'3.ВС'!K215</f>
        <v>0</v>
      </c>
      <c r="L211" s="31">
        <f>'3.ВС'!L215</f>
        <v>0</v>
      </c>
    </row>
    <row r="212" spans="1:12" s="15" customFormat="1" ht="45" x14ac:dyDescent="0.25">
      <c r="A212" s="13" t="s">
        <v>20</v>
      </c>
      <c r="B212" s="20">
        <v>51</v>
      </c>
      <c r="C212" s="20">
        <v>4</v>
      </c>
      <c r="D212" s="30" t="s">
        <v>400</v>
      </c>
      <c r="E212" s="20">
        <v>851</v>
      </c>
      <c r="F212" s="30" t="s">
        <v>105</v>
      </c>
      <c r="G212" s="30" t="s">
        <v>43</v>
      </c>
      <c r="H212" s="30" t="s">
        <v>207</v>
      </c>
      <c r="I212" s="30" t="s">
        <v>21</v>
      </c>
      <c r="J212" s="31">
        <f t="shared" ref="J212:L212" si="100">J213</f>
        <v>64600</v>
      </c>
      <c r="K212" s="31">
        <f t="shared" si="100"/>
        <v>0</v>
      </c>
      <c r="L212" s="31">
        <f t="shared" si="100"/>
        <v>0</v>
      </c>
    </row>
    <row r="213" spans="1:12" s="15" customFormat="1" ht="60" x14ac:dyDescent="0.25">
      <c r="A213" s="13" t="s">
        <v>9</v>
      </c>
      <c r="B213" s="20">
        <v>51</v>
      </c>
      <c r="C213" s="20">
        <v>4</v>
      </c>
      <c r="D213" s="23" t="s">
        <v>400</v>
      </c>
      <c r="E213" s="20">
        <v>851</v>
      </c>
      <c r="F213" s="30" t="s">
        <v>105</v>
      </c>
      <c r="G213" s="30" t="s">
        <v>43</v>
      </c>
      <c r="H213" s="30" t="s">
        <v>207</v>
      </c>
      <c r="I213" s="30" t="s">
        <v>22</v>
      </c>
      <c r="J213" s="31">
        <f>'3.ВС'!J217</f>
        <v>64600</v>
      </c>
      <c r="K213" s="31">
        <f>'3.ВС'!K217</f>
        <v>0</v>
      </c>
      <c r="L213" s="31">
        <f>'3.ВС'!L217</f>
        <v>0</v>
      </c>
    </row>
    <row r="214" spans="1:12" s="15" customFormat="1" ht="30" x14ac:dyDescent="0.25">
      <c r="A214" s="59" t="s">
        <v>108</v>
      </c>
      <c r="B214" s="42">
        <v>51</v>
      </c>
      <c r="C214" s="20">
        <v>4</v>
      </c>
      <c r="D214" s="30" t="s">
        <v>400</v>
      </c>
      <c r="E214" s="20">
        <v>851</v>
      </c>
      <c r="F214" s="30" t="s">
        <v>105</v>
      </c>
      <c r="G214" s="30" t="s">
        <v>43</v>
      </c>
      <c r="H214" s="30" t="s">
        <v>208</v>
      </c>
      <c r="I214" s="30"/>
      <c r="J214" s="31">
        <f t="shared" ref="J214" si="101">J215+J217</f>
        <v>419900</v>
      </c>
      <c r="K214" s="31">
        <f t="shared" ref="K214:L214" si="102">K215+K217</f>
        <v>0</v>
      </c>
      <c r="L214" s="31">
        <f t="shared" si="102"/>
        <v>0</v>
      </c>
    </row>
    <row r="215" spans="1:12" s="15" customFormat="1" ht="120" x14ac:dyDescent="0.25">
      <c r="A215" s="32" t="s">
        <v>15</v>
      </c>
      <c r="B215" s="42">
        <v>51</v>
      </c>
      <c r="C215" s="20">
        <v>4</v>
      </c>
      <c r="D215" s="30" t="s">
        <v>400</v>
      </c>
      <c r="E215" s="20">
        <v>851</v>
      </c>
      <c r="F215" s="30" t="s">
        <v>105</v>
      </c>
      <c r="G215" s="30" t="s">
        <v>43</v>
      </c>
      <c r="H215" s="30" t="s">
        <v>208</v>
      </c>
      <c r="I215" s="30" t="s">
        <v>17</v>
      </c>
      <c r="J215" s="31">
        <f t="shared" ref="J215:L215" si="103">J216</f>
        <v>211200</v>
      </c>
      <c r="K215" s="31">
        <f t="shared" si="103"/>
        <v>0</v>
      </c>
      <c r="L215" s="31">
        <f t="shared" si="103"/>
        <v>0</v>
      </c>
    </row>
    <row r="216" spans="1:12" s="15" customFormat="1" ht="30" x14ac:dyDescent="0.25">
      <c r="A216" s="13" t="s">
        <v>7</v>
      </c>
      <c r="B216" s="42">
        <v>51</v>
      </c>
      <c r="C216" s="20">
        <v>4</v>
      </c>
      <c r="D216" s="23" t="s">
        <v>400</v>
      </c>
      <c r="E216" s="20">
        <v>851</v>
      </c>
      <c r="F216" s="30" t="s">
        <v>105</v>
      </c>
      <c r="G216" s="30" t="s">
        <v>43</v>
      </c>
      <c r="H216" s="30" t="s">
        <v>208</v>
      </c>
      <c r="I216" s="30" t="s">
        <v>51</v>
      </c>
      <c r="J216" s="31">
        <f>'3.ВС'!J220</f>
        <v>211200</v>
      </c>
      <c r="K216" s="31">
        <f>'3.ВС'!K220</f>
        <v>0</v>
      </c>
      <c r="L216" s="31">
        <f>'3.ВС'!L220</f>
        <v>0</v>
      </c>
    </row>
    <row r="217" spans="1:12" s="15" customFormat="1" ht="45" x14ac:dyDescent="0.25">
      <c r="A217" s="13" t="s">
        <v>20</v>
      </c>
      <c r="B217" s="42">
        <v>51</v>
      </c>
      <c r="C217" s="20">
        <v>4</v>
      </c>
      <c r="D217" s="30" t="s">
        <v>400</v>
      </c>
      <c r="E217" s="20">
        <v>851</v>
      </c>
      <c r="F217" s="30" t="s">
        <v>105</v>
      </c>
      <c r="G217" s="30" t="s">
        <v>43</v>
      </c>
      <c r="H217" s="30" t="s">
        <v>208</v>
      </c>
      <c r="I217" s="30" t="s">
        <v>21</v>
      </c>
      <c r="J217" s="31">
        <f t="shared" ref="J217:L225" si="104">J218</f>
        <v>208700</v>
      </c>
      <c r="K217" s="31">
        <f t="shared" si="104"/>
        <v>0</v>
      </c>
      <c r="L217" s="31">
        <f t="shared" si="104"/>
        <v>0</v>
      </c>
    </row>
    <row r="218" spans="1:12" s="15" customFormat="1" ht="60" x14ac:dyDescent="0.25">
      <c r="A218" s="13" t="s">
        <v>9</v>
      </c>
      <c r="B218" s="42">
        <v>51</v>
      </c>
      <c r="C218" s="20">
        <v>4</v>
      </c>
      <c r="D218" s="30" t="s">
        <v>400</v>
      </c>
      <c r="E218" s="20">
        <v>851</v>
      </c>
      <c r="F218" s="30" t="s">
        <v>105</v>
      </c>
      <c r="G218" s="30" t="s">
        <v>43</v>
      </c>
      <c r="H218" s="30" t="s">
        <v>208</v>
      </c>
      <c r="I218" s="30" t="s">
        <v>22</v>
      </c>
      <c r="J218" s="31">
        <f>'3.ВС'!J222</f>
        <v>208700</v>
      </c>
      <c r="K218" s="31">
        <f>'3.ВС'!K222</f>
        <v>0</v>
      </c>
      <c r="L218" s="31">
        <f>'3.ВС'!L222</f>
        <v>0</v>
      </c>
    </row>
    <row r="219" spans="1:12" s="41" customFormat="1" ht="75" x14ac:dyDescent="0.25">
      <c r="A219" s="59" t="s">
        <v>110</v>
      </c>
      <c r="B219" s="42">
        <v>51</v>
      </c>
      <c r="C219" s="20">
        <v>4</v>
      </c>
      <c r="D219" s="23" t="s">
        <v>400</v>
      </c>
      <c r="E219" s="20">
        <v>851</v>
      </c>
      <c r="F219" s="30" t="s">
        <v>105</v>
      </c>
      <c r="G219" s="30" t="s">
        <v>43</v>
      </c>
      <c r="H219" s="30" t="s">
        <v>210</v>
      </c>
      <c r="I219" s="30"/>
      <c r="J219" s="31">
        <f t="shared" ref="J219:L220" si="105">J220</f>
        <v>10000</v>
      </c>
      <c r="K219" s="31">
        <f t="shared" si="105"/>
        <v>0</v>
      </c>
      <c r="L219" s="31">
        <f t="shared" si="105"/>
        <v>0</v>
      </c>
    </row>
    <row r="220" spans="1:12" s="41" customFormat="1" ht="45" x14ac:dyDescent="0.25">
      <c r="A220" s="13" t="s">
        <v>20</v>
      </c>
      <c r="B220" s="42">
        <v>51</v>
      </c>
      <c r="C220" s="20">
        <v>4</v>
      </c>
      <c r="D220" s="30" t="s">
        <v>400</v>
      </c>
      <c r="E220" s="20">
        <v>851</v>
      </c>
      <c r="F220" s="30" t="s">
        <v>105</v>
      </c>
      <c r="G220" s="30" t="s">
        <v>43</v>
      </c>
      <c r="H220" s="30" t="s">
        <v>210</v>
      </c>
      <c r="I220" s="30" t="s">
        <v>21</v>
      </c>
      <c r="J220" s="31">
        <f t="shared" si="105"/>
        <v>10000</v>
      </c>
      <c r="K220" s="31">
        <f t="shared" si="105"/>
        <v>0</v>
      </c>
      <c r="L220" s="31">
        <f t="shared" si="105"/>
        <v>0</v>
      </c>
    </row>
    <row r="221" spans="1:12" s="41" customFormat="1" ht="60" x14ac:dyDescent="0.25">
      <c r="A221" s="13" t="s">
        <v>9</v>
      </c>
      <c r="B221" s="42">
        <v>51</v>
      </c>
      <c r="C221" s="20">
        <v>4</v>
      </c>
      <c r="D221" s="30" t="s">
        <v>400</v>
      </c>
      <c r="E221" s="20">
        <v>851</v>
      </c>
      <c r="F221" s="30" t="s">
        <v>105</v>
      </c>
      <c r="G221" s="30" t="s">
        <v>43</v>
      </c>
      <c r="H221" s="30" t="s">
        <v>210</v>
      </c>
      <c r="I221" s="30" t="s">
        <v>22</v>
      </c>
      <c r="J221" s="31">
        <f>'3.ВС'!J225</f>
        <v>10000</v>
      </c>
      <c r="K221" s="31">
        <f>'3.ВС'!K225</f>
        <v>0</v>
      </c>
      <c r="L221" s="31">
        <f>'3.ВС'!L225</f>
        <v>0</v>
      </c>
    </row>
    <row r="222" spans="1:12" s="15" customFormat="1" ht="210" x14ac:dyDescent="0.25">
      <c r="A222" s="59" t="s">
        <v>109</v>
      </c>
      <c r="B222" s="42">
        <v>51</v>
      </c>
      <c r="C222" s="20">
        <v>4</v>
      </c>
      <c r="D222" s="23" t="s">
        <v>400</v>
      </c>
      <c r="E222" s="20">
        <v>851</v>
      </c>
      <c r="F222" s="30" t="s">
        <v>105</v>
      </c>
      <c r="G222" s="30" t="s">
        <v>43</v>
      </c>
      <c r="H222" s="30" t="s">
        <v>209</v>
      </c>
      <c r="I222" s="30"/>
      <c r="J222" s="31">
        <f t="shared" ref="J222" si="106">J223+J225</f>
        <v>268000</v>
      </c>
      <c r="K222" s="31">
        <f t="shared" ref="K222:L222" si="107">K223+K225</f>
        <v>268000</v>
      </c>
      <c r="L222" s="31">
        <f t="shared" si="107"/>
        <v>268000</v>
      </c>
    </row>
    <row r="223" spans="1:12" s="15" customFormat="1" ht="120" x14ac:dyDescent="0.25">
      <c r="A223" s="32" t="s">
        <v>15</v>
      </c>
      <c r="B223" s="42">
        <v>51</v>
      </c>
      <c r="C223" s="20">
        <v>4</v>
      </c>
      <c r="D223" s="30" t="s">
        <v>400</v>
      </c>
      <c r="E223" s="20">
        <v>851</v>
      </c>
      <c r="F223" s="30" t="s">
        <v>105</v>
      </c>
      <c r="G223" s="30" t="s">
        <v>43</v>
      </c>
      <c r="H223" s="30" t="s">
        <v>209</v>
      </c>
      <c r="I223" s="30" t="s">
        <v>17</v>
      </c>
      <c r="J223" s="31">
        <f t="shared" si="104"/>
        <v>71000</v>
      </c>
      <c r="K223" s="31">
        <f t="shared" si="104"/>
        <v>71000</v>
      </c>
      <c r="L223" s="31">
        <f t="shared" si="104"/>
        <v>71000</v>
      </c>
    </row>
    <row r="224" spans="1:12" s="15" customFormat="1" ht="30" x14ac:dyDescent="0.25">
      <c r="A224" s="13" t="s">
        <v>7</v>
      </c>
      <c r="B224" s="42">
        <v>51</v>
      </c>
      <c r="C224" s="20">
        <v>4</v>
      </c>
      <c r="D224" s="23" t="s">
        <v>400</v>
      </c>
      <c r="E224" s="20">
        <v>851</v>
      </c>
      <c r="F224" s="30" t="s">
        <v>105</v>
      </c>
      <c r="G224" s="30" t="s">
        <v>43</v>
      </c>
      <c r="H224" s="30" t="s">
        <v>209</v>
      </c>
      <c r="I224" s="30" t="s">
        <v>51</v>
      </c>
      <c r="J224" s="31">
        <f>'3.ВС'!J228</f>
        <v>71000</v>
      </c>
      <c r="K224" s="31">
        <f>'3.ВС'!K228</f>
        <v>71000</v>
      </c>
      <c r="L224" s="31">
        <f>'3.ВС'!L228</f>
        <v>71000</v>
      </c>
    </row>
    <row r="225" spans="1:12" s="15" customFormat="1" ht="45" x14ac:dyDescent="0.25">
      <c r="A225" s="13" t="s">
        <v>20</v>
      </c>
      <c r="B225" s="42">
        <v>51</v>
      </c>
      <c r="C225" s="20">
        <v>4</v>
      </c>
      <c r="D225" s="30" t="s">
        <v>400</v>
      </c>
      <c r="E225" s="20">
        <v>851</v>
      </c>
      <c r="F225" s="30" t="s">
        <v>105</v>
      </c>
      <c r="G225" s="30" t="s">
        <v>43</v>
      </c>
      <c r="H225" s="30" t="s">
        <v>209</v>
      </c>
      <c r="I225" s="30" t="s">
        <v>21</v>
      </c>
      <c r="J225" s="31">
        <f t="shared" si="104"/>
        <v>197000</v>
      </c>
      <c r="K225" s="31">
        <f t="shared" si="104"/>
        <v>197000</v>
      </c>
      <c r="L225" s="31">
        <f t="shared" si="104"/>
        <v>197000</v>
      </c>
    </row>
    <row r="226" spans="1:12" s="41" customFormat="1" ht="60" x14ac:dyDescent="0.25">
      <c r="A226" s="13" t="s">
        <v>9</v>
      </c>
      <c r="B226" s="42">
        <v>51</v>
      </c>
      <c r="C226" s="20">
        <v>4</v>
      </c>
      <c r="D226" s="30" t="s">
        <v>400</v>
      </c>
      <c r="E226" s="20">
        <v>851</v>
      </c>
      <c r="F226" s="30" t="s">
        <v>105</v>
      </c>
      <c r="G226" s="30" t="s">
        <v>43</v>
      </c>
      <c r="H226" s="30" t="s">
        <v>209</v>
      </c>
      <c r="I226" s="30" t="s">
        <v>22</v>
      </c>
      <c r="J226" s="31">
        <f>'3.ВС'!J230</f>
        <v>197000</v>
      </c>
      <c r="K226" s="31">
        <f>'3.ВС'!K230</f>
        <v>197000</v>
      </c>
      <c r="L226" s="31">
        <f>'3.ВС'!L230</f>
        <v>197000</v>
      </c>
    </row>
    <row r="227" spans="1:12" s="15" customFormat="1" ht="30" x14ac:dyDescent="0.25">
      <c r="A227" s="59" t="s">
        <v>251</v>
      </c>
      <c r="B227" s="20">
        <v>51</v>
      </c>
      <c r="C227" s="20">
        <v>5</v>
      </c>
      <c r="D227" s="30"/>
      <c r="E227" s="20"/>
      <c r="F227" s="30"/>
      <c r="G227" s="23"/>
      <c r="H227" s="23"/>
      <c r="I227" s="30"/>
      <c r="J227" s="31">
        <f t="shared" ref="J227" si="108">J228+J233</f>
        <v>12261860</v>
      </c>
      <c r="K227" s="31">
        <f t="shared" ref="K227:L227" si="109">K228+K233</f>
        <v>10620947.870000001</v>
      </c>
      <c r="L227" s="31">
        <f t="shared" si="109"/>
        <v>11718033.98</v>
      </c>
    </row>
    <row r="228" spans="1:12" s="15" customFormat="1" ht="45" x14ac:dyDescent="0.25">
      <c r="A228" s="59" t="s">
        <v>404</v>
      </c>
      <c r="B228" s="20">
        <v>51</v>
      </c>
      <c r="C228" s="20">
        <v>5</v>
      </c>
      <c r="D228" s="30" t="s">
        <v>401</v>
      </c>
      <c r="E228" s="20"/>
      <c r="F228" s="30"/>
      <c r="G228" s="23"/>
      <c r="H228" s="23"/>
      <c r="I228" s="30"/>
      <c r="J228" s="31">
        <f t="shared" ref="J228:L231" si="110">J229</f>
        <v>3235700</v>
      </c>
      <c r="K228" s="31">
        <f t="shared" si="110"/>
        <v>1594787.87</v>
      </c>
      <c r="L228" s="31">
        <f t="shared" si="110"/>
        <v>2691873.98</v>
      </c>
    </row>
    <row r="229" spans="1:12" s="15" customFormat="1" ht="30" x14ac:dyDescent="0.25">
      <c r="A229" s="59" t="s">
        <v>6</v>
      </c>
      <c r="B229" s="20">
        <v>51</v>
      </c>
      <c r="C229" s="20">
        <v>5</v>
      </c>
      <c r="D229" s="30" t="s">
        <v>401</v>
      </c>
      <c r="E229" s="20">
        <v>851</v>
      </c>
      <c r="F229" s="30"/>
      <c r="G229" s="23"/>
      <c r="H229" s="23"/>
      <c r="I229" s="30"/>
      <c r="J229" s="31">
        <f t="shared" si="110"/>
        <v>3235700</v>
      </c>
      <c r="K229" s="31">
        <f t="shared" si="110"/>
        <v>1594787.87</v>
      </c>
      <c r="L229" s="31">
        <f t="shared" si="110"/>
        <v>2691873.98</v>
      </c>
    </row>
    <row r="230" spans="1:12" s="15" customFormat="1" ht="45" x14ac:dyDescent="0.25">
      <c r="A230" s="59" t="s">
        <v>93</v>
      </c>
      <c r="B230" s="20">
        <v>51</v>
      </c>
      <c r="C230" s="20">
        <v>5</v>
      </c>
      <c r="D230" s="30" t="s">
        <v>401</v>
      </c>
      <c r="E230" s="20">
        <v>851</v>
      </c>
      <c r="F230" s="30" t="s">
        <v>91</v>
      </c>
      <c r="G230" s="30" t="s">
        <v>11</v>
      </c>
      <c r="H230" s="30" t="s">
        <v>206</v>
      </c>
      <c r="I230" s="30"/>
      <c r="J230" s="31">
        <f t="shared" si="110"/>
        <v>3235700</v>
      </c>
      <c r="K230" s="31">
        <f t="shared" si="110"/>
        <v>1594787.87</v>
      </c>
      <c r="L230" s="31">
        <f t="shared" si="110"/>
        <v>2691873.98</v>
      </c>
    </row>
    <row r="231" spans="1:12" s="15" customFormat="1" ht="30" x14ac:dyDescent="0.25">
      <c r="A231" s="32" t="s">
        <v>94</v>
      </c>
      <c r="B231" s="20">
        <v>51</v>
      </c>
      <c r="C231" s="20">
        <v>5</v>
      </c>
      <c r="D231" s="30" t="s">
        <v>401</v>
      </c>
      <c r="E231" s="20">
        <v>851</v>
      </c>
      <c r="F231" s="30" t="s">
        <v>91</v>
      </c>
      <c r="G231" s="30" t="s">
        <v>11</v>
      </c>
      <c r="H231" s="30" t="s">
        <v>206</v>
      </c>
      <c r="I231" s="30" t="s">
        <v>95</v>
      </c>
      <c r="J231" s="31">
        <f t="shared" si="110"/>
        <v>3235700</v>
      </c>
      <c r="K231" s="31">
        <f t="shared" si="110"/>
        <v>1594787.87</v>
      </c>
      <c r="L231" s="31">
        <f t="shared" si="110"/>
        <v>2691873.98</v>
      </c>
    </row>
    <row r="232" spans="1:12" s="15" customFormat="1" ht="45" x14ac:dyDescent="0.25">
      <c r="A232" s="32" t="s">
        <v>96</v>
      </c>
      <c r="B232" s="20">
        <v>51</v>
      </c>
      <c r="C232" s="20">
        <v>5</v>
      </c>
      <c r="D232" s="30" t="s">
        <v>401</v>
      </c>
      <c r="E232" s="20">
        <v>851</v>
      </c>
      <c r="F232" s="30" t="s">
        <v>91</v>
      </c>
      <c r="G232" s="30" t="s">
        <v>11</v>
      </c>
      <c r="H232" s="30" t="s">
        <v>206</v>
      </c>
      <c r="I232" s="30" t="s">
        <v>97</v>
      </c>
      <c r="J232" s="31">
        <f>'3.ВС'!J195</f>
        <v>3235700</v>
      </c>
      <c r="K232" s="31">
        <f>'3.ВС'!K195</f>
        <v>1594787.87</v>
      </c>
      <c r="L232" s="31">
        <f>'3.ВС'!L195</f>
        <v>2691873.98</v>
      </c>
    </row>
    <row r="233" spans="1:12" s="15" customFormat="1" ht="60" x14ac:dyDescent="0.25">
      <c r="A233" s="59" t="s">
        <v>170</v>
      </c>
      <c r="B233" s="20">
        <v>51</v>
      </c>
      <c r="C233" s="20">
        <v>5</v>
      </c>
      <c r="D233" s="30" t="s">
        <v>402</v>
      </c>
      <c r="E233" s="20"/>
      <c r="F233" s="30"/>
      <c r="G233" s="30"/>
      <c r="H233" s="30"/>
      <c r="I233" s="30"/>
      <c r="J233" s="31">
        <f t="shared" ref="J233:L234" si="111">J234</f>
        <v>9026160</v>
      </c>
      <c r="K233" s="31">
        <f t="shared" si="111"/>
        <v>9026160</v>
      </c>
      <c r="L233" s="31">
        <f t="shared" si="111"/>
        <v>9026160</v>
      </c>
    </row>
    <row r="234" spans="1:12" s="15" customFormat="1" ht="30" x14ac:dyDescent="0.25">
      <c r="A234" s="59" t="s">
        <v>6</v>
      </c>
      <c r="B234" s="20">
        <v>51</v>
      </c>
      <c r="C234" s="20">
        <v>5</v>
      </c>
      <c r="D234" s="30" t="s">
        <v>402</v>
      </c>
      <c r="E234" s="20">
        <v>851</v>
      </c>
      <c r="F234" s="30"/>
      <c r="G234" s="23"/>
      <c r="H234" s="23"/>
      <c r="I234" s="30"/>
      <c r="J234" s="31">
        <f>J235</f>
        <v>9026160</v>
      </c>
      <c r="K234" s="31">
        <f t="shared" si="111"/>
        <v>9026160</v>
      </c>
      <c r="L234" s="31">
        <f t="shared" si="111"/>
        <v>9026160</v>
      </c>
    </row>
    <row r="235" spans="1:12" s="15" customFormat="1" ht="105" x14ac:dyDescent="0.25">
      <c r="A235" s="59" t="s">
        <v>226</v>
      </c>
      <c r="B235" s="20">
        <v>51</v>
      </c>
      <c r="C235" s="20">
        <v>5</v>
      </c>
      <c r="D235" s="30" t="s">
        <v>402</v>
      </c>
      <c r="E235" s="20">
        <v>851</v>
      </c>
      <c r="F235" s="23" t="s">
        <v>91</v>
      </c>
      <c r="G235" s="23" t="s">
        <v>13</v>
      </c>
      <c r="H235" s="23" t="s">
        <v>172</v>
      </c>
      <c r="I235" s="23"/>
      <c r="J235" s="31">
        <f t="shared" ref="J235:L236" si="112">J236</f>
        <v>9026160</v>
      </c>
      <c r="K235" s="31">
        <f t="shared" si="112"/>
        <v>9026160</v>
      </c>
      <c r="L235" s="31">
        <f t="shared" si="112"/>
        <v>9026160</v>
      </c>
    </row>
    <row r="236" spans="1:12" s="15" customFormat="1" ht="45" x14ac:dyDescent="0.25">
      <c r="A236" s="13" t="s">
        <v>70</v>
      </c>
      <c r="B236" s="20">
        <v>51</v>
      </c>
      <c r="C236" s="20">
        <v>5</v>
      </c>
      <c r="D236" s="23" t="s">
        <v>402</v>
      </c>
      <c r="E236" s="20">
        <v>851</v>
      </c>
      <c r="F236" s="23" t="s">
        <v>91</v>
      </c>
      <c r="G236" s="23" t="s">
        <v>13</v>
      </c>
      <c r="H236" s="23" t="s">
        <v>172</v>
      </c>
      <c r="I236" s="23" t="s">
        <v>71</v>
      </c>
      <c r="J236" s="107">
        <f t="shared" si="112"/>
        <v>9026160</v>
      </c>
      <c r="K236" s="107">
        <f t="shared" si="112"/>
        <v>9026160</v>
      </c>
      <c r="L236" s="107">
        <f t="shared" si="112"/>
        <v>9026160</v>
      </c>
    </row>
    <row r="237" spans="1:12" s="15" customFormat="1" x14ac:dyDescent="0.25">
      <c r="A237" s="13" t="s">
        <v>72</v>
      </c>
      <c r="B237" s="20">
        <v>51</v>
      </c>
      <c r="C237" s="20">
        <v>5</v>
      </c>
      <c r="D237" s="23" t="s">
        <v>402</v>
      </c>
      <c r="E237" s="20">
        <v>851</v>
      </c>
      <c r="F237" s="23" t="s">
        <v>91</v>
      </c>
      <c r="G237" s="23" t="s">
        <v>13</v>
      </c>
      <c r="H237" s="23" t="s">
        <v>172</v>
      </c>
      <c r="I237" s="23" t="s">
        <v>73</v>
      </c>
      <c r="J237" s="107">
        <f>'3.ВС'!J199</f>
        <v>9026160</v>
      </c>
      <c r="K237" s="107">
        <f>'3.ВС'!K199</f>
        <v>9026160</v>
      </c>
      <c r="L237" s="107">
        <f>'3.ВС'!L199</f>
        <v>9026160</v>
      </c>
    </row>
    <row r="238" spans="1:12" s="15" customFormat="1" ht="45" x14ac:dyDescent="0.25">
      <c r="A238" s="59" t="s">
        <v>250</v>
      </c>
      <c r="B238" s="20">
        <v>51</v>
      </c>
      <c r="C238" s="20">
        <v>6</v>
      </c>
      <c r="D238" s="23"/>
      <c r="E238" s="20"/>
      <c r="F238" s="30"/>
      <c r="G238" s="23"/>
      <c r="H238" s="23"/>
      <c r="I238" s="30"/>
      <c r="J238" s="31">
        <f t="shared" ref="J238" si="113">J240</f>
        <v>3151297.8</v>
      </c>
      <c r="K238" s="31">
        <f t="shared" ref="K238:L238" si="114">K240</f>
        <v>3151297.8</v>
      </c>
      <c r="L238" s="31">
        <f t="shared" si="114"/>
        <v>3151297.8</v>
      </c>
    </row>
    <row r="239" spans="1:12" s="15" customFormat="1" ht="45" x14ac:dyDescent="0.25">
      <c r="A239" s="59" t="s">
        <v>173</v>
      </c>
      <c r="B239" s="20">
        <v>51</v>
      </c>
      <c r="C239" s="20">
        <v>6</v>
      </c>
      <c r="D239" s="23" t="s">
        <v>403</v>
      </c>
      <c r="E239" s="20"/>
      <c r="F239" s="30"/>
      <c r="G239" s="23"/>
      <c r="H239" s="23"/>
      <c r="I239" s="30"/>
      <c r="J239" s="31">
        <f t="shared" ref="J239:L242" si="115">J240</f>
        <v>3151297.8</v>
      </c>
      <c r="K239" s="31">
        <f t="shared" si="115"/>
        <v>3151297.8</v>
      </c>
      <c r="L239" s="31">
        <f t="shared" si="115"/>
        <v>3151297.8</v>
      </c>
    </row>
    <row r="240" spans="1:12" s="41" customFormat="1" ht="30" x14ac:dyDescent="0.25">
      <c r="A240" s="59" t="s">
        <v>6</v>
      </c>
      <c r="B240" s="20">
        <v>51</v>
      </c>
      <c r="C240" s="20">
        <v>6</v>
      </c>
      <c r="D240" s="23" t="s">
        <v>403</v>
      </c>
      <c r="E240" s="20">
        <v>851</v>
      </c>
      <c r="F240" s="30"/>
      <c r="G240" s="23"/>
      <c r="H240" s="23"/>
      <c r="I240" s="30"/>
      <c r="J240" s="31">
        <f t="shared" si="115"/>
        <v>3151297.8</v>
      </c>
      <c r="K240" s="31">
        <f t="shared" si="115"/>
        <v>3151297.8</v>
      </c>
      <c r="L240" s="31">
        <f t="shared" si="115"/>
        <v>3151297.8</v>
      </c>
    </row>
    <row r="241" spans="1:12" s="41" customFormat="1" ht="45" x14ac:dyDescent="0.25">
      <c r="A241" s="59" t="s">
        <v>239</v>
      </c>
      <c r="B241" s="20">
        <v>51</v>
      </c>
      <c r="C241" s="20">
        <v>6</v>
      </c>
      <c r="D241" s="23" t="s">
        <v>403</v>
      </c>
      <c r="E241" s="20">
        <v>851</v>
      </c>
      <c r="F241" s="30" t="s">
        <v>91</v>
      </c>
      <c r="G241" s="30" t="s">
        <v>45</v>
      </c>
      <c r="H241" s="30" t="s">
        <v>225</v>
      </c>
      <c r="I241" s="30"/>
      <c r="J241" s="31">
        <f t="shared" si="115"/>
        <v>3151297.8</v>
      </c>
      <c r="K241" s="31">
        <f t="shared" si="115"/>
        <v>3151297.8</v>
      </c>
      <c r="L241" s="31">
        <f t="shared" si="115"/>
        <v>3151297.8</v>
      </c>
    </row>
    <row r="242" spans="1:12" s="41" customFormat="1" ht="30" x14ac:dyDescent="0.25">
      <c r="A242" s="32" t="s">
        <v>94</v>
      </c>
      <c r="B242" s="20">
        <v>51</v>
      </c>
      <c r="C242" s="20">
        <v>6</v>
      </c>
      <c r="D242" s="23" t="s">
        <v>403</v>
      </c>
      <c r="E242" s="20">
        <v>851</v>
      </c>
      <c r="F242" s="30" t="s">
        <v>91</v>
      </c>
      <c r="G242" s="30" t="s">
        <v>45</v>
      </c>
      <c r="H242" s="30" t="s">
        <v>225</v>
      </c>
      <c r="I242" s="30" t="s">
        <v>95</v>
      </c>
      <c r="J242" s="31">
        <f t="shared" si="115"/>
        <v>3151297.8</v>
      </c>
      <c r="K242" s="31">
        <f t="shared" si="115"/>
        <v>3151297.8</v>
      </c>
      <c r="L242" s="31">
        <f t="shared" si="115"/>
        <v>3151297.8</v>
      </c>
    </row>
    <row r="243" spans="1:12" s="15" customFormat="1" ht="45" x14ac:dyDescent="0.25">
      <c r="A243" s="32" t="s">
        <v>96</v>
      </c>
      <c r="B243" s="20">
        <v>51</v>
      </c>
      <c r="C243" s="20">
        <v>6</v>
      </c>
      <c r="D243" s="23" t="s">
        <v>403</v>
      </c>
      <c r="E243" s="20">
        <v>851</v>
      </c>
      <c r="F243" s="30" t="s">
        <v>91</v>
      </c>
      <c r="G243" s="30" t="s">
        <v>45</v>
      </c>
      <c r="H243" s="30" t="s">
        <v>225</v>
      </c>
      <c r="I243" s="30" t="s">
        <v>97</v>
      </c>
      <c r="J243" s="31">
        <f>'3.ВС'!J202</f>
        <v>3151297.8</v>
      </c>
      <c r="K243" s="31">
        <f>'3.ВС'!K202</f>
        <v>3151297.8</v>
      </c>
      <c r="L243" s="31">
        <f>'3.ВС'!L202</f>
        <v>3151297.8</v>
      </c>
    </row>
    <row r="244" spans="1:12" s="15" customFormat="1" ht="75" x14ac:dyDescent="0.25">
      <c r="A244" s="21" t="s">
        <v>315</v>
      </c>
      <c r="B244" s="20">
        <v>51</v>
      </c>
      <c r="C244" s="20">
        <v>7</v>
      </c>
      <c r="D244" s="23"/>
      <c r="E244" s="20"/>
      <c r="F244" s="30"/>
      <c r="G244" s="30"/>
      <c r="H244" s="30"/>
      <c r="I244" s="30"/>
      <c r="J244" s="31">
        <f t="shared" ref="J244:L248" si="116">J245</f>
        <v>1846260</v>
      </c>
      <c r="K244" s="31">
        <f t="shared" si="116"/>
        <v>0</v>
      </c>
      <c r="L244" s="31">
        <f t="shared" si="116"/>
        <v>0</v>
      </c>
    </row>
    <row r="245" spans="1:12" s="15" customFormat="1" ht="195" x14ac:dyDescent="0.25">
      <c r="A245" s="21" t="s">
        <v>316</v>
      </c>
      <c r="B245" s="20">
        <v>51</v>
      </c>
      <c r="C245" s="20">
        <v>7</v>
      </c>
      <c r="D245" s="23" t="s">
        <v>158</v>
      </c>
      <c r="E245" s="20"/>
      <c r="F245" s="30"/>
      <c r="G245" s="30"/>
      <c r="H245" s="30"/>
      <c r="I245" s="30"/>
      <c r="J245" s="31">
        <f t="shared" si="116"/>
        <v>1846260</v>
      </c>
      <c r="K245" s="31">
        <f t="shared" si="116"/>
        <v>0</v>
      </c>
      <c r="L245" s="31">
        <f t="shared" si="116"/>
        <v>0</v>
      </c>
    </row>
    <row r="246" spans="1:12" s="15" customFormat="1" ht="30" x14ac:dyDescent="0.25">
      <c r="A246" s="59" t="s">
        <v>6</v>
      </c>
      <c r="B246" s="20">
        <v>51</v>
      </c>
      <c r="C246" s="20">
        <v>7</v>
      </c>
      <c r="D246" s="23" t="s">
        <v>158</v>
      </c>
      <c r="E246" s="20">
        <v>851</v>
      </c>
      <c r="F246" s="30"/>
      <c r="G246" s="30"/>
      <c r="H246" s="30"/>
      <c r="I246" s="30"/>
      <c r="J246" s="31">
        <f t="shared" si="116"/>
        <v>1846260</v>
      </c>
      <c r="K246" s="31">
        <f t="shared" si="116"/>
        <v>0</v>
      </c>
      <c r="L246" s="31">
        <f t="shared" si="116"/>
        <v>0</v>
      </c>
    </row>
    <row r="247" spans="1:12" s="15" customFormat="1" ht="60" x14ac:dyDescent="0.25">
      <c r="A247" s="59" t="s">
        <v>317</v>
      </c>
      <c r="B247" s="20">
        <v>51</v>
      </c>
      <c r="C247" s="20">
        <v>7</v>
      </c>
      <c r="D247" s="23" t="s">
        <v>158</v>
      </c>
      <c r="E247" s="20">
        <v>851</v>
      </c>
      <c r="F247" s="30"/>
      <c r="G247" s="30"/>
      <c r="H247" s="30" t="s">
        <v>314</v>
      </c>
      <c r="I247" s="30"/>
      <c r="J247" s="31">
        <f t="shared" si="116"/>
        <v>1846260</v>
      </c>
      <c r="K247" s="31">
        <f t="shared" si="116"/>
        <v>0</v>
      </c>
      <c r="L247" s="31">
        <f t="shared" si="116"/>
        <v>0</v>
      </c>
    </row>
    <row r="248" spans="1:12" s="15" customFormat="1" ht="45" x14ac:dyDescent="0.25">
      <c r="A248" s="13" t="s">
        <v>70</v>
      </c>
      <c r="B248" s="20">
        <v>51</v>
      </c>
      <c r="C248" s="20">
        <v>7</v>
      </c>
      <c r="D248" s="23" t="s">
        <v>158</v>
      </c>
      <c r="E248" s="20">
        <v>851</v>
      </c>
      <c r="F248" s="30"/>
      <c r="G248" s="30"/>
      <c r="H248" s="30" t="s">
        <v>314</v>
      </c>
      <c r="I248" s="30" t="s">
        <v>71</v>
      </c>
      <c r="J248" s="31">
        <f t="shared" si="116"/>
        <v>1846260</v>
      </c>
      <c r="K248" s="31">
        <f t="shared" si="116"/>
        <v>0</v>
      </c>
      <c r="L248" s="31">
        <f t="shared" si="116"/>
        <v>0</v>
      </c>
    </row>
    <row r="249" spans="1:12" s="15" customFormat="1" x14ac:dyDescent="0.25">
      <c r="A249" s="13" t="s">
        <v>72</v>
      </c>
      <c r="B249" s="20">
        <v>51</v>
      </c>
      <c r="C249" s="20">
        <v>7</v>
      </c>
      <c r="D249" s="23" t="s">
        <v>158</v>
      </c>
      <c r="E249" s="20">
        <v>851</v>
      </c>
      <c r="F249" s="30"/>
      <c r="G249" s="30"/>
      <c r="H249" s="30" t="s">
        <v>314</v>
      </c>
      <c r="I249" s="30" t="s">
        <v>73</v>
      </c>
      <c r="J249" s="31">
        <f>'3.ВС'!J211</f>
        <v>1846260</v>
      </c>
      <c r="K249" s="31">
        <f>'3.ВС'!K211</f>
        <v>0</v>
      </c>
      <c r="L249" s="31">
        <f>'3.ВС'!L211</f>
        <v>0</v>
      </c>
    </row>
    <row r="250" spans="1:12" s="57" customFormat="1" ht="42.75" x14ac:dyDescent="0.25">
      <c r="A250" s="84" t="s">
        <v>247</v>
      </c>
      <c r="B250" s="104">
        <v>52</v>
      </c>
      <c r="C250" s="104"/>
      <c r="D250" s="104"/>
      <c r="E250" s="65"/>
      <c r="F250" s="65"/>
      <c r="G250" s="65"/>
      <c r="H250" s="104"/>
      <c r="I250" s="56"/>
      <c r="J250" s="36">
        <f t="shared" ref="J250:L250" si="117">J251+J268+J306+J313+J318+J329+J334+J341</f>
        <v>249355728.93000001</v>
      </c>
      <c r="K250" s="36">
        <f t="shared" si="117"/>
        <v>162552522.57999998</v>
      </c>
      <c r="L250" s="36">
        <f t="shared" si="117"/>
        <v>165425165.74000001</v>
      </c>
    </row>
    <row r="251" spans="1:12" s="15" customFormat="1" ht="45" x14ac:dyDescent="0.25">
      <c r="A251" s="59" t="s">
        <v>174</v>
      </c>
      <c r="B251" s="42">
        <v>52</v>
      </c>
      <c r="C251" s="42">
        <v>0</v>
      </c>
      <c r="D251" s="23" t="s">
        <v>11</v>
      </c>
      <c r="E251" s="43"/>
      <c r="F251" s="43"/>
      <c r="G251" s="43"/>
      <c r="H251" s="42"/>
      <c r="I251" s="30"/>
      <c r="J251" s="31">
        <f t="shared" ref="J251:L259" si="118">J252</f>
        <v>19758411</v>
      </c>
      <c r="K251" s="31">
        <f t="shared" si="118"/>
        <v>16834260</v>
      </c>
      <c r="L251" s="31">
        <f t="shared" si="118"/>
        <v>16834260</v>
      </c>
    </row>
    <row r="252" spans="1:12" s="15" customFormat="1" ht="45" x14ac:dyDescent="0.25">
      <c r="A252" s="59" t="s">
        <v>111</v>
      </c>
      <c r="B252" s="20">
        <v>52</v>
      </c>
      <c r="C252" s="20">
        <v>0</v>
      </c>
      <c r="D252" s="30" t="s">
        <v>11</v>
      </c>
      <c r="E252" s="20">
        <v>852</v>
      </c>
      <c r="F252" s="23"/>
      <c r="G252" s="23"/>
      <c r="H252" s="23"/>
      <c r="I252" s="30"/>
      <c r="J252" s="31">
        <f>J253+J258+J261</f>
        <v>19758411</v>
      </c>
      <c r="K252" s="31">
        <f t="shared" ref="K252:L252" si="119">K253+K258+K261</f>
        <v>16834260</v>
      </c>
      <c r="L252" s="31">
        <f t="shared" si="119"/>
        <v>16834260</v>
      </c>
    </row>
    <row r="253" spans="1:12" s="15" customFormat="1" ht="75" x14ac:dyDescent="0.25">
      <c r="A253" s="59" t="s">
        <v>429</v>
      </c>
      <c r="B253" s="20">
        <v>52</v>
      </c>
      <c r="C253" s="20">
        <v>0</v>
      </c>
      <c r="D253" s="30" t="s">
        <v>11</v>
      </c>
      <c r="E253" s="20">
        <v>852</v>
      </c>
      <c r="F253" s="30"/>
      <c r="G253" s="30"/>
      <c r="H253" s="30" t="s">
        <v>227</v>
      </c>
      <c r="I253" s="30"/>
      <c r="J253" s="31">
        <f t="shared" ref="J253" si="120">J254+J256</f>
        <v>1044360</v>
      </c>
      <c r="K253" s="31">
        <f t="shared" ref="K253:L253" si="121">K254+K256</f>
        <v>1044360</v>
      </c>
      <c r="L253" s="31">
        <f t="shared" si="121"/>
        <v>1044360</v>
      </c>
    </row>
    <row r="254" spans="1:12" s="15" customFormat="1" ht="120" x14ac:dyDescent="0.25">
      <c r="A254" s="32" t="s">
        <v>15</v>
      </c>
      <c r="B254" s="20">
        <v>52</v>
      </c>
      <c r="C254" s="20">
        <v>0</v>
      </c>
      <c r="D254" s="30" t="s">
        <v>11</v>
      </c>
      <c r="E254" s="20">
        <v>852</v>
      </c>
      <c r="F254" s="23" t="s">
        <v>91</v>
      </c>
      <c r="G254" s="23" t="s">
        <v>101</v>
      </c>
      <c r="H254" s="30" t="s">
        <v>227</v>
      </c>
      <c r="I254" s="30" t="s">
        <v>17</v>
      </c>
      <c r="J254" s="31">
        <f t="shared" ref="J254:L254" si="122">J255</f>
        <v>625335</v>
      </c>
      <c r="K254" s="31">
        <f t="shared" si="122"/>
        <v>572500</v>
      </c>
      <c r="L254" s="31">
        <f t="shared" si="122"/>
        <v>572500</v>
      </c>
    </row>
    <row r="255" spans="1:12" s="15" customFormat="1" ht="45" x14ac:dyDescent="0.25">
      <c r="A255" s="32" t="s">
        <v>8</v>
      </c>
      <c r="B255" s="20">
        <v>52</v>
      </c>
      <c r="C255" s="20">
        <v>0</v>
      </c>
      <c r="D255" s="30" t="s">
        <v>11</v>
      </c>
      <c r="E255" s="20">
        <v>852</v>
      </c>
      <c r="F255" s="23" t="s">
        <v>91</v>
      </c>
      <c r="G255" s="23" t="s">
        <v>101</v>
      </c>
      <c r="H255" s="30" t="s">
        <v>227</v>
      </c>
      <c r="I255" s="30" t="s">
        <v>18</v>
      </c>
      <c r="J255" s="31">
        <f>'3.ВС'!J314</f>
        <v>625335</v>
      </c>
      <c r="K255" s="31">
        <f>'3.ВС'!K314</f>
        <v>572500</v>
      </c>
      <c r="L255" s="31">
        <f>'3.ВС'!L314</f>
        <v>572500</v>
      </c>
    </row>
    <row r="256" spans="1:12" s="15" customFormat="1" ht="45" x14ac:dyDescent="0.25">
      <c r="A256" s="13" t="s">
        <v>20</v>
      </c>
      <c r="B256" s="20">
        <v>52</v>
      </c>
      <c r="C256" s="20">
        <v>0</v>
      </c>
      <c r="D256" s="30" t="s">
        <v>11</v>
      </c>
      <c r="E256" s="20">
        <v>852</v>
      </c>
      <c r="F256" s="23" t="s">
        <v>91</v>
      </c>
      <c r="G256" s="23" t="s">
        <v>101</v>
      </c>
      <c r="H256" s="30" t="s">
        <v>227</v>
      </c>
      <c r="I256" s="30" t="s">
        <v>21</v>
      </c>
      <c r="J256" s="31">
        <f t="shared" ref="J256:L256" si="123">J257</f>
        <v>419025</v>
      </c>
      <c r="K256" s="31">
        <f t="shared" si="123"/>
        <v>471860</v>
      </c>
      <c r="L256" s="31">
        <f t="shared" si="123"/>
        <v>471860</v>
      </c>
    </row>
    <row r="257" spans="1:12" s="15" customFormat="1" ht="60" x14ac:dyDescent="0.25">
      <c r="A257" s="13" t="s">
        <v>9</v>
      </c>
      <c r="B257" s="20">
        <v>52</v>
      </c>
      <c r="C257" s="20">
        <v>0</v>
      </c>
      <c r="D257" s="30" t="s">
        <v>11</v>
      </c>
      <c r="E257" s="20">
        <v>852</v>
      </c>
      <c r="F257" s="23" t="s">
        <v>91</v>
      </c>
      <c r="G257" s="23" t="s">
        <v>101</v>
      </c>
      <c r="H257" s="30" t="s">
        <v>227</v>
      </c>
      <c r="I257" s="30" t="s">
        <v>22</v>
      </c>
      <c r="J257" s="31">
        <f>'3.ВС'!J316</f>
        <v>419025</v>
      </c>
      <c r="K257" s="31">
        <f>'3.ВС'!K316</f>
        <v>471860</v>
      </c>
      <c r="L257" s="31">
        <f>'3.ВС'!L316</f>
        <v>471860</v>
      </c>
    </row>
    <row r="258" spans="1:12" s="15" customFormat="1" ht="45" x14ac:dyDescent="0.25">
      <c r="A258" s="59" t="s">
        <v>19</v>
      </c>
      <c r="B258" s="20">
        <v>52</v>
      </c>
      <c r="C258" s="20">
        <v>0</v>
      </c>
      <c r="D258" s="30" t="s">
        <v>11</v>
      </c>
      <c r="E258" s="20">
        <v>852</v>
      </c>
      <c r="F258" s="30" t="s">
        <v>76</v>
      </c>
      <c r="G258" s="30" t="s">
        <v>49</v>
      </c>
      <c r="H258" s="30" t="s">
        <v>186</v>
      </c>
      <c r="I258" s="30"/>
      <c r="J258" s="31">
        <f t="shared" si="118"/>
        <v>1306000</v>
      </c>
      <c r="K258" s="31">
        <f t="shared" si="118"/>
        <v>1226100</v>
      </c>
      <c r="L258" s="31">
        <f t="shared" si="118"/>
        <v>1226100</v>
      </c>
    </row>
    <row r="259" spans="1:12" s="15" customFormat="1" ht="120" x14ac:dyDescent="0.25">
      <c r="A259" s="32" t="s">
        <v>15</v>
      </c>
      <c r="B259" s="20">
        <v>52</v>
      </c>
      <c r="C259" s="20">
        <v>0</v>
      </c>
      <c r="D259" s="23" t="s">
        <v>11</v>
      </c>
      <c r="E259" s="20">
        <v>852</v>
      </c>
      <c r="F259" s="30" t="s">
        <v>76</v>
      </c>
      <c r="G259" s="30" t="s">
        <v>49</v>
      </c>
      <c r="H259" s="30" t="s">
        <v>186</v>
      </c>
      <c r="I259" s="30" t="s">
        <v>17</v>
      </c>
      <c r="J259" s="31">
        <f t="shared" si="118"/>
        <v>1306000</v>
      </c>
      <c r="K259" s="31">
        <f t="shared" si="118"/>
        <v>1226100</v>
      </c>
      <c r="L259" s="31">
        <f t="shared" si="118"/>
        <v>1226100</v>
      </c>
    </row>
    <row r="260" spans="1:12" s="15" customFormat="1" ht="45" x14ac:dyDescent="0.25">
      <c r="A260" s="32" t="s">
        <v>8</v>
      </c>
      <c r="B260" s="20">
        <v>52</v>
      </c>
      <c r="C260" s="20">
        <v>0</v>
      </c>
      <c r="D260" s="30" t="s">
        <v>11</v>
      </c>
      <c r="E260" s="20">
        <v>852</v>
      </c>
      <c r="F260" s="30" t="s">
        <v>76</v>
      </c>
      <c r="G260" s="30" t="s">
        <v>49</v>
      </c>
      <c r="H260" s="30" t="s">
        <v>186</v>
      </c>
      <c r="I260" s="30" t="s">
        <v>18</v>
      </c>
      <c r="J260" s="31">
        <f>'3.ВС'!J319</f>
        <v>1306000</v>
      </c>
      <c r="K260" s="31">
        <f>'3.ВС'!K319</f>
        <v>1226100</v>
      </c>
      <c r="L260" s="31">
        <f>'3.ВС'!L319</f>
        <v>1226100</v>
      </c>
    </row>
    <row r="261" spans="1:12" s="15" customFormat="1" ht="60" x14ac:dyDescent="0.25">
      <c r="A261" s="59" t="s">
        <v>123</v>
      </c>
      <c r="B261" s="20">
        <v>52</v>
      </c>
      <c r="C261" s="20">
        <v>0</v>
      </c>
      <c r="D261" s="30" t="s">
        <v>11</v>
      </c>
      <c r="E261" s="20">
        <v>852</v>
      </c>
      <c r="F261" s="30" t="s">
        <v>76</v>
      </c>
      <c r="G261" s="30" t="s">
        <v>49</v>
      </c>
      <c r="H261" s="30" t="s">
        <v>219</v>
      </c>
      <c r="I261" s="30"/>
      <c r="J261" s="31">
        <f t="shared" ref="J261" si="124">J262+J264+J266</f>
        <v>17408051</v>
      </c>
      <c r="K261" s="31">
        <f t="shared" ref="K261:L261" si="125">K262+K264+K266</f>
        <v>14563800</v>
      </c>
      <c r="L261" s="31">
        <f t="shared" si="125"/>
        <v>14563800</v>
      </c>
    </row>
    <row r="262" spans="1:12" s="15" customFormat="1" ht="120" x14ac:dyDescent="0.25">
      <c r="A262" s="32" t="s">
        <v>15</v>
      </c>
      <c r="B262" s="20">
        <v>52</v>
      </c>
      <c r="C262" s="20">
        <v>0</v>
      </c>
      <c r="D262" s="30" t="s">
        <v>11</v>
      </c>
      <c r="E262" s="20">
        <v>852</v>
      </c>
      <c r="F262" s="30" t="s">
        <v>76</v>
      </c>
      <c r="G262" s="30" t="s">
        <v>49</v>
      </c>
      <c r="H262" s="30" t="s">
        <v>219</v>
      </c>
      <c r="I262" s="30" t="s">
        <v>17</v>
      </c>
      <c r="J262" s="31">
        <f t="shared" ref="J262:L262" si="126">J263</f>
        <v>16303100</v>
      </c>
      <c r="K262" s="31">
        <f t="shared" si="126"/>
        <v>14508100</v>
      </c>
      <c r="L262" s="31">
        <f t="shared" si="126"/>
        <v>14508100</v>
      </c>
    </row>
    <row r="263" spans="1:12" s="15" customFormat="1" ht="45" x14ac:dyDescent="0.25">
      <c r="A263" s="32" t="s">
        <v>8</v>
      </c>
      <c r="B263" s="20">
        <v>52</v>
      </c>
      <c r="C263" s="20">
        <v>0</v>
      </c>
      <c r="D263" s="30" t="s">
        <v>11</v>
      </c>
      <c r="E263" s="20">
        <v>852</v>
      </c>
      <c r="F263" s="30" t="s">
        <v>76</v>
      </c>
      <c r="G263" s="30" t="s">
        <v>49</v>
      </c>
      <c r="H263" s="30" t="s">
        <v>219</v>
      </c>
      <c r="I263" s="30" t="s">
        <v>18</v>
      </c>
      <c r="J263" s="31">
        <f>'3.ВС'!J322</f>
        <v>16303100</v>
      </c>
      <c r="K263" s="31">
        <f>'3.ВС'!K322</f>
        <v>14508100</v>
      </c>
      <c r="L263" s="31">
        <f>'3.ВС'!L322</f>
        <v>14508100</v>
      </c>
    </row>
    <row r="264" spans="1:12" s="15" customFormat="1" ht="45" x14ac:dyDescent="0.25">
      <c r="A264" s="13" t="s">
        <v>20</v>
      </c>
      <c r="B264" s="20">
        <v>52</v>
      </c>
      <c r="C264" s="20">
        <v>0</v>
      </c>
      <c r="D264" s="30" t="s">
        <v>11</v>
      </c>
      <c r="E264" s="20">
        <v>852</v>
      </c>
      <c r="F264" s="30" t="s">
        <v>76</v>
      </c>
      <c r="G264" s="30" t="s">
        <v>49</v>
      </c>
      <c r="H264" s="30" t="s">
        <v>219</v>
      </c>
      <c r="I264" s="30" t="s">
        <v>21</v>
      </c>
      <c r="J264" s="31">
        <f t="shared" ref="J264:L264" si="127">J265</f>
        <v>1084300</v>
      </c>
      <c r="K264" s="31">
        <f t="shared" si="127"/>
        <v>47200</v>
      </c>
      <c r="L264" s="31">
        <f t="shared" si="127"/>
        <v>47200</v>
      </c>
    </row>
    <row r="265" spans="1:12" s="15" customFormat="1" ht="60" x14ac:dyDescent="0.25">
      <c r="A265" s="13" t="s">
        <v>9</v>
      </c>
      <c r="B265" s="20">
        <v>52</v>
      </c>
      <c r="C265" s="20">
        <v>0</v>
      </c>
      <c r="D265" s="30" t="s">
        <v>11</v>
      </c>
      <c r="E265" s="20">
        <v>852</v>
      </c>
      <c r="F265" s="30" t="s">
        <v>76</v>
      </c>
      <c r="G265" s="30" t="s">
        <v>49</v>
      </c>
      <c r="H265" s="30" t="s">
        <v>219</v>
      </c>
      <c r="I265" s="30" t="s">
        <v>22</v>
      </c>
      <c r="J265" s="31">
        <f>'3.ВС'!J324</f>
        <v>1084300</v>
      </c>
      <c r="K265" s="31">
        <f>'3.ВС'!K324</f>
        <v>47200</v>
      </c>
      <c r="L265" s="31">
        <f>'3.ВС'!L324</f>
        <v>47200</v>
      </c>
    </row>
    <row r="266" spans="1:12" s="15" customFormat="1" x14ac:dyDescent="0.25">
      <c r="A266" s="13" t="s">
        <v>23</v>
      </c>
      <c r="B266" s="20">
        <v>52</v>
      </c>
      <c r="C266" s="20">
        <v>0</v>
      </c>
      <c r="D266" s="30" t="s">
        <v>11</v>
      </c>
      <c r="E266" s="20">
        <v>852</v>
      </c>
      <c r="F266" s="30" t="s">
        <v>76</v>
      </c>
      <c r="G266" s="30" t="s">
        <v>49</v>
      </c>
      <c r="H266" s="30" t="s">
        <v>219</v>
      </c>
      <c r="I266" s="30" t="s">
        <v>24</v>
      </c>
      <c r="J266" s="31">
        <f t="shared" ref="J266:L266" si="128">J267</f>
        <v>20651</v>
      </c>
      <c r="K266" s="31">
        <f t="shared" si="128"/>
        <v>8500</v>
      </c>
      <c r="L266" s="31">
        <f t="shared" si="128"/>
        <v>8500</v>
      </c>
    </row>
    <row r="267" spans="1:12" s="15" customFormat="1" ht="30" x14ac:dyDescent="0.25">
      <c r="A267" s="13" t="s">
        <v>25</v>
      </c>
      <c r="B267" s="20">
        <v>52</v>
      </c>
      <c r="C267" s="20">
        <v>0</v>
      </c>
      <c r="D267" s="30" t="s">
        <v>11</v>
      </c>
      <c r="E267" s="20">
        <v>852</v>
      </c>
      <c r="F267" s="30" t="s">
        <v>76</v>
      </c>
      <c r="G267" s="30" t="s">
        <v>49</v>
      </c>
      <c r="H267" s="30" t="s">
        <v>219</v>
      </c>
      <c r="I267" s="30" t="s">
        <v>26</v>
      </c>
      <c r="J267" s="31">
        <f>'3.ВС'!J326</f>
        <v>20651</v>
      </c>
      <c r="K267" s="31">
        <f>'3.ВС'!K326</f>
        <v>8500</v>
      </c>
      <c r="L267" s="31">
        <f>'3.ВС'!L326</f>
        <v>8500</v>
      </c>
    </row>
    <row r="268" spans="1:12" s="15" customFormat="1" ht="75" x14ac:dyDescent="0.25">
      <c r="A268" s="59" t="s">
        <v>406</v>
      </c>
      <c r="B268" s="20">
        <v>52</v>
      </c>
      <c r="C268" s="20">
        <v>0</v>
      </c>
      <c r="D268" s="30" t="s">
        <v>43</v>
      </c>
      <c r="E268" s="20"/>
      <c r="F268" s="30"/>
      <c r="G268" s="30"/>
      <c r="H268" s="30"/>
      <c r="I268" s="30"/>
      <c r="J268" s="31">
        <f t="shared" ref="J268:L268" si="129">J269</f>
        <v>154741353.64000002</v>
      </c>
      <c r="K268" s="31">
        <f t="shared" si="129"/>
        <v>124595622.58</v>
      </c>
      <c r="L268" s="31">
        <f t="shared" si="129"/>
        <v>126116765.73999999</v>
      </c>
    </row>
    <row r="269" spans="1:12" s="15" customFormat="1" ht="45" x14ac:dyDescent="0.25">
      <c r="A269" s="59" t="s">
        <v>111</v>
      </c>
      <c r="B269" s="20">
        <v>52</v>
      </c>
      <c r="C269" s="20">
        <v>0</v>
      </c>
      <c r="D269" s="23" t="s">
        <v>43</v>
      </c>
      <c r="E269" s="20">
        <v>852</v>
      </c>
      <c r="F269" s="23"/>
      <c r="G269" s="23"/>
      <c r="H269" s="23"/>
      <c r="I269" s="30"/>
      <c r="J269" s="31">
        <f>J270+J273+J276+J279+J282+J285+J288+J291+J294+J297+J300+J303</f>
        <v>154741353.64000002</v>
      </c>
      <c r="K269" s="31">
        <f t="shared" ref="K269:L269" si="130">K270+K273+K276+K279+K282+K285+K288+K291+K294+K297+K300+K303</f>
        <v>124595622.58</v>
      </c>
      <c r="L269" s="31">
        <f t="shared" si="130"/>
        <v>126116765.73999999</v>
      </c>
    </row>
    <row r="270" spans="1:12" s="15" customFormat="1" ht="165" x14ac:dyDescent="0.25">
      <c r="A270" s="21" t="s">
        <v>281</v>
      </c>
      <c r="B270" s="20">
        <v>52</v>
      </c>
      <c r="C270" s="20">
        <v>0</v>
      </c>
      <c r="D270" s="23" t="s">
        <v>43</v>
      </c>
      <c r="E270" s="20">
        <v>852</v>
      </c>
      <c r="F270" s="30" t="s">
        <v>76</v>
      </c>
      <c r="G270" s="30" t="s">
        <v>43</v>
      </c>
      <c r="H270" s="30" t="s">
        <v>282</v>
      </c>
      <c r="I270" s="30"/>
      <c r="J270" s="31">
        <f t="shared" ref="J270:L274" si="131">J271</f>
        <v>73105633</v>
      </c>
      <c r="K270" s="31">
        <f t="shared" si="131"/>
        <v>64961116</v>
      </c>
      <c r="L270" s="31">
        <f t="shared" si="131"/>
        <v>64961116</v>
      </c>
    </row>
    <row r="271" spans="1:12" s="15" customFormat="1" ht="60" x14ac:dyDescent="0.25">
      <c r="A271" s="13" t="s">
        <v>40</v>
      </c>
      <c r="B271" s="20">
        <v>52</v>
      </c>
      <c r="C271" s="20">
        <v>0</v>
      </c>
      <c r="D271" s="30" t="s">
        <v>43</v>
      </c>
      <c r="E271" s="20">
        <v>852</v>
      </c>
      <c r="F271" s="30" t="s">
        <v>76</v>
      </c>
      <c r="G271" s="30" t="s">
        <v>43</v>
      </c>
      <c r="H271" s="30" t="s">
        <v>282</v>
      </c>
      <c r="I271" s="30" t="s">
        <v>81</v>
      </c>
      <c r="J271" s="31">
        <f t="shared" si="131"/>
        <v>73105633</v>
      </c>
      <c r="K271" s="31">
        <f t="shared" si="131"/>
        <v>64961116</v>
      </c>
      <c r="L271" s="31">
        <f t="shared" si="131"/>
        <v>64961116</v>
      </c>
    </row>
    <row r="272" spans="1:12" s="15" customFormat="1" ht="30" x14ac:dyDescent="0.25">
      <c r="A272" s="13" t="s">
        <v>82</v>
      </c>
      <c r="B272" s="20">
        <v>52</v>
      </c>
      <c r="C272" s="20">
        <v>0</v>
      </c>
      <c r="D272" s="30" t="s">
        <v>43</v>
      </c>
      <c r="E272" s="20">
        <v>852</v>
      </c>
      <c r="F272" s="30" t="s">
        <v>76</v>
      </c>
      <c r="G272" s="30" t="s">
        <v>11</v>
      </c>
      <c r="H272" s="30" t="s">
        <v>282</v>
      </c>
      <c r="I272" s="30" t="s">
        <v>83</v>
      </c>
      <c r="J272" s="31">
        <f>'3.ВС'!J258</f>
        <v>73105633</v>
      </c>
      <c r="K272" s="31">
        <f>'3.ВС'!K258</f>
        <v>64961116</v>
      </c>
      <c r="L272" s="31">
        <f>'3.ВС'!L258</f>
        <v>64961116</v>
      </c>
    </row>
    <row r="273" spans="1:12" s="15" customFormat="1" ht="390" x14ac:dyDescent="0.25">
      <c r="A273" s="61" t="s">
        <v>279</v>
      </c>
      <c r="B273" s="20">
        <v>52</v>
      </c>
      <c r="C273" s="20">
        <v>0</v>
      </c>
      <c r="D273" s="23" t="s">
        <v>43</v>
      </c>
      <c r="E273" s="20">
        <v>852</v>
      </c>
      <c r="F273" s="30"/>
      <c r="G273" s="30"/>
      <c r="H273" s="30" t="s">
        <v>283</v>
      </c>
      <c r="I273" s="30"/>
      <c r="J273" s="31">
        <f t="shared" si="131"/>
        <v>31482346</v>
      </c>
      <c r="K273" s="31">
        <f t="shared" si="131"/>
        <v>28408077</v>
      </c>
      <c r="L273" s="31">
        <f t="shared" si="131"/>
        <v>28408077</v>
      </c>
    </row>
    <row r="274" spans="1:12" s="15" customFormat="1" ht="60" x14ac:dyDescent="0.25">
      <c r="A274" s="13" t="s">
        <v>40</v>
      </c>
      <c r="B274" s="20">
        <v>52</v>
      </c>
      <c r="C274" s="20">
        <v>0</v>
      </c>
      <c r="D274" s="30" t="s">
        <v>43</v>
      </c>
      <c r="E274" s="20">
        <v>852</v>
      </c>
      <c r="F274" s="30"/>
      <c r="G274" s="30"/>
      <c r="H274" s="30" t="s">
        <v>283</v>
      </c>
      <c r="I274" s="30" t="s">
        <v>81</v>
      </c>
      <c r="J274" s="31">
        <f t="shared" si="131"/>
        <v>31482346</v>
      </c>
      <c r="K274" s="31">
        <f t="shared" si="131"/>
        <v>28408077</v>
      </c>
      <c r="L274" s="31">
        <f t="shared" si="131"/>
        <v>28408077</v>
      </c>
    </row>
    <row r="275" spans="1:12" s="15" customFormat="1" ht="30" x14ac:dyDescent="0.25">
      <c r="A275" s="13" t="s">
        <v>82</v>
      </c>
      <c r="B275" s="20">
        <v>52</v>
      </c>
      <c r="C275" s="20">
        <v>0</v>
      </c>
      <c r="D275" s="30" t="s">
        <v>43</v>
      </c>
      <c r="E275" s="20">
        <v>852</v>
      </c>
      <c r="F275" s="30"/>
      <c r="G275" s="30"/>
      <c r="H275" s="30" t="s">
        <v>283</v>
      </c>
      <c r="I275" s="30" t="s">
        <v>83</v>
      </c>
      <c r="J275" s="31">
        <f>'3.ВС'!J236</f>
        <v>31482346</v>
      </c>
      <c r="K275" s="31">
        <f>'3.ВС'!K236</f>
        <v>28408077</v>
      </c>
      <c r="L275" s="31">
        <f>'3.ВС'!L236</f>
        <v>28408077</v>
      </c>
    </row>
    <row r="276" spans="1:12" s="15" customFormat="1" ht="90" x14ac:dyDescent="0.25">
      <c r="A276" s="59" t="s">
        <v>125</v>
      </c>
      <c r="B276" s="20">
        <v>52</v>
      </c>
      <c r="C276" s="20">
        <v>0</v>
      </c>
      <c r="D276" s="23" t="s">
        <v>43</v>
      </c>
      <c r="E276" s="20">
        <v>852</v>
      </c>
      <c r="F276" s="30" t="s">
        <v>91</v>
      </c>
      <c r="G276" s="30" t="s">
        <v>13</v>
      </c>
      <c r="H276" s="30" t="s">
        <v>175</v>
      </c>
      <c r="I276" s="30"/>
      <c r="J276" s="31">
        <f t="shared" ref="J276:L277" si="132">J277</f>
        <v>867418</v>
      </c>
      <c r="K276" s="31">
        <f t="shared" si="132"/>
        <v>867418</v>
      </c>
      <c r="L276" s="31">
        <f t="shared" si="132"/>
        <v>867418</v>
      </c>
    </row>
    <row r="277" spans="1:12" s="15" customFormat="1" ht="30" x14ac:dyDescent="0.25">
      <c r="A277" s="32" t="s">
        <v>94</v>
      </c>
      <c r="B277" s="20">
        <v>52</v>
      </c>
      <c r="C277" s="20">
        <v>0</v>
      </c>
      <c r="D277" s="30" t="s">
        <v>43</v>
      </c>
      <c r="E277" s="20">
        <v>852</v>
      </c>
      <c r="F277" s="30" t="s">
        <v>91</v>
      </c>
      <c r="G277" s="30" t="s">
        <v>13</v>
      </c>
      <c r="H277" s="30" t="s">
        <v>175</v>
      </c>
      <c r="I277" s="30" t="s">
        <v>95</v>
      </c>
      <c r="J277" s="31">
        <f t="shared" si="132"/>
        <v>867418</v>
      </c>
      <c r="K277" s="31">
        <f t="shared" si="132"/>
        <v>867418</v>
      </c>
      <c r="L277" s="31">
        <f t="shared" si="132"/>
        <v>867418</v>
      </c>
    </row>
    <row r="278" spans="1:12" s="15" customFormat="1" ht="45" x14ac:dyDescent="0.25">
      <c r="A278" s="32" t="s">
        <v>96</v>
      </c>
      <c r="B278" s="20">
        <v>52</v>
      </c>
      <c r="C278" s="20">
        <v>0</v>
      </c>
      <c r="D278" s="30" t="s">
        <v>43</v>
      </c>
      <c r="E278" s="20">
        <v>852</v>
      </c>
      <c r="F278" s="30" t="s">
        <v>91</v>
      </c>
      <c r="G278" s="30" t="s">
        <v>13</v>
      </c>
      <c r="H278" s="30" t="s">
        <v>175</v>
      </c>
      <c r="I278" s="30" t="s">
        <v>97</v>
      </c>
      <c r="J278" s="31">
        <f>'3.ВС'!J334</f>
        <v>867418</v>
      </c>
      <c r="K278" s="31">
        <f>'3.ВС'!K334</f>
        <v>867418</v>
      </c>
      <c r="L278" s="31">
        <f>'3.ВС'!L334</f>
        <v>867418</v>
      </c>
    </row>
    <row r="279" spans="1:12" s="15" customFormat="1" ht="30" x14ac:dyDescent="0.25">
      <c r="A279" s="59" t="s">
        <v>113</v>
      </c>
      <c r="B279" s="20">
        <v>52</v>
      </c>
      <c r="C279" s="20">
        <v>0</v>
      </c>
      <c r="D279" s="23" t="s">
        <v>43</v>
      </c>
      <c r="E279" s="20">
        <v>852</v>
      </c>
      <c r="F279" s="23" t="s">
        <v>76</v>
      </c>
      <c r="G279" s="23" t="s">
        <v>11</v>
      </c>
      <c r="H279" s="23" t="s">
        <v>213</v>
      </c>
      <c r="I279" s="23"/>
      <c r="J279" s="107">
        <f t="shared" ref="J279:L280" si="133">J280</f>
        <v>10381100</v>
      </c>
      <c r="K279" s="107">
        <f t="shared" si="133"/>
        <v>7414185</v>
      </c>
      <c r="L279" s="107">
        <f t="shared" si="133"/>
        <v>9005185</v>
      </c>
    </row>
    <row r="280" spans="1:12" s="15" customFormat="1" ht="60" x14ac:dyDescent="0.25">
      <c r="A280" s="13" t="s">
        <v>40</v>
      </c>
      <c r="B280" s="20">
        <v>52</v>
      </c>
      <c r="C280" s="20">
        <v>0</v>
      </c>
      <c r="D280" s="30" t="s">
        <v>43</v>
      </c>
      <c r="E280" s="20">
        <v>852</v>
      </c>
      <c r="F280" s="23" t="s">
        <v>76</v>
      </c>
      <c r="G280" s="23" t="s">
        <v>11</v>
      </c>
      <c r="H280" s="23" t="s">
        <v>213</v>
      </c>
      <c r="I280" s="23" t="s">
        <v>81</v>
      </c>
      <c r="J280" s="31">
        <f t="shared" si="133"/>
        <v>10381100</v>
      </c>
      <c r="K280" s="31">
        <f t="shared" si="133"/>
        <v>7414185</v>
      </c>
      <c r="L280" s="31">
        <f t="shared" si="133"/>
        <v>9005185</v>
      </c>
    </row>
    <row r="281" spans="1:12" s="15" customFormat="1" ht="30" x14ac:dyDescent="0.25">
      <c r="A281" s="13" t="s">
        <v>82</v>
      </c>
      <c r="B281" s="20">
        <v>52</v>
      </c>
      <c r="C281" s="20">
        <v>0</v>
      </c>
      <c r="D281" s="30" t="s">
        <v>43</v>
      </c>
      <c r="E281" s="20">
        <v>852</v>
      </c>
      <c r="F281" s="30" t="s">
        <v>76</v>
      </c>
      <c r="G281" s="30" t="s">
        <v>11</v>
      </c>
      <c r="H281" s="30" t="s">
        <v>213</v>
      </c>
      <c r="I281" s="30" t="s">
        <v>83</v>
      </c>
      <c r="J281" s="31">
        <f>'3.ВС'!J239</f>
        <v>10381100</v>
      </c>
      <c r="K281" s="31">
        <f>'3.ВС'!K239</f>
        <v>7414185</v>
      </c>
      <c r="L281" s="31">
        <f>'3.ВС'!L239</f>
        <v>9005185</v>
      </c>
    </row>
    <row r="282" spans="1:12" s="15" customFormat="1" ht="30" x14ac:dyDescent="0.25">
      <c r="A282" s="59" t="s">
        <v>116</v>
      </c>
      <c r="B282" s="20">
        <v>52</v>
      </c>
      <c r="C282" s="20">
        <v>0</v>
      </c>
      <c r="D282" s="23" t="s">
        <v>43</v>
      </c>
      <c r="E282" s="20">
        <v>852</v>
      </c>
      <c r="F282" s="30" t="s">
        <v>76</v>
      </c>
      <c r="G282" s="30" t="s">
        <v>43</v>
      </c>
      <c r="H282" s="30" t="s">
        <v>216</v>
      </c>
      <c r="I282" s="30"/>
      <c r="J282" s="31">
        <f t="shared" ref="J282:L283" si="134">J283</f>
        <v>22797200</v>
      </c>
      <c r="K282" s="31">
        <f t="shared" si="134"/>
        <v>11232300</v>
      </c>
      <c r="L282" s="31">
        <f t="shared" si="134"/>
        <v>11147300</v>
      </c>
    </row>
    <row r="283" spans="1:12" s="15" customFormat="1" ht="60" x14ac:dyDescent="0.25">
      <c r="A283" s="13" t="s">
        <v>40</v>
      </c>
      <c r="B283" s="20">
        <v>52</v>
      </c>
      <c r="C283" s="20">
        <v>0</v>
      </c>
      <c r="D283" s="30" t="s">
        <v>43</v>
      </c>
      <c r="E283" s="20">
        <v>852</v>
      </c>
      <c r="F283" s="30" t="s">
        <v>76</v>
      </c>
      <c r="G283" s="23" t="s">
        <v>43</v>
      </c>
      <c r="H283" s="30" t="s">
        <v>216</v>
      </c>
      <c r="I283" s="30" t="s">
        <v>81</v>
      </c>
      <c r="J283" s="31">
        <f t="shared" si="134"/>
        <v>22797200</v>
      </c>
      <c r="K283" s="31">
        <f t="shared" si="134"/>
        <v>11232300</v>
      </c>
      <c r="L283" s="31">
        <f t="shared" si="134"/>
        <v>11147300</v>
      </c>
    </row>
    <row r="284" spans="1:12" s="15" customFormat="1" ht="30" x14ac:dyDescent="0.25">
      <c r="A284" s="13" t="s">
        <v>82</v>
      </c>
      <c r="B284" s="20">
        <v>52</v>
      </c>
      <c r="C284" s="20">
        <v>0</v>
      </c>
      <c r="D284" s="30" t="s">
        <v>43</v>
      </c>
      <c r="E284" s="20">
        <v>852</v>
      </c>
      <c r="F284" s="30" t="s">
        <v>76</v>
      </c>
      <c r="G284" s="23" t="s">
        <v>43</v>
      </c>
      <c r="H284" s="30" t="s">
        <v>216</v>
      </c>
      <c r="I284" s="30" t="s">
        <v>83</v>
      </c>
      <c r="J284" s="31">
        <f>'3.ВС'!J261</f>
        <v>22797200</v>
      </c>
      <c r="K284" s="31">
        <f>'3.ВС'!K261</f>
        <v>11232300</v>
      </c>
      <c r="L284" s="31">
        <f>'3.ВС'!L261</f>
        <v>11147300</v>
      </c>
    </row>
    <row r="285" spans="1:12" s="15" customFormat="1" ht="30" x14ac:dyDescent="0.25">
      <c r="A285" s="59" t="s">
        <v>119</v>
      </c>
      <c r="B285" s="20">
        <v>52</v>
      </c>
      <c r="C285" s="20">
        <v>0</v>
      </c>
      <c r="D285" s="23" t="s">
        <v>43</v>
      </c>
      <c r="E285" s="20">
        <v>852</v>
      </c>
      <c r="F285" s="23" t="s">
        <v>76</v>
      </c>
      <c r="G285" s="23" t="s">
        <v>43</v>
      </c>
      <c r="H285" s="23" t="s">
        <v>217</v>
      </c>
      <c r="I285" s="30"/>
      <c r="J285" s="31">
        <f t="shared" ref="J285:L286" si="135">J286</f>
        <v>7100740</v>
      </c>
      <c r="K285" s="31">
        <f t="shared" si="135"/>
        <v>5998000</v>
      </c>
      <c r="L285" s="31">
        <f t="shared" si="135"/>
        <v>5998000</v>
      </c>
    </row>
    <row r="286" spans="1:12" s="15" customFormat="1" ht="60" x14ac:dyDescent="0.25">
      <c r="A286" s="13" t="s">
        <v>40</v>
      </c>
      <c r="B286" s="20">
        <v>52</v>
      </c>
      <c r="C286" s="20">
        <v>0</v>
      </c>
      <c r="D286" s="30" t="s">
        <v>43</v>
      </c>
      <c r="E286" s="20">
        <v>852</v>
      </c>
      <c r="F286" s="30" t="s">
        <v>76</v>
      </c>
      <c r="G286" s="23" t="s">
        <v>43</v>
      </c>
      <c r="H286" s="23" t="s">
        <v>217</v>
      </c>
      <c r="I286" s="30" t="s">
        <v>81</v>
      </c>
      <c r="J286" s="31">
        <f t="shared" si="135"/>
        <v>7100740</v>
      </c>
      <c r="K286" s="31">
        <f t="shared" si="135"/>
        <v>5998000</v>
      </c>
      <c r="L286" s="31">
        <f t="shared" si="135"/>
        <v>5998000</v>
      </c>
    </row>
    <row r="287" spans="1:12" s="15" customFormat="1" ht="30" x14ac:dyDescent="0.25">
      <c r="A287" s="13" t="s">
        <v>82</v>
      </c>
      <c r="B287" s="20">
        <v>52</v>
      </c>
      <c r="C287" s="20">
        <v>0</v>
      </c>
      <c r="D287" s="30" t="s">
        <v>43</v>
      </c>
      <c r="E287" s="20">
        <v>852</v>
      </c>
      <c r="F287" s="30" t="s">
        <v>76</v>
      </c>
      <c r="G287" s="23" t="s">
        <v>43</v>
      </c>
      <c r="H287" s="23" t="s">
        <v>217</v>
      </c>
      <c r="I287" s="30" t="s">
        <v>83</v>
      </c>
      <c r="J287" s="31">
        <f>'3.ВС'!J292</f>
        <v>7100740</v>
      </c>
      <c r="K287" s="31">
        <f>'3.ВС'!K292</f>
        <v>5998000</v>
      </c>
      <c r="L287" s="31">
        <f>'3.ВС'!L292</f>
        <v>5998000</v>
      </c>
    </row>
    <row r="288" spans="1:12" s="15" customFormat="1" ht="30" x14ac:dyDescent="0.25">
      <c r="A288" s="59" t="s">
        <v>214</v>
      </c>
      <c r="B288" s="20">
        <v>52</v>
      </c>
      <c r="C288" s="20">
        <v>0</v>
      </c>
      <c r="D288" s="23" t="s">
        <v>43</v>
      </c>
      <c r="E288" s="20">
        <v>852</v>
      </c>
      <c r="F288" s="23" t="s">
        <v>76</v>
      </c>
      <c r="G288" s="30" t="s">
        <v>11</v>
      </c>
      <c r="H288" s="30" t="s">
        <v>215</v>
      </c>
      <c r="I288" s="30"/>
      <c r="J288" s="31">
        <f t="shared" ref="J288:L289" si="136">J289</f>
        <v>2063713</v>
      </c>
      <c r="K288" s="31">
        <f t="shared" si="136"/>
        <v>0</v>
      </c>
      <c r="L288" s="31">
        <f t="shared" si="136"/>
        <v>0</v>
      </c>
    </row>
    <row r="289" spans="1:12" s="15" customFormat="1" ht="60" x14ac:dyDescent="0.25">
      <c r="A289" s="13" t="s">
        <v>40</v>
      </c>
      <c r="B289" s="20">
        <v>52</v>
      </c>
      <c r="C289" s="20">
        <v>0</v>
      </c>
      <c r="D289" s="30" t="s">
        <v>43</v>
      </c>
      <c r="E289" s="20">
        <v>852</v>
      </c>
      <c r="F289" s="30" t="s">
        <v>76</v>
      </c>
      <c r="G289" s="30" t="s">
        <v>11</v>
      </c>
      <c r="H289" s="30" t="s">
        <v>215</v>
      </c>
      <c r="I289" s="30" t="s">
        <v>81</v>
      </c>
      <c r="J289" s="31">
        <f t="shared" si="136"/>
        <v>2063713</v>
      </c>
      <c r="K289" s="31">
        <f t="shared" si="136"/>
        <v>0</v>
      </c>
      <c r="L289" s="31">
        <f t="shared" si="136"/>
        <v>0</v>
      </c>
    </row>
    <row r="290" spans="1:12" s="15" customFormat="1" ht="30" x14ac:dyDescent="0.25">
      <c r="A290" s="13" t="s">
        <v>82</v>
      </c>
      <c r="B290" s="20">
        <v>52</v>
      </c>
      <c r="C290" s="20">
        <v>0</v>
      </c>
      <c r="D290" s="30" t="s">
        <v>43</v>
      </c>
      <c r="E290" s="20">
        <v>852</v>
      </c>
      <c r="F290" s="30" t="s">
        <v>76</v>
      </c>
      <c r="G290" s="30" t="s">
        <v>11</v>
      </c>
      <c r="H290" s="30" t="s">
        <v>215</v>
      </c>
      <c r="I290" s="30" t="s">
        <v>83</v>
      </c>
      <c r="J290" s="31">
        <f>'3.ВС'!J242+'3.ВС'!J264+'3.ВС'!J295</f>
        <v>2063713</v>
      </c>
      <c r="K290" s="31">
        <f>'3.ВС'!K242+'3.ВС'!K264+'3.ВС'!K295</f>
        <v>0</v>
      </c>
      <c r="L290" s="31">
        <f>'3.ВС'!L242+'3.ВС'!L264+'3.ВС'!L295</f>
        <v>0</v>
      </c>
    </row>
    <row r="291" spans="1:12" s="15" customFormat="1" ht="45" x14ac:dyDescent="0.25">
      <c r="A291" s="21" t="s">
        <v>115</v>
      </c>
      <c r="B291" s="20">
        <v>52</v>
      </c>
      <c r="C291" s="20">
        <v>0</v>
      </c>
      <c r="D291" s="23" t="s">
        <v>43</v>
      </c>
      <c r="E291" s="20">
        <v>852</v>
      </c>
      <c r="F291" s="30" t="s">
        <v>76</v>
      </c>
      <c r="G291" s="30" t="s">
        <v>43</v>
      </c>
      <c r="H291" s="30" t="s">
        <v>285</v>
      </c>
      <c r="I291" s="30"/>
      <c r="J291" s="31">
        <f t="shared" ref="J291:L295" si="137">J292</f>
        <v>1422711</v>
      </c>
      <c r="K291" s="31">
        <f t="shared" si="137"/>
        <v>78115</v>
      </c>
      <c r="L291" s="31">
        <f t="shared" si="137"/>
        <v>78115</v>
      </c>
    </row>
    <row r="292" spans="1:12" s="15" customFormat="1" ht="60" x14ac:dyDescent="0.25">
      <c r="A292" s="21" t="s">
        <v>40</v>
      </c>
      <c r="B292" s="20">
        <v>52</v>
      </c>
      <c r="C292" s="20">
        <v>0</v>
      </c>
      <c r="D292" s="30" t="s">
        <v>43</v>
      </c>
      <c r="E292" s="20">
        <v>852</v>
      </c>
      <c r="F292" s="30" t="s">
        <v>76</v>
      </c>
      <c r="G292" s="23" t="s">
        <v>43</v>
      </c>
      <c r="H292" s="30" t="s">
        <v>285</v>
      </c>
      <c r="I292" s="30" t="s">
        <v>81</v>
      </c>
      <c r="J292" s="31">
        <f t="shared" si="137"/>
        <v>1422711</v>
      </c>
      <c r="K292" s="31">
        <f t="shared" si="137"/>
        <v>78115</v>
      </c>
      <c r="L292" s="31">
        <f t="shared" si="137"/>
        <v>78115</v>
      </c>
    </row>
    <row r="293" spans="1:12" s="15" customFormat="1" ht="30" x14ac:dyDescent="0.25">
      <c r="A293" s="21" t="s">
        <v>82</v>
      </c>
      <c r="B293" s="20">
        <v>52</v>
      </c>
      <c r="C293" s="20">
        <v>0</v>
      </c>
      <c r="D293" s="30" t="s">
        <v>43</v>
      </c>
      <c r="E293" s="20">
        <v>852</v>
      </c>
      <c r="F293" s="30" t="s">
        <v>76</v>
      </c>
      <c r="G293" s="23" t="s">
        <v>43</v>
      </c>
      <c r="H293" s="30" t="s">
        <v>285</v>
      </c>
      <c r="I293" s="30" t="s">
        <v>83</v>
      </c>
      <c r="J293" s="31">
        <f>'3.ВС'!J267+'3.ВС'!J245+'3.ВС'!J298</f>
        <v>1422711</v>
      </c>
      <c r="K293" s="31">
        <f>'3.ВС'!K267+'3.ВС'!K245+'3.ВС'!K298</f>
        <v>78115</v>
      </c>
      <c r="L293" s="31">
        <f>'3.ВС'!L267+'3.ВС'!L245+'3.ВС'!L298</f>
        <v>78115</v>
      </c>
    </row>
    <row r="294" spans="1:12" s="15" customFormat="1" ht="90" x14ac:dyDescent="0.25">
      <c r="A294" s="21" t="s">
        <v>292</v>
      </c>
      <c r="B294" s="20">
        <v>52</v>
      </c>
      <c r="C294" s="20">
        <v>0</v>
      </c>
      <c r="D294" s="23" t="s">
        <v>43</v>
      </c>
      <c r="E294" s="20">
        <v>852</v>
      </c>
      <c r="F294" s="30" t="s">
        <v>76</v>
      </c>
      <c r="G294" s="30" t="s">
        <v>43</v>
      </c>
      <c r="H294" s="30" t="s">
        <v>293</v>
      </c>
      <c r="I294" s="30"/>
      <c r="J294" s="31">
        <f t="shared" si="137"/>
        <v>5109180</v>
      </c>
      <c r="K294" s="31">
        <f t="shared" si="137"/>
        <v>5125941.05</v>
      </c>
      <c r="L294" s="31">
        <f t="shared" si="137"/>
        <v>5150550.53</v>
      </c>
    </row>
    <row r="295" spans="1:12" s="15" customFormat="1" ht="60" x14ac:dyDescent="0.25">
      <c r="A295" s="21" t="s">
        <v>40</v>
      </c>
      <c r="B295" s="20">
        <v>52</v>
      </c>
      <c r="C295" s="20">
        <v>0</v>
      </c>
      <c r="D295" s="30" t="s">
        <v>43</v>
      </c>
      <c r="E295" s="20">
        <v>852</v>
      </c>
      <c r="F295" s="30" t="s">
        <v>76</v>
      </c>
      <c r="G295" s="23" t="s">
        <v>43</v>
      </c>
      <c r="H295" s="30" t="s">
        <v>293</v>
      </c>
      <c r="I295" s="30" t="s">
        <v>81</v>
      </c>
      <c r="J295" s="31">
        <f t="shared" si="137"/>
        <v>5109180</v>
      </c>
      <c r="K295" s="31">
        <f t="shared" si="137"/>
        <v>5125941.05</v>
      </c>
      <c r="L295" s="31">
        <f t="shared" si="137"/>
        <v>5150550.53</v>
      </c>
    </row>
    <row r="296" spans="1:12" s="15" customFormat="1" ht="30" x14ac:dyDescent="0.25">
      <c r="A296" s="21" t="s">
        <v>82</v>
      </c>
      <c r="B296" s="20">
        <v>52</v>
      </c>
      <c r="C296" s="20">
        <v>0</v>
      </c>
      <c r="D296" s="30" t="s">
        <v>43</v>
      </c>
      <c r="E296" s="20">
        <v>852</v>
      </c>
      <c r="F296" s="30" t="s">
        <v>76</v>
      </c>
      <c r="G296" s="23" t="s">
        <v>43</v>
      </c>
      <c r="H296" s="30" t="s">
        <v>293</v>
      </c>
      <c r="I296" s="30" t="s">
        <v>83</v>
      </c>
      <c r="J296" s="31">
        <f>'3.ВС'!J270</f>
        <v>5109180</v>
      </c>
      <c r="K296" s="31">
        <f>'3.ВС'!K270</f>
        <v>5125941.05</v>
      </c>
      <c r="L296" s="31">
        <f>'3.ВС'!L270</f>
        <v>5150550.53</v>
      </c>
    </row>
    <row r="297" spans="1:12" s="15" customFormat="1" ht="90" x14ac:dyDescent="0.25">
      <c r="A297" s="21" t="s">
        <v>288</v>
      </c>
      <c r="B297" s="20">
        <v>52</v>
      </c>
      <c r="C297" s="20">
        <v>0</v>
      </c>
      <c r="D297" s="23" t="s">
        <v>43</v>
      </c>
      <c r="E297" s="20">
        <v>852</v>
      </c>
      <c r="F297" s="30"/>
      <c r="G297" s="30"/>
      <c r="H297" s="30" t="s">
        <v>287</v>
      </c>
      <c r="I297" s="30"/>
      <c r="J297" s="31">
        <f t="shared" ref="J297:L298" si="138">J298</f>
        <v>236178.96</v>
      </c>
      <c r="K297" s="31">
        <f t="shared" si="138"/>
        <v>181523.16</v>
      </c>
      <c r="L297" s="31">
        <f t="shared" si="138"/>
        <v>221046.32</v>
      </c>
    </row>
    <row r="298" spans="1:12" s="15" customFormat="1" ht="60" x14ac:dyDescent="0.25">
      <c r="A298" s="21" t="s">
        <v>40</v>
      </c>
      <c r="B298" s="20">
        <v>52</v>
      </c>
      <c r="C298" s="20">
        <v>0</v>
      </c>
      <c r="D298" s="30" t="s">
        <v>43</v>
      </c>
      <c r="E298" s="20">
        <v>852</v>
      </c>
      <c r="F298" s="30"/>
      <c r="G298" s="30"/>
      <c r="H298" s="30" t="s">
        <v>287</v>
      </c>
      <c r="I298" s="30" t="s">
        <v>81</v>
      </c>
      <c r="J298" s="31">
        <f t="shared" si="138"/>
        <v>236178.96</v>
      </c>
      <c r="K298" s="31">
        <f t="shared" si="138"/>
        <v>181523.16</v>
      </c>
      <c r="L298" s="31">
        <f t="shared" si="138"/>
        <v>221046.32</v>
      </c>
    </row>
    <row r="299" spans="1:12" s="15" customFormat="1" ht="30" x14ac:dyDescent="0.25">
      <c r="A299" s="21" t="s">
        <v>82</v>
      </c>
      <c r="B299" s="20">
        <v>52</v>
      </c>
      <c r="C299" s="20">
        <v>0</v>
      </c>
      <c r="D299" s="30" t="s">
        <v>43</v>
      </c>
      <c r="E299" s="20">
        <v>852</v>
      </c>
      <c r="F299" s="30"/>
      <c r="G299" s="30"/>
      <c r="H299" s="30" t="s">
        <v>287</v>
      </c>
      <c r="I299" s="30" t="s">
        <v>83</v>
      </c>
      <c r="J299" s="31">
        <f>'3.ВС'!J273</f>
        <v>236178.96</v>
      </c>
      <c r="K299" s="31">
        <f>'3.ВС'!K273</f>
        <v>181523.16</v>
      </c>
      <c r="L299" s="31">
        <f>'3.ВС'!L273</f>
        <v>221046.32</v>
      </c>
    </row>
    <row r="300" spans="1:12" s="15" customFormat="1" ht="75" x14ac:dyDescent="0.25">
      <c r="A300" s="21" t="s">
        <v>299</v>
      </c>
      <c r="B300" s="20">
        <v>52</v>
      </c>
      <c r="C300" s="20">
        <v>0</v>
      </c>
      <c r="D300" s="23" t="s">
        <v>43</v>
      </c>
      <c r="E300" s="20">
        <v>852</v>
      </c>
      <c r="F300" s="30"/>
      <c r="G300" s="30"/>
      <c r="H300" s="30" t="s">
        <v>286</v>
      </c>
      <c r="I300" s="30"/>
      <c r="J300" s="31">
        <f t="shared" ref="J300:L301" si="139">J301</f>
        <v>164473.68</v>
      </c>
      <c r="K300" s="31">
        <f t="shared" si="139"/>
        <v>328947.37</v>
      </c>
      <c r="L300" s="31">
        <f t="shared" si="139"/>
        <v>279957.89</v>
      </c>
    </row>
    <row r="301" spans="1:12" s="15" customFormat="1" ht="60" x14ac:dyDescent="0.25">
      <c r="A301" s="21" t="s">
        <v>40</v>
      </c>
      <c r="B301" s="20">
        <v>52</v>
      </c>
      <c r="C301" s="20">
        <v>0</v>
      </c>
      <c r="D301" s="30" t="s">
        <v>43</v>
      </c>
      <c r="E301" s="20">
        <v>852</v>
      </c>
      <c r="F301" s="30"/>
      <c r="G301" s="30"/>
      <c r="H301" s="30" t="s">
        <v>286</v>
      </c>
      <c r="I301" s="30" t="s">
        <v>81</v>
      </c>
      <c r="J301" s="31">
        <f t="shared" si="139"/>
        <v>164473.68</v>
      </c>
      <c r="K301" s="31">
        <f t="shared" si="139"/>
        <v>328947.37</v>
      </c>
      <c r="L301" s="31">
        <f t="shared" si="139"/>
        <v>279957.89</v>
      </c>
    </row>
    <row r="302" spans="1:12" s="15" customFormat="1" ht="30" x14ac:dyDescent="0.25">
      <c r="A302" s="21" t="s">
        <v>82</v>
      </c>
      <c r="B302" s="20">
        <v>52</v>
      </c>
      <c r="C302" s="20">
        <v>0</v>
      </c>
      <c r="D302" s="30" t="s">
        <v>43</v>
      </c>
      <c r="E302" s="20">
        <v>852</v>
      </c>
      <c r="F302" s="30"/>
      <c r="G302" s="30"/>
      <c r="H302" s="30" t="s">
        <v>286</v>
      </c>
      <c r="I302" s="30" t="s">
        <v>83</v>
      </c>
      <c r="J302" s="31">
        <f>'3.ВС'!J276</f>
        <v>164473.68</v>
      </c>
      <c r="K302" s="31">
        <f>'3.ВС'!K276</f>
        <v>328947.37</v>
      </c>
      <c r="L302" s="31">
        <f>'3.ВС'!L276</f>
        <v>279957.89</v>
      </c>
    </row>
    <row r="303" spans="1:12" s="15" customFormat="1" ht="75" x14ac:dyDescent="0.25">
      <c r="A303" s="13" t="s">
        <v>312</v>
      </c>
      <c r="B303" s="20">
        <v>52</v>
      </c>
      <c r="C303" s="20">
        <v>0</v>
      </c>
      <c r="D303" s="23" t="s">
        <v>43</v>
      </c>
      <c r="E303" s="20">
        <v>852</v>
      </c>
      <c r="F303" s="30"/>
      <c r="G303" s="30"/>
      <c r="H303" s="30" t="s">
        <v>313</v>
      </c>
      <c r="I303" s="30"/>
      <c r="J303" s="31">
        <f t="shared" ref="J303:L304" si="140">J304</f>
        <v>10660</v>
      </c>
      <c r="K303" s="31">
        <f t="shared" si="140"/>
        <v>0</v>
      </c>
      <c r="L303" s="31">
        <f t="shared" si="140"/>
        <v>0</v>
      </c>
    </row>
    <row r="304" spans="1:12" s="15" customFormat="1" ht="60" x14ac:dyDescent="0.25">
      <c r="A304" s="13" t="s">
        <v>40</v>
      </c>
      <c r="B304" s="20">
        <v>52</v>
      </c>
      <c r="C304" s="20">
        <v>0</v>
      </c>
      <c r="D304" s="30" t="s">
        <v>43</v>
      </c>
      <c r="E304" s="20">
        <v>852</v>
      </c>
      <c r="F304" s="30"/>
      <c r="G304" s="30"/>
      <c r="H304" s="30" t="s">
        <v>313</v>
      </c>
      <c r="I304" s="30" t="s">
        <v>81</v>
      </c>
      <c r="J304" s="31">
        <f t="shared" si="140"/>
        <v>10660</v>
      </c>
      <c r="K304" s="31">
        <f t="shared" si="140"/>
        <v>0</v>
      </c>
      <c r="L304" s="31">
        <f t="shared" si="140"/>
        <v>0</v>
      </c>
    </row>
    <row r="305" spans="1:12" s="15" customFormat="1" ht="30" x14ac:dyDescent="0.25">
      <c r="A305" s="13" t="s">
        <v>82</v>
      </c>
      <c r="B305" s="20">
        <v>52</v>
      </c>
      <c r="C305" s="20">
        <v>0</v>
      </c>
      <c r="D305" s="30" t="s">
        <v>43</v>
      </c>
      <c r="E305" s="20">
        <v>852</v>
      </c>
      <c r="F305" s="30"/>
      <c r="G305" s="30"/>
      <c r="H305" s="30" t="s">
        <v>313</v>
      </c>
      <c r="I305" s="30" t="s">
        <v>83</v>
      </c>
      <c r="J305" s="31">
        <f>'3.ВС'!J301</f>
        <v>10660</v>
      </c>
      <c r="K305" s="31">
        <f>'3.ВС'!K301</f>
        <v>0</v>
      </c>
      <c r="L305" s="31">
        <f>'3.ВС'!L301</f>
        <v>0</v>
      </c>
    </row>
    <row r="306" spans="1:12" s="15" customFormat="1" ht="45" x14ac:dyDescent="0.25">
      <c r="A306" s="59" t="s">
        <v>176</v>
      </c>
      <c r="B306" s="20">
        <v>52</v>
      </c>
      <c r="C306" s="20">
        <v>0</v>
      </c>
      <c r="D306" s="30" t="s">
        <v>45</v>
      </c>
      <c r="E306" s="20"/>
      <c r="F306" s="30"/>
      <c r="G306" s="30"/>
      <c r="H306" s="30"/>
      <c r="I306" s="30"/>
      <c r="J306" s="31">
        <f t="shared" ref="J306:L307" si="141">J307</f>
        <v>3784800</v>
      </c>
      <c r="K306" s="31">
        <f t="shared" si="141"/>
        <v>3784800</v>
      </c>
      <c r="L306" s="31">
        <f t="shared" si="141"/>
        <v>3784800</v>
      </c>
    </row>
    <row r="307" spans="1:12" s="15" customFormat="1" ht="45" x14ac:dyDescent="0.25">
      <c r="A307" s="59" t="s">
        <v>111</v>
      </c>
      <c r="B307" s="20">
        <v>52</v>
      </c>
      <c r="C307" s="20">
        <v>0</v>
      </c>
      <c r="D307" s="23" t="s">
        <v>45</v>
      </c>
      <c r="E307" s="20">
        <v>852</v>
      </c>
      <c r="F307" s="23"/>
      <c r="G307" s="23"/>
      <c r="H307" s="23"/>
      <c r="I307" s="30"/>
      <c r="J307" s="31">
        <f t="shared" si="141"/>
        <v>3784800</v>
      </c>
      <c r="K307" s="31">
        <f t="shared" si="141"/>
        <v>3784800</v>
      </c>
      <c r="L307" s="31">
        <f t="shared" si="141"/>
        <v>3784800</v>
      </c>
    </row>
    <row r="308" spans="1:12" s="15" customFormat="1" ht="165" x14ac:dyDescent="0.25">
      <c r="A308" s="21" t="s">
        <v>280</v>
      </c>
      <c r="B308" s="20">
        <v>52</v>
      </c>
      <c r="C308" s="20">
        <v>0</v>
      </c>
      <c r="D308" s="30" t="s">
        <v>45</v>
      </c>
      <c r="E308" s="20">
        <v>852</v>
      </c>
      <c r="F308" s="30" t="s">
        <v>76</v>
      </c>
      <c r="G308" s="30" t="s">
        <v>177</v>
      </c>
      <c r="H308" s="30" t="s">
        <v>296</v>
      </c>
      <c r="I308" s="30"/>
      <c r="J308" s="31">
        <f t="shared" ref="J308" si="142">J309+J311</f>
        <v>3784800</v>
      </c>
      <c r="K308" s="31">
        <f t="shared" ref="K308:L308" si="143">K309+K311</f>
        <v>3784800</v>
      </c>
      <c r="L308" s="31">
        <f t="shared" si="143"/>
        <v>3784800</v>
      </c>
    </row>
    <row r="309" spans="1:12" s="15" customFormat="1" ht="60" x14ac:dyDescent="0.25">
      <c r="A309" s="13" t="s">
        <v>40</v>
      </c>
      <c r="B309" s="20">
        <v>52</v>
      </c>
      <c r="C309" s="20">
        <v>0</v>
      </c>
      <c r="D309" s="23" t="s">
        <v>45</v>
      </c>
      <c r="E309" s="20">
        <v>852</v>
      </c>
      <c r="F309" s="30" t="s">
        <v>76</v>
      </c>
      <c r="G309" s="30" t="s">
        <v>177</v>
      </c>
      <c r="H309" s="30" t="s">
        <v>296</v>
      </c>
      <c r="I309" s="30" t="s">
        <v>81</v>
      </c>
      <c r="J309" s="31">
        <f t="shared" ref="J309:L309" si="144">J310</f>
        <v>2398800</v>
      </c>
      <c r="K309" s="31">
        <f t="shared" si="144"/>
        <v>2398800</v>
      </c>
      <c r="L309" s="31">
        <f t="shared" si="144"/>
        <v>2398800</v>
      </c>
    </row>
    <row r="310" spans="1:12" s="15" customFormat="1" ht="30" x14ac:dyDescent="0.25">
      <c r="A310" s="13" t="s">
        <v>82</v>
      </c>
      <c r="B310" s="20">
        <v>52</v>
      </c>
      <c r="C310" s="20">
        <v>0</v>
      </c>
      <c r="D310" s="30" t="s">
        <v>45</v>
      </c>
      <c r="E310" s="20">
        <v>852</v>
      </c>
      <c r="F310" s="30" t="s">
        <v>76</v>
      </c>
      <c r="G310" s="30" t="s">
        <v>11</v>
      </c>
      <c r="H310" s="30" t="s">
        <v>296</v>
      </c>
      <c r="I310" s="30" t="s">
        <v>83</v>
      </c>
      <c r="J310" s="31">
        <f>'3.ВС'!J304+'3.ВС'!J279+'3.ВС'!J248</f>
        <v>2398800</v>
      </c>
      <c r="K310" s="31">
        <f>'3.ВС'!K304+'3.ВС'!K279+'3.ВС'!K248</f>
        <v>2398800</v>
      </c>
      <c r="L310" s="31">
        <f>'3.ВС'!L304+'3.ВС'!L279+'3.ВС'!L248</f>
        <v>2398800</v>
      </c>
    </row>
    <row r="311" spans="1:12" s="15" customFormat="1" ht="30" x14ac:dyDescent="0.25">
      <c r="A311" s="32" t="s">
        <v>94</v>
      </c>
      <c r="B311" s="20">
        <v>52</v>
      </c>
      <c r="C311" s="20">
        <v>0</v>
      </c>
      <c r="D311" s="23" t="s">
        <v>45</v>
      </c>
      <c r="E311" s="20">
        <v>852</v>
      </c>
      <c r="F311" s="30" t="s">
        <v>76</v>
      </c>
      <c r="G311" s="30" t="s">
        <v>49</v>
      </c>
      <c r="H311" s="30" t="s">
        <v>296</v>
      </c>
      <c r="I311" s="30" t="s">
        <v>95</v>
      </c>
      <c r="J311" s="31">
        <f t="shared" ref="J311:L311" si="145">J312</f>
        <v>1386000</v>
      </c>
      <c r="K311" s="31">
        <f t="shared" si="145"/>
        <v>1386000</v>
      </c>
      <c r="L311" s="31">
        <f t="shared" si="145"/>
        <v>1386000</v>
      </c>
    </row>
    <row r="312" spans="1:12" s="15" customFormat="1" ht="45" x14ac:dyDescent="0.25">
      <c r="A312" s="32" t="s">
        <v>96</v>
      </c>
      <c r="B312" s="20">
        <v>52</v>
      </c>
      <c r="C312" s="20">
        <v>0</v>
      </c>
      <c r="D312" s="30" t="s">
        <v>45</v>
      </c>
      <c r="E312" s="20">
        <v>852</v>
      </c>
      <c r="F312" s="30" t="s">
        <v>91</v>
      </c>
      <c r="G312" s="30" t="s">
        <v>45</v>
      </c>
      <c r="H312" s="30" t="s">
        <v>296</v>
      </c>
      <c r="I312" s="30" t="s">
        <v>97</v>
      </c>
      <c r="J312" s="31">
        <f>'3.ВС'!J329</f>
        <v>1386000</v>
      </c>
      <c r="K312" s="31">
        <f>'3.ВС'!K329</f>
        <v>1386000</v>
      </c>
      <c r="L312" s="31">
        <f>'3.ВС'!L329</f>
        <v>1386000</v>
      </c>
    </row>
    <row r="313" spans="1:12" s="15" customFormat="1" ht="30" x14ac:dyDescent="0.25">
      <c r="A313" s="59" t="s">
        <v>408</v>
      </c>
      <c r="B313" s="20">
        <v>52</v>
      </c>
      <c r="C313" s="20">
        <v>0</v>
      </c>
      <c r="D313" s="30" t="s">
        <v>13</v>
      </c>
      <c r="E313" s="20"/>
      <c r="F313" s="30"/>
      <c r="G313" s="30"/>
      <c r="H313" s="30"/>
      <c r="I313" s="30"/>
      <c r="J313" s="31">
        <f t="shared" ref="J313:L316" si="146">J314</f>
        <v>7733880</v>
      </c>
      <c r="K313" s="31">
        <f t="shared" si="146"/>
        <v>7499520</v>
      </c>
      <c r="L313" s="31">
        <f t="shared" si="146"/>
        <v>7499520</v>
      </c>
    </row>
    <row r="314" spans="1:12" s="15" customFormat="1" ht="45" x14ac:dyDescent="0.25">
      <c r="A314" s="59" t="s">
        <v>111</v>
      </c>
      <c r="B314" s="20">
        <v>52</v>
      </c>
      <c r="C314" s="20">
        <v>0</v>
      </c>
      <c r="D314" s="23" t="s">
        <v>13</v>
      </c>
      <c r="E314" s="20">
        <v>852</v>
      </c>
      <c r="F314" s="23"/>
      <c r="G314" s="23"/>
      <c r="H314" s="23"/>
      <c r="I314" s="30"/>
      <c r="J314" s="31">
        <f t="shared" si="146"/>
        <v>7733880</v>
      </c>
      <c r="K314" s="31">
        <f t="shared" si="146"/>
        <v>7499520</v>
      </c>
      <c r="L314" s="31">
        <f t="shared" si="146"/>
        <v>7499520</v>
      </c>
    </row>
    <row r="315" spans="1:12" s="15" customFormat="1" ht="105" x14ac:dyDescent="0.25">
      <c r="A315" s="21" t="s">
        <v>290</v>
      </c>
      <c r="B315" s="20">
        <v>52</v>
      </c>
      <c r="C315" s="20">
        <v>0</v>
      </c>
      <c r="D315" s="30" t="s">
        <v>13</v>
      </c>
      <c r="E315" s="20">
        <v>852</v>
      </c>
      <c r="F315" s="30"/>
      <c r="G315" s="30"/>
      <c r="H315" s="30" t="s">
        <v>291</v>
      </c>
      <c r="I315" s="30"/>
      <c r="J315" s="31">
        <f t="shared" si="146"/>
        <v>7733880</v>
      </c>
      <c r="K315" s="31">
        <f t="shared" si="146"/>
        <v>7499520</v>
      </c>
      <c r="L315" s="31">
        <f t="shared" si="146"/>
        <v>7499520</v>
      </c>
    </row>
    <row r="316" spans="1:12" s="15" customFormat="1" ht="60" x14ac:dyDescent="0.25">
      <c r="A316" s="21" t="s">
        <v>40</v>
      </c>
      <c r="B316" s="20">
        <v>52</v>
      </c>
      <c r="C316" s="20">
        <v>0</v>
      </c>
      <c r="D316" s="30" t="s">
        <v>13</v>
      </c>
      <c r="E316" s="20">
        <v>852</v>
      </c>
      <c r="F316" s="30"/>
      <c r="G316" s="30"/>
      <c r="H316" s="30" t="s">
        <v>291</v>
      </c>
      <c r="I316" s="30" t="s">
        <v>81</v>
      </c>
      <c r="J316" s="31">
        <f t="shared" si="146"/>
        <v>7733880</v>
      </c>
      <c r="K316" s="31">
        <f t="shared" si="146"/>
        <v>7499520</v>
      </c>
      <c r="L316" s="31">
        <f t="shared" si="146"/>
        <v>7499520</v>
      </c>
    </row>
    <row r="317" spans="1:12" s="15" customFormat="1" ht="30" x14ac:dyDescent="0.25">
      <c r="A317" s="21" t="s">
        <v>82</v>
      </c>
      <c r="B317" s="20">
        <v>52</v>
      </c>
      <c r="C317" s="20">
        <v>0</v>
      </c>
      <c r="D317" s="30" t="s">
        <v>13</v>
      </c>
      <c r="E317" s="20">
        <v>852</v>
      </c>
      <c r="F317" s="30"/>
      <c r="G317" s="30"/>
      <c r="H317" s="30" t="s">
        <v>291</v>
      </c>
      <c r="I317" s="30" t="s">
        <v>83</v>
      </c>
      <c r="J317" s="31">
        <f>'3.ВС'!J282</f>
        <v>7733880</v>
      </c>
      <c r="K317" s="31">
        <f>'3.ВС'!K282</f>
        <v>7499520</v>
      </c>
      <c r="L317" s="31">
        <f>'3.ВС'!L282</f>
        <v>7499520</v>
      </c>
    </row>
    <row r="318" spans="1:12" s="15" customFormat="1" ht="60" x14ac:dyDescent="0.25">
      <c r="A318" s="59" t="s">
        <v>407</v>
      </c>
      <c r="B318" s="20">
        <v>52</v>
      </c>
      <c r="C318" s="20">
        <v>0</v>
      </c>
      <c r="D318" s="30" t="s">
        <v>30</v>
      </c>
      <c r="E318" s="20"/>
      <c r="F318" s="30"/>
      <c r="G318" s="30"/>
      <c r="H318" s="30"/>
      <c r="I318" s="30"/>
      <c r="J318" s="31">
        <f t="shared" ref="J318:L318" si="147">J319</f>
        <v>54828764.289999999</v>
      </c>
      <c r="K318" s="31">
        <f t="shared" si="147"/>
        <v>0</v>
      </c>
      <c r="L318" s="31">
        <f t="shared" si="147"/>
        <v>0</v>
      </c>
    </row>
    <row r="319" spans="1:12" s="15" customFormat="1" ht="45" x14ac:dyDescent="0.25">
      <c r="A319" s="59" t="s">
        <v>111</v>
      </c>
      <c r="B319" s="20">
        <v>52</v>
      </c>
      <c r="C319" s="20">
        <v>0</v>
      </c>
      <c r="D319" s="23" t="s">
        <v>30</v>
      </c>
      <c r="E319" s="20">
        <v>852</v>
      </c>
      <c r="F319" s="23"/>
      <c r="G319" s="23"/>
      <c r="H319" s="23"/>
      <c r="I319" s="30"/>
      <c r="J319" s="31">
        <f>J320+J323+J326</f>
        <v>54828764.289999999</v>
      </c>
      <c r="K319" s="31">
        <f t="shared" ref="K319:L319" si="148">K320+K323+K326</f>
        <v>0</v>
      </c>
      <c r="L319" s="31">
        <f t="shared" si="148"/>
        <v>0</v>
      </c>
    </row>
    <row r="320" spans="1:12" s="15" customFormat="1" ht="75" x14ac:dyDescent="0.25">
      <c r="A320" s="66" t="s">
        <v>436</v>
      </c>
      <c r="B320" s="20">
        <v>52</v>
      </c>
      <c r="C320" s="20">
        <v>0</v>
      </c>
      <c r="D320" s="23" t="s">
        <v>30</v>
      </c>
      <c r="E320" s="20">
        <v>852</v>
      </c>
      <c r="F320" s="23"/>
      <c r="G320" s="23"/>
      <c r="H320" s="23" t="s">
        <v>437</v>
      </c>
      <c r="I320" s="30"/>
      <c r="J320" s="31">
        <f t="shared" ref="J320:L324" si="149">J321</f>
        <v>2574341</v>
      </c>
      <c r="K320" s="31">
        <f t="shared" si="149"/>
        <v>0</v>
      </c>
      <c r="L320" s="31">
        <f t="shared" si="149"/>
        <v>0</v>
      </c>
    </row>
    <row r="321" spans="1:12" s="15" customFormat="1" ht="60" x14ac:dyDescent="0.25">
      <c r="A321" s="21" t="s">
        <v>40</v>
      </c>
      <c r="B321" s="20">
        <v>52</v>
      </c>
      <c r="C321" s="20">
        <v>0</v>
      </c>
      <c r="D321" s="23" t="s">
        <v>30</v>
      </c>
      <c r="E321" s="20">
        <v>852</v>
      </c>
      <c r="F321" s="23"/>
      <c r="G321" s="23"/>
      <c r="H321" s="23" t="s">
        <v>437</v>
      </c>
      <c r="I321" s="30" t="s">
        <v>81</v>
      </c>
      <c r="J321" s="31">
        <f>J322</f>
        <v>2574341</v>
      </c>
      <c r="K321" s="31">
        <f t="shared" si="149"/>
        <v>0</v>
      </c>
      <c r="L321" s="31">
        <f t="shared" si="149"/>
        <v>0</v>
      </c>
    </row>
    <row r="322" spans="1:12" s="15" customFormat="1" ht="30" x14ac:dyDescent="0.25">
      <c r="A322" s="21" t="s">
        <v>82</v>
      </c>
      <c r="B322" s="20">
        <v>52</v>
      </c>
      <c r="C322" s="20">
        <v>0</v>
      </c>
      <c r="D322" s="23" t="s">
        <v>30</v>
      </c>
      <c r="E322" s="20">
        <v>852</v>
      </c>
      <c r="F322" s="23"/>
      <c r="G322" s="23"/>
      <c r="H322" s="23" t="s">
        <v>437</v>
      </c>
      <c r="I322" s="30" t="s">
        <v>83</v>
      </c>
      <c r="J322" s="31">
        <f>'3.ВС'!J252</f>
        <v>2574341</v>
      </c>
      <c r="K322" s="31">
        <f>'3.ВС'!K252</f>
        <v>0</v>
      </c>
      <c r="L322" s="31">
        <f>'3.ВС'!L252</f>
        <v>0</v>
      </c>
    </row>
    <row r="323" spans="1:12" s="15" customFormat="1" ht="45" x14ac:dyDescent="0.25">
      <c r="A323" s="21" t="s">
        <v>433</v>
      </c>
      <c r="B323" s="20">
        <v>52</v>
      </c>
      <c r="C323" s="20">
        <v>0</v>
      </c>
      <c r="D323" s="23" t="s">
        <v>30</v>
      </c>
      <c r="E323" s="20">
        <v>852</v>
      </c>
      <c r="F323" s="23"/>
      <c r="G323" s="23"/>
      <c r="H323" s="23" t="s">
        <v>434</v>
      </c>
      <c r="I323" s="30"/>
      <c r="J323" s="31">
        <f t="shared" si="149"/>
        <v>49254423.289999999</v>
      </c>
      <c r="K323" s="31">
        <f t="shared" si="149"/>
        <v>0</v>
      </c>
      <c r="L323" s="31">
        <f t="shared" si="149"/>
        <v>0</v>
      </c>
    </row>
    <row r="324" spans="1:12" s="15" customFormat="1" ht="60" x14ac:dyDescent="0.25">
      <c r="A324" s="21" t="s">
        <v>40</v>
      </c>
      <c r="B324" s="20">
        <v>52</v>
      </c>
      <c r="C324" s="20">
        <v>0</v>
      </c>
      <c r="D324" s="23" t="s">
        <v>30</v>
      </c>
      <c r="E324" s="20">
        <v>852</v>
      </c>
      <c r="F324" s="23"/>
      <c r="G324" s="23"/>
      <c r="H324" s="23" t="s">
        <v>434</v>
      </c>
      <c r="I324" s="30" t="s">
        <v>81</v>
      </c>
      <c r="J324" s="31">
        <f>J325</f>
        <v>49254423.289999999</v>
      </c>
      <c r="K324" s="31">
        <f t="shared" si="149"/>
        <v>0</v>
      </c>
      <c r="L324" s="31">
        <f t="shared" si="149"/>
        <v>0</v>
      </c>
    </row>
    <row r="325" spans="1:12" s="15" customFormat="1" ht="30" x14ac:dyDescent="0.25">
      <c r="A325" s="21" t="s">
        <v>82</v>
      </c>
      <c r="B325" s="20">
        <v>52</v>
      </c>
      <c r="C325" s="20">
        <v>0</v>
      </c>
      <c r="D325" s="23" t="s">
        <v>30</v>
      </c>
      <c r="E325" s="20">
        <v>852</v>
      </c>
      <c r="F325" s="23"/>
      <c r="G325" s="23"/>
      <c r="H325" s="23" t="s">
        <v>434</v>
      </c>
      <c r="I325" s="30" t="s">
        <v>83</v>
      </c>
      <c r="J325" s="31">
        <f>'3.ВС'!J255</f>
        <v>49254423.289999999</v>
      </c>
      <c r="K325" s="31">
        <f>'3.ВС'!K255</f>
        <v>0</v>
      </c>
      <c r="L325" s="31">
        <f>'3.ВС'!L255</f>
        <v>0</v>
      </c>
    </row>
    <row r="326" spans="1:12" s="15" customFormat="1" ht="45" x14ac:dyDescent="0.25">
      <c r="A326" s="61" t="s">
        <v>273</v>
      </c>
      <c r="B326" s="20">
        <v>52</v>
      </c>
      <c r="C326" s="20">
        <v>0</v>
      </c>
      <c r="D326" s="30" t="s">
        <v>30</v>
      </c>
      <c r="E326" s="20">
        <v>852</v>
      </c>
      <c r="F326" s="30"/>
      <c r="G326" s="30"/>
      <c r="H326" s="30" t="s">
        <v>284</v>
      </c>
      <c r="I326" s="30"/>
      <c r="J326" s="31">
        <f t="shared" ref="J326:L327" si="150">J327</f>
        <v>3000000</v>
      </c>
      <c r="K326" s="31">
        <f t="shared" si="150"/>
        <v>0</v>
      </c>
      <c r="L326" s="31">
        <f t="shared" si="150"/>
        <v>0</v>
      </c>
    </row>
    <row r="327" spans="1:12" s="15" customFormat="1" ht="60" x14ac:dyDescent="0.25">
      <c r="A327" s="13" t="s">
        <v>40</v>
      </c>
      <c r="B327" s="20">
        <v>52</v>
      </c>
      <c r="C327" s="20">
        <v>0</v>
      </c>
      <c r="D327" s="23" t="s">
        <v>30</v>
      </c>
      <c r="E327" s="20">
        <v>852</v>
      </c>
      <c r="F327" s="30"/>
      <c r="G327" s="30"/>
      <c r="H327" s="30" t="s">
        <v>284</v>
      </c>
      <c r="I327" s="30" t="s">
        <v>81</v>
      </c>
      <c r="J327" s="31">
        <f t="shared" si="150"/>
        <v>3000000</v>
      </c>
      <c r="K327" s="31">
        <f t="shared" si="150"/>
        <v>0</v>
      </c>
      <c r="L327" s="31">
        <f t="shared" si="150"/>
        <v>0</v>
      </c>
    </row>
    <row r="328" spans="1:12" s="15" customFormat="1" ht="30" x14ac:dyDescent="0.25">
      <c r="A328" s="13" t="s">
        <v>41</v>
      </c>
      <c r="B328" s="20">
        <v>52</v>
      </c>
      <c r="C328" s="20">
        <v>0</v>
      </c>
      <c r="D328" s="23" t="s">
        <v>30</v>
      </c>
      <c r="E328" s="20">
        <v>852</v>
      </c>
      <c r="F328" s="30"/>
      <c r="G328" s="30"/>
      <c r="H328" s="30" t="s">
        <v>284</v>
      </c>
      <c r="I328" s="30" t="s">
        <v>83</v>
      </c>
      <c r="J328" s="31">
        <f>'3.ВС'!J285</f>
        <v>3000000</v>
      </c>
      <c r="K328" s="31">
        <f>'3.ВС'!K285</f>
        <v>0</v>
      </c>
      <c r="L328" s="31">
        <f>'3.ВС'!L285</f>
        <v>0</v>
      </c>
    </row>
    <row r="329" spans="1:12" s="15" customFormat="1" ht="30" x14ac:dyDescent="0.25">
      <c r="A329" s="59" t="s">
        <v>180</v>
      </c>
      <c r="B329" s="20">
        <v>52</v>
      </c>
      <c r="C329" s="20">
        <v>0</v>
      </c>
      <c r="D329" s="30" t="s">
        <v>101</v>
      </c>
      <c r="E329" s="20"/>
      <c r="F329" s="30"/>
      <c r="G329" s="30"/>
      <c r="H329" s="30"/>
      <c r="I329" s="30"/>
      <c r="J329" s="31">
        <f t="shared" ref="J329:L332" si="151">J330</f>
        <v>523980</v>
      </c>
      <c r="K329" s="31">
        <f t="shared" si="151"/>
        <v>523980</v>
      </c>
      <c r="L329" s="31">
        <f t="shared" si="151"/>
        <v>523980</v>
      </c>
    </row>
    <row r="330" spans="1:12" s="41" customFormat="1" ht="45" x14ac:dyDescent="0.25">
      <c r="A330" s="59" t="s">
        <v>111</v>
      </c>
      <c r="B330" s="20">
        <v>52</v>
      </c>
      <c r="C330" s="20">
        <v>0</v>
      </c>
      <c r="D330" s="23" t="s">
        <v>101</v>
      </c>
      <c r="E330" s="20">
        <v>852</v>
      </c>
      <c r="F330" s="23"/>
      <c r="G330" s="23"/>
      <c r="H330" s="23"/>
      <c r="I330" s="30"/>
      <c r="J330" s="31">
        <f t="shared" si="151"/>
        <v>523980</v>
      </c>
      <c r="K330" s="31">
        <f t="shared" si="151"/>
        <v>523980</v>
      </c>
      <c r="L330" s="31">
        <f t="shared" si="151"/>
        <v>523980</v>
      </c>
    </row>
    <row r="331" spans="1:12" s="15" customFormat="1" ht="30" x14ac:dyDescent="0.25">
      <c r="A331" s="59" t="s">
        <v>117</v>
      </c>
      <c r="B331" s="20">
        <v>52</v>
      </c>
      <c r="C331" s="20">
        <v>0</v>
      </c>
      <c r="D331" s="30" t="s">
        <v>101</v>
      </c>
      <c r="E331" s="20">
        <v>852</v>
      </c>
      <c r="F331" s="30" t="s">
        <v>76</v>
      </c>
      <c r="G331" s="30" t="s">
        <v>43</v>
      </c>
      <c r="H331" s="30" t="s">
        <v>181</v>
      </c>
      <c r="I331" s="30"/>
      <c r="J331" s="31">
        <f t="shared" si="151"/>
        <v>523980</v>
      </c>
      <c r="K331" s="31">
        <f t="shared" si="151"/>
        <v>523980</v>
      </c>
      <c r="L331" s="31">
        <f t="shared" si="151"/>
        <v>523980</v>
      </c>
    </row>
    <row r="332" spans="1:12" s="15" customFormat="1" ht="60" x14ac:dyDescent="0.25">
      <c r="A332" s="13" t="s">
        <v>40</v>
      </c>
      <c r="B332" s="20">
        <v>52</v>
      </c>
      <c r="C332" s="20">
        <v>0</v>
      </c>
      <c r="D332" s="30" t="s">
        <v>101</v>
      </c>
      <c r="E332" s="20">
        <v>852</v>
      </c>
      <c r="F332" s="30" t="s">
        <v>76</v>
      </c>
      <c r="G332" s="30" t="s">
        <v>43</v>
      </c>
      <c r="H332" s="30" t="s">
        <v>181</v>
      </c>
      <c r="I332" s="30" t="s">
        <v>81</v>
      </c>
      <c r="J332" s="31">
        <f t="shared" si="151"/>
        <v>523980</v>
      </c>
      <c r="K332" s="31">
        <f t="shared" si="151"/>
        <v>523980</v>
      </c>
      <c r="L332" s="31">
        <f t="shared" si="151"/>
        <v>523980</v>
      </c>
    </row>
    <row r="333" spans="1:12" s="15" customFormat="1" ht="30" x14ac:dyDescent="0.25">
      <c r="A333" s="13" t="s">
        <v>82</v>
      </c>
      <c r="B333" s="20">
        <v>52</v>
      </c>
      <c r="C333" s="20">
        <v>0</v>
      </c>
      <c r="D333" s="30" t="s">
        <v>101</v>
      </c>
      <c r="E333" s="20">
        <v>852</v>
      </c>
      <c r="F333" s="30" t="s">
        <v>76</v>
      </c>
      <c r="G333" s="30" t="s">
        <v>43</v>
      </c>
      <c r="H333" s="30" t="s">
        <v>181</v>
      </c>
      <c r="I333" s="30" t="s">
        <v>83</v>
      </c>
      <c r="J333" s="31">
        <f>'3.ВС'!J288</f>
        <v>523980</v>
      </c>
      <c r="K333" s="31">
        <f>'3.ВС'!K288</f>
        <v>523980</v>
      </c>
      <c r="L333" s="31">
        <f>'3.ВС'!L288</f>
        <v>523980</v>
      </c>
    </row>
    <row r="334" spans="1:12" s="15" customFormat="1" ht="30" x14ac:dyDescent="0.25">
      <c r="A334" s="59" t="s">
        <v>179</v>
      </c>
      <c r="B334" s="20">
        <v>52</v>
      </c>
      <c r="C334" s="20">
        <v>0</v>
      </c>
      <c r="D334" s="30" t="s">
        <v>76</v>
      </c>
      <c r="E334" s="20"/>
      <c r="F334" s="30"/>
      <c r="G334" s="30"/>
      <c r="H334" s="30"/>
      <c r="I334" s="30"/>
      <c r="J334" s="31">
        <f t="shared" ref="J334:L339" si="152">J335</f>
        <v>123400</v>
      </c>
      <c r="K334" s="31">
        <f t="shared" si="152"/>
        <v>0</v>
      </c>
      <c r="L334" s="31">
        <f t="shared" si="152"/>
        <v>0</v>
      </c>
    </row>
    <row r="335" spans="1:12" s="15" customFormat="1" ht="45" x14ac:dyDescent="0.25">
      <c r="A335" s="59" t="s">
        <v>111</v>
      </c>
      <c r="B335" s="20">
        <v>52</v>
      </c>
      <c r="C335" s="20">
        <v>0</v>
      </c>
      <c r="D335" s="23" t="s">
        <v>76</v>
      </c>
      <c r="E335" s="20">
        <v>852</v>
      </c>
      <c r="F335" s="23"/>
      <c r="G335" s="23"/>
      <c r="H335" s="23"/>
      <c r="I335" s="30"/>
      <c r="J335" s="31">
        <f t="shared" si="152"/>
        <v>123400</v>
      </c>
      <c r="K335" s="31">
        <f t="shared" si="152"/>
        <v>0</v>
      </c>
      <c r="L335" s="31">
        <f t="shared" si="152"/>
        <v>0</v>
      </c>
    </row>
    <row r="336" spans="1:12" s="15" customFormat="1" ht="30" x14ac:dyDescent="0.25">
      <c r="A336" s="59" t="s">
        <v>121</v>
      </c>
      <c r="B336" s="20">
        <v>52</v>
      </c>
      <c r="C336" s="20">
        <v>0</v>
      </c>
      <c r="D336" s="30" t="s">
        <v>76</v>
      </c>
      <c r="E336" s="20">
        <v>852</v>
      </c>
      <c r="F336" s="30" t="s">
        <v>76</v>
      </c>
      <c r="G336" s="30" t="s">
        <v>76</v>
      </c>
      <c r="H336" s="30" t="s">
        <v>218</v>
      </c>
      <c r="I336" s="30"/>
      <c r="J336" s="31">
        <f t="shared" ref="J336" si="153">J337+J339</f>
        <v>123400</v>
      </c>
      <c r="K336" s="31">
        <f t="shared" ref="K336:L336" si="154">K337+K339</f>
        <v>0</v>
      </c>
      <c r="L336" s="31">
        <f t="shared" si="154"/>
        <v>0</v>
      </c>
    </row>
    <row r="337" spans="1:12" s="15" customFormat="1" ht="120" x14ac:dyDescent="0.25">
      <c r="A337" s="32" t="s">
        <v>15</v>
      </c>
      <c r="B337" s="20">
        <v>52</v>
      </c>
      <c r="C337" s="20">
        <v>0</v>
      </c>
      <c r="D337" s="30" t="s">
        <v>76</v>
      </c>
      <c r="E337" s="20">
        <v>852</v>
      </c>
      <c r="F337" s="30" t="s">
        <v>76</v>
      </c>
      <c r="G337" s="30" t="s">
        <v>76</v>
      </c>
      <c r="H337" s="30" t="s">
        <v>218</v>
      </c>
      <c r="I337" s="30" t="s">
        <v>17</v>
      </c>
      <c r="J337" s="31">
        <f t="shared" ref="J337:L337" si="155">J338</f>
        <v>16900</v>
      </c>
      <c r="K337" s="31">
        <f t="shared" si="155"/>
        <v>0</v>
      </c>
      <c r="L337" s="31">
        <f t="shared" si="155"/>
        <v>0</v>
      </c>
    </row>
    <row r="338" spans="1:12" s="15" customFormat="1" ht="30" x14ac:dyDescent="0.25">
      <c r="A338" s="13" t="s">
        <v>7</v>
      </c>
      <c r="B338" s="20">
        <v>52</v>
      </c>
      <c r="C338" s="20">
        <v>0</v>
      </c>
      <c r="D338" s="30" t="s">
        <v>76</v>
      </c>
      <c r="E338" s="20">
        <v>852</v>
      </c>
      <c r="F338" s="30" t="s">
        <v>76</v>
      </c>
      <c r="G338" s="30" t="s">
        <v>76</v>
      </c>
      <c r="H338" s="30" t="s">
        <v>218</v>
      </c>
      <c r="I338" s="30" t="s">
        <v>51</v>
      </c>
      <c r="J338" s="31">
        <f>'3.ВС'!J308</f>
        <v>16900</v>
      </c>
      <c r="K338" s="31">
        <f>'3.ВС'!K308</f>
        <v>0</v>
      </c>
      <c r="L338" s="31">
        <f>'3.ВС'!L308</f>
        <v>0</v>
      </c>
    </row>
    <row r="339" spans="1:12" s="15" customFormat="1" ht="45" x14ac:dyDescent="0.25">
      <c r="A339" s="13" t="s">
        <v>20</v>
      </c>
      <c r="B339" s="20">
        <v>52</v>
      </c>
      <c r="C339" s="20">
        <v>0</v>
      </c>
      <c r="D339" s="30" t="s">
        <v>76</v>
      </c>
      <c r="E339" s="20">
        <v>852</v>
      </c>
      <c r="F339" s="30" t="s">
        <v>76</v>
      </c>
      <c r="G339" s="30" t="s">
        <v>76</v>
      </c>
      <c r="H339" s="30" t="s">
        <v>218</v>
      </c>
      <c r="I339" s="30" t="s">
        <v>21</v>
      </c>
      <c r="J339" s="31">
        <f t="shared" si="152"/>
        <v>106500</v>
      </c>
      <c r="K339" s="31">
        <f t="shared" si="152"/>
        <v>0</v>
      </c>
      <c r="L339" s="31">
        <f t="shared" si="152"/>
        <v>0</v>
      </c>
    </row>
    <row r="340" spans="1:12" s="15" customFormat="1" ht="60" x14ac:dyDescent="0.25">
      <c r="A340" s="13" t="s">
        <v>9</v>
      </c>
      <c r="B340" s="20">
        <v>52</v>
      </c>
      <c r="C340" s="20">
        <v>0</v>
      </c>
      <c r="D340" s="30" t="s">
        <v>76</v>
      </c>
      <c r="E340" s="20">
        <v>852</v>
      </c>
      <c r="F340" s="30" t="s">
        <v>76</v>
      </c>
      <c r="G340" s="30" t="s">
        <v>76</v>
      </c>
      <c r="H340" s="30" t="s">
        <v>218</v>
      </c>
      <c r="I340" s="30" t="s">
        <v>22</v>
      </c>
      <c r="J340" s="31">
        <f>'3.ВС'!J310</f>
        <v>106500</v>
      </c>
      <c r="K340" s="31">
        <f>'3.ВС'!K310</f>
        <v>0</v>
      </c>
      <c r="L340" s="31">
        <f>'3.ВС'!L310</f>
        <v>0</v>
      </c>
    </row>
    <row r="341" spans="1:12" s="15" customFormat="1" ht="60" x14ac:dyDescent="0.25">
      <c r="A341" s="59" t="s">
        <v>409</v>
      </c>
      <c r="B341" s="20">
        <v>52</v>
      </c>
      <c r="C341" s="20">
        <v>0</v>
      </c>
      <c r="D341" s="30" t="s">
        <v>57</v>
      </c>
      <c r="E341" s="20"/>
      <c r="F341" s="30"/>
      <c r="G341" s="30"/>
      <c r="H341" s="30"/>
      <c r="I341" s="30"/>
      <c r="J341" s="31">
        <f t="shared" ref="J341:L341" si="156">J342</f>
        <v>7861140</v>
      </c>
      <c r="K341" s="31">
        <f t="shared" si="156"/>
        <v>9314340</v>
      </c>
      <c r="L341" s="31">
        <f t="shared" si="156"/>
        <v>10665840</v>
      </c>
    </row>
    <row r="342" spans="1:12" s="15" customFormat="1" ht="45" x14ac:dyDescent="0.25">
      <c r="A342" s="59" t="s">
        <v>111</v>
      </c>
      <c r="B342" s="20">
        <v>52</v>
      </c>
      <c r="C342" s="20">
        <v>0</v>
      </c>
      <c r="D342" s="23" t="s">
        <v>57</v>
      </c>
      <c r="E342" s="20">
        <v>852</v>
      </c>
      <c r="F342" s="23"/>
      <c r="G342" s="23"/>
      <c r="H342" s="23"/>
      <c r="I342" s="30"/>
      <c r="J342" s="31">
        <f>J343+J346+J349</f>
        <v>7861140</v>
      </c>
      <c r="K342" s="31">
        <f t="shared" ref="K342:L342" si="157">K343+K346+K349</f>
        <v>9314340</v>
      </c>
      <c r="L342" s="31">
        <f t="shared" si="157"/>
        <v>10665840</v>
      </c>
    </row>
    <row r="343" spans="1:12" s="15" customFormat="1" ht="75" x14ac:dyDescent="0.25">
      <c r="A343" s="59" t="s">
        <v>124</v>
      </c>
      <c r="B343" s="20">
        <v>52</v>
      </c>
      <c r="C343" s="20">
        <v>0</v>
      </c>
      <c r="D343" s="30" t="s">
        <v>57</v>
      </c>
      <c r="E343" s="20">
        <v>852</v>
      </c>
      <c r="F343" s="30" t="s">
        <v>91</v>
      </c>
      <c r="G343" s="30" t="s">
        <v>45</v>
      </c>
      <c r="H343" s="30" t="s">
        <v>178</v>
      </c>
      <c r="I343" s="30"/>
      <c r="J343" s="31">
        <f t="shared" ref="J343:L344" si="158">J344</f>
        <v>267600</v>
      </c>
      <c r="K343" s="31">
        <f t="shared" si="158"/>
        <v>267600</v>
      </c>
      <c r="L343" s="31">
        <f t="shared" si="158"/>
        <v>267600</v>
      </c>
    </row>
    <row r="344" spans="1:12" s="15" customFormat="1" ht="30" x14ac:dyDescent="0.25">
      <c r="A344" s="32" t="s">
        <v>94</v>
      </c>
      <c r="B344" s="20">
        <v>52</v>
      </c>
      <c r="C344" s="20">
        <v>0</v>
      </c>
      <c r="D344" s="30" t="s">
        <v>57</v>
      </c>
      <c r="E344" s="20">
        <v>852</v>
      </c>
      <c r="F344" s="30" t="s">
        <v>91</v>
      </c>
      <c r="G344" s="30" t="s">
        <v>45</v>
      </c>
      <c r="H344" s="30" t="s">
        <v>178</v>
      </c>
      <c r="I344" s="30" t="s">
        <v>95</v>
      </c>
      <c r="J344" s="31">
        <f t="shared" si="158"/>
        <v>267600</v>
      </c>
      <c r="K344" s="31">
        <f t="shared" si="158"/>
        <v>267600</v>
      </c>
      <c r="L344" s="31">
        <f t="shared" si="158"/>
        <v>267600</v>
      </c>
    </row>
    <row r="345" spans="1:12" s="15" customFormat="1" ht="45" x14ac:dyDescent="0.25">
      <c r="A345" s="32" t="s">
        <v>96</v>
      </c>
      <c r="B345" s="20">
        <v>52</v>
      </c>
      <c r="C345" s="20">
        <v>0</v>
      </c>
      <c r="D345" s="30" t="s">
        <v>57</v>
      </c>
      <c r="E345" s="20">
        <v>852</v>
      </c>
      <c r="F345" s="30" t="s">
        <v>91</v>
      </c>
      <c r="G345" s="30" t="s">
        <v>45</v>
      </c>
      <c r="H345" s="30" t="s">
        <v>178</v>
      </c>
      <c r="I345" s="30" t="s">
        <v>97</v>
      </c>
      <c r="J345" s="31">
        <f>'3.ВС'!J337</f>
        <v>267600</v>
      </c>
      <c r="K345" s="31">
        <f>'3.ВС'!K337</f>
        <v>267600</v>
      </c>
      <c r="L345" s="31">
        <f>'3.ВС'!L337</f>
        <v>267600</v>
      </c>
    </row>
    <row r="346" spans="1:12" s="15" customFormat="1" ht="180" x14ac:dyDescent="0.25">
      <c r="A346" s="59" t="s">
        <v>430</v>
      </c>
      <c r="B346" s="20">
        <v>52</v>
      </c>
      <c r="C346" s="20">
        <v>0</v>
      </c>
      <c r="D346" s="30" t="s">
        <v>57</v>
      </c>
      <c r="E346" s="20">
        <v>852</v>
      </c>
      <c r="F346" s="30"/>
      <c r="G346" s="30"/>
      <c r="H346" s="30" t="s">
        <v>228</v>
      </c>
      <c r="I346" s="30"/>
      <c r="J346" s="31">
        <f t="shared" ref="J346:L347" si="159">J347</f>
        <v>47000</v>
      </c>
      <c r="K346" s="31">
        <f t="shared" si="159"/>
        <v>58000</v>
      </c>
      <c r="L346" s="31">
        <f t="shared" si="159"/>
        <v>58000</v>
      </c>
    </row>
    <row r="347" spans="1:12" s="15" customFormat="1" ht="45" x14ac:dyDescent="0.25">
      <c r="A347" s="13" t="s">
        <v>20</v>
      </c>
      <c r="B347" s="20">
        <v>52</v>
      </c>
      <c r="C347" s="20">
        <v>0</v>
      </c>
      <c r="D347" s="30" t="s">
        <v>57</v>
      </c>
      <c r="E347" s="20">
        <v>852</v>
      </c>
      <c r="F347" s="23" t="s">
        <v>91</v>
      </c>
      <c r="G347" s="23" t="s">
        <v>101</v>
      </c>
      <c r="H347" s="30" t="s">
        <v>228</v>
      </c>
      <c r="I347" s="30" t="s">
        <v>21</v>
      </c>
      <c r="J347" s="31">
        <f t="shared" si="159"/>
        <v>47000</v>
      </c>
      <c r="K347" s="31">
        <f t="shared" si="159"/>
        <v>58000</v>
      </c>
      <c r="L347" s="31">
        <f t="shared" si="159"/>
        <v>58000</v>
      </c>
    </row>
    <row r="348" spans="1:12" s="15" customFormat="1" ht="60" x14ac:dyDescent="0.25">
      <c r="A348" s="13" t="s">
        <v>9</v>
      </c>
      <c r="B348" s="20">
        <v>52</v>
      </c>
      <c r="C348" s="20">
        <v>0</v>
      </c>
      <c r="D348" s="30" t="s">
        <v>57</v>
      </c>
      <c r="E348" s="20">
        <v>852</v>
      </c>
      <c r="F348" s="23" t="s">
        <v>91</v>
      </c>
      <c r="G348" s="23" t="s">
        <v>101</v>
      </c>
      <c r="H348" s="30" t="s">
        <v>228</v>
      </c>
      <c r="I348" s="30" t="s">
        <v>22</v>
      </c>
      <c r="J348" s="31">
        <f>'3.ВС'!J345</f>
        <v>47000</v>
      </c>
      <c r="K348" s="31">
        <f>'3.ВС'!K345</f>
        <v>58000</v>
      </c>
      <c r="L348" s="31">
        <f>'3.ВС'!L345</f>
        <v>58000</v>
      </c>
    </row>
    <row r="349" spans="1:12" s="15" customFormat="1" ht="135" x14ac:dyDescent="0.25">
      <c r="A349" s="13" t="s">
        <v>428</v>
      </c>
      <c r="B349" s="20">
        <v>52</v>
      </c>
      <c r="C349" s="20">
        <v>0</v>
      </c>
      <c r="D349" s="30" t="s">
        <v>57</v>
      </c>
      <c r="E349" s="20">
        <v>852</v>
      </c>
      <c r="F349" s="30" t="s">
        <v>91</v>
      </c>
      <c r="G349" s="30" t="s">
        <v>13</v>
      </c>
      <c r="H349" s="30" t="s">
        <v>229</v>
      </c>
      <c r="I349" s="30"/>
      <c r="J349" s="31">
        <f t="shared" ref="J349:L349" si="160">J350</f>
        <v>7546540</v>
      </c>
      <c r="K349" s="31">
        <f t="shared" si="160"/>
        <v>8988740</v>
      </c>
      <c r="L349" s="31">
        <f t="shared" si="160"/>
        <v>10340240</v>
      </c>
    </row>
    <row r="350" spans="1:12" s="15" customFormat="1" ht="30" x14ac:dyDescent="0.25">
      <c r="A350" s="32" t="s">
        <v>94</v>
      </c>
      <c r="B350" s="20">
        <v>52</v>
      </c>
      <c r="C350" s="20">
        <v>0</v>
      </c>
      <c r="D350" s="30" t="s">
        <v>57</v>
      </c>
      <c r="E350" s="20">
        <v>852</v>
      </c>
      <c r="F350" s="30" t="s">
        <v>91</v>
      </c>
      <c r="G350" s="30" t="s">
        <v>13</v>
      </c>
      <c r="H350" s="30" t="s">
        <v>229</v>
      </c>
      <c r="I350" s="30" t="s">
        <v>95</v>
      </c>
      <c r="J350" s="31">
        <f t="shared" ref="J350" si="161">J351+J352</f>
        <v>7546540</v>
      </c>
      <c r="K350" s="31">
        <f t="shared" ref="K350:L350" si="162">K351+K352</f>
        <v>8988740</v>
      </c>
      <c r="L350" s="31">
        <f t="shared" si="162"/>
        <v>10340240</v>
      </c>
    </row>
    <row r="351" spans="1:12" s="15" customFormat="1" ht="30" x14ac:dyDescent="0.25">
      <c r="A351" s="32" t="s">
        <v>102</v>
      </c>
      <c r="B351" s="20">
        <v>52</v>
      </c>
      <c r="C351" s="20">
        <v>0</v>
      </c>
      <c r="D351" s="30" t="s">
        <v>57</v>
      </c>
      <c r="E351" s="20">
        <v>852</v>
      </c>
      <c r="F351" s="30" t="s">
        <v>91</v>
      </c>
      <c r="G351" s="30" t="s">
        <v>13</v>
      </c>
      <c r="H351" s="30" t="s">
        <v>229</v>
      </c>
      <c r="I351" s="30" t="s">
        <v>103</v>
      </c>
      <c r="J351" s="31">
        <f>'3.ВС'!J340</f>
        <v>5587309</v>
      </c>
      <c r="K351" s="31">
        <f>'3.ВС'!K340</f>
        <v>6559334</v>
      </c>
      <c r="L351" s="31">
        <f>'3.ВС'!L340</f>
        <v>7573566</v>
      </c>
    </row>
    <row r="352" spans="1:12" s="15" customFormat="1" ht="45" x14ac:dyDescent="0.25">
      <c r="A352" s="32" t="s">
        <v>96</v>
      </c>
      <c r="B352" s="20">
        <v>52</v>
      </c>
      <c r="C352" s="20">
        <v>0</v>
      </c>
      <c r="D352" s="30" t="s">
        <v>57</v>
      </c>
      <c r="E352" s="20">
        <v>852</v>
      </c>
      <c r="F352" s="30" t="s">
        <v>91</v>
      </c>
      <c r="G352" s="30" t="s">
        <v>45</v>
      </c>
      <c r="H352" s="30" t="s">
        <v>229</v>
      </c>
      <c r="I352" s="30" t="s">
        <v>97</v>
      </c>
      <c r="J352" s="31">
        <f>'3.ВС'!J341</f>
        <v>1959231</v>
      </c>
      <c r="K352" s="31">
        <f>'3.ВС'!K341</f>
        <v>2429406</v>
      </c>
      <c r="L352" s="31">
        <f>'3.ВС'!L341</f>
        <v>2766674</v>
      </c>
    </row>
    <row r="353" spans="1:12" s="57" customFormat="1" ht="42.75" x14ac:dyDescent="0.25">
      <c r="A353" s="84" t="s">
        <v>417</v>
      </c>
      <c r="B353" s="100">
        <v>53</v>
      </c>
      <c r="C353" s="100"/>
      <c r="D353" s="60"/>
      <c r="E353" s="100"/>
      <c r="F353" s="60"/>
      <c r="G353" s="60"/>
      <c r="H353" s="60"/>
      <c r="I353" s="56"/>
      <c r="J353" s="36">
        <f t="shared" ref="J353" si="163">J354+J364</f>
        <v>8901900</v>
      </c>
      <c r="K353" s="36">
        <f t="shared" ref="K353:L353" si="164">K354+K364</f>
        <v>7909100</v>
      </c>
      <c r="L353" s="36">
        <f t="shared" si="164"/>
        <v>7909100</v>
      </c>
    </row>
    <row r="354" spans="1:12" s="15" customFormat="1" ht="90" x14ac:dyDescent="0.25">
      <c r="A354" s="59" t="s">
        <v>410</v>
      </c>
      <c r="B354" s="20">
        <v>53</v>
      </c>
      <c r="C354" s="20">
        <v>0</v>
      </c>
      <c r="D354" s="23" t="s">
        <v>11</v>
      </c>
      <c r="E354" s="20"/>
      <c r="F354" s="23"/>
      <c r="G354" s="23"/>
      <c r="H354" s="23"/>
      <c r="I354" s="30"/>
      <c r="J354" s="31">
        <f t="shared" ref="J354:L354" si="165">J355</f>
        <v>6183900</v>
      </c>
      <c r="K354" s="31">
        <f t="shared" si="165"/>
        <v>5550100</v>
      </c>
      <c r="L354" s="31">
        <f t="shared" si="165"/>
        <v>5550100</v>
      </c>
    </row>
    <row r="355" spans="1:12" s="15" customFormat="1" ht="45" x14ac:dyDescent="0.25">
      <c r="A355" s="59" t="s">
        <v>126</v>
      </c>
      <c r="B355" s="20">
        <v>53</v>
      </c>
      <c r="C355" s="20">
        <v>0</v>
      </c>
      <c r="D355" s="30" t="s">
        <v>11</v>
      </c>
      <c r="E355" s="20">
        <v>853</v>
      </c>
      <c r="F355" s="30"/>
      <c r="G355" s="30"/>
      <c r="H355" s="30"/>
      <c r="I355" s="30"/>
      <c r="J355" s="31">
        <f t="shared" ref="J355" si="166">J356+J361</f>
        <v>6183900</v>
      </c>
      <c r="K355" s="31">
        <f t="shared" ref="K355:L355" si="167">K356+K361</f>
        <v>5550100</v>
      </c>
      <c r="L355" s="31">
        <f t="shared" si="167"/>
        <v>5550100</v>
      </c>
    </row>
    <row r="356" spans="1:12" s="15" customFormat="1" ht="45" x14ac:dyDescent="0.25">
      <c r="A356" s="59" t="s">
        <v>19</v>
      </c>
      <c r="B356" s="20">
        <v>53</v>
      </c>
      <c r="C356" s="20">
        <v>0</v>
      </c>
      <c r="D356" s="30" t="s">
        <v>11</v>
      </c>
      <c r="E356" s="42">
        <v>853</v>
      </c>
      <c r="F356" s="30" t="s">
        <v>16</v>
      </c>
      <c r="G356" s="30" t="s">
        <v>101</v>
      </c>
      <c r="H356" s="30" t="s">
        <v>186</v>
      </c>
      <c r="I356" s="30"/>
      <c r="J356" s="31">
        <f t="shared" ref="J356" si="168">J357+J359</f>
        <v>6181500</v>
      </c>
      <c r="K356" s="31">
        <f t="shared" ref="K356:L356" si="169">K357+K359</f>
        <v>5547700</v>
      </c>
      <c r="L356" s="31">
        <f t="shared" si="169"/>
        <v>5547700</v>
      </c>
    </row>
    <row r="357" spans="1:12" s="15" customFormat="1" ht="120" x14ac:dyDescent="0.25">
      <c r="A357" s="32" t="s">
        <v>15</v>
      </c>
      <c r="B357" s="20">
        <v>53</v>
      </c>
      <c r="C357" s="20">
        <v>0</v>
      </c>
      <c r="D357" s="30" t="s">
        <v>11</v>
      </c>
      <c r="E357" s="42">
        <v>853</v>
      </c>
      <c r="F357" s="30" t="s">
        <v>11</v>
      </c>
      <c r="G357" s="30" t="s">
        <v>101</v>
      </c>
      <c r="H357" s="30" t="s">
        <v>186</v>
      </c>
      <c r="I357" s="30" t="s">
        <v>17</v>
      </c>
      <c r="J357" s="31">
        <f t="shared" ref="J357:L357" si="170">J358</f>
        <v>5913700</v>
      </c>
      <c r="K357" s="31">
        <f t="shared" si="170"/>
        <v>5510100</v>
      </c>
      <c r="L357" s="31">
        <f t="shared" si="170"/>
        <v>5510100</v>
      </c>
    </row>
    <row r="358" spans="1:12" s="15" customFormat="1" ht="45" x14ac:dyDescent="0.25">
      <c r="A358" s="32" t="s">
        <v>8</v>
      </c>
      <c r="B358" s="20">
        <v>53</v>
      </c>
      <c r="C358" s="20">
        <v>0</v>
      </c>
      <c r="D358" s="30" t="s">
        <v>11</v>
      </c>
      <c r="E358" s="42">
        <v>853</v>
      </c>
      <c r="F358" s="30" t="s">
        <v>11</v>
      </c>
      <c r="G358" s="30" t="s">
        <v>101</v>
      </c>
      <c r="H358" s="30" t="s">
        <v>186</v>
      </c>
      <c r="I358" s="30" t="s">
        <v>18</v>
      </c>
      <c r="J358" s="31">
        <f>'3.ВС'!J351</f>
        <v>5913700</v>
      </c>
      <c r="K358" s="31">
        <f>'3.ВС'!K351</f>
        <v>5510100</v>
      </c>
      <c r="L358" s="31">
        <f>'3.ВС'!L351</f>
        <v>5510100</v>
      </c>
    </row>
    <row r="359" spans="1:12" s="41" customFormat="1" ht="45" x14ac:dyDescent="0.25">
      <c r="A359" s="13" t="s">
        <v>20</v>
      </c>
      <c r="B359" s="20">
        <v>53</v>
      </c>
      <c r="C359" s="20">
        <v>0</v>
      </c>
      <c r="D359" s="30" t="s">
        <v>11</v>
      </c>
      <c r="E359" s="42">
        <v>853</v>
      </c>
      <c r="F359" s="30" t="s">
        <v>11</v>
      </c>
      <c r="G359" s="30" t="s">
        <v>101</v>
      </c>
      <c r="H359" s="30" t="s">
        <v>186</v>
      </c>
      <c r="I359" s="30" t="s">
        <v>21</v>
      </c>
      <c r="J359" s="78">
        <f t="shared" ref="J359:L359" si="171">J360</f>
        <v>267800</v>
      </c>
      <c r="K359" s="78">
        <f t="shared" si="171"/>
        <v>37600</v>
      </c>
      <c r="L359" s="78">
        <f t="shared" si="171"/>
        <v>37600</v>
      </c>
    </row>
    <row r="360" spans="1:12" s="41" customFormat="1" ht="60" x14ac:dyDescent="0.25">
      <c r="A360" s="13" t="s">
        <v>9</v>
      </c>
      <c r="B360" s="20">
        <v>53</v>
      </c>
      <c r="C360" s="20">
        <v>0</v>
      </c>
      <c r="D360" s="30" t="s">
        <v>11</v>
      </c>
      <c r="E360" s="42">
        <v>853</v>
      </c>
      <c r="F360" s="30" t="s">
        <v>11</v>
      </c>
      <c r="G360" s="30" t="s">
        <v>101</v>
      </c>
      <c r="H360" s="30" t="s">
        <v>186</v>
      </c>
      <c r="I360" s="30" t="s">
        <v>22</v>
      </c>
      <c r="J360" s="78">
        <f>'3.ВС'!J353</f>
        <v>267800</v>
      </c>
      <c r="K360" s="78">
        <f>'3.ВС'!K353</f>
        <v>37600</v>
      </c>
      <c r="L360" s="78">
        <f>'3.ВС'!L353</f>
        <v>37600</v>
      </c>
    </row>
    <row r="361" spans="1:12" s="15" customFormat="1" ht="135" x14ac:dyDescent="0.25">
      <c r="A361" s="61" t="s">
        <v>243</v>
      </c>
      <c r="B361" s="20">
        <v>53</v>
      </c>
      <c r="C361" s="20">
        <v>0</v>
      </c>
      <c r="D361" s="30" t="s">
        <v>11</v>
      </c>
      <c r="E361" s="42">
        <v>853</v>
      </c>
      <c r="F361" s="30"/>
      <c r="G361" s="30"/>
      <c r="H361" s="30" t="s">
        <v>245</v>
      </c>
      <c r="I361" s="30"/>
      <c r="J361" s="31">
        <f t="shared" ref="J361:L362" si="172">J362</f>
        <v>2400</v>
      </c>
      <c r="K361" s="31">
        <f t="shared" si="172"/>
        <v>2400</v>
      </c>
      <c r="L361" s="31">
        <f t="shared" si="172"/>
        <v>2400</v>
      </c>
    </row>
    <row r="362" spans="1:12" s="15" customFormat="1" ht="45" x14ac:dyDescent="0.25">
      <c r="A362" s="13" t="s">
        <v>20</v>
      </c>
      <c r="B362" s="20">
        <v>53</v>
      </c>
      <c r="C362" s="20">
        <v>0</v>
      </c>
      <c r="D362" s="30" t="s">
        <v>11</v>
      </c>
      <c r="E362" s="42">
        <v>853</v>
      </c>
      <c r="F362" s="30"/>
      <c r="G362" s="30"/>
      <c r="H362" s="30" t="s">
        <v>245</v>
      </c>
      <c r="I362" s="30" t="s">
        <v>21</v>
      </c>
      <c r="J362" s="31">
        <f t="shared" si="172"/>
        <v>2400</v>
      </c>
      <c r="K362" s="31">
        <f t="shared" si="172"/>
        <v>2400</v>
      </c>
      <c r="L362" s="31">
        <f t="shared" si="172"/>
        <v>2400</v>
      </c>
    </row>
    <row r="363" spans="1:12" s="15" customFormat="1" ht="60" x14ac:dyDescent="0.25">
      <c r="A363" s="13" t="s">
        <v>9</v>
      </c>
      <c r="B363" s="20">
        <v>53</v>
      </c>
      <c r="C363" s="20">
        <v>0</v>
      </c>
      <c r="D363" s="30" t="s">
        <v>11</v>
      </c>
      <c r="E363" s="42">
        <v>853</v>
      </c>
      <c r="F363" s="30"/>
      <c r="G363" s="30"/>
      <c r="H363" s="30" t="s">
        <v>245</v>
      </c>
      <c r="I363" s="30" t="s">
        <v>22</v>
      </c>
      <c r="J363" s="31">
        <f>'3.ВС'!J356</f>
        <v>2400</v>
      </c>
      <c r="K363" s="31">
        <f>'3.ВС'!K356</f>
        <v>2400</v>
      </c>
      <c r="L363" s="31">
        <f>'3.ВС'!L356</f>
        <v>2400</v>
      </c>
    </row>
    <row r="364" spans="1:12" s="15" customFormat="1" ht="75" x14ac:dyDescent="0.25">
      <c r="A364" s="59" t="s">
        <v>411</v>
      </c>
      <c r="B364" s="20">
        <v>53</v>
      </c>
      <c r="C364" s="20">
        <v>0</v>
      </c>
      <c r="D364" s="23" t="s">
        <v>43</v>
      </c>
      <c r="E364" s="20"/>
      <c r="F364" s="23"/>
      <c r="G364" s="23"/>
      <c r="H364" s="23"/>
      <c r="I364" s="23"/>
      <c r="J364" s="31">
        <f t="shared" ref="J364:L364" si="173">J365</f>
        <v>2718000</v>
      </c>
      <c r="K364" s="31">
        <f t="shared" si="173"/>
        <v>2359000</v>
      </c>
      <c r="L364" s="31">
        <f t="shared" si="173"/>
        <v>2359000</v>
      </c>
    </row>
    <row r="365" spans="1:12" s="15" customFormat="1" ht="45" x14ac:dyDescent="0.25">
      <c r="A365" s="59" t="s">
        <v>126</v>
      </c>
      <c r="B365" s="20">
        <v>53</v>
      </c>
      <c r="C365" s="20">
        <v>0</v>
      </c>
      <c r="D365" s="30" t="s">
        <v>43</v>
      </c>
      <c r="E365" s="20">
        <v>853</v>
      </c>
      <c r="F365" s="30"/>
      <c r="G365" s="30"/>
      <c r="H365" s="30"/>
      <c r="I365" s="30"/>
      <c r="J365" s="31">
        <f t="shared" ref="J365" si="174">J366+J369</f>
        <v>2718000</v>
      </c>
      <c r="K365" s="31">
        <f t="shared" ref="K365:L365" si="175">K366+K369</f>
        <v>2359000</v>
      </c>
      <c r="L365" s="31">
        <f t="shared" si="175"/>
        <v>2359000</v>
      </c>
    </row>
    <row r="366" spans="1:12" s="15" customFormat="1" ht="30" x14ac:dyDescent="0.25">
      <c r="A366" s="59" t="s">
        <v>224</v>
      </c>
      <c r="B366" s="20">
        <v>53</v>
      </c>
      <c r="C366" s="20">
        <v>0</v>
      </c>
      <c r="D366" s="23" t="s">
        <v>43</v>
      </c>
      <c r="E366" s="42">
        <v>853</v>
      </c>
      <c r="F366" s="23" t="s">
        <v>132</v>
      </c>
      <c r="G366" s="23" t="s">
        <v>11</v>
      </c>
      <c r="H366" s="23" t="s">
        <v>182</v>
      </c>
      <c r="I366" s="23"/>
      <c r="J366" s="31">
        <f t="shared" ref="J366:L367" si="176">J367</f>
        <v>859000</v>
      </c>
      <c r="K366" s="31">
        <f t="shared" si="176"/>
        <v>859000</v>
      </c>
      <c r="L366" s="31">
        <f t="shared" si="176"/>
        <v>859000</v>
      </c>
    </row>
    <row r="367" spans="1:12" s="15" customFormat="1" x14ac:dyDescent="0.25">
      <c r="A367" s="32" t="s">
        <v>34</v>
      </c>
      <c r="B367" s="20">
        <v>53</v>
      </c>
      <c r="C367" s="20">
        <v>0</v>
      </c>
      <c r="D367" s="30" t="s">
        <v>43</v>
      </c>
      <c r="E367" s="42">
        <v>853</v>
      </c>
      <c r="F367" s="30" t="s">
        <v>132</v>
      </c>
      <c r="G367" s="30" t="s">
        <v>11</v>
      </c>
      <c r="H367" s="30" t="s">
        <v>182</v>
      </c>
      <c r="I367" s="30" t="s">
        <v>35</v>
      </c>
      <c r="J367" s="31">
        <f t="shared" si="176"/>
        <v>859000</v>
      </c>
      <c r="K367" s="31">
        <f t="shared" si="176"/>
        <v>859000</v>
      </c>
      <c r="L367" s="31">
        <f t="shared" si="176"/>
        <v>859000</v>
      </c>
    </row>
    <row r="368" spans="1:12" s="15" customFormat="1" x14ac:dyDescent="0.25">
      <c r="A368" s="32" t="s">
        <v>134</v>
      </c>
      <c r="B368" s="20">
        <v>53</v>
      </c>
      <c r="C368" s="20">
        <v>0</v>
      </c>
      <c r="D368" s="30" t="s">
        <v>43</v>
      </c>
      <c r="E368" s="42">
        <v>853</v>
      </c>
      <c r="F368" s="30" t="s">
        <v>132</v>
      </c>
      <c r="G368" s="30" t="s">
        <v>11</v>
      </c>
      <c r="H368" s="23" t="s">
        <v>182</v>
      </c>
      <c r="I368" s="30" t="s">
        <v>135</v>
      </c>
      <c r="J368" s="31">
        <f>'3.ВС'!J369</f>
        <v>859000</v>
      </c>
      <c r="K368" s="31">
        <f>'3.ВС'!K369</f>
        <v>859000</v>
      </c>
      <c r="L368" s="31">
        <f>'3.ВС'!L369</f>
        <v>859000</v>
      </c>
    </row>
    <row r="369" spans="1:12" s="15" customFormat="1" ht="45" x14ac:dyDescent="0.25">
      <c r="A369" s="59" t="s">
        <v>183</v>
      </c>
      <c r="B369" s="20">
        <v>53</v>
      </c>
      <c r="C369" s="20">
        <v>0</v>
      </c>
      <c r="D369" s="23" t="s">
        <v>43</v>
      </c>
      <c r="E369" s="42">
        <v>853</v>
      </c>
      <c r="F369" s="30" t="s">
        <v>132</v>
      </c>
      <c r="G369" s="30" t="s">
        <v>43</v>
      </c>
      <c r="H369" s="23" t="s">
        <v>221</v>
      </c>
      <c r="I369" s="30"/>
      <c r="J369" s="31">
        <f t="shared" ref="J369:L370" si="177">J370</f>
        <v>1859000</v>
      </c>
      <c r="K369" s="31">
        <f t="shared" si="177"/>
        <v>1500000</v>
      </c>
      <c r="L369" s="31">
        <f t="shared" si="177"/>
        <v>1500000</v>
      </c>
    </row>
    <row r="370" spans="1:12" s="15" customFormat="1" x14ac:dyDescent="0.25">
      <c r="A370" s="32" t="s">
        <v>34</v>
      </c>
      <c r="B370" s="20">
        <v>53</v>
      </c>
      <c r="C370" s="20">
        <v>0</v>
      </c>
      <c r="D370" s="30" t="s">
        <v>43</v>
      </c>
      <c r="E370" s="42">
        <v>853</v>
      </c>
      <c r="F370" s="30" t="s">
        <v>132</v>
      </c>
      <c r="G370" s="30" t="s">
        <v>43</v>
      </c>
      <c r="H370" s="23" t="s">
        <v>221</v>
      </c>
      <c r="I370" s="30" t="s">
        <v>35</v>
      </c>
      <c r="J370" s="31">
        <f t="shared" si="177"/>
        <v>1859000</v>
      </c>
      <c r="K370" s="31">
        <f t="shared" si="177"/>
        <v>1500000</v>
      </c>
      <c r="L370" s="31">
        <f t="shared" si="177"/>
        <v>1500000</v>
      </c>
    </row>
    <row r="371" spans="1:12" s="15" customFormat="1" x14ac:dyDescent="0.25">
      <c r="A371" s="32" t="s">
        <v>134</v>
      </c>
      <c r="B371" s="20">
        <v>53</v>
      </c>
      <c r="C371" s="20">
        <v>0</v>
      </c>
      <c r="D371" s="30" t="s">
        <v>43</v>
      </c>
      <c r="E371" s="42">
        <v>853</v>
      </c>
      <c r="F371" s="30" t="s">
        <v>132</v>
      </c>
      <c r="G371" s="30" t="s">
        <v>43</v>
      </c>
      <c r="H371" s="23" t="s">
        <v>221</v>
      </c>
      <c r="I371" s="30" t="s">
        <v>135</v>
      </c>
      <c r="J371" s="31">
        <f>'3.ВС'!J373</f>
        <v>1859000</v>
      </c>
      <c r="K371" s="31">
        <f>'3.ВС'!K373</f>
        <v>1500000</v>
      </c>
      <c r="L371" s="31">
        <f>'3.ВС'!L373</f>
        <v>1500000</v>
      </c>
    </row>
    <row r="372" spans="1:12" s="57" customFormat="1" ht="14.25" x14ac:dyDescent="0.25">
      <c r="A372" s="84" t="s">
        <v>184</v>
      </c>
      <c r="B372" s="100">
        <v>70</v>
      </c>
      <c r="C372" s="100"/>
      <c r="D372" s="56"/>
      <c r="E372" s="104"/>
      <c r="F372" s="56"/>
      <c r="G372" s="56"/>
      <c r="H372" s="56"/>
      <c r="I372" s="56"/>
      <c r="J372" s="36">
        <f t="shared" ref="J372" si="178">J373+J377+J383+J389</f>
        <v>2155000</v>
      </c>
      <c r="K372" s="36">
        <f t="shared" ref="K372:L372" si="179">K373+K377+K383+K389</f>
        <v>4080259.15</v>
      </c>
      <c r="L372" s="36">
        <f t="shared" si="179"/>
        <v>7126843.1799999997</v>
      </c>
    </row>
    <row r="373" spans="1:12" s="15" customFormat="1" ht="30" x14ac:dyDescent="0.25">
      <c r="A373" s="59" t="s">
        <v>6</v>
      </c>
      <c r="B373" s="20">
        <v>70</v>
      </c>
      <c r="C373" s="20">
        <v>0</v>
      </c>
      <c r="D373" s="30" t="s">
        <v>177</v>
      </c>
      <c r="E373" s="42">
        <v>851</v>
      </c>
      <c r="F373" s="30"/>
      <c r="G373" s="30"/>
      <c r="H373" s="30"/>
      <c r="I373" s="30"/>
      <c r="J373" s="31">
        <f t="shared" ref="J373:L375" si="180">J374</f>
        <v>20000</v>
      </c>
      <c r="K373" s="31">
        <f t="shared" si="180"/>
        <v>0</v>
      </c>
      <c r="L373" s="31">
        <f t="shared" si="180"/>
        <v>0</v>
      </c>
    </row>
    <row r="374" spans="1:12" s="15" customFormat="1" ht="30" x14ac:dyDescent="0.25">
      <c r="A374" s="59" t="s">
        <v>98</v>
      </c>
      <c r="B374" s="20">
        <v>70</v>
      </c>
      <c r="C374" s="20">
        <v>0</v>
      </c>
      <c r="D374" s="30" t="s">
        <v>177</v>
      </c>
      <c r="E374" s="20">
        <v>851</v>
      </c>
      <c r="F374" s="30" t="s">
        <v>11</v>
      </c>
      <c r="G374" s="30" t="s">
        <v>105</v>
      </c>
      <c r="H374" s="30" t="s">
        <v>242</v>
      </c>
      <c r="I374" s="30"/>
      <c r="J374" s="31">
        <f t="shared" si="180"/>
        <v>20000</v>
      </c>
      <c r="K374" s="31">
        <f t="shared" si="180"/>
        <v>0</v>
      </c>
      <c r="L374" s="31">
        <f t="shared" si="180"/>
        <v>0</v>
      </c>
    </row>
    <row r="375" spans="1:12" s="15" customFormat="1" ht="30" x14ac:dyDescent="0.25">
      <c r="A375" s="32" t="s">
        <v>94</v>
      </c>
      <c r="B375" s="20">
        <v>70</v>
      </c>
      <c r="C375" s="20">
        <v>0</v>
      </c>
      <c r="D375" s="30" t="s">
        <v>177</v>
      </c>
      <c r="E375" s="20">
        <v>851</v>
      </c>
      <c r="F375" s="30" t="s">
        <v>11</v>
      </c>
      <c r="G375" s="30" t="s">
        <v>105</v>
      </c>
      <c r="H375" s="30" t="s">
        <v>242</v>
      </c>
      <c r="I375" s="30" t="s">
        <v>95</v>
      </c>
      <c r="J375" s="31">
        <f t="shared" si="180"/>
        <v>20000</v>
      </c>
      <c r="K375" s="31">
        <f t="shared" si="180"/>
        <v>0</v>
      </c>
      <c r="L375" s="31">
        <f t="shared" si="180"/>
        <v>0</v>
      </c>
    </row>
    <row r="376" spans="1:12" s="15" customFormat="1" ht="45" x14ac:dyDescent="0.25">
      <c r="A376" s="32" t="s">
        <v>96</v>
      </c>
      <c r="B376" s="20">
        <v>70</v>
      </c>
      <c r="C376" s="20">
        <v>0</v>
      </c>
      <c r="D376" s="30" t="s">
        <v>177</v>
      </c>
      <c r="E376" s="20">
        <v>851</v>
      </c>
      <c r="F376" s="30" t="s">
        <v>11</v>
      </c>
      <c r="G376" s="30" t="s">
        <v>105</v>
      </c>
      <c r="H376" s="30" t="s">
        <v>242</v>
      </c>
      <c r="I376" s="30" t="s">
        <v>97</v>
      </c>
      <c r="J376" s="31">
        <f>'3.ВС'!J206</f>
        <v>20000</v>
      </c>
      <c r="K376" s="31">
        <f>'3.ВС'!K206</f>
        <v>0</v>
      </c>
      <c r="L376" s="31">
        <f>'3.ВС'!L206</f>
        <v>0</v>
      </c>
    </row>
    <row r="377" spans="1:12" s="15" customFormat="1" ht="45" x14ac:dyDescent="0.25">
      <c r="A377" s="59" t="s">
        <v>126</v>
      </c>
      <c r="B377" s="20">
        <v>70</v>
      </c>
      <c r="C377" s="20">
        <v>0</v>
      </c>
      <c r="D377" s="30" t="s">
        <v>177</v>
      </c>
      <c r="E377" s="42">
        <v>853</v>
      </c>
      <c r="F377" s="30"/>
      <c r="G377" s="30"/>
      <c r="H377" s="30"/>
      <c r="I377" s="30"/>
      <c r="J377" s="31">
        <f t="shared" ref="J377" si="181">J378+J380</f>
        <v>980000</v>
      </c>
      <c r="K377" s="31">
        <f t="shared" ref="K377:L377" si="182">K378+K380</f>
        <v>3069759.15</v>
      </c>
      <c r="L377" s="31">
        <f t="shared" si="182"/>
        <v>6116343.1799999997</v>
      </c>
    </row>
    <row r="378" spans="1:12" s="15" customFormat="1" x14ac:dyDescent="0.25">
      <c r="A378" s="108" t="s">
        <v>244</v>
      </c>
      <c r="B378" s="20">
        <v>70</v>
      </c>
      <c r="C378" s="20">
        <v>0</v>
      </c>
      <c r="D378" s="30" t="s">
        <v>177</v>
      </c>
      <c r="E378" s="20">
        <v>853</v>
      </c>
      <c r="F378" s="30"/>
      <c r="G378" s="30"/>
      <c r="H378" s="30" t="s">
        <v>249</v>
      </c>
      <c r="I378" s="30"/>
      <c r="J378" s="31">
        <f t="shared" ref="J378:L378" si="183">J379</f>
        <v>0</v>
      </c>
      <c r="K378" s="31">
        <f t="shared" si="183"/>
        <v>3069759.15</v>
      </c>
      <c r="L378" s="31">
        <f t="shared" si="183"/>
        <v>6116343.1799999997</v>
      </c>
    </row>
    <row r="379" spans="1:12" s="15" customFormat="1" x14ac:dyDescent="0.25">
      <c r="A379" s="32" t="s">
        <v>129</v>
      </c>
      <c r="B379" s="20">
        <v>70</v>
      </c>
      <c r="C379" s="20">
        <v>0</v>
      </c>
      <c r="D379" s="30" t="s">
        <v>177</v>
      </c>
      <c r="E379" s="20">
        <v>853</v>
      </c>
      <c r="F379" s="30"/>
      <c r="G379" s="30"/>
      <c r="H379" s="30" t="s">
        <v>249</v>
      </c>
      <c r="I379" s="30" t="s">
        <v>130</v>
      </c>
      <c r="J379" s="31">
        <f>'3.ВС'!J364</f>
        <v>0</v>
      </c>
      <c r="K379" s="31">
        <f>'3.ВС'!K364</f>
        <v>3069759.15</v>
      </c>
      <c r="L379" s="31">
        <f>'3.ВС'!L364</f>
        <v>6116343.1799999997</v>
      </c>
    </row>
    <row r="380" spans="1:12" s="15" customFormat="1" ht="30" x14ac:dyDescent="0.25">
      <c r="A380" s="59" t="s">
        <v>98</v>
      </c>
      <c r="B380" s="20">
        <v>70</v>
      </c>
      <c r="C380" s="20">
        <v>0</v>
      </c>
      <c r="D380" s="30" t="s">
        <v>177</v>
      </c>
      <c r="E380" s="20">
        <v>853</v>
      </c>
      <c r="F380" s="30" t="s">
        <v>11</v>
      </c>
      <c r="G380" s="30" t="s">
        <v>105</v>
      </c>
      <c r="H380" s="30" t="s">
        <v>242</v>
      </c>
      <c r="I380" s="30"/>
      <c r="J380" s="31">
        <f t="shared" ref="J380:L381" si="184">J381</f>
        <v>980000</v>
      </c>
      <c r="K380" s="31">
        <f t="shared" si="184"/>
        <v>0</v>
      </c>
      <c r="L380" s="31">
        <f t="shared" si="184"/>
        <v>0</v>
      </c>
    </row>
    <row r="381" spans="1:12" s="15" customFormat="1" x14ac:dyDescent="0.25">
      <c r="A381" s="13" t="s">
        <v>23</v>
      </c>
      <c r="B381" s="20">
        <v>70</v>
      </c>
      <c r="C381" s="20">
        <v>0</v>
      </c>
      <c r="D381" s="30" t="s">
        <v>177</v>
      </c>
      <c r="E381" s="20">
        <v>853</v>
      </c>
      <c r="F381" s="30" t="s">
        <v>11</v>
      </c>
      <c r="G381" s="30" t="s">
        <v>105</v>
      </c>
      <c r="H381" s="30" t="s">
        <v>242</v>
      </c>
      <c r="I381" s="30" t="s">
        <v>24</v>
      </c>
      <c r="J381" s="31">
        <f t="shared" si="184"/>
        <v>980000</v>
      </c>
      <c r="K381" s="31">
        <f t="shared" si="184"/>
        <v>0</v>
      </c>
      <c r="L381" s="31">
        <f t="shared" si="184"/>
        <v>0</v>
      </c>
    </row>
    <row r="382" spans="1:12" s="15" customFormat="1" x14ac:dyDescent="0.25">
      <c r="A382" s="32" t="s">
        <v>129</v>
      </c>
      <c r="B382" s="20">
        <v>70</v>
      </c>
      <c r="C382" s="20">
        <v>0</v>
      </c>
      <c r="D382" s="30" t="s">
        <v>177</v>
      </c>
      <c r="E382" s="20">
        <v>853</v>
      </c>
      <c r="F382" s="30" t="s">
        <v>11</v>
      </c>
      <c r="G382" s="30" t="s">
        <v>105</v>
      </c>
      <c r="H382" s="30" t="s">
        <v>242</v>
      </c>
      <c r="I382" s="30" t="s">
        <v>130</v>
      </c>
      <c r="J382" s="31">
        <f>'3.ВС'!J360</f>
        <v>980000</v>
      </c>
      <c r="K382" s="31">
        <f>'3.ВС'!K360</f>
        <v>0</v>
      </c>
      <c r="L382" s="31">
        <f>'3.ВС'!L360</f>
        <v>0</v>
      </c>
    </row>
    <row r="383" spans="1:12" s="15" customFormat="1" ht="30" x14ac:dyDescent="0.25">
      <c r="A383" s="59" t="s">
        <v>139</v>
      </c>
      <c r="B383" s="42">
        <v>70</v>
      </c>
      <c r="C383" s="42">
        <v>0</v>
      </c>
      <c r="D383" s="30" t="s">
        <v>177</v>
      </c>
      <c r="E383" s="42">
        <v>854</v>
      </c>
      <c r="F383" s="42"/>
      <c r="G383" s="30"/>
      <c r="H383" s="30"/>
      <c r="I383" s="30"/>
      <c r="J383" s="31">
        <f t="shared" ref="J383:L383" si="185">J384</f>
        <v>387800</v>
      </c>
      <c r="K383" s="31">
        <f t="shared" si="185"/>
        <v>323900</v>
      </c>
      <c r="L383" s="31">
        <f t="shared" si="185"/>
        <v>323900</v>
      </c>
    </row>
    <row r="384" spans="1:12" s="15" customFormat="1" ht="45" x14ac:dyDescent="0.25">
      <c r="A384" s="59" t="s">
        <v>19</v>
      </c>
      <c r="B384" s="20">
        <v>70</v>
      </c>
      <c r="C384" s="20">
        <v>0</v>
      </c>
      <c r="D384" s="30" t="s">
        <v>177</v>
      </c>
      <c r="E384" s="20">
        <v>854</v>
      </c>
      <c r="F384" s="30" t="s">
        <v>16</v>
      </c>
      <c r="G384" s="30" t="s">
        <v>45</v>
      </c>
      <c r="H384" s="30" t="s">
        <v>186</v>
      </c>
      <c r="I384" s="30"/>
      <c r="J384" s="31">
        <f t="shared" ref="J384" si="186">J385+J388</f>
        <v>387800</v>
      </c>
      <c r="K384" s="31">
        <f t="shared" ref="K384:L384" si="187">K385+K388</f>
        <v>323900</v>
      </c>
      <c r="L384" s="31">
        <f t="shared" si="187"/>
        <v>323900</v>
      </c>
    </row>
    <row r="385" spans="1:12" s="15" customFormat="1" ht="120" x14ac:dyDescent="0.25">
      <c r="A385" s="32" t="s">
        <v>15</v>
      </c>
      <c r="B385" s="20">
        <v>70</v>
      </c>
      <c r="C385" s="20">
        <v>0</v>
      </c>
      <c r="D385" s="30" t="s">
        <v>177</v>
      </c>
      <c r="E385" s="20">
        <v>854</v>
      </c>
      <c r="F385" s="30" t="s">
        <v>11</v>
      </c>
      <c r="G385" s="30" t="s">
        <v>45</v>
      </c>
      <c r="H385" s="30" t="s">
        <v>186</v>
      </c>
      <c r="I385" s="30" t="s">
        <v>17</v>
      </c>
      <c r="J385" s="31">
        <f t="shared" ref="J385:L385" si="188">J386</f>
        <v>331400</v>
      </c>
      <c r="K385" s="31">
        <f t="shared" si="188"/>
        <v>301300</v>
      </c>
      <c r="L385" s="31">
        <f t="shared" si="188"/>
        <v>301300</v>
      </c>
    </row>
    <row r="386" spans="1:12" s="15" customFormat="1" ht="45" x14ac:dyDescent="0.25">
      <c r="A386" s="32" t="s">
        <v>8</v>
      </c>
      <c r="B386" s="20">
        <v>70</v>
      </c>
      <c r="C386" s="20">
        <v>0</v>
      </c>
      <c r="D386" s="30" t="s">
        <v>177</v>
      </c>
      <c r="E386" s="20">
        <v>854</v>
      </c>
      <c r="F386" s="30" t="s">
        <v>11</v>
      </c>
      <c r="G386" s="30" t="s">
        <v>45</v>
      </c>
      <c r="H386" s="30" t="s">
        <v>186</v>
      </c>
      <c r="I386" s="30" t="s">
        <v>18</v>
      </c>
      <c r="J386" s="31">
        <f>'3.ВС'!J379</f>
        <v>331400</v>
      </c>
      <c r="K386" s="31">
        <f>'3.ВС'!K379</f>
        <v>301300</v>
      </c>
      <c r="L386" s="31">
        <f>'3.ВС'!L379</f>
        <v>301300</v>
      </c>
    </row>
    <row r="387" spans="1:12" s="15" customFormat="1" ht="45" x14ac:dyDescent="0.25">
      <c r="A387" s="13" t="s">
        <v>20</v>
      </c>
      <c r="B387" s="20">
        <v>70</v>
      </c>
      <c r="C387" s="20">
        <v>0</v>
      </c>
      <c r="D387" s="30" t="s">
        <v>177</v>
      </c>
      <c r="E387" s="20">
        <v>854</v>
      </c>
      <c r="F387" s="30" t="s">
        <v>11</v>
      </c>
      <c r="G387" s="30" t="s">
        <v>45</v>
      </c>
      <c r="H387" s="30" t="s">
        <v>186</v>
      </c>
      <c r="I387" s="30" t="s">
        <v>21</v>
      </c>
      <c r="J387" s="31">
        <f t="shared" ref="J387:L387" si="189">J388</f>
        <v>56400</v>
      </c>
      <c r="K387" s="31">
        <f t="shared" si="189"/>
        <v>22600</v>
      </c>
      <c r="L387" s="31">
        <f t="shared" si="189"/>
        <v>22600</v>
      </c>
    </row>
    <row r="388" spans="1:12" s="15" customFormat="1" ht="60" x14ac:dyDescent="0.25">
      <c r="A388" s="13" t="s">
        <v>9</v>
      </c>
      <c r="B388" s="20">
        <v>70</v>
      </c>
      <c r="C388" s="20">
        <v>0</v>
      </c>
      <c r="D388" s="30" t="s">
        <v>177</v>
      </c>
      <c r="E388" s="20">
        <v>854</v>
      </c>
      <c r="F388" s="30" t="s">
        <v>11</v>
      </c>
      <c r="G388" s="30" t="s">
        <v>45</v>
      </c>
      <c r="H388" s="30" t="s">
        <v>186</v>
      </c>
      <c r="I388" s="30" t="s">
        <v>22</v>
      </c>
      <c r="J388" s="31">
        <f>'3.ВС'!J381</f>
        <v>56400</v>
      </c>
      <c r="K388" s="31">
        <f>'3.ВС'!K381</f>
        <v>22600</v>
      </c>
      <c r="L388" s="31">
        <f>'3.ВС'!L381</f>
        <v>22600</v>
      </c>
    </row>
    <row r="389" spans="1:12" s="15" customFormat="1" ht="45" x14ac:dyDescent="0.25">
      <c r="A389" s="59" t="s">
        <v>142</v>
      </c>
      <c r="B389" s="20">
        <v>70</v>
      </c>
      <c r="C389" s="20">
        <v>0</v>
      </c>
      <c r="D389" s="30" t="s">
        <v>177</v>
      </c>
      <c r="E389" s="20">
        <v>857</v>
      </c>
      <c r="F389" s="30"/>
      <c r="G389" s="30"/>
      <c r="H389" s="30"/>
      <c r="I389" s="30"/>
      <c r="J389" s="31">
        <f t="shared" ref="J389" si="190">J390+J393+J396</f>
        <v>767200</v>
      </c>
      <c r="K389" s="31">
        <f t="shared" ref="K389:L389" si="191">K390+K393+K396</f>
        <v>686600</v>
      </c>
      <c r="L389" s="31">
        <f t="shared" si="191"/>
        <v>686600</v>
      </c>
    </row>
    <row r="390" spans="1:12" s="15" customFormat="1" ht="45" x14ac:dyDescent="0.25">
      <c r="A390" s="59" t="s">
        <v>19</v>
      </c>
      <c r="B390" s="20">
        <v>70</v>
      </c>
      <c r="C390" s="20">
        <v>0</v>
      </c>
      <c r="D390" s="30" t="s">
        <v>177</v>
      </c>
      <c r="E390" s="20">
        <v>857</v>
      </c>
      <c r="F390" s="30" t="s">
        <v>11</v>
      </c>
      <c r="G390" s="30" t="s">
        <v>101</v>
      </c>
      <c r="H390" s="30" t="s">
        <v>186</v>
      </c>
      <c r="I390" s="30"/>
      <c r="J390" s="31">
        <f t="shared" ref="J390:L391" si="192">J391</f>
        <v>20500</v>
      </c>
      <c r="K390" s="31">
        <f t="shared" si="192"/>
        <v>0</v>
      </c>
      <c r="L390" s="31">
        <f t="shared" si="192"/>
        <v>0</v>
      </c>
    </row>
    <row r="391" spans="1:12" s="15" customFormat="1" ht="45" x14ac:dyDescent="0.25">
      <c r="A391" s="13" t="s">
        <v>20</v>
      </c>
      <c r="B391" s="20">
        <v>70</v>
      </c>
      <c r="C391" s="20">
        <v>0</v>
      </c>
      <c r="D391" s="30" t="s">
        <v>177</v>
      </c>
      <c r="E391" s="20">
        <v>857</v>
      </c>
      <c r="F391" s="30" t="s">
        <v>11</v>
      </c>
      <c r="G391" s="30" t="s">
        <v>45</v>
      </c>
      <c r="H391" s="30" t="s">
        <v>186</v>
      </c>
      <c r="I391" s="30" t="s">
        <v>21</v>
      </c>
      <c r="J391" s="31">
        <f t="shared" si="192"/>
        <v>20500</v>
      </c>
      <c r="K391" s="31">
        <f t="shared" si="192"/>
        <v>0</v>
      </c>
      <c r="L391" s="31">
        <f t="shared" si="192"/>
        <v>0</v>
      </c>
    </row>
    <row r="392" spans="1:12" s="15" customFormat="1" ht="60" x14ac:dyDescent="0.25">
      <c r="A392" s="13" t="s">
        <v>9</v>
      </c>
      <c r="B392" s="20">
        <v>70</v>
      </c>
      <c r="C392" s="20">
        <v>0</v>
      </c>
      <c r="D392" s="30" t="s">
        <v>177</v>
      </c>
      <c r="E392" s="20">
        <v>857</v>
      </c>
      <c r="F392" s="30" t="s">
        <v>11</v>
      </c>
      <c r="G392" s="30" t="s">
        <v>45</v>
      </c>
      <c r="H392" s="30" t="s">
        <v>186</v>
      </c>
      <c r="I392" s="30" t="s">
        <v>22</v>
      </c>
      <c r="J392" s="31">
        <f>'3.ВС'!J387</f>
        <v>20500</v>
      </c>
      <c r="K392" s="31">
        <f>'3.ВС'!K387</f>
        <v>0</v>
      </c>
      <c r="L392" s="31">
        <f>'3.ВС'!L387</f>
        <v>0</v>
      </c>
    </row>
    <row r="393" spans="1:12" s="15" customFormat="1" ht="60" x14ac:dyDescent="0.25">
      <c r="A393" s="59" t="s">
        <v>143</v>
      </c>
      <c r="B393" s="20">
        <v>70</v>
      </c>
      <c r="C393" s="20">
        <v>0</v>
      </c>
      <c r="D393" s="30" t="s">
        <v>177</v>
      </c>
      <c r="E393" s="20">
        <v>857</v>
      </c>
      <c r="F393" s="30" t="s">
        <v>11</v>
      </c>
      <c r="G393" s="30" t="s">
        <v>101</v>
      </c>
      <c r="H393" s="30" t="s">
        <v>223</v>
      </c>
      <c r="I393" s="30"/>
      <c r="J393" s="31">
        <f t="shared" ref="J393:L394" si="193">J394</f>
        <v>728700</v>
      </c>
      <c r="K393" s="31">
        <f t="shared" si="193"/>
        <v>668600</v>
      </c>
      <c r="L393" s="31">
        <f t="shared" si="193"/>
        <v>668600</v>
      </c>
    </row>
    <row r="394" spans="1:12" s="15" customFormat="1" ht="120" x14ac:dyDescent="0.25">
      <c r="A394" s="32" t="s">
        <v>15</v>
      </c>
      <c r="B394" s="20">
        <v>70</v>
      </c>
      <c r="C394" s="20">
        <v>0</v>
      </c>
      <c r="D394" s="30" t="s">
        <v>177</v>
      </c>
      <c r="E394" s="20">
        <v>857</v>
      </c>
      <c r="F394" s="30" t="s">
        <v>16</v>
      </c>
      <c r="G394" s="30" t="s">
        <v>101</v>
      </c>
      <c r="H394" s="30" t="s">
        <v>223</v>
      </c>
      <c r="I394" s="30" t="s">
        <v>17</v>
      </c>
      <c r="J394" s="31">
        <f t="shared" si="193"/>
        <v>728700</v>
      </c>
      <c r="K394" s="31">
        <f t="shared" si="193"/>
        <v>668600</v>
      </c>
      <c r="L394" s="31">
        <f t="shared" si="193"/>
        <v>668600</v>
      </c>
    </row>
    <row r="395" spans="1:12" s="15" customFormat="1" ht="45" x14ac:dyDescent="0.25">
      <c r="A395" s="32" t="s">
        <v>8</v>
      </c>
      <c r="B395" s="20">
        <v>70</v>
      </c>
      <c r="C395" s="20">
        <v>0</v>
      </c>
      <c r="D395" s="30" t="s">
        <v>177</v>
      </c>
      <c r="E395" s="20">
        <v>857</v>
      </c>
      <c r="F395" s="30" t="s">
        <v>11</v>
      </c>
      <c r="G395" s="30" t="s">
        <v>101</v>
      </c>
      <c r="H395" s="30" t="s">
        <v>223</v>
      </c>
      <c r="I395" s="30" t="s">
        <v>18</v>
      </c>
      <c r="J395" s="31">
        <f>'3.ВС'!J390</f>
        <v>728700</v>
      </c>
      <c r="K395" s="31">
        <f>'3.ВС'!K390</f>
        <v>668600</v>
      </c>
      <c r="L395" s="31">
        <f>'3.ВС'!L390</f>
        <v>668600</v>
      </c>
    </row>
    <row r="396" spans="1:12" s="15" customFormat="1" ht="135" x14ac:dyDescent="0.25">
      <c r="A396" s="59" t="s">
        <v>145</v>
      </c>
      <c r="B396" s="20">
        <v>70</v>
      </c>
      <c r="C396" s="20">
        <v>0</v>
      </c>
      <c r="D396" s="30" t="s">
        <v>177</v>
      </c>
      <c r="E396" s="20">
        <v>857</v>
      </c>
      <c r="F396" s="30" t="s">
        <v>16</v>
      </c>
      <c r="G396" s="30" t="s">
        <v>101</v>
      </c>
      <c r="H396" s="30" t="s">
        <v>222</v>
      </c>
      <c r="I396" s="17"/>
      <c r="J396" s="31">
        <f t="shared" ref="J396:L397" si="194">J397</f>
        <v>18000</v>
      </c>
      <c r="K396" s="31">
        <f t="shared" si="194"/>
        <v>18000</v>
      </c>
      <c r="L396" s="31">
        <f t="shared" si="194"/>
        <v>18000</v>
      </c>
    </row>
    <row r="397" spans="1:12" s="15" customFormat="1" ht="45" x14ac:dyDescent="0.25">
      <c r="A397" s="13" t="s">
        <v>20</v>
      </c>
      <c r="B397" s="20">
        <v>70</v>
      </c>
      <c r="C397" s="20">
        <v>0</v>
      </c>
      <c r="D397" s="30" t="s">
        <v>177</v>
      </c>
      <c r="E397" s="20">
        <v>857</v>
      </c>
      <c r="F397" s="30" t="s">
        <v>11</v>
      </c>
      <c r="G397" s="30" t="s">
        <v>101</v>
      </c>
      <c r="H397" s="30" t="s">
        <v>222</v>
      </c>
      <c r="I397" s="30" t="s">
        <v>21</v>
      </c>
      <c r="J397" s="31">
        <f t="shared" si="194"/>
        <v>18000</v>
      </c>
      <c r="K397" s="31">
        <f t="shared" si="194"/>
        <v>18000</v>
      </c>
      <c r="L397" s="31">
        <f t="shared" si="194"/>
        <v>18000</v>
      </c>
    </row>
    <row r="398" spans="1:12" s="15" customFormat="1" ht="60" x14ac:dyDescent="0.25">
      <c r="A398" s="13" t="s">
        <v>9</v>
      </c>
      <c r="B398" s="20">
        <v>70</v>
      </c>
      <c r="C398" s="20">
        <v>0</v>
      </c>
      <c r="D398" s="30" t="s">
        <v>177</v>
      </c>
      <c r="E398" s="20">
        <v>857</v>
      </c>
      <c r="F398" s="30" t="s">
        <v>11</v>
      </c>
      <c r="G398" s="30" t="s">
        <v>101</v>
      </c>
      <c r="H398" s="30" t="s">
        <v>222</v>
      </c>
      <c r="I398" s="30" t="s">
        <v>22</v>
      </c>
      <c r="J398" s="31">
        <f>'3.ВС'!J393</f>
        <v>18000</v>
      </c>
      <c r="K398" s="31">
        <f>'3.ВС'!K393</f>
        <v>18000</v>
      </c>
      <c r="L398" s="31">
        <f>'3.ВС'!L393</f>
        <v>18000</v>
      </c>
    </row>
    <row r="399" spans="1:12" s="57" customFormat="1" ht="14.25" x14ac:dyDescent="0.25">
      <c r="A399" s="35" t="s">
        <v>147</v>
      </c>
      <c r="B399" s="100"/>
      <c r="C399" s="100"/>
      <c r="D399" s="56"/>
      <c r="E399" s="100"/>
      <c r="F399" s="56"/>
      <c r="G399" s="56"/>
      <c r="H399" s="56"/>
      <c r="I399" s="56"/>
      <c r="J399" s="36">
        <f t="shared" ref="J399:L399" si="195">J6+J250+J353+J372</f>
        <v>382004159.13999999</v>
      </c>
      <c r="K399" s="36">
        <f t="shared" si="195"/>
        <v>284937300.90999997</v>
      </c>
      <c r="L399" s="36">
        <f t="shared" si="195"/>
        <v>262559068.88</v>
      </c>
    </row>
    <row r="401" spans="10:12" x14ac:dyDescent="0.25">
      <c r="J401" s="109"/>
      <c r="K401" s="109"/>
      <c r="L401" s="109"/>
    </row>
  </sheetData>
  <mergeCells count="2">
    <mergeCell ref="A3:L3"/>
    <mergeCell ref="H2:L2"/>
  </mergeCells>
  <pageMargins left="0.59055118110236227" right="0.51181102362204722" top="0.11811023622047245" bottom="0.11811023622047245"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2022-04-21T06:40:06Z</dcterms:modified>
</cp:coreProperties>
</file>