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Лист1!$5:$5</definedName>
  </definedNames>
  <calcPr calcId="145621"/>
</workbook>
</file>

<file path=xl/calcChain.xml><?xml version="1.0" encoding="utf-8"?>
<calcChain xmlns="http://schemas.openxmlformats.org/spreadsheetml/2006/main">
  <c r="C99" i="1" l="1"/>
  <c r="C37" i="1" l="1"/>
  <c r="D103" i="1" l="1"/>
  <c r="E103" i="1"/>
  <c r="C103" i="1"/>
  <c r="C102" i="1" s="1"/>
  <c r="D110" i="1" l="1"/>
  <c r="E110" i="1"/>
  <c r="C110" i="1"/>
  <c r="C92" i="1" l="1"/>
  <c r="C91" i="1" s="1"/>
  <c r="D92" i="1"/>
  <c r="D91" i="1" s="1"/>
  <c r="E92" i="1"/>
  <c r="E91" i="1" s="1"/>
  <c r="D74" i="1" l="1"/>
  <c r="E74" i="1"/>
  <c r="C74" i="1"/>
  <c r="D87" i="1"/>
  <c r="E87" i="1"/>
  <c r="C87" i="1"/>
  <c r="D81" i="1"/>
  <c r="E81" i="1"/>
  <c r="C81" i="1"/>
  <c r="D16" i="1" l="1"/>
  <c r="E16" i="1"/>
  <c r="C16" i="1"/>
  <c r="D20" i="1"/>
  <c r="E20" i="1"/>
  <c r="C20" i="1"/>
  <c r="D18" i="1"/>
  <c r="E18" i="1"/>
  <c r="C18" i="1"/>
  <c r="D22" i="1"/>
  <c r="E22" i="1"/>
  <c r="C22" i="1"/>
  <c r="D28" i="1" l="1"/>
  <c r="E28" i="1"/>
  <c r="C28" i="1"/>
  <c r="D30" i="1"/>
  <c r="E30" i="1"/>
  <c r="C30" i="1"/>
  <c r="D33" i="1"/>
  <c r="E33" i="1"/>
  <c r="C33" i="1"/>
  <c r="D153" i="1" l="1"/>
  <c r="E153" i="1"/>
  <c r="C153" i="1"/>
  <c r="E114" i="1" l="1"/>
  <c r="E119" i="1"/>
  <c r="D119" i="1"/>
  <c r="C119" i="1"/>
  <c r="C148" i="1" l="1"/>
  <c r="D89" i="1" l="1"/>
  <c r="E89" i="1"/>
  <c r="C89" i="1"/>
  <c r="D79" i="1" l="1"/>
  <c r="E79" i="1"/>
  <c r="C79" i="1"/>
  <c r="D83" i="1"/>
  <c r="E83" i="1"/>
  <c r="C83" i="1"/>
  <c r="D158" i="1" l="1"/>
  <c r="E158" i="1"/>
  <c r="C158" i="1"/>
  <c r="D108" i="1"/>
  <c r="E108" i="1"/>
  <c r="C108" i="1"/>
  <c r="D85" i="1"/>
  <c r="E85" i="1"/>
  <c r="C85" i="1"/>
  <c r="D77" i="1"/>
  <c r="E77" i="1"/>
  <c r="C77" i="1"/>
  <c r="D72" i="1"/>
  <c r="E72" i="1"/>
  <c r="C72" i="1"/>
  <c r="D68" i="1"/>
  <c r="E68" i="1"/>
  <c r="C68" i="1"/>
  <c r="D70" i="1"/>
  <c r="E70" i="1"/>
  <c r="C70" i="1"/>
  <c r="D52" i="1"/>
  <c r="E52" i="1"/>
  <c r="C52" i="1"/>
  <c r="D67" i="1" l="1"/>
  <c r="D66" i="1" s="1"/>
  <c r="C67" i="1"/>
  <c r="C66" i="1" s="1"/>
  <c r="E67" i="1"/>
  <c r="E66" i="1" s="1"/>
  <c r="O159" i="1"/>
  <c r="N159" i="1"/>
  <c r="J159" i="1"/>
  <c r="E157" i="1"/>
  <c r="D157" i="1"/>
  <c r="C157" i="1"/>
  <c r="O156" i="1"/>
  <c r="J156" i="1"/>
  <c r="G156" i="1"/>
  <c r="I156" i="1" s="1"/>
  <c r="E155" i="1"/>
  <c r="D155" i="1"/>
  <c r="C155" i="1"/>
  <c r="O152" i="1"/>
  <c r="N152" i="1"/>
  <c r="J152" i="1"/>
  <c r="G152" i="1"/>
  <c r="I152" i="1" s="1"/>
  <c r="I151" i="1" s="1"/>
  <c r="H151" i="1"/>
  <c r="F151" i="1"/>
  <c r="E151" i="1"/>
  <c r="D151" i="1"/>
  <c r="C151" i="1"/>
  <c r="J151" i="1" s="1"/>
  <c r="O147" i="1"/>
  <c r="N147" i="1"/>
  <c r="J147" i="1"/>
  <c r="H147" i="1"/>
  <c r="H159" i="1" s="1"/>
  <c r="F147" i="1"/>
  <c r="F159" i="1" s="1"/>
  <c r="E146" i="1"/>
  <c r="D146" i="1"/>
  <c r="C146" i="1"/>
  <c r="N146" i="1" s="1"/>
  <c r="O145" i="1"/>
  <c r="N145" i="1"/>
  <c r="J145" i="1"/>
  <c r="G145" i="1"/>
  <c r="I145" i="1" s="1"/>
  <c r="I144" i="1" s="1"/>
  <c r="H144" i="1"/>
  <c r="F144" i="1"/>
  <c r="E144" i="1"/>
  <c r="D144" i="1"/>
  <c r="C144" i="1"/>
  <c r="J144" i="1" s="1"/>
  <c r="J143" i="1"/>
  <c r="G143" i="1"/>
  <c r="G142" i="1" s="1"/>
  <c r="H142" i="1"/>
  <c r="F142" i="1"/>
  <c r="E142" i="1"/>
  <c r="D142" i="1"/>
  <c r="C142" i="1"/>
  <c r="J142" i="1" s="1"/>
  <c r="O141" i="1"/>
  <c r="N141" i="1"/>
  <c r="J141" i="1"/>
  <c r="G141" i="1"/>
  <c r="G140" i="1" s="1"/>
  <c r="H140" i="1"/>
  <c r="F140" i="1"/>
  <c r="E140" i="1"/>
  <c r="D140" i="1"/>
  <c r="C140" i="1"/>
  <c r="O140" i="1" s="1"/>
  <c r="O139" i="1"/>
  <c r="N139" i="1"/>
  <c r="J139" i="1"/>
  <c r="G139" i="1"/>
  <c r="G138" i="1" s="1"/>
  <c r="H138" i="1"/>
  <c r="F138" i="1"/>
  <c r="E138" i="1"/>
  <c r="D138" i="1"/>
  <c r="C138" i="1"/>
  <c r="N138" i="1" s="1"/>
  <c r="O137" i="1"/>
  <c r="N137" i="1"/>
  <c r="J137" i="1"/>
  <c r="G137" i="1"/>
  <c r="I137" i="1" s="1"/>
  <c r="O136" i="1"/>
  <c r="N136" i="1"/>
  <c r="J136" i="1"/>
  <c r="G136" i="1"/>
  <c r="I136" i="1" s="1"/>
  <c r="O135" i="1"/>
  <c r="N135" i="1"/>
  <c r="J135" i="1"/>
  <c r="G135" i="1"/>
  <c r="I135" i="1" s="1"/>
  <c r="O134" i="1"/>
  <c r="N134" i="1"/>
  <c r="J134" i="1"/>
  <c r="G134" i="1"/>
  <c r="I134" i="1" s="1"/>
  <c r="O133" i="1"/>
  <c r="N133" i="1"/>
  <c r="J133" i="1"/>
  <c r="G133" i="1"/>
  <c r="I133" i="1" s="1"/>
  <c r="O132" i="1"/>
  <c r="N132" i="1"/>
  <c r="J132" i="1"/>
  <c r="G132" i="1"/>
  <c r="I132" i="1" s="1"/>
  <c r="G131" i="1"/>
  <c r="I131" i="1" s="1"/>
  <c r="D129" i="1"/>
  <c r="D128" i="1" s="1"/>
  <c r="N131" i="1"/>
  <c r="O130" i="1"/>
  <c r="N130" i="1"/>
  <c r="J130" i="1"/>
  <c r="G130" i="1"/>
  <c r="I130" i="1" s="1"/>
  <c r="C129" i="1"/>
  <c r="O129" i="1" s="1"/>
  <c r="H127" i="1"/>
  <c r="H122" i="1" s="1"/>
  <c r="F127" i="1"/>
  <c r="F122" i="1" s="1"/>
  <c r="O122" i="1"/>
  <c r="N122" i="1"/>
  <c r="J122" i="1"/>
  <c r="O121" i="1"/>
  <c r="N121" i="1"/>
  <c r="J121" i="1"/>
  <c r="E118" i="1"/>
  <c r="D118" i="1"/>
  <c r="N118" i="1"/>
  <c r="J118" i="1"/>
  <c r="J117" i="1" s="1"/>
  <c r="G118" i="1"/>
  <c r="G117" i="1" s="1"/>
  <c r="G116" i="1" s="1"/>
  <c r="C118" i="1"/>
  <c r="O117" i="1"/>
  <c r="N117" i="1"/>
  <c r="H117" i="1"/>
  <c r="H116" i="1" s="1"/>
  <c r="F117" i="1"/>
  <c r="F116" i="1" s="1"/>
  <c r="C116" i="1"/>
  <c r="J116" i="1" s="1"/>
  <c r="O115" i="1"/>
  <c r="J115" i="1"/>
  <c r="G115" i="1"/>
  <c r="I115" i="1" s="1"/>
  <c r="I114" i="1" s="1"/>
  <c r="H114" i="1"/>
  <c r="F114" i="1"/>
  <c r="D114" i="1"/>
  <c r="C114" i="1"/>
  <c r="O114" i="1" s="1"/>
  <c r="E112" i="1"/>
  <c r="D112" i="1"/>
  <c r="C112" i="1"/>
  <c r="E106" i="1"/>
  <c r="D106" i="1"/>
  <c r="C106" i="1"/>
  <c r="E102" i="1"/>
  <c r="D102" i="1"/>
  <c r="O100" i="1"/>
  <c r="N100" i="1"/>
  <c r="J100" i="1"/>
  <c r="G100" i="1"/>
  <c r="G99" i="1" s="1"/>
  <c r="H99" i="1"/>
  <c r="F99" i="1"/>
  <c r="E99" i="1"/>
  <c r="D99" i="1"/>
  <c r="N99" i="1"/>
  <c r="O98" i="1"/>
  <c r="N98" i="1"/>
  <c r="J98" i="1"/>
  <c r="G98" i="1"/>
  <c r="I98" i="1" s="1"/>
  <c r="I97" i="1" s="1"/>
  <c r="H97" i="1"/>
  <c r="F97" i="1"/>
  <c r="E97" i="1"/>
  <c r="D97" i="1"/>
  <c r="C97" i="1"/>
  <c r="J97" i="1" s="1"/>
  <c r="O86" i="1"/>
  <c r="N86" i="1"/>
  <c r="J86" i="1"/>
  <c r="G86" i="1"/>
  <c r="I86" i="1" s="1"/>
  <c r="O78" i="1"/>
  <c r="N78" i="1"/>
  <c r="J78" i="1"/>
  <c r="G78" i="1"/>
  <c r="I78" i="1" s="1"/>
  <c r="I75" i="1" s="1"/>
  <c r="O75" i="1"/>
  <c r="N75" i="1"/>
  <c r="J75" i="1"/>
  <c r="H75" i="1"/>
  <c r="F75" i="1"/>
  <c r="F66" i="1" s="1"/>
  <c r="O73" i="1"/>
  <c r="N73" i="1"/>
  <c r="J73" i="1"/>
  <c r="G73" i="1"/>
  <c r="O71" i="1"/>
  <c r="N71" i="1"/>
  <c r="J71" i="1"/>
  <c r="G71" i="1"/>
  <c r="I71" i="1" s="1"/>
  <c r="O69" i="1"/>
  <c r="N69" i="1"/>
  <c r="J69" i="1"/>
  <c r="G69" i="1"/>
  <c r="I69" i="1" s="1"/>
  <c r="M66" i="1"/>
  <c r="L66" i="1"/>
  <c r="K66" i="1"/>
  <c r="H66" i="1"/>
  <c r="O65" i="1"/>
  <c r="N65" i="1"/>
  <c r="J65" i="1"/>
  <c r="G65" i="1"/>
  <c r="O64" i="1"/>
  <c r="N64" i="1"/>
  <c r="J64" i="1"/>
  <c r="G64" i="1"/>
  <c r="I64" i="1" s="1"/>
  <c r="H63" i="1"/>
  <c r="H62" i="1" s="1"/>
  <c r="H61" i="1" s="1"/>
  <c r="F63" i="1"/>
  <c r="E63" i="1"/>
  <c r="E62" i="1" s="1"/>
  <c r="E61" i="1" s="1"/>
  <c r="D63" i="1"/>
  <c r="D62" i="1" s="1"/>
  <c r="D61" i="1" s="1"/>
  <c r="C63" i="1"/>
  <c r="C62" i="1" s="1"/>
  <c r="O62" i="1" s="1"/>
  <c r="F62" i="1"/>
  <c r="F61" i="1" s="1"/>
  <c r="O60" i="1"/>
  <c r="N60" i="1"/>
  <c r="J60" i="1"/>
  <c r="G60" i="1"/>
  <c r="G59" i="1" s="1"/>
  <c r="H59" i="1"/>
  <c r="F59" i="1"/>
  <c r="E59" i="1"/>
  <c r="D59" i="1"/>
  <c r="C59" i="1"/>
  <c r="N59" i="1" s="1"/>
  <c r="E57" i="1"/>
  <c r="D57" i="1"/>
  <c r="C57" i="1"/>
  <c r="H56" i="1"/>
  <c r="H55" i="1" s="1"/>
  <c r="F56" i="1"/>
  <c r="F55" i="1" s="1"/>
  <c r="E56" i="1"/>
  <c r="D56" i="1"/>
  <c r="D55" i="1" s="1"/>
  <c r="C56" i="1"/>
  <c r="C55" i="1" s="1"/>
  <c r="N55" i="1" s="1"/>
  <c r="E55" i="1"/>
  <c r="I54" i="1"/>
  <c r="O53" i="1"/>
  <c r="N53" i="1"/>
  <c r="J53" i="1"/>
  <c r="G53" i="1"/>
  <c r="I53" i="1" s="1"/>
  <c r="O51" i="1"/>
  <c r="N51" i="1"/>
  <c r="J51" i="1"/>
  <c r="G51" i="1"/>
  <c r="O50" i="1"/>
  <c r="N50" i="1"/>
  <c r="J50" i="1"/>
  <c r="G50" i="1"/>
  <c r="I50" i="1" s="1"/>
  <c r="H49" i="1"/>
  <c r="H48" i="1" s="1"/>
  <c r="F49" i="1"/>
  <c r="F48" i="1" s="1"/>
  <c r="E49" i="1"/>
  <c r="E48" i="1" s="1"/>
  <c r="D49" i="1"/>
  <c r="D48" i="1" s="1"/>
  <c r="C49" i="1"/>
  <c r="C48" i="1" s="1"/>
  <c r="N48" i="1" s="1"/>
  <c r="O47" i="1"/>
  <c r="N47" i="1"/>
  <c r="J47" i="1"/>
  <c r="G47" i="1"/>
  <c r="I47" i="1" s="1"/>
  <c r="I46" i="1" s="1"/>
  <c r="I45" i="1" s="1"/>
  <c r="H46" i="1"/>
  <c r="H45" i="1" s="1"/>
  <c r="F46" i="1"/>
  <c r="F45" i="1" s="1"/>
  <c r="E46" i="1"/>
  <c r="E45" i="1" s="1"/>
  <c r="D46" i="1"/>
  <c r="D45" i="1" s="1"/>
  <c r="C46" i="1"/>
  <c r="N46" i="1" s="1"/>
  <c r="O44" i="1"/>
  <c r="N44" i="1"/>
  <c r="J44" i="1"/>
  <c r="G44" i="1"/>
  <c r="G43" i="1" s="1"/>
  <c r="G42" i="1" s="1"/>
  <c r="H43" i="1"/>
  <c r="H42" i="1" s="1"/>
  <c r="F43" i="1"/>
  <c r="F42" i="1" s="1"/>
  <c r="E43" i="1"/>
  <c r="E42" i="1" s="1"/>
  <c r="D43" i="1"/>
  <c r="D42" i="1" s="1"/>
  <c r="C43" i="1"/>
  <c r="N43" i="1" s="1"/>
  <c r="O41" i="1"/>
  <c r="N41" i="1"/>
  <c r="J41" i="1"/>
  <c r="G41" i="1"/>
  <c r="I41" i="1" s="1"/>
  <c r="I40" i="1" s="1"/>
  <c r="H40" i="1"/>
  <c r="F40" i="1"/>
  <c r="E40" i="1"/>
  <c r="D40" i="1"/>
  <c r="C40" i="1"/>
  <c r="O40" i="1" s="1"/>
  <c r="O39" i="1"/>
  <c r="N39" i="1"/>
  <c r="J39" i="1"/>
  <c r="G39" i="1"/>
  <c r="I39" i="1" s="1"/>
  <c r="O38" i="1"/>
  <c r="N38" i="1"/>
  <c r="J38" i="1"/>
  <c r="G38" i="1"/>
  <c r="H37" i="1"/>
  <c r="F37" i="1"/>
  <c r="E37" i="1"/>
  <c r="D37" i="1"/>
  <c r="O37" i="1"/>
  <c r="O34" i="1"/>
  <c r="N34" i="1"/>
  <c r="J34" i="1"/>
  <c r="G34" i="1"/>
  <c r="G33" i="1" s="1"/>
  <c r="G32" i="1" s="1"/>
  <c r="O33" i="1"/>
  <c r="N33" i="1"/>
  <c r="J33" i="1"/>
  <c r="H33" i="1"/>
  <c r="H32" i="1" s="1"/>
  <c r="F33" i="1"/>
  <c r="F32" i="1" s="1"/>
  <c r="E32" i="1"/>
  <c r="D32" i="1"/>
  <c r="C32" i="1"/>
  <c r="N32" i="1" s="1"/>
  <c r="O31" i="1"/>
  <c r="N31" i="1"/>
  <c r="J31" i="1"/>
  <c r="G31" i="1"/>
  <c r="I31" i="1" s="1"/>
  <c r="I30" i="1" s="1"/>
  <c r="H30" i="1"/>
  <c r="F30" i="1"/>
  <c r="O30" i="1"/>
  <c r="O29" i="1"/>
  <c r="N29" i="1"/>
  <c r="J29" i="1"/>
  <c r="G29" i="1"/>
  <c r="G28" i="1" s="1"/>
  <c r="H28" i="1"/>
  <c r="F28" i="1"/>
  <c r="N28" i="1"/>
  <c r="O27" i="1"/>
  <c r="N27" i="1"/>
  <c r="J27" i="1"/>
  <c r="G27" i="1"/>
  <c r="I27" i="1" s="1"/>
  <c r="O26" i="1"/>
  <c r="N26" i="1"/>
  <c r="J26" i="1"/>
  <c r="G26" i="1"/>
  <c r="I26" i="1" s="1"/>
  <c r="I25" i="1" s="1"/>
  <c r="H25" i="1"/>
  <c r="F25" i="1"/>
  <c r="E25" i="1"/>
  <c r="E24" i="1" s="1"/>
  <c r="D25" i="1"/>
  <c r="C25" i="1"/>
  <c r="O25" i="1" s="1"/>
  <c r="O22" i="1"/>
  <c r="N22" i="1"/>
  <c r="J22" i="1"/>
  <c r="G22" i="1"/>
  <c r="I22" i="1" s="1"/>
  <c r="O20" i="1"/>
  <c r="N20" i="1"/>
  <c r="J20" i="1"/>
  <c r="G20" i="1"/>
  <c r="I20" i="1" s="1"/>
  <c r="O18" i="1"/>
  <c r="N18" i="1"/>
  <c r="J18" i="1"/>
  <c r="G18" i="1"/>
  <c r="I18" i="1" s="1"/>
  <c r="O16" i="1"/>
  <c r="N16" i="1"/>
  <c r="J16" i="1"/>
  <c r="G16" i="1"/>
  <c r="I16" i="1" s="1"/>
  <c r="H15" i="1"/>
  <c r="H14" i="1" s="1"/>
  <c r="F15" i="1"/>
  <c r="F14" i="1" s="1"/>
  <c r="E15" i="1"/>
  <c r="E14" i="1" s="1"/>
  <c r="D15" i="1"/>
  <c r="D14" i="1" s="1"/>
  <c r="C15" i="1"/>
  <c r="N15" i="1" s="1"/>
  <c r="O13" i="1"/>
  <c r="N13" i="1"/>
  <c r="J13" i="1"/>
  <c r="G13" i="1"/>
  <c r="I13" i="1" s="1"/>
  <c r="O12" i="1"/>
  <c r="N12" i="1"/>
  <c r="J12" i="1"/>
  <c r="G12" i="1"/>
  <c r="I12" i="1" s="1"/>
  <c r="O11" i="1"/>
  <c r="N11" i="1"/>
  <c r="J11" i="1"/>
  <c r="G11" i="1"/>
  <c r="O10" i="1"/>
  <c r="N10" i="1"/>
  <c r="J10" i="1"/>
  <c r="G10" i="1"/>
  <c r="I10" i="1" s="1"/>
  <c r="H9" i="1"/>
  <c r="H8" i="1" s="1"/>
  <c r="F9" i="1"/>
  <c r="F8" i="1" s="1"/>
  <c r="E9" i="1"/>
  <c r="E8" i="1" s="1"/>
  <c r="D9" i="1"/>
  <c r="D8" i="1" s="1"/>
  <c r="C9" i="1"/>
  <c r="O9" i="1" s="1"/>
  <c r="D101" i="1" l="1"/>
  <c r="E101" i="1"/>
  <c r="D150" i="1"/>
  <c r="O155" i="1"/>
  <c r="C150" i="1"/>
  <c r="O150" i="1" s="1"/>
  <c r="G155" i="1"/>
  <c r="I155" i="1" s="1"/>
  <c r="E150" i="1"/>
  <c r="G150" i="1" s="1"/>
  <c r="I150" i="1" s="1"/>
  <c r="I147" i="1" s="1"/>
  <c r="D127" i="1"/>
  <c r="C101" i="1"/>
  <c r="J66" i="1"/>
  <c r="H121" i="1"/>
  <c r="I44" i="1"/>
  <c r="I43" i="1" s="1"/>
  <c r="I42" i="1" s="1"/>
  <c r="J56" i="1"/>
  <c r="E96" i="1"/>
  <c r="J138" i="1"/>
  <c r="O138" i="1"/>
  <c r="F146" i="1"/>
  <c r="H146" i="1"/>
  <c r="H36" i="1"/>
  <c r="H35" i="1" s="1"/>
  <c r="C42" i="1"/>
  <c r="H96" i="1"/>
  <c r="O43" i="1"/>
  <c r="F36" i="1"/>
  <c r="F35" i="1" s="1"/>
  <c r="G46" i="1"/>
  <c r="G45" i="1" s="1"/>
  <c r="F121" i="1"/>
  <c r="N157" i="1"/>
  <c r="O118" i="1"/>
  <c r="I143" i="1"/>
  <c r="I142" i="1" s="1"/>
  <c r="J157" i="1"/>
  <c r="J99" i="1"/>
  <c r="O99" i="1"/>
  <c r="G97" i="1"/>
  <c r="G96" i="1" s="1"/>
  <c r="H24" i="1"/>
  <c r="G75" i="1"/>
  <c r="G66" i="1" s="1"/>
  <c r="O66" i="1"/>
  <c r="N66" i="1"/>
  <c r="O55" i="1"/>
  <c r="J49" i="1"/>
  <c r="O49" i="1"/>
  <c r="J48" i="1"/>
  <c r="G37" i="1"/>
  <c r="E36" i="1"/>
  <c r="E35" i="1" s="1"/>
  <c r="E7" i="1" s="1"/>
  <c r="D36" i="1"/>
  <c r="D35" i="1" s="1"/>
  <c r="I29" i="1"/>
  <c r="I28" i="1" s="1"/>
  <c r="I24" i="1" s="1"/>
  <c r="D24" i="1"/>
  <c r="J9" i="1"/>
  <c r="G9" i="1"/>
  <c r="G8" i="1" s="1"/>
  <c r="F24" i="1"/>
  <c r="J43" i="1"/>
  <c r="J55" i="1"/>
  <c r="O56" i="1"/>
  <c r="C96" i="1"/>
  <c r="O96" i="1" s="1"/>
  <c r="I100" i="1"/>
  <c r="I99" i="1" s="1"/>
  <c r="I96" i="1" s="1"/>
  <c r="J114" i="1"/>
  <c r="O131" i="1"/>
  <c r="I139" i="1"/>
  <c r="I138" i="1" s="1"/>
  <c r="O157" i="1"/>
  <c r="J155" i="1"/>
  <c r="J25" i="1"/>
  <c r="O32" i="1"/>
  <c r="J40" i="1"/>
  <c r="O42" i="1"/>
  <c r="O48" i="1"/>
  <c r="J63" i="1"/>
  <c r="E129" i="1"/>
  <c r="J146" i="1"/>
  <c r="N155" i="1"/>
  <c r="J32" i="1"/>
  <c r="G30" i="1"/>
  <c r="O63" i="1"/>
  <c r="D96" i="1"/>
  <c r="F96" i="1"/>
  <c r="C128" i="1"/>
  <c r="J131" i="1"/>
  <c r="G144" i="1"/>
  <c r="O146" i="1"/>
  <c r="G151" i="1"/>
  <c r="I15" i="1"/>
  <c r="I14" i="1" s="1"/>
  <c r="J15" i="1"/>
  <c r="G15" i="1"/>
  <c r="G14" i="1" s="1"/>
  <c r="O15" i="1"/>
  <c r="O28" i="1"/>
  <c r="I38" i="1"/>
  <c r="I37" i="1" s="1"/>
  <c r="I36" i="1" s="1"/>
  <c r="I35" i="1" s="1"/>
  <c r="C8" i="1"/>
  <c r="C14" i="1"/>
  <c r="C24" i="1"/>
  <c r="J30" i="1"/>
  <c r="C36" i="1"/>
  <c r="J37" i="1"/>
  <c r="G40" i="1"/>
  <c r="N40" i="1"/>
  <c r="C45" i="1"/>
  <c r="I51" i="1"/>
  <c r="I49" i="1" s="1"/>
  <c r="I48" i="1" s="1"/>
  <c r="G49" i="1"/>
  <c r="G48" i="1" s="1"/>
  <c r="I73" i="1"/>
  <c r="I66" i="1" s="1"/>
  <c r="H101" i="1"/>
  <c r="J28" i="1"/>
  <c r="N30" i="1"/>
  <c r="N37" i="1"/>
  <c r="N62" i="1"/>
  <c r="C61" i="1"/>
  <c r="I65" i="1"/>
  <c r="I63" i="1" s="1"/>
  <c r="I62" i="1" s="1"/>
  <c r="I61" i="1" s="1"/>
  <c r="G63" i="1"/>
  <c r="G62" i="1" s="1"/>
  <c r="G61" i="1" s="1"/>
  <c r="N9" i="1"/>
  <c r="I11" i="1"/>
  <c r="I9" i="1" s="1"/>
  <c r="I8" i="1" s="1"/>
  <c r="G25" i="1"/>
  <c r="G24" i="1" s="1"/>
  <c r="N25" i="1"/>
  <c r="I34" i="1"/>
  <c r="I33" i="1" s="1"/>
  <c r="I32" i="1" s="1"/>
  <c r="J46" i="1"/>
  <c r="O46" i="1"/>
  <c r="O59" i="1"/>
  <c r="J59" i="1"/>
  <c r="I60" i="1"/>
  <c r="G56" i="1"/>
  <c r="G55" i="1" s="1"/>
  <c r="J62" i="1"/>
  <c r="F101" i="1"/>
  <c r="F95" i="1" s="1"/>
  <c r="F94" i="1" s="1"/>
  <c r="N97" i="1"/>
  <c r="N116" i="1"/>
  <c r="N144" i="1"/>
  <c r="N151" i="1"/>
  <c r="N49" i="1"/>
  <c r="N56" i="1"/>
  <c r="N63" i="1"/>
  <c r="O97" i="1"/>
  <c r="G114" i="1"/>
  <c r="O116" i="1"/>
  <c r="I118" i="1"/>
  <c r="I117" i="1" s="1"/>
  <c r="I116" i="1" s="1"/>
  <c r="J129" i="1"/>
  <c r="J140" i="1"/>
  <c r="I141" i="1"/>
  <c r="I140" i="1" s="1"/>
  <c r="O144" i="1"/>
  <c r="J150" i="1"/>
  <c r="O151" i="1"/>
  <c r="N96" i="1"/>
  <c r="N129" i="1"/>
  <c r="N140" i="1"/>
  <c r="F7" i="1" l="1"/>
  <c r="N150" i="1"/>
  <c r="N128" i="1"/>
  <c r="C127" i="1"/>
  <c r="D95" i="1"/>
  <c r="D94" i="1" s="1"/>
  <c r="H95" i="1"/>
  <c r="H94" i="1" s="1"/>
  <c r="N42" i="1"/>
  <c r="J42" i="1"/>
  <c r="J128" i="1"/>
  <c r="J101" i="1"/>
  <c r="G147" i="1"/>
  <c r="G146" i="1" s="1"/>
  <c r="J96" i="1"/>
  <c r="H7" i="1"/>
  <c r="H160" i="1" s="1"/>
  <c r="G36" i="1"/>
  <c r="G35" i="1" s="1"/>
  <c r="G7" i="1" s="1"/>
  <c r="G160" i="1" s="1"/>
  <c r="D7" i="1"/>
  <c r="G129" i="1"/>
  <c r="I129" i="1" s="1"/>
  <c r="E128" i="1"/>
  <c r="O128" i="1"/>
  <c r="I56" i="1"/>
  <c r="I55" i="1" s="1"/>
  <c r="I7" i="1" s="1"/>
  <c r="I59" i="1"/>
  <c r="N61" i="1"/>
  <c r="O61" i="1"/>
  <c r="J61" i="1"/>
  <c r="O24" i="1"/>
  <c r="N24" i="1"/>
  <c r="J24" i="1"/>
  <c r="I101" i="1"/>
  <c r="O14" i="1"/>
  <c r="N14" i="1"/>
  <c r="J14" i="1"/>
  <c r="O45" i="1"/>
  <c r="J45" i="1"/>
  <c r="N45" i="1"/>
  <c r="J36" i="1"/>
  <c r="N36" i="1"/>
  <c r="C35" i="1"/>
  <c r="C7" i="1" s="1"/>
  <c r="O36" i="1"/>
  <c r="O8" i="1"/>
  <c r="N8" i="1"/>
  <c r="J8" i="1"/>
  <c r="F160" i="1"/>
  <c r="F157" i="1"/>
  <c r="I146" i="1"/>
  <c r="I159" i="1"/>
  <c r="G101" i="1"/>
  <c r="G159" i="1" l="1"/>
  <c r="E127" i="1"/>
  <c r="E95" i="1" s="1"/>
  <c r="E94" i="1" s="1"/>
  <c r="E160" i="1" s="1"/>
  <c r="N101" i="1"/>
  <c r="C95" i="1"/>
  <c r="C94" i="1" s="1"/>
  <c r="H157" i="1"/>
  <c r="D160" i="1"/>
  <c r="O127" i="1"/>
  <c r="N127" i="1"/>
  <c r="J127" i="1"/>
  <c r="O101" i="1"/>
  <c r="G128" i="1"/>
  <c r="I160" i="1"/>
  <c r="J7" i="1"/>
  <c r="O7" i="1"/>
  <c r="N7" i="1"/>
  <c r="N35" i="1"/>
  <c r="J35" i="1"/>
  <c r="O35" i="1"/>
  <c r="J95" i="1" l="1"/>
  <c r="N95" i="1"/>
  <c r="C160" i="1"/>
  <c r="O160" i="1" s="1"/>
  <c r="O95" i="1"/>
  <c r="G127" i="1"/>
  <c r="G122" i="1" s="1"/>
  <c r="G121" i="1" s="1"/>
  <c r="G95" i="1" s="1"/>
  <c r="G94" i="1" s="1"/>
  <c r="G157" i="1" s="1"/>
  <c r="I128" i="1"/>
  <c r="I127" i="1" s="1"/>
  <c r="I122" i="1" s="1"/>
  <c r="I121" i="1" s="1"/>
  <c r="I95" i="1" s="1"/>
  <c r="I94" i="1" s="1"/>
  <c r="I157" i="1" s="1"/>
  <c r="J160" i="1" l="1"/>
  <c r="N94" i="1"/>
  <c r="N160" i="1"/>
  <c r="J94" i="1"/>
  <c r="O94" i="1"/>
</calcChain>
</file>

<file path=xl/sharedStrings.xml><?xml version="1.0" encoding="utf-8"?>
<sst xmlns="http://schemas.openxmlformats.org/spreadsheetml/2006/main" count="313" uniqueCount="306">
  <si>
    <t>Приложение 1</t>
  </si>
  <si>
    <t xml:space="preserve"> </t>
  </si>
  <si>
    <t>рублей</t>
  </si>
  <si>
    <t>Код бюджетной классификации Российской Федерации</t>
  </si>
  <si>
    <t>Наименование доходов</t>
  </si>
  <si>
    <t>2020 год изм от 21.02.18.</t>
  </si>
  <si>
    <t>План на 2020 год (на 01.03.18.)</t>
  </si>
  <si>
    <t>2020 год изм от 23.05.18.</t>
  </si>
  <si>
    <t>План на 2020 год (на 01.06.18.)</t>
  </si>
  <si>
    <t>Откл.2018 от уточненного 2017</t>
  </si>
  <si>
    <t>Рост 2018 к утвержденному плану</t>
  </si>
  <si>
    <t>Рост 2018 к уточенному плану</t>
  </si>
  <si>
    <t>изм от 21.02.18.</t>
  </si>
  <si>
    <t>9=6-4</t>
  </si>
  <si>
    <t>10=6/3*100</t>
  </si>
  <si>
    <t>11=6/4*100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</si>
  <si>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</si>
  <si>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</si>
  <si>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</si>
  <si>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</si>
  <si>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</si>
  <si>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</si>
  <si>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</si>
  <si>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</si>
  <si>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</si>
  <si>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</si>
  <si>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</si>
  <si>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</si>
  <si>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</si>
  <si>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</si>
  <si>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</si>
  <si>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</si>
  <si>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</si>
  <si>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</si>
  <si>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</si>
  <si>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</si>
  <si>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</si>
  <si>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</si>
  <si>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</si>
  <si>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</si>
  <si>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</si>
  <si>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</si>
  <si>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</si>
  <si>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</si>
  <si>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 налог на  вмененный  доход для  отдельных видов  деятельности</t>
  </si>
  <si>
    <t>1 05 02010 02 0000 110</t>
  </si>
  <si>
    <t xml:space="preserve">  1 05 02020 02 0000 110</t>
  </si>
  <si>
    <t>Единый  налог на  вмененный  доход для  отдельных видов 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</si>
  <si>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</si>
  <si>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</si>
  <si>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</si>
  <si>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</si>
  <si>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</si>
  <si>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</si>
  <si>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</si>
  <si>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</si>
  <si>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</si>
  <si>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</si>
  <si>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</si>
  <si>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</si>
  <si>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</si>
  <si>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</si>
  <si>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</si>
  <si>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</si>
  <si>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</si>
  <si>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</si>
  <si>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</si>
  <si>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</si>
  <si>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</si>
  <si>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</si>
  <si>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</si>
  <si>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</si>
  <si>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</si>
  <si>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</si>
  <si>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</si>
  <si>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 xml:space="preserve">  1 11 07000 00 0000 120</t>
  </si>
  <si>
    <t>Платежи от государственных и муниципальных унитарных предприятий</t>
  </si>
  <si>
    <t xml:space="preserve">  1 11 07010 00 0000 120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</si>
  <si>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</si>
  <si>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 xml:space="preserve">  1 11 07045 05 0000 120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</si>
  <si>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</si>
  <si>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</si>
  <si>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</si>
  <si>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</si>
  <si>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</si>
  <si>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</si>
  <si>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</si>
  <si>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</si>
  <si>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</si>
  <si>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</si>
  <si>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</si>
  <si>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</si>
  <si>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</si>
  <si>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</si>
  <si>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</si>
  <si>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</si>
  <si>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</si>
  <si>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</si>
  <si>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</si>
  <si>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</si>
  <si>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</si>
  <si>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</si>
  <si>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</si>
  <si>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</si>
  <si>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</si>
  <si>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1 13 02990 00 0000 130</t>
  </si>
  <si>
    <t>Прочие  доходы от   компенсации затрат  государства</t>
  </si>
  <si>
    <t xml:space="preserve"> 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</si>
  <si>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</si>
  <si>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</si>
  <si>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</si>
  <si>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</si>
  <si>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</si>
  <si>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</si>
  <si>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</si>
  <si>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</si>
  <si>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</si>
  <si>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</si>
  <si>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</si>
  <si>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</si>
  <si>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</si>
  <si>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1 16 01053 01 0000 140</t>
  </si>
  <si>
    <t xml:space="preserve"> 1 16 01063 01 0000 140</t>
  </si>
  <si>
    <t>1 16 01073 01 0000 140</t>
  </si>
  <si>
    <t>1 16 01083 01 0000 140</t>
  </si>
  <si>
    <t>1 16 01203 01 0000 140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</si>
  <si>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</si>
  <si>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</si>
  <si>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</si>
  <si>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</si>
  <si>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</si>
  <si>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</si>
  <si>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</si>
  <si>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</si>
  <si>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</si>
  <si>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</si>
  <si>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</si>
  <si>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</si>
  <si>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</si>
  <si>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</si>
  <si>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</si>
  <si>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</si>
  <si>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</si>
  <si>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</si>
  <si>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>2 02 25243 05 0000 150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</si>
  <si>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</si>
  <si>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</si>
  <si>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</si>
  <si>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>2 02 25299 05 0000 150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</si>
  <si>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</si>
  <si>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</si>
  <si>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</si>
  <si>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</si>
  <si>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</si>
  <si>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</si>
  <si>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</si>
  <si>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2 02 25519 00 0000 151</t>
  </si>
  <si>
    <t>Субсидия бюджетам на поддержку отрасли культуры</t>
  </si>
  <si>
    <t>2 02 25519 05 0000 151</t>
  </si>
  <si>
    <t>Субсидия бюджетам муниципальных районов на поддержку отрасли культуры</t>
  </si>
  <si>
    <t>2 02 29999 00 0000 150</t>
  </si>
  <si>
    <t>Прочие субсидии</t>
  </si>
  <si>
    <t>2 02 29999 05 0000 150</t>
  </si>
  <si>
    <t xml:space="preserve">Прочие субсидии бюджетам муниципальных районов </t>
  </si>
  <si>
    <t xml:space="preserve"> - субсидия на капитальный ремонт кровель муниципальных образовательных организаций 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</si>
  <si>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</si>
  <si>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</si>
  <si>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</si>
  <si>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</si>
  <si>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</si>
  <si>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</si>
  <si>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субвенции бюджетам муниципальных районов на выравнивание бюджетной обеспеченности поселений
</t>
  </si>
  <si>
    <t xml:space="preserve"> - субвенции бюджетам муниципальных районов на осуществление отдельных полномочий в сфере образования 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</si>
  <si>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</si>
  <si>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</si>
  <si>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</si>
  <si>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 обеспечение сохранности жилых помещений,
закрепленных за детьми-сиротами и детьми, оставшимися без попечения родителей
</t>
  </si>
  <si>
    <t xml:space="preserve"> - субвенции бюджетам муниципальных районов на организацию и осуществление деятельности 
по опеке и попечительству, выплату ежемесячных денежных средств на содержание и проезд ребенка, переданного на воспитание
в семью опекуна (попечителя), приемную семью, вознаграждения приемным родителям
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</si>
  <si>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</si>
  <si>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</si>
  <si>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</si>
  <si>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</si>
  <si>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</si>
  <si>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</si>
  <si>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</si>
  <si>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</si>
  <si>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</si>
  <si>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</si>
  <si>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</si>
  <si>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</si>
  <si>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</si>
  <si>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</si>
  <si>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</si>
  <si>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</si>
  <si>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</si>
  <si>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</si>
  <si>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</si>
  <si>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</si>
  <si>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</si>
  <si>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</si>
  <si>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</si>
  <si>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</si>
  <si>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</si>
  <si>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</si>
  <si>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</si>
  <si>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</si>
  <si>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</si>
  <si>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</si>
  <si>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</si>
  <si>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</si>
  <si>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 </t>
  </si>
  <si>
    <t xml:space="preserve">2 07 05030 05 0000 150
</t>
  </si>
  <si>
    <t>Прочие безвозмездные поступления в бюджеты муниципальных районов</t>
  </si>
  <si>
    <t>Всего доходов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</si>
  <si>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</si>
  <si>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</si>
  <si>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</si>
  <si>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</si>
  <si>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</si>
  <si>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</si>
  <si>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</si>
  <si>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</si>
  <si>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1 12 01040 01 0000 120</t>
  </si>
  <si>
    <t>Плата за размещение отходов производства и потребления</t>
  </si>
  <si>
    <t>﻿1 16 01000 01 0000 140</t>
  </si>
  <si>
    <t xml:space="preserve">﻿1 16 01050 01 0000 140
</t>
  </si>
  <si>
    <t xml:space="preserve">﻿1 16 01060 01 0000 140
</t>
  </si>
  <si>
    <t xml:space="preserve">﻿1 16 01070 01 0000 140
</t>
  </si>
  <si>
    <t>﻿1 16 01200 01 0000 140</t>
  </si>
  <si>
    <t>1 16 01080 01 0000 140</t>
  </si>
  <si>
    <t>1 0102040 01 0000 110</t>
  </si>
  <si>
    <t>2 07 05000 05 0000 150</t>
  </si>
  <si>
    <t>1 16 01143 01 0000 140</t>
  </si>
  <si>
    <t xml:space="preserve"> 1 16 01140 01 0000 140</t>
  </si>
  <si>
    <t>﻿1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</si>
  <si>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</si>
  <si>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</si>
  <si>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1 16 01153 01 0000 140</t>
  </si>
  <si>
    <t>﻿1 16 01193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</si>
  <si>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</si>
  <si>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1 16 02010 02 1111140
</t>
  </si>
  <si>
    <t xml:space="preserve"> 1 16 10123 01 0000 140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</si>
  <si>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</si>
  <si>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</si>
  <si>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1 16 10120 00 0000 140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</si>
  <si>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</si>
  <si>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2 02 35469 00 0000 150</t>
  </si>
  <si>
    <t xml:space="preserve">  Субвенции бюджетам на проведение Всероссийской переписи населения 2020 года</t>
  </si>
  <si>
    <t>2 02 35469 05 0000 150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</si>
  <si>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</si>
  <si>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</si>
  <si>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 xml:space="preserve"> - субсидия бюджетам муниципальных районов (муниципальных округов, городских округов) на реализацию отдельных мероприятий по развитию культуры, культурного наследия, туризма, обеспечению устойчивого развития социально-культурных составляющих качества жизни населения в рамках государственной программы «Развитие культуры и туризма в Брянской области»</t>
  </si>
  <si>
    <t xml:space="preserve"> - субсидия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 </t>
  </si>
  <si>
    <t>2 02 25497 00 0000 150</t>
  </si>
  <si>
    <t>2 02 25467 00 0000 150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</si>
  <si>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</si>
  <si>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</si>
  <si>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</si>
  <si>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</si>
  <si>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</si>
  <si>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</si>
  <si>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</si>
  <si>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</si>
  <si>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к Решению Клетнянского районного Совета народных депутатов  "О бюджете Клетнянского муниципального района Брянской области на 2022 год и на плановый период 2023 и 2024 годов" </t>
  </si>
  <si>
    <t xml:space="preserve">Прогнозируемые доходы бюджета Клетнянского муниципального района Брянской области на 2022 год  и на плановый период 2023 и 2024 годов   </t>
  </si>
  <si>
    <t>Сумма на 2022 год</t>
  </si>
  <si>
    <t xml:space="preserve"> Сумма на 2023 год</t>
  </si>
  <si>
    <t xml:space="preserve"> Сумма на 2024 год </t>
  </si>
  <si>
    <t>1 16 01084 01 0000 140</t>
  </si>
  <si>
    <t xml:space="preserve">1 16 01150 01 0000 140
</t>
  </si>
  <si>
    <t xml:space="preserve">1 16 0117001 0000 140
</t>
  </si>
  <si>
    <t xml:space="preserve"> 1 16 01173 01 0000 140</t>
  </si>
  <si>
    <t>1 16 01333 01 0000 140</t>
  </si>
  <si>
    <t>﻿1 16 0133000 0000 140</t>
  </si>
  <si>
    <t xml:space="preserve">1 16 10000 00 0000 140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</si>
  <si>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</si>
  <si>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</si>
  <si>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</si>
  <si>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</si>
  <si>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</si>
  <si>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</si>
  <si>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</si>
  <si>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</si>
  <si>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</si>
  <si>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</si>
  <si>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</si>
  <si>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</si>
  <si>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</si>
  <si>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</si>
  <si>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</si>
  <si>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</si>
  <si>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</si>
  <si>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</si>
  <si>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</si>
  <si>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</si>
  <si>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</si>
  <si>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- субсидия бюджетам муниципальных районов (муниципальных округов, городских округов) на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«Развитие культуры и туризма в Брянской области»</t>
  </si>
  <si>
    <t xml:space="preserve">2 02 20077 05 0000 150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</si>
  <si>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</si>
  <si>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</si>
  <si>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</si>
  <si>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</si>
  <si>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 - субсидия на мероприятия по проведению оздоровительной кампании детей </t>
  </si>
  <si>
    <t xml:space="preserve"> - субсидии бюджетам муниципальных районов (городских округов) на приведение в соответствии с брендбуком «Точка роста"</t>
  </si>
  <si>
    <t>- обеспечение жильем тренеров, тренеров-преподавателей государственных и муниципальных учреждений физической культуры и спорта Брянской области</t>
  </si>
  <si>
    <t>- субсидии на софинансирование объектов капитальных вложений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</si>
</sst>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0" fillId="0" borderId="3">
      <alignment horizontal="left" wrapText="1" indent="2"/>
    </xf>
    <xf numFmtId="49" fontId="10" fillId="0" borderId="4">
      <alignment horizontal="center"/>
    </xf>
  </cellStyleXfs>
  <cellXfs count="59">
    <xf numFmtId="0" fontId="0" fillId="0" borderId="0" xfId="0"/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justify" vertical="top" wrapText="1"/>
    </xf>
    <xf numFmtId="0" fontId="3" fillId="0" borderId="1" xfId="0" quotePrefix="1" applyNumberFormat="1" applyFont="1" applyFill="1" applyBorder="1" applyAlignment="1">
      <alignment horizontal="center" vertical="top" shrinkToFit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4" fontId="5" fillId="0" borderId="1" xfId="0" applyNumberFormat="1" applyFont="1" applyFill="1" applyBorder="1" applyAlignment="1">
      <alignment vertical="top"/>
    </xf>
    <xf numFmtId="4" fontId="5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top" wrapText="1" shrinkToFit="1"/>
    </xf>
    <xf numFmtId="49" fontId="1" fillId="0" borderId="1" xfId="0" applyNumberFormat="1" applyFont="1" applyFill="1" applyBorder="1" applyAlignment="1">
      <alignment horizontal="center" vertical="top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top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1" xfId="0" quotePrefix="1" applyNumberFormat="1" applyFont="1" applyFill="1" applyBorder="1" applyAlignment="1">
      <alignment horizontal="center" vertical="top" wrapText="1"/>
    </xf>
    <xf numFmtId="49" fontId="8" fillId="0" borderId="1" xfId="3" applyNumberFormat="1" applyFont="1" applyFill="1" applyBorder="1" applyAlignment="1" applyProtection="1">
      <alignment horizontal="center" vertical="top"/>
    </xf>
  </cellXfs>
  <cellStyles count="4">
    <cellStyle name="xl31" xfId="2"/>
    <cellStyle name="xl43" xfId="3"/>
    <cellStyle name="Обычный" xfId="0" builtinId="0"/>
    <cellStyle name="Обычный_method_2_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"/>
  <sheetViews>
    <sheetView tabSelected="1" topLeftCell="A76" workbookViewId="0">
      <selection activeCell="AB5" sqref="AB5"/>
    </sheetView>
  </sheetViews>
  <sheetFormatPr defaultRowHeight="15" x14ac:dyDescent="0.25"/>
  <cols>
    <col min="1" max="1" width="21" style="33" customWidth="1"/>
    <col min="2" max="2" width="33.5703125" style="13" customWidth="1"/>
    <col min="3" max="3" width="15.5703125" style="36" customWidth="1"/>
    <col min="4" max="4" width="16.28515625" style="36" customWidth="1"/>
    <col min="5" max="5" width="15.28515625" style="36" customWidth="1"/>
    <col min="6" max="6" width="11.42578125" style="13" hidden="1" customWidth="1"/>
    <col min="7" max="7" width="13.28515625" style="13" hidden="1" customWidth="1"/>
    <col min="8" max="8" width="11.42578125" style="13" hidden="1" customWidth="1"/>
    <col min="9" max="9" width="13.28515625" style="13" hidden="1" customWidth="1"/>
    <col min="10" max="10" width="13" style="13" hidden="1" customWidth="1"/>
    <col min="11" max="13" width="7.7109375" style="13" hidden="1" customWidth="1"/>
    <col min="14" max="15" width="6.28515625" style="33" hidden="1" customWidth="1"/>
    <col min="16" max="25" width="0" style="13" hidden="1" customWidth="1"/>
    <col min="26" max="195" width="9.140625" style="13"/>
    <col min="196" max="196" width="25.42578125" style="13" customWidth="1"/>
    <col min="197" max="197" width="56.28515625" style="13" customWidth="1"/>
    <col min="198" max="198" width="14" style="13" customWidth="1"/>
    <col min="199" max="200" width="14.5703125" style="13" customWidth="1"/>
    <col min="201" max="201" width="14.140625" style="13" customWidth="1"/>
    <col min="202" max="202" width="15.140625" style="13" customWidth="1"/>
    <col min="203" max="203" width="13.85546875" style="13" customWidth="1"/>
    <col min="204" max="205" width="14.7109375" style="13" customWidth="1"/>
    <col min="206" max="206" width="12.85546875" style="13" customWidth="1"/>
    <col min="207" max="207" width="13.5703125" style="13" customWidth="1"/>
    <col min="208" max="208" width="12.7109375" style="13" customWidth="1"/>
    <col min="209" max="209" width="13.42578125" style="13" customWidth="1"/>
    <col min="210" max="210" width="13.140625" style="13" customWidth="1"/>
    <col min="211" max="211" width="14.7109375" style="13" customWidth="1"/>
    <col min="212" max="212" width="14.5703125" style="13" customWidth="1"/>
    <col min="213" max="213" width="13" style="13" customWidth="1"/>
    <col min="214" max="214" width="15" style="13" customWidth="1"/>
    <col min="215" max="216" width="12.140625" style="13" customWidth="1"/>
    <col min="217" max="217" width="12" style="13" customWidth="1"/>
    <col min="218" max="218" width="13.5703125" style="13" customWidth="1"/>
    <col min="219" max="219" width="14" style="13" customWidth="1"/>
    <col min="220" max="220" width="12.28515625" style="13" customWidth="1"/>
    <col min="221" max="221" width="14.140625" style="13" customWidth="1"/>
    <col min="222" max="222" width="13" style="13" customWidth="1"/>
    <col min="223" max="223" width="13.5703125" style="13" customWidth="1"/>
    <col min="224" max="224" width="12.42578125" style="13" customWidth="1"/>
    <col min="225" max="225" width="12.5703125" style="13" customWidth="1"/>
    <col min="226" max="226" width="11.7109375" style="13" customWidth="1"/>
    <col min="227" max="227" width="13.7109375" style="13" customWidth="1"/>
    <col min="228" max="228" width="13.28515625" style="13" customWidth="1"/>
    <col min="229" max="229" width="13.140625" style="13" customWidth="1"/>
    <col min="230" max="230" width="12" style="13" customWidth="1"/>
    <col min="231" max="231" width="12.140625" style="13" customWidth="1"/>
    <col min="232" max="232" width="12.28515625" style="13" customWidth="1"/>
    <col min="233" max="233" width="12.140625" style="13" customWidth="1"/>
    <col min="234" max="234" width="12.5703125" style="13" customWidth="1"/>
    <col min="235" max="451" width="9.140625" style="13"/>
    <col min="452" max="452" width="25.42578125" style="13" customWidth="1"/>
    <col min="453" max="453" width="56.28515625" style="13" customWidth="1"/>
    <col min="454" max="454" width="14" style="13" customWidth="1"/>
    <col min="455" max="456" width="14.5703125" style="13" customWidth="1"/>
    <col min="457" max="457" width="14.140625" style="13" customWidth="1"/>
    <col min="458" max="458" width="15.140625" style="13" customWidth="1"/>
    <col min="459" max="459" width="13.85546875" style="13" customWidth="1"/>
    <col min="460" max="461" width="14.7109375" style="13" customWidth="1"/>
    <col min="462" max="462" width="12.85546875" style="13" customWidth="1"/>
    <col min="463" max="463" width="13.5703125" style="13" customWidth="1"/>
    <col min="464" max="464" width="12.7109375" style="13" customWidth="1"/>
    <col min="465" max="465" width="13.42578125" style="13" customWidth="1"/>
    <col min="466" max="466" width="13.140625" style="13" customWidth="1"/>
    <col min="467" max="467" width="14.7109375" style="13" customWidth="1"/>
    <col min="468" max="468" width="14.5703125" style="13" customWidth="1"/>
    <col min="469" max="469" width="13" style="13" customWidth="1"/>
    <col min="470" max="470" width="15" style="13" customWidth="1"/>
    <col min="471" max="472" width="12.140625" style="13" customWidth="1"/>
    <col min="473" max="473" width="12" style="13" customWidth="1"/>
    <col min="474" max="474" width="13.5703125" style="13" customWidth="1"/>
    <col min="475" max="475" width="14" style="13" customWidth="1"/>
    <col min="476" max="476" width="12.28515625" style="13" customWidth="1"/>
    <col min="477" max="477" width="14.140625" style="13" customWidth="1"/>
    <col min="478" max="478" width="13" style="13" customWidth="1"/>
    <col min="479" max="479" width="13.5703125" style="13" customWidth="1"/>
    <col min="480" max="480" width="12.42578125" style="13" customWidth="1"/>
    <col min="481" max="481" width="12.5703125" style="13" customWidth="1"/>
    <col min="482" max="482" width="11.7109375" style="13" customWidth="1"/>
    <col min="483" max="483" width="13.7109375" style="13" customWidth="1"/>
    <col min="484" max="484" width="13.28515625" style="13" customWidth="1"/>
    <col min="485" max="485" width="13.140625" style="13" customWidth="1"/>
    <col min="486" max="486" width="12" style="13" customWidth="1"/>
    <col min="487" max="487" width="12.140625" style="13" customWidth="1"/>
    <col min="488" max="488" width="12.28515625" style="13" customWidth="1"/>
    <col min="489" max="489" width="12.140625" style="13" customWidth="1"/>
    <col min="490" max="490" width="12.5703125" style="13" customWidth="1"/>
    <col min="491" max="707" width="9.140625" style="13"/>
    <col min="708" max="708" width="25.42578125" style="13" customWidth="1"/>
    <col min="709" max="709" width="56.28515625" style="13" customWidth="1"/>
    <col min="710" max="710" width="14" style="13" customWidth="1"/>
    <col min="711" max="712" width="14.5703125" style="13" customWidth="1"/>
    <col min="713" max="713" width="14.140625" style="13" customWidth="1"/>
    <col min="714" max="714" width="15.140625" style="13" customWidth="1"/>
    <col min="715" max="715" width="13.85546875" style="13" customWidth="1"/>
    <col min="716" max="717" width="14.7109375" style="13" customWidth="1"/>
    <col min="718" max="718" width="12.85546875" style="13" customWidth="1"/>
    <col min="719" max="719" width="13.5703125" style="13" customWidth="1"/>
    <col min="720" max="720" width="12.7109375" style="13" customWidth="1"/>
    <col min="721" max="721" width="13.42578125" style="13" customWidth="1"/>
    <col min="722" max="722" width="13.140625" style="13" customWidth="1"/>
    <col min="723" max="723" width="14.7109375" style="13" customWidth="1"/>
    <col min="724" max="724" width="14.5703125" style="13" customWidth="1"/>
    <col min="725" max="725" width="13" style="13" customWidth="1"/>
    <col min="726" max="726" width="15" style="13" customWidth="1"/>
    <col min="727" max="728" width="12.140625" style="13" customWidth="1"/>
    <col min="729" max="729" width="12" style="13" customWidth="1"/>
    <col min="730" max="730" width="13.5703125" style="13" customWidth="1"/>
    <col min="731" max="731" width="14" style="13" customWidth="1"/>
    <col min="732" max="732" width="12.28515625" style="13" customWidth="1"/>
    <col min="733" max="733" width="14.140625" style="13" customWidth="1"/>
    <col min="734" max="734" width="13" style="13" customWidth="1"/>
    <col min="735" max="735" width="13.5703125" style="13" customWidth="1"/>
    <col min="736" max="736" width="12.42578125" style="13" customWidth="1"/>
    <col min="737" max="737" width="12.5703125" style="13" customWidth="1"/>
    <col min="738" max="738" width="11.7109375" style="13" customWidth="1"/>
    <col min="739" max="739" width="13.7109375" style="13" customWidth="1"/>
    <col min="740" max="740" width="13.28515625" style="13" customWidth="1"/>
    <col min="741" max="741" width="13.140625" style="13" customWidth="1"/>
    <col min="742" max="742" width="12" style="13" customWidth="1"/>
    <col min="743" max="743" width="12.140625" style="13" customWidth="1"/>
    <col min="744" max="744" width="12.28515625" style="13" customWidth="1"/>
    <col min="745" max="745" width="12.140625" style="13" customWidth="1"/>
    <col min="746" max="746" width="12.5703125" style="13" customWidth="1"/>
    <col min="747" max="963" width="9.140625" style="13"/>
    <col min="964" max="964" width="25.42578125" style="13" customWidth="1"/>
    <col min="965" max="965" width="56.28515625" style="13" customWidth="1"/>
    <col min="966" max="966" width="14" style="13" customWidth="1"/>
    <col min="967" max="968" width="14.5703125" style="13" customWidth="1"/>
    <col min="969" max="969" width="14.140625" style="13" customWidth="1"/>
    <col min="970" max="970" width="15.140625" style="13" customWidth="1"/>
    <col min="971" max="971" width="13.85546875" style="13" customWidth="1"/>
    <col min="972" max="973" width="14.7109375" style="13" customWidth="1"/>
    <col min="974" max="974" width="12.85546875" style="13" customWidth="1"/>
    <col min="975" max="975" width="13.5703125" style="13" customWidth="1"/>
    <col min="976" max="976" width="12.7109375" style="13" customWidth="1"/>
    <col min="977" max="977" width="13.42578125" style="13" customWidth="1"/>
    <col min="978" max="978" width="13.140625" style="13" customWidth="1"/>
    <col min="979" max="979" width="14.7109375" style="13" customWidth="1"/>
    <col min="980" max="980" width="14.5703125" style="13" customWidth="1"/>
    <col min="981" max="981" width="13" style="13" customWidth="1"/>
    <col min="982" max="982" width="15" style="13" customWidth="1"/>
    <col min="983" max="984" width="12.140625" style="13" customWidth="1"/>
    <col min="985" max="985" width="12" style="13" customWidth="1"/>
    <col min="986" max="986" width="13.5703125" style="13" customWidth="1"/>
    <col min="987" max="987" width="14" style="13" customWidth="1"/>
    <col min="988" max="988" width="12.28515625" style="13" customWidth="1"/>
    <col min="989" max="989" width="14.140625" style="13" customWidth="1"/>
    <col min="990" max="990" width="13" style="13" customWidth="1"/>
    <col min="991" max="991" width="13.5703125" style="13" customWidth="1"/>
    <col min="992" max="992" width="12.42578125" style="13" customWidth="1"/>
    <col min="993" max="993" width="12.5703125" style="13" customWidth="1"/>
    <col min="994" max="994" width="11.7109375" style="13" customWidth="1"/>
    <col min="995" max="995" width="13.7109375" style="13" customWidth="1"/>
    <col min="996" max="996" width="13.28515625" style="13" customWidth="1"/>
    <col min="997" max="997" width="13.140625" style="13" customWidth="1"/>
    <col min="998" max="998" width="12" style="13" customWidth="1"/>
    <col min="999" max="999" width="12.140625" style="13" customWidth="1"/>
    <col min="1000" max="1000" width="12.28515625" style="13" customWidth="1"/>
    <col min="1001" max="1001" width="12.140625" style="13" customWidth="1"/>
    <col min="1002" max="1002" width="12.5703125" style="13" customWidth="1"/>
    <col min="1003" max="1219" width="9.140625" style="13"/>
    <col min="1220" max="1220" width="25.42578125" style="13" customWidth="1"/>
    <col min="1221" max="1221" width="56.28515625" style="13" customWidth="1"/>
    <col min="1222" max="1222" width="14" style="13" customWidth="1"/>
    <col min="1223" max="1224" width="14.5703125" style="13" customWidth="1"/>
    <col min="1225" max="1225" width="14.140625" style="13" customWidth="1"/>
    <col min="1226" max="1226" width="15.140625" style="13" customWidth="1"/>
    <col min="1227" max="1227" width="13.85546875" style="13" customWidth="1"/>
    <col min="1228" max="1229" width="14.7109375" style="13" customWidth="1"/>
    <col min="1230" max="1230" width="12.85546875" style="13" customWidth="1"/>
    <col min="1231" max="1231" width="13.5703125" style="13" customWidth="1"/>
    <col min="1232" max="1232" width="12.7109375" style="13" customWidth="1"/>
    <col min="1233" max="1233" width="13.42578125" style="13" customWidth="1"/>
    <col min="1234" max="1234" width="13.140625" style="13" customWidth="1"/>
    <col min="1235" max="1235" width="14.7109375" style="13" customWidth="1"/>
    <col min="1236" max="1236" width="14.5703125" style="13" customWidth="1"/>
    <col min="1237" max="1237" width="13" style="13" customWidth="1"/>
    <col min="1238" max="1238" width="15" style="13" customWidth="1"/>
    <col min="1239" max="1240" width="12.140625" style="13" customWidth="1"/>
    <col min="1241" max="1241" width="12" style="13" customWidth="1"/>
    <col min="1242" max="1242" width="13.5703125" style="13" customWidth="1"/>
    <col min="1243" max="1243" width="14" style="13" customWidth="1"/>
    <col min="1244" max="1244" width="12.28515625" style="13" customWidth="1"/>
    <col min="1245" max="1245" width="14.140625" style="13" customWidth="1"/>
    <col min="1246" max="1246" width="13" style="13" customWidth="1"/>
    <col min="1247" max="1247" width="13.5703125" style="13" customWidth="1"/>
    <col min="1248" max="1248" width="12.42578125" style="13" customWidth="1"/>
    <col min="1249" max="1249" width="12.5703125" style="13" customWidth="1"/>
    <col min="1250" max="1250" width="11.7109375" style="13" customWidth="1"/>
    <col min="1251" max="1251" width="13.7109375" style="13" customWidth="1"/>
    <col min="1252" max="1252" width="13.28515625" style="13" customWidth="1"/>
    <col min="1253" max="1253" width="13.140625" style="13" customWidth="1"/>
    <col min="1254" max="1254" width="12" style="13" customWidth="1"/>
    <col min="1255" max="1255" width="12.140625" style="13" customWidth="1"/>
    <col min="1256" max="1256" width="12.28515625" style="13" customWidth="1"/>
    <col min="1257" max="1257" width="12.140625" style="13" customWidth="1"/>
    <col min="1258" max="1258" width="12.5703125" style="13" customWidth="1"/>
    <col min="1259" max="1475" width="9.140625" style="13"/>
    <col min="1476" max="1476" width="25.42578125" style="13" customWidth="1"/>
    <col min="1477" max="1477" width="56.28515625" style="13" customWidth="1"/>
    <col min="1478" max="1478" width="14" style="13" customWidth="1"/>
    <col min="1479" max="1480" width="14.5703125" style="13" customWidth="1"/>
    <col min="1481" max="1481" width="14.140625" style="13" customWidth="1"/>
    <col min="1482" max="1482" width="15.140625" style="13" customWidth="1"/>
    <col min="1483" max="1483" width="13.85546875" style="13" customWidth="1"/>
    <col min="1484" max="1485" width="14.7109375" style="13" customWidth="1"/>
    <col min="1486" max="1486" width="12.85546875" style="13" customWidth="1"/>
    <col min="1487" max="1487" width="13.5703125" style="13" customWidth="1"/>
    <col min="1488" max="1488" width="12.7109375" style="13" customWidth="1"/>
    <col min="1489" max="1489" width="13.42578125" style="13" customWidth="1"/>
    <col min="1490" max="1490" width="13.140625" style="13" customWidth="1"/>
    <col min="1491" max="1491" width="14.7109375" style="13" customWidth="1"/>
    <col min="1492" max="1492" width="14.5703125" style="13" customWidth="1"/>
    <col min="1493" max="1493" width="13" style="13" customWidth="1"/>
    <col min="1494" max="1494" width="15" style="13" customWidth="1"/>
    <col min="1495" max="1496" width="12.140625" style="13" customWidth="1"/>
    <col min="1497" max="1497" width="12" style="13" customWidth="1"/>
    <col min="1498" max="1498" width="13.5703125" style="13" customWidth="1"/>
    <col min="1499" max="1499" width="14" style="13" customWidth="1"/>
    <col min="1500" max="1500" width="12.28515625" style="13" customWidth="1"/>
    <col min="1501" max="1501" width="14.140625" style="13" customWidth="1"/>
    <col min="1502" max="1502" width="13" style="13" customWidth="1"/>
    <col min="1503" max="1503" width="13.5703125" style="13" customWidth="1"/>
    <col min="1504" max="1504" width="12.42578125" style="13" customWidth="1"/>
    <col min="1505" max="1505" width="12.5703125" style="13" customWidth="1"/>
    <col min="1506" max="1506" width="11.7109375" style="13" customWidth="1"/>
    <col min="1507" max="1507" width="13.7109375" style="13" customWidth="1"/>
    <col min="1508" max="1508" width="13.28515625" style="13" customWidth="1"/>
    <col min="1509" max="1509" width="13.140625" style="13" customWidth="1"/>
    <col min="1510" max="1510" width="12" style="13" customWidth="1"/>
    <col min="1511" max="1511" width="12.140625" style="13" customWidth="1"/>
    <col min="1512" max="1512" width="12.28515625" style="13" customWidth="1"/>
    <col min="1513" max="1513" width="12.140625" style="13" customWidth="1"/>
    <col min="1514" max="1514" width="12.5703125" style="13" customWidth="1"/>
    <col min="1515" max="1731" width="9.140625" style="13"/>
    <col min="1732" max="1732" width="25.42578125" style="13" customWidth="1"/>
    <col min="1733" max="1733" width="56.28515625" style="13" customWidth="1"/>
    <col min="1734" max="1734" width="14" style="13" customWidth="1"/>
    <col min="1735" max="1736" width="14.5703125" style="13" customWidth="1"/>
    <col min="1737" max="1737" width="14.140625" style="13" customWidth="1"/>
    <col min="1738" max="1738" width="15.140625" style="13" customWidth="1"/>
    <col min="1739" max="1739" width="13.85546875" style="13" customWidth="1"/>
    <col min="1740" max="1741" width="14.7109375" style="13" customWidth="1"/>
    <col min="1742" max="1742" width="12.85546875" style="13" customWidth="1"/>
    <col min="1743" max="1743" width="13.5703125" style="13" customWidth="1"/>
    <col min="1744" max="1744" width="12.7109375" style="13" customWidth="1"/>
    <col min="1745" max="1745" width="13.42578125" style="13" customWidth="1"/>
    <col min="1746" max="1746" width="13.140625" style="13" customWidth="1"/>
    <col min="1747" max="1747" width="14.7109375" style="13" customWidth="1"/>
    <col min="1748" max="1748" width="14.5703125" style="13" customWidth="1"/>
    <col min="1749" max="1749" width="13" style="13" customWidth="1"/>
    <col min="1750" max="1750" width="15" style="13" customWidth="1"/>
    <col min="1751" max="1752" width="12.140625" style="13" customWidth="1"/>
    <col min="1753" max="1753" width="12" style="13" customWidth="1"/>
    <col min="1754" max="1754" width="13.5703125" style="13" customWidth="1"/>
    <col min="1755" max="1755" width="14" style="13" customWidth="1"/>
    <col min="1756" max="1756" width="12.28515625" style="13" customWidth="1"/>
    <col min="1757" max="1757" width="14.140625" style="13" customWidth="1"/>
    <col min="1758" max="1758" width="13" style="13" customWidth="1"/>
    <col min="1759" max="1759" width="13.5703125" style="13" customWidth="1"/>
    <col min="1760" max="1760" width="12.42578125" style="13" customWidth="1"/>
    <col min="1761" max="1761" width="12.5703125" style="13" customWidth="1"/>
    <col min="1762" max="1762" width="11.7109375" style="13" customWidth="1"/>
    <col min="1763" max="1763" width="13.7109375" style="13" customWidth="1"/>
    <col min="1764" max="1764" width="13.28515625" style="13" customWidth="1"/>
    <col min="1765" max="1765" width="13.140625" style="13" customWidth="1"/>
    <col min="1766" max="1766" width="12" style="13" customWidth="1"/>
    <col min="1767" max="1767" width="12.140625" style="13" customWidth="1"/>
    <col min="1768" max="1768" width="12.28515625" style="13" customWidth="1"/>
    <col min="1769" max="1769" width="12.140625" style="13" customWidth="1"/>
    <col min="1770" max="1770" width="12.5703125" style="13" customWidth="1"/>
    <col min="1771" max="1987" width="9.140625" style="13"/>
    <col min="1988" max="1988" width="25.42578125" style="13" customWidth="1"/>
    <col min="1989" max="1989" width="56.28515625" style="13" customWidth="1"/>
    <col min="1990" max="1990" width="14" style="13" customWidth="1"/>
    <col min="1991" max="1992" width="14.5703125" style="13" customWidth="1"/>
    <col min="1993" max="1993" width="14.140625" style="13" customWidth="1"/>
    <col min="1994" max="1994" width="15.140625" style="13" customWidth="1"/>
    <col min="1995" max="1995" width="13.85546875" style="13" customWidth="1"/>
    <col min="1996" max="1997" width="14.7109375" style="13" customWidth="1"/>
    <col min="1998" max="1998" width="12.85546875" style="13" customWidth="1"/>
    <col min="1999" max="1999" width="13.5703125" style="13" customWidth="1"/>
    <col min="2000" max="2000" width="12.7109375" style="13" customWidth="1"/>
    <col min="2001" max="2001" width="13.42578125" style="13" customWidth="1"/>
    <col min="2002" max="2002" width="13.140625" style="13" customWidth="1"/>
    <col min="2003" max="2003" width="14.7109375" style="13" customWidth="1"/>
    <col min="2004" max="2004" width="14.5703125" style="13" customWidth="1"/>
    <col min="2005" max="2005" width="13" style="13" customWidth="1"/>
    <col min="2006" max="2006" width="15" style="13" customWidth="1"/>
    <col min="2007" max="2008" width="12.140625" style="13" customWidth="1"/>
    <col min="2009" max="2009" width="12" style="13" customWidth="1"/>
    <col min="2010" max="2010" width="13.5703125" style="13" customWidth="1"/>
    <col min="2011" max="2011" width="14" style="13" customWidth="1"/>
    <col min="2012" max="2012" width="12.28515625" style="13" customWidth="1"/>
    <col min="2013" max="2013" width="14.140625" style="13" customWidth="1"/>
    <col min="2014" max="2014" width="13" style="13" customWidth="1"/>
    <col min="2015" max="2015" width="13.5703125" style="13" customWidth="1"/>
    <col min="2016" max="2016" width="12.42578125" style="13" customWidth="1"/>
    <col min="2017" max="2017" width="12.5703125" style="13" customWidth="1"/>
    <col min="2018" max="2018" width="11.7109375" style="13" customWidth="1"/>
    <col min="2019" max="2019" width="13.7109375" style="13" customWidth="1"/>
    <col min="2020" max="2020" width="13.28515625" style="13" customWidth="1"/>
    <col min="2021" max="2021" width="13.140625" style="13" customWidth="1"/>
    <col min="2022" max="2022" width="12" style="13" customWidth="1"/>
    <col min="2023" max="2023" width="12.140625" style="13" customWidth="1"/>
    <col min="2024" max="2024" width="12.28515625" style="13" customWidth="1"/>
    <col min="2025" max="2025" width="12.140625" style="13" customWidth="1"/>
    <col min="2026" max="2026" width="12.5703125" style="13" customWidth="1"/>
    <col min="2027" max="2243" width="9.140625" style="13"/>
    <col min="2244" max="2244" width="25.42578125" style="13" customWidth="1"/>
    <col min="2245" max="2245" width="56.28515625" style="13" customWidth="1"/>
    <col min="2246" max="2246" width="14" style="13" customWidth="1"/>
    <col min="2247" max="2248" width="14.5703125" style="13" customWidth="1"/>
    <col min="2249" max="2249" width="14.140625" style="13" customWidth="1"/>
    <col min="2250" max="2250" width="15.140625" style="13" customWidth="1"/>
    <col min="2251" max="2251" width="13.85546875" style="13" customWidth="1"/>
    <col min="2252" max="2253" width="14.7109375" style="13" customWidth="1"/>
    <col min="2254" max="2254" width="12.85546875" style="13" customWidth="1"/>
    <col min="2255" max="2255" width="13.5703125" style="13" customWidth="1"/>
    <col min="2256" max="2256" width="12.7109375" style="13" customWidth="1"/>
    <col min="2257" max="2257" width="13.42578125" style="13" customWidth="1"/>
    <col min="2258" max="2258" width="13.140625" style="13" customWidth="1"/>
    <col min="2259" max="2259" width="14.7109375" style="13" customWidth="1"/>
    <col min="2260" max="2260" width="14.5703125" style="13" customWidth="1"/>
    <col min="2261" max="2261" width="13" style="13" customWidth="1"/>
    <col min="2262" max="2262" width="15" style="13" customWidth="1"/>
    <col min="2263" max="2264" width="12.140625" style="13" customWidth="1"/>
    <col min="2265" max="2265" width="12" style="13" customWidth="1"/>
    <col min="2266" max="2266" width="13.5703125" style="13" customWidth="1"/>
    <col min="2267" max="2267" width="14" style="13" customWidth="1"/>
    <col min="2268" max="2268" width="12.28515625" style="13" customWidth="1"/>
    <col min="2269" max="2269" width="14.140625" style="13" customWidth="1"/>
    <col min="2270" max="2270" width="13" style="13" customWidth="1"/>
    <col min="2271" max="2271" width="13.5703125" style="13" customWidth="1"/>
    <col min="2272" max="2272" width="12.42578125" style="13" customWidth="1"/>
    <col min="2273" max="2273" width="12.5703125" style="13" customWidth="1"/>
    <col min="2274" max="2274" width="11.7109375" style="13" customWidth="1"/>
    <col min="2275" max="2275" width="13.7109375" style="13" customWidth="1"/>
    <col min="2276" max="2276" width="13.28515625" style="13" customWidth="1"/>
    <col min="2277" max="2277" width="13.140625" style="13" customWidth="1"/>
    <col min="2278" max="2278" width="12" style="13" customWidth="1"/>
    <col min="2279" max="2279" width="12.140625" style="13" customWidth="1"/>
    <col min="2280" max="2280" width="12.28515625" style="13" customWidth="1"/>
    <col min="2281" max="2281" width="12.140625" style="13" customWidth="1"/>
    <col min="2282" max="2282" width="12.5703125" style="13" customWidth="1"/>
    <col min="2283" max="2499" width="9.140625" style="13"/>
    <col min="2500" max="2500" width="25.42578125" style="13" customWidth="1"/>
    <col min="2501" max="2501" width="56.28515625" style="13" customWidth="1"/>
    <col min="2502" max="2502" width="14" style="13" customWidth="1"/>
    <col min="2503" max="2504" width="14.5703125" style="13" customWidth="1"/>
    <col min="2505" max="2505" width="14.140625" style="13" customWidth="1"/>
    <col min="2506" max="2506" width="15.140625" style="13" customWidth="1"/>
    <col min="2507" max="2507" width="13.85546875" style="13" customWidth="1"/>
    <col min="2508" max="2509" width="14.7109375" style="13" customWidth="1"/>
    <col min="2510" max="2510" width="12.85546875" style="13" customWidth="1"/>
    <col min="2511" max="2511" width="13.5703125" style="13" customWidth="1"/>
    <col min="2512" max="2512" width="12.7109375" style="13" customWidth="1"/>
    <col min="2513" max="2513" width="13.42578125" style="13" customWidth="1"/>
    <col min="2514" max="2514" width="13.140625" style="13" customWidth="1"/>
    <col min="2515" max="2515" width="14.7109375" style="13" customWidth="1"/>
    <col min="2516" max="2516" width="14.5703125" style="13" customWidth="1"/>
    <col min="2517" max="2517" width="13" style="13" customWidth="1"/>
    <col min="2518" max="2518" width="15" style="13" customWidth="1"/>
    <col min="2519" max="2520" width="12.140625" style="13" customWidth="1"/>
    <col min="2521" max="2521" width="12" style="13" customWidth="1"/>
    <col min="2522" max="2522" width="13.5703125" style="13" customWidth="1"/>
    <col min="2523" max="2523" width="14" style="13" customWidth="1"/>
    <col min="2524" max="2524" width="12.28515625" style="13" customWidth="1"/>
    <col min="2525" max="2525" width="14.140625" style="13" customWidth="1"/>
    <col min="2526" max="2526" width="13" style="13" customWidth="1"/>
    <col min="2527" max="2527" width="13.5703125" style="13" customWidth="1"/>
    <col min="2528" max="2528" width="12.42578125" style="13" customWidth="1"/>
    <col min="2529" max="2529" width="12.5703125" style="13" customWidth="1"/>
    <col min="2530" max="2530" width="11.7109375" style="13" customWidth="1"/>
    <col min="2531" max="2531" width="13.7109375" style="13" customWidth="1"/>
    <col min="2532" max="2532" width="13.28515625" style="13" customWidth="1"/>
    <col min="2533" max="2533" width="13.140625" style="13" customWidth="1"/>
    <col min="2534" max="2534" width="12" style="13" customWidth="1"/>
    <col min="2535" max="2535" width="12.140625" style="13" customWidth="1"/>
    <col min="2536" max="2536" width="12.28515625" style="13" customWidth="1"/>
    <col min="2537" max="2537" width="12.140625" style="13" customWidth="1"/>
    <col min="2538" max="2538" width="12.5703125" style="13" customWidth="1"/>
    <col min="2539" max="2755" width="9.140625" style="13"/>
    <col min="2756" max="2756" width="25.42578125" style="13" customWidth="1"/>
    <col min="2757" max="2757" width="56.28515625" style="13" customWidth="1"/>
    <col min="2758" max="2758" width="14" style="13" customWidth="1"/>
    <col min="2759" max="2760" width="14.5703125" style="13" customWidth="1"/>
    <col min="2761" max="2761" width="14.140625" style="13" customWidth="1"/>
    <col min="2762" max="2762" width="15.140625" style="13" customWidth="1"/>
    <col min="2763" max="2763" width="13.85546875" style="13" customWidth="1"/>
    <col min="2764" max="2765" width="14.7109375" style="13" customWidth="1"/>
    <col min="2766" max="2766" width="12.85546875" style="13" customWidth="1"/>
    <col min="2767" max="2767" width="13.5703125" style="13" customWidth="1"/>
    <col min="2768" max="2768" width="12.7109375" style="13" customWidth="1"/>
    <col min="2769" max="2769" width="13.42578125" style="13" customWidth="1"/>
    <col min="2770" max="2770" width="13.140625" style="13" customWidth="1"/>
    <col min="2771" max="2771" width="14.7109375" style="13" customWidth="1"/>
    <col min="2772" max="2772" width="14.5703125" style="13" customWidth="1"/>
    <col min="2773" max="2773" width="13" style="13" customWidth="1"/>
    <col min="2774" max="2774" width="15" style="13" customWidth="1"/>
    <col min="2775" max="2776" width="12.140625" style="13" customWidth="1"/>
    <col min="2777" max="2777" width="12" style="13" customWidth="1"/>
    <col min="2778" max="2778" width="13.5703125" style="13" customWidth="1"/>
    <col min="2779" max="2779" width="14" style="13" customWidth="1"/>
    <col min="2780" max="2780" width="12.28515625" style="13" customWidth="1"/>
    <col min="2781" max="2781" width="14.140625" style="13" customWidth="1"/>
    <col min="2782" max="2782" width="13" style="13" customWidth="1"/>
    <col min="2783" max="2783" width="13.5703125" style="13" customWidth="1"/>
    <col min="2784" max="2784" width="12.42578125" style="13" customWidth="1"/>
    <col min="2785" max="2785" width="12.5703125" style="13" customWidth="1"/>
    <col min="2786" max="2786" width="11.7109375" style="13" customWidth="1"/>
    <col min="2787" max="2787" width="13.7109375" style="13" customWidth="1"/>
    <col min="2788" max="2788" width="13.28515625" style="13" customWidth="1"/>
    <col min="2789" max="2789" width="13.140625" style="13" customWidth="1"/>
    <col min="2790" max="2790" width="12" style="13" customWidth="1"/>
    <col min="2791" max="2791" width="12.140625" style="13" customWidth="1"/>
    <col min="2792" max="2792" width="12.28515625" style="13" customWidth="1"/>
    <col min="2793" max="2793" width="12.140625" style="13" customWidth="1"/>
    <col min="2794" max="2794" width="12.5703125" style="13" customWidth="1"/>
    <col min="2795" max="3011" width="9.140625" style="13"/>
    <col min="3012" max="3012" width="25.42578125" style="13" customWidth="1"/>
    <col min="3013" max="3013" width="56.28515625" style="13" customWidth="1"/>
    <col min="3014" max="3014" width="14" style="13" customWidth="1"/>
    <col min="3015" max="3016" width="14.5703125" style="13" customWidth="1"/>
    <col min="3017" max="3017" width="14.140625" style="13" customWidth="1"/>
    <col min="3018" max="3018" width="15.140625" style="13" customWidth="1"/>
    <col min="3019" max="3019" width="13.85546875" style="13" customWidth="1"/>
    <col min="3020" max="3021" width="14.7109375" style="13" customWidth="1"/>
    <col min="3022" max="3022" width="12.85546875" style="13" customWidth="1"/>
    <col min="3023" max="3023" width="13.5703125" style="13" customWidth="1"/>
    <col min="3024" max="3024" width="12.7109375" style="13" customWidth="1"/>
    <col min="3025" max="3025" width="13.42578125" style="13" customWidth="1"/>
    <col min="3026" max="3026" width="13.140625" style="13" customWidth="1"/>
    <col min="3027" max="3027" width="14.7109375" style="13" customWidth="1"/>
    <col min="3028" max="3028" width="14.5703125" style="13" customWidth="1"/>
    <col min="3029" max="3029" width="13" style="13" customWidth="1"/>
    <col min="3030" max="3030" width="15" style="13" customWidth="1"/>
    <col min="3031" max="3032" width="12.140625" style="13" customWidth="1"/>
    <col min="3033" max="3033" width="12" style="13" customWidth="1"/>
    <col min="3034" max="3034" width="13.5703125" style="13" customWidth="1"/>
    <col min="3035" max="3035" width="14" style="13" customWidth="1"/>
    <col min="3036" max="3036" width="12.28515625" style="13" customWidth="1"/>
    <col min="3037" max="3037" width="14.140625" style="13" customWidth="1"/>
    <col min="3038" max="3038" width="13" style="13" customWidth="1"/>
    <col min="3039" max="3039" width="13.5703125" style="13" customWidth="1"/>
    <col min="3040" max="3040" width="12.42578125" style="13" customWidth="1"/>
    <col min="3041" max="3041" width="12.5703125" style="13" customWidth="1"/>
    <col min="3042" max="3042" width="11.7109375" style="13" customWidth="1"/>
    <col min="3043" max="3043" width="13.7109375" style="13" customWidth="1"/>
    <col min="3044" max="3044" width="13.28515625" style="13" customWidth="1"/>
    <col min="3045" max="3045" width="13.140625" style="13" customWidth="1"/>
    <col min="3046" max="3046" width="12" style="13" customWidth="1"/>
    <col min="3047" max="3047" width="12.140625" style="13" customWidth="1"/>
    <col min="3048" max="3048" width="12.28515625" style="13" customWidth="1"/>
    <col min="3049" max="3049" width="12.140625" style="13" customWidth="1"/>
    <col min="3050" max="3050" width="12.5703125" style="13" customWidth="1"/>
    <col min="3051" max="3267" width="9.140625" style="13"/>
    <col min="3268" max="3268" width="25.42578125" style="13" customWidth="1"/>
    <col min="3269" max="3269" width="56.28515625" style="13" customWidth="1"/>
    <col min="3270" max="3270" width="14" style="13" customWidth="1"/>
    <col min="3271" max="3272" width="14.5703125" style="13" customWidth="1"/>
    <col min="3273" max="3273" width="14.140625" style="13" customWidth="1"/>
    <col min="3274" max="3274" width="15.140625" style="13" customWidth="1"/>
    <col min="3275" max="3275" width="13.85546875" style="13" customWidth="1"/>
    <col min="3276" max="3277" width="14.7109375" style="13" customWidth="1"/>
    <col min="3278" max="3278" width="12.85546875" style="13" customWidth="1"/>
    <col min="3279" max="3279" width="13.5703125" style="13" customWidth="1"/>
    <col min="3280" max="3280" width="12.7109375" style="13" customWidth="1"/>
    <col min="3281" max="3281" width="13.42578125" style="13" customWidth="1"/>
    <col min="3282" max="3282" width="13.140625" style="13" customWidth="1"/>
    <col min="3283" max="3283" width="14.7109375" style="13" customWidth="1"/>
    <col min="3284" max="3284" width="14.5703125" style="13" customWidth="1"/>
    <col min="3285" max="3285" width="13" style="13" customWidth="1"/>
    <col min="3286" max="3286" width="15" style="13" customWidth="1"/>
    <col min="3287" max="3288" width="12.140625" style="13" customWidth="1"/>
    <col min="3289" max="3289" width="12" style="13" customWidth="1"/>
    <col min="3290" max="3290" width="13.5703125" style="13" customWidth="1"/>
    <col min="3291" max="3291" width="14" style="13" customWidth="1"/>
    <col min="3292" max="3292" width="12.28515625" style="13" customWidth="1"/>
    <col min="3293" max="3293" width="14.140625" style="13" customWidth="1"/>
    <col min="3294" max="3294" width="13" style="13" customWidth="1"/>
    <col min="3295" max="3295" width="13.5703125" style="13" customWidth="1"/>
    <col min="3296" max="3296" width="12.42578125" style="13" customWidth="1"/>
    <col min="3297" max="3297" width="12.5703125" style="13" customWidth="1"/>
    <col min="3298" max="3298" width="11.7109375" style="13" customWidth="1"/>
    <col min="3299" max="3299" width="13.7109375" style="13" customWidth="1"/>
    <col min="3300" max="3300" width="13.28515625" style="13" customWidth="1"/>
    <col min="3301" max="3301" width="13.140625" style="13" customWidth="1"/>
    <col min="3302" max="3302" width="12" style="13" customWidth="1"/>
    <col min="3303" max="3303" width="12.140625" style="13" customWidth="1"/>
    <col min="3304" max="3304" width="12.28515625" style="13" customWidth="1"/>
    <col min="3305" max="3305" width="12.140625" style="13" customWidth="1"/>
    <col min="3306" max="3306" width="12.5703125" style="13" customWidth="1"/>
    <col min="3307" max="3523" width="9.140625" style="13"/>
    <col min="3524" max="3524" width="25.42578125" style="13" customWidth="1"/>
    <col min="3525" max="3525" width="56.28515625" style="13" customWidth="1"/>
    <col min="3526" max="3526" width="14" style="13" customWidth="1"/>
    <col min="3527" max="3528" width="14.5703125" style="13" customWidth="1"/>
    <col min="3529" max="3529" width="14.140625" style="13" customWidth="1"/>
    <col min="3530" max="3530" width="15.140625" style="13" customWidth="1"/>
    <col min="3531" max="3531" width="13.85546875" style="13" customWidth="1"/>
    <col min="3532" max="3533" width="14.7109375" style="13" customWidth="1"/>
    <col min="3534" max="3534" width="12.85546875" style="13" customWidth="1"/>
    <col min="3535" max="3535" width="13.5703125" style="13" customWidth="1"/>
    <col min="3536" max="3536" width="12.7109375" style="13" customWidth="1"/>
    <col min="3537" max="3537" width="13.42578125" style="13" customWidth="1"/>
    <col min="3538" max="3538" width="13.140625" style="13" customWidth="1"/>
    <col min="3539" max="3539" width="14.7109375" style="13" customWidth="1"/>
    <col min="3540" max="3540" width="14.5703125" style="13" customWidth="1"/>
    <col min="3541" max="3541" width="13" style="13" customWidth="1"/>
    <col min="3542" max="3542" width="15" style="13" customWidth="1"/>
    <col min="3543" max="3544" width="12.140625" style="13" customWidth="1"/>
    <col min="3545" max="3545" width="12" style="13" customWidth="1"/>
    <col min="3546" max="3546" width="13.5703125" style="13" customWidth="1"/>
    <col min="3547" max="3547" width="14" style="13" customWidth="1"/>
    <col min="3548" max="3548" width="12.28515625" style="13" customWidth="1"/>
    <col min="3549" max="3549" width="14.140625" style="13" customWidth="1"/>
    <col min="3550" max="3550" width="13" style="13" customWidth="1"/>
    <col min="3551" max="3551" width="13.5703125" style="13" customWidth="1"/>
    <col min="3552" max="3552" width="12.42578125" style="13" customWidth="1"/>
    <col min="3553" max="3553" width="12.5703125" style="13" customWidth="1"/>
    <col min="3554" max="3554" width="11.7109375" style="13" customWidth="1"/>
    <col min="3555" max="3555" width="13.7109375" style="13" customWidth="1"/>
    <col min="3556" max="3556" width="13.28515625" style="13" customWidth="1"/>
    <col min="3557" max="3557" width="13.140625" style="13" customWidth="1"/>
    <col min="3558" max="3558" width="12" style="13" customWidth="1"/>
    <col min="3559" max="3559" width="12.140625" style="13" customWidth="1"/>
    <col min="3560" max="3560" width="12.28515625" style="13" customWidth="1"/>
    <col min="3561" max="3561" width="12.140625" style="13" customWidth="1"/>
    <col min="3562" max="3562" width="12.5703125" style="13" customWidth="1"/>
    <col min="3563" max="3779" width="9.140625" style="13"/>
    <col min="3780" max="3780" width="25.42578125" style="13" customWidth="1"/>
    <col min="3781" max="3781" width="56.28515625" style="13" customWidth="1"/>
    <col min="3782" max="3782" width="14" style="13" customWidth="1"/>
    <col min="3783" max="3784" width="14.5703125" style="13" customWidth="1"/>
    <col min="3785" max="3785" width="14.140625" style="13" customWidth="1"/>
    <col min="3786" max="3786" width="15.140625" style="13" customWidth="1"/>
    <col min="3787" max="3787" width="13.85546875" style="13" customWidth="1"/>
    <col min="3788" max="3789" width="14.7109375" style="13" customWidth="1"/>
    <col min="3790" max="3790" width="12.85546875" style="13" customWidth="1"/>
    <col min="3791" max="3791" width="13.5703125" style="13" customWidth="1"/>
    <col min="3792" max="3792" width="12.7109375" style="13" customWidth="1"/>
    <col min="3793" max="3793" width="13.42578125" style="13" customWidth="1"/>
    <col min="3794" max="3794" width="13.140625" style="13" customWidth="1"/>
    <col min="3795" max="3795" width="14.7109375" style="13" customWidth="1"/>
    <col min="3796" max="3796" width="14.5703125" style="13" customWidth="1"/>
    <col min="3797" max="3797" width="13" style="13" customWidth="1"/>
    <col min="3798" max="3798" width="15" style="13" customWidth="1"/>
    <col min="3799" max="3800" width="12.140625" style="13" customWidth="1"/>
    <col min="3801" max="3801" width="12" style="13" customWidth="1"/>
    <col min="3802" max="3802" width="13.5703125" style="13" customWidth="1"/>
    <col min="3803" max="3803" width="14" style="13" customWidth="1"/>
    <col min="3804" max="3804" width="12.28515625" style="13" customWidth="1"/>
    <col min="3805" max="3805" width="14.140625" style="13" customWidth="1"/>
    <col min="3806" max="3806" width="13" style="13" customWidth="1"/>
    <col min="3807" max="3807" width="13.5703125" style="13" customWidth="1"/>
    <col min="3808" max="3808" width="12.42578125" style="13" customWidth="1"/>
    <col min="3809" max="3809" width="12.5703125" style="13" customWidth="1"/>
    <col min="3810" max="3810" width="11.7109375" style="13" customWidth="1"/>
    <col min="3811" max="3811" width="13.7109375" style="13" customWidth="1"/>
    <col min="3812" max="3812" width="13.28515625" style="13" customWidth="1"/>
    <col min="3813" max="3813" width="13.140625" style="13" customWidth="1"/>
    <col min="3814" max="3814" width="12" style="13" customWidth="1"/>
    <col min="3815" max="3815" width="12.140625" style="13" customWidth="1"/>
    <col min="3816" max="3816" width="12.28515625" style="13" customWidth="1"/>
    <col min="3817" max="3817" width="12.140625" style="13" customWidth="1"/>
    <col min="3818" max="3818" width="12.5703125" style="13" customWidth="1"/>
    <col min="3819" max="4035" width="9.140625" style="13"/>
    <col min="4036" max="4036" width="25.42578125" style="13" customWidth="1"/>
    <col min="4037" max="4037" width="56.28515625" style="13" customWidth="1"/>
    <col min="4038" max="4038" width="14" style="13" customWidth="1"/>
    <col min="4039" max="4040" width="14.5703125" style="13" customWidth="1"/>
    <col min="4041" max="4041" width="14.140625" style="13" customWidth="1"/>
    <col min="4042" max="4042" width="15.140625" style="13" customWidth="1"/>
    <col min="4043" max="4043" width="13.85546875" style="13" customWidth="1"/>
    <col min="4044" max="4045" width="14.7109375" style="13" customWidth="1"/>
    <col min="4046" max="4046" width="12.85546875" style="13" customWidth="1"/>
    <col min="4047" max="4047" width="13.5703125" style="13" customWidth="1"/>
    <col min="4048" max="4048" width="12.7109375" style="13" customWidth="1"/>
    <col min="4049" max="4049" width="13.42578125" style="13" customWidth="1"/>
    <col min="4050" max="4050" width="13.140625" style="13" customWidth="1"/>
    <col min="4051" max="4051" width="14.7109375" style="13" customWidth="1"/>
    <col min="4052" max="4052" width="14.5703125" style="13" customWidth="1"/>
    <col min="4053" max="4053" width="13" style="13" customWidth="1"/>
    <col min="4054" max="4054" width="15" style="13" customWidth="1"/>
    <col min="4055" max="4056" width="12.140625" style="13" customWidth="1"/>
    <col min="4057" max="4057" width="12" style="13" customWidth="1"/>
    <col min="4058" max="4058" width="13.5703125" style="13" customWidth="1"/>
    <col min="4059" max="4059" width="14" style="13" customWidth="1"/>
    <col min="4060" max="4060" width="12.28515625" style="13" customWidth="1"/>
    <col min="4061" max="4061" width="14.140625" style="13" customWidth="1"/>
    <col min="4062" max="4062" width="13" style="13" customWidth="1"/>
    <col min="4063" max="4063" width="13.5703125" style="13" customWidth="1"/>
    <col min="4064" max="4064" width="12.42578125" style="13" customWidth="1"/>
    <col min="4065" max="4065" width="12.5703125" style="13" customWidth="1"/>
    <col min="4066" max="4066" width="11.7109375" style="13" customWidth="1"/>
    <col min="4067" max="4067" width="13.7109375" style="13" customWidth="1"/>
    <col min="4068" max="4068" width="13.28515625" style="13" customWidth="1"/>
    <col min="4069" max="4069" width="13.140625" style="13" customWidth="1"/>
    <col min="4070" max="4070" width="12" style="13" customWidth="1"/>
    <col min="4071" max="4071" width="12.140625" style="13" customWidth="1"/>
    <col min="4072" max="4072" width="12.28515625" style="13" customWidth="1"/>
    <col min="4073" max="4073" width="12.140625" style="13" customWidth="1"/>
    <col min="4074" max="4074" width="12.5703125" style="13" customWidth="1"/>
    <col min="4075" max="4291" width="9.140625" style="13"/>
    <col min="4292" max="4292" width="25.42578125" style="13" customWidth="1"/>
    <col min="4293" max="4293" width="56.28515625" style="13" customWidth="1"/>
    <col min="4294" max="4294" width="14" style="13" customWidth="1"/>
    <col min="4295" max="4296" width="14.5703125" style="13" customWidth="1"/>
    <col min="4297" max="4297" width="14.140625" style="13" customWidth="1"/>
    <col min="4298" max="4298" width="15.140625" style="13" customWidth="1"/>
    <col min="4299" max="4299" width="13.85546875" style="13" customWidth="1"/>
    <col min="4300" max="4301" width="14.7109375" style="13" customWidth="1"/>
    <col min="4302" max="4302" width="12.85546875" style="13" customWidth="1"/>
    <col min="4303" max="4303" width="13.5703125" style="13" customWidth="1"/>
    <col min="4304" max="4304" width="12.7109375" style="13" customWidth="1"/>
    <col min="4305" max="4305" width="13.42578125" style="13" customWidth="1"/>
    <col min="4306" max="4306" width="13.140625" style="13" customWidth="1"/>
    <col min="4307" max="4307" width="14.7109375" style="13" customWidth="1"/>
    <col min="4308" max="4308" width="14.5703125" style="13" customWidth="1"/>
    <col min="4309" max="4309" width="13" style="13" customWidth="1"/>
    <col min="4310" max="4310" width="15" style="13" customWidth="1"/>
    <col min="4311" max="4312" width="12.140625" style="13" customWidth="1"/>
    <col min="4313" max="4313" width="12" style="13" customWidth="1"/>
    <col min="4314" max="4314" width="13.5703125" style="13" customWidth="1"/>
    <col min="4315" max="4315" width="14" style="13" customWidth="1"/>
    <col min="4316" max="4316" width="12.28515625" style="13" customWidth="1"/>
    <col min="4317" max="4317" width="14.140625" style="13" customWidth="1"/>
    <col min="4318" max="4318" width="13" style="13" customWidth="1"/>
    <col min="4319" max="4319" width="13.5703125" style="13" customWidth="1"/>
    <col min="4320" max="4320" width="12.42578125" style="13" customWidth="1"/>
    <col min="4321" max="4321" width="12.5703125" style="13" customWidth="1"/>
    <col min="4322" max="4322" width="11.7109375" style="13" customWidth="1"/>
    <col min="4323" max="4323" width="13.7109375" style="13" customWidth="1"/>
    <col min="4324" max="4324" width="13.28515625" style="13" customWidth="1"/>
    <col min="4325" max="4325" width="13.140625" style="13" customWidth="1"/>
    <col min="4326" max="4326" width="12" style="13" customWidth="1"/>
    <col min="4327" max="4327" width="12.140625" style="13" customWidth="1"/>
    <col min="4328" max="4328" width="12.28515625" style="13" customWidth="1"/>
    <col min="4329" max="4329" width="12.140625" style="13" customWidth="1"/>
    <col min="4330" max="4330" width="12.5703125" style="13" customWidth="1"/>
    <col min="4331" max="4547" width="9.140625" style="13"/>
    <col min="4548" max="4548" width="25.42578125" style="13" customWidth="1"/>
    <col min="4549" max="4549" width="56.28515625" style="13" customWidth="1"/>
    <col min="4550" max="4550" width="14" style="13" customWidth="1"/>
    <col min="4551" max="4552" width="14.5703125" style="13" customWidth="1"/>
    <col min="4553" max="4553" width="14.140625" style="13" customWidth="1"/>
    <col min="4554" max="4554" width="15.140625" style="13" customWidth="1"/>
    <col min="4555" max="4555" width="13.85546875" style="13" customWidth="1"/>
    <col min="4556" max="4557" width="14.7109375" style="13" customWidth="1"/>
    <col min="4558" max="4558" width="12.85546875" style="13" customWidth="1"/>
    <col min="4559" max="4559" width="13.5703125" style="13" customWidth="1"/>
    <col min="4560" max="4560" width="12.7109375" style="13" customWidth="1"/>
    <col min="4561" max="4561" width="13.42578125" style="13" customWidth="1"/>
    <col min="4562" max="4562" width="13.140625" style="13" customWidth="1"/>
    <col min="4563" max="4563" width="14.7109375" style="13" customWidth="1"/>
    <col min="4564" max="4564" width="14.5703125" style="13" customWidth="1"/>
    <col min="4565" max="4565" width="13" style="13" customWidth="1"/>
    <col min="4566" max="4566" width="15" style="13" customWidth="1"/>
    <col min="4567" max="4568" width="12.140625" style="13" customWidth="1"/>
    <col min="4569" max="4569" width="12" style="13" customWidth="1"/>
    <col min="4570" max="4570" width="13.5703125" style="13" customWidth="1"/>
    <col min="4571" max="4571" width="14" style="13" customWidth="1"/>
    <col min="4572" max="4572" width="12.28515625" style="13" customWidth="1"/>
    <col min="4573" max="4573" width="14.140625" style="13" customWidth="1"/>
    <col min="4574" max="4574" width="13" style="13" customWidth="1"/>
    <col min="4575" max="4575" width="13.5703125" style="13" customWidth="1"/>
    <col min="4576" max="4576" width="12.42578125" style="13" customWidth="1"/>
    <col min="4577" max="4577" width="12.5703125" style="13" customWidth="1"/>
    <col min="4578" max="4578" width="11.7109375" style="13" customWidth="1"/>
    <col min="4579" max="4579" width="13.7109375" style="13" customWidth="1"/>
    <col min="4580" max="4580" width="13.28515625" style="13" customWidth="1"/>
    <col min="4581" max="4581" width="13.140625" style="13" customWidth="1"/>
    <col min="4582" max="4582" width="12" style="13" customWidth="1"/>
    <col min="4583" max="4583" width="12.140625" style="13" customWidth="1"/>
    <col min="4584" max="4584" width="12.28515625" style="13" customWidth="1"/>
    <col min="4585" max="4585" width="12.140625" style="13" customWidth="1"/>
    <col min="4586" max="4586" width="12.5703125" style="13" customWidth="1"/>
    <col min="4587" max="4803" width="9.140625" style="13"/>
    <col min="4804" max="4804" width="25.42578125" style="13" customWidth="1"/>
    <col min="4805" max="4805" width="56.28515625" style="13" customWidth="1"/>
    <col min="4806" max="4806" width="14" style="13" customWidth="1"/>
    <col min="4807" max="4808" width="14.5703125" style="13" customWidth="1"/>
    <col min="4809" max="4809" width="14.140625" style="13" customWidth="1"/>
    <col min="4810" max="4810" width="15.140625" style="13" customWidth="1"/>
    <col min="4811" max="4811" width="13.85546875" style="13" customWidth="1"/>
    <col min="4812" max="4813" width="14.7109375" style="13" customWidth="1"/>
    <col min="4814" max="4814" width="12.85546875" style="13" customWidth="1"/>
    <col min="4815" max="4815" width="13.5703125" style="13" customWidth="1"/>
    <col min="4816" max="4816" width="12.7109375" style="13" customWidth="1"/>
    <col min="4817" max="4817" width="13.42578125" style="13" customWidth="1"/>
    <col min="4818" max="4818" width="13.140625" style="13" customWidth="1"/>
    <col min="4819" max="4819" width="14.7109375" style="13" customWidth="1"/>
    <col min="4820" max="4820" width="14.5703125" style="13" customWidth="1"/>
    <col min="4821" max="4821" width="13" style="13" customWidth="1"/>
    <col min="4822" max="4822" width="15" style="13" customWidth="1"/>
    <col min="4823" max="4824" width="12.140625" style="13" customWidth="1"/>
    <col min="4825" max="4825" width="12" style="13" customWidth="1"/>
    <col min="4826" max="4826" width="13.5703125" style="13" customWidth="1"/>
    <col min="4827" max="4827" width="14" style="13" customWidth="1"/>
    <col min="4828" max="4828" width="12.28515625" style="13" customWidth="1"/>
    <col min="4829" max="4829" width="14.140625" style="13" customWidth="1"/>
    <col min="4830" max="4830" width="13" style="13" customWidth="1"/>
    <col min="4831" max="4831" width="13.5703125" style="13" customWidth="1"/>
    <col min="4832" max="4832" width="12.42578125" style="13" customWidth="1"/>
    <col min="4833" max="4833" width="12.5703125" style="13" customWidth="1"/>
    <col min="4834" max="4834" width="11.7109375" style="13" customWidth="1"/>
    <col min="4835" max="4835" width="13.7109375" style="13" customWidth="1"/>
    <col min="4836" max="4836" width="13.28515625" style="13" customWidth="1"/>
    <col min="4837" max="4837" width="13.140625" style="13" customWidth="1"/>
    <col min="4838" max="4838" width="12" style="13" customWidth="1"/>
    <col min="4839" max="4839" width="12.140625" style="13" customWidth="1"/>
    <col min="4840" max="4840" width="12.28515625" style="13" customWidth="1"/>
    <col min="4841" max="4841" width="12.140625" style="13" customWidth="1"/>
    <col min="4842" max="4842" width="12.5703125" style="13" customWidth="1"/>
    <col min="4843" max="5059" width="9.140625" style="13"/>
    <col min="5060" max="5060" width="25.42578125" style="13" customWidth="1"/>
    <col min="5061" max="5061" width="56.28515625" style="13" customWidth="1"/>
    <col min="5062" max="5062" width="14" style="13" customWidth="1"/>
    <col min="5063" max="5064" width="14.5703125" style="13" customWidth="1"/>
    <col min="5065" max="5065" width="14.140625" style="13" customWidth="1"/>
    <col min="5066" max="5066" width="15.140625" style="13" customWidth="1"/>
    <col min="5067" max="5067" width="13.85546875" style="13" customWidth="1"/>
    <col min="5068" max="5069" width="14.7109375" style="13" customWidth="1"/>
    <col min="5070" max="5070" width="12.85546875" style="13" customWidth="1"/>
    <col min="5071" max="5071" width="13.5703125" style="13" customWidth="1"/>
    <col min="5072" max="5072" width="12.7109375" style="13" customWidth="1"/>
    <col min="5073" max="5073" width="13.42578125" style="13" customWidth="1"/>
    <col min="5074" max="5074" width="13.140625" style="13" customWidth="1"/>
    <col min="5075" max="5075" width="14.7109375" style="13" customWidth="1"/>
    <col min="5076" max="5076" width="14.5703125" style="13" customWidth="1"/>
    <col min="5077" max="5077" width="13" style="13" customWidth="1"/>
    <col min="5078" max="5078" width="15" style="13" customWidth="1"/>
    <col min="5079" max="5080" width="12.140625" style="13" customWidth="1"/>
    <col min="5081" max="5081" width="12" style="13" customWidth="1"/>
    <col min="5082" max="5082" width="13.5703125" style="13" customWidth="1"/>
    <col min="5083" max="5083" width="14" style="13" customWidth="1"/>
    <col min="5084" max="5084" width="12.28515625" style="13" customWidth="1"/>
    <col min="5085" max="5085" width="14.140625" style="13" customWidth="1"/>
    <col min="5086" max="5086" width="13" style="13" customWidth="1"/>
    <col min="5087" max="5087" width="13.5703125" style="13" customWidth="1"/>
    <col min="5088" max="5088" width="12.42578125" style="13" customWidth="1"/>
    <col min="5089" max="5089" width="12.5703125" style="13" customWidth="1"/>
    <col min="5090" max="5090" width="11.7109375" style="13" customWidth="1"/>
    <col min="5091" max="5091" width="13.7109375" style="13" customWidth="1"/>
    <col min="5092" max="5092" width="13.28515625" style="13" customWidth="1"/>
    <col min="5093" max="5093" width="13.140625" style="13" customWidth="1"/>
    <col min="5094" max="5094" width="12" style="13" customWidth="1"/>
    <col min="5095" max="5095" width="12.140625" style="13" customWidth="1"/>
    <col min="5096" max="5096" width="12.28515625" style="13" customWidth="1"/>
    <col min="5097" max="5097" width="12.140625" style="13" customWidth="1"/>
    <col min="5098" max="5098" width="12.5703125" style="13" customWidth="1"/>
    <col min="5099" max="5315" width="9.140625" style="13"/>
    <col min="5316" max="5316" width="25.42578125" style="13" customWidth="1"/>
    <col min="5317" max="5317" width="56.28515625" style="13" customWidth="1"/>
    <col min="5318" max="5318" width="14" style="13" customWidth="1"/>
    <col min="5319" max="5320" width="14.5703125" style="13" customWidth="1"/>
    <col min="5321" max="5321" width="14.140625" style="13" customWidth="1"/>
    <col min="5322" max="5322" width="15.140625" style="13" customWidth="1"/>
    <col min="5323" max="5323" width="13.85546875" style="13" customWidth="1"/>
    <col min="5324" max="5325" width="14.7109375" style="13" customWidth="1"/>
    <col min="5326" max="5326" width="12.85546875" style="13" customWidth="1"/>
    <col min="5327" max="5327" width="13.5703125" style="13" customWidth="1"/>
    <col min="5328" max="5328" width="12.7109375" style="13" customWidth="1"/>
    <col min="5329" max="5329" width="13.42578125" style="13" customWidth="1"/>
    <col min="5330" max="5330" width="13.140625" style="13" customWidth="1"/>
    <col min="5331" max="5331" width="14.7109375" style="13" customWidth="1"/>
    <col min="5332" max="5332" width="14.5703125" style="13" customWidth="1"/>
    <col min="5333" max="5333" width="13" style="13" customWidth="1"/>
    <col min="5334" max="5334" width="15" style="13" customWidth="1"/>
    <col min="5335" max="5336" width="12.140625" style="13" customWidth="1"/>
    <col min="5337" max="5337" width="12" style="13" customWidth="1"/>
    <col min="5338" max="5338" width="13.5703125" style="13" customWidth="1"/>
    <col min="5339" max="5339" width="14" style="13" customWidth="1"/>
    <col min="5340" max="5340" width="12.28515625" style="13" customWidth="1"/>
    <col min="5341" max="5341" width="14.140625" style="13" customWidth="1"/>
    <col min="5342" max="5342" width="13" style="13" customWidth="1"/>
    <col min="5343" max="5343" width="13.5703125" style="13" customWidth="1"/>
    <col min="5344" max="5344" width="12.42578125" style="13" customWidth="1"/>
    <col min="5345" max="5345" width="12.5703125" style="13" customWidth="1"/>
    <col min="5346" max="5346" width="11.7109375" style="13" customWidth="1"/>
    <col min="5347" max="5347" width="13.7109375" style="13" customWidth="1"/>
    <col min="5348" max="5348" width="13.28515625" style="13" customWidth="1"/>
    <col min="5349" max="5349" width="13.140625" style="13" customWidth="1"/>
    <col min="5350" max="5350" width="12" style="13" customWidth="1"/>
    <col min="5351" max="5351" width="12.140625" style="13" customWidth="1"/>
    <col min="5352" max="5352" width="12.28515625" style="13" customWidth="1"/>
    <col min="5353" max="5353" width="12.140625" style="13" customWidth="1"/>
    <col min="5354" max="5354" width="12.5703125" style="13" customWidth="1"/>
    <col min="5355" max="5571" width="9.140625" style="13"/>
    <col min="5572" max="5572" width="25.42578125" style="13" customWidth="1"/>
    <col min="5573" max="5573" width="56.28515625" style="13" customWidth="1"/>
    <col min="5574" max="5574" width="14" style="13" customWidth="1"/>
    <col min="5575" max="5576" width="14.5703125" style="13" customWidth="1"/>
    <col min="5577" max="5577" width="14.140625" style="13" customWidth="1"/>
    <col min="5578" max="5578" width="15.140625" style="13" customWidth="1"/>
    <col min="5579" max="5579" width="13.85546875" style="13" customWidth="1"/>
    <col min="5580" max="5581" width="14.7109375" style="13" customWidth="1"/>
    <col min="5582" max="5582" width="12.85546875" style="13" customWidth="1"/>
    <col min="5583" max="5583" width="13.5703125" style="13" customWidth="1"/>
    <col min="5584" max="5584" width="12.7109375" style="13" customWidth="1"/>
    <col min="5585" max="5585" width="13.42578125" style="13" customWidth="1"/>
    <col min="5586" max="5586" width="13.140625" style="13" customWidth="1"/>
    <col min="5587" max="5587" width="14.7109375" style="13" customWidth="1"/>
    <col min="5588" max="5588" width="14.5703125" style="13" customWidth="1"/>
    <col min="5589" max="5589" width="13" style="13" customWidth="1"/>
    <col min="5590" max="5590" width="15" style="13" customWidth="1"/>
    <col min="5591" max="5592" width="12.140625" style="13" customWidth="1"/>
    <col min="5593" max="5593" width="12" style="13" customWidth="1"/>
    <col min="5594" max="5594" width="13.5703125" style="13" customWidth="1"/>
    <col min="5595" max="5595" width="14" style="13" customWidth="1"/>
    <col min="5596" max="5596" width="12.28515625" style="13" customWidth="1"/>
    <col min="5597" max="5597" width="14.140625" style="13" customWidth="1"/>
    <col min="5598" max="5598" width="13" style="13" customWidth="1"/>
    <col min="5599" max="5599" width="13.5703125" style="13" customWidth="1"/>
    <col min="5600" max="5600" width="12.42578125" style="13" customWidth="1"/>
    <col min="5601" max="5601" width="12.5703125" style="13" customWidth="1"/>
    <col min="5602" max="5602" width="11.7109375" style="13" customWidth="1"/>
    <col min="5603" max="5603" width="13.7109375" style="13" customWidth="1"/>
    <col min="5604" max="5604" width="13.28515625" style="13" customWidth="1"/>
    <col min="5605" max="5605" width="13.140625" style="13" customWidth="1"/>
    <col min="5606" max="5606" width="12" style="13" customWidth="1"/>
    <col min="5607" max="5607" width="12.140625" style="13" customWidth="1"/>
    <col min="5608" max="5608" width="12.28515625" style="13" customWidth="1"/>
    <col min="5609" max="5609" width="12.140625" style="13" customWidth="1"/>
    <col min="5610" max="5610" width="12.5703125" style="13" customWidth="1"/>
    <col min="5611" max="5827" width="9.140625" style="13"/>
    <col min="5828" max="5828" width="25.42578125" style="13" customWidth="1"/>
    <col min="5829" max="5829" width="56.28515625" style="13" customWidth="1"/>
    <col min="5830" max="5830" width="14" style="13" customWidth="1"/>
    <col min="5831" max="5832" width="14.5703125" style="13" customWidth="1"/>
    <col min="5833" max="5833" width="14.140625" style="13" customWidth="1"/>
    <col min="5834" max="5834" width="15.140625" style="13" customWidth="1"/>
    <col min="5835" max="5835" width="13.85546875" style="13" customWidth="1"/>
    <col min="5836" max="5837" width="14.7109375" style="13" customWidth="1"/>
    <col min="5838" max="5838" width="12.85546875" style="13" customWidth="1"/>
    <col min="5839" max="5839" width="13.5703125" style="13" customWidth="1"/>
    <col min="5840" max="5840" width="12.7109375" style="13" customWidth="1"/>
    <col min="5841" max="5841" width="13.42578125" style="13" customWidth="1"/>
    <col min="5842" max="5842" width="13.140625" style="13" customWidth="1"/>
    <col min="5843" max="5843" width="14.7109375" style="13" customWidth="1"/>
    <col min="5844" max="5844" width="14.5703125" style="13" customWidth="1"/>
    <col min="5845" max="5845" width="13" style="13" customWidth="1"/>
    <col min="5846" max="5846" width="15" style="13" customWidth="1"/>
    <col min="5847" max="5848" width="12.140625" style="13" customWidth="1"/>
    <col min="5849" max="5849" width="12" style="13" customWidth="1"/>
    <col min="5850" max="5850" width="13.5703125" style="13" customWidth="1"/>
    <col min="5851" max="5851" width="14" style="13" customWidth="1"/>
    <col min="5852" max="5852" width="12.28515625" style="13" customWidth="1"/>
    <col min="5853" max="5853" width="14.140625" style="13" customWidth="1"/>
    <col min="5854" max="5854" width="13" style="13" customWidth="1"/>
    <col min="5855" max="5855" width="13.5703125" style="13" customWidth="1"/>
    <col min="5856" max="5856" width="12.42578125" style="13" customWidth="1"/>
    <col min="5857" max="5857" width="12.5703125" style="13" customWidth="1"/>
    <col min="5858" max="5858" width="11.7109375" style="13" customWidth="1"/>
    <col min="5859" max="5859" width="13.7109375" style="13" customWidth="1"/>
    <col min="5860" max="5860" width="13.28515625" style="13" customWidth="1"/>
    <col min="5861" max="5861" width="13.140625" style="13" customWidth="1"/>
    <col min="5862" max="5862" width="12" style="13" customWidth="1"/>
    <col min="5863" max="5863" width="12.140625" style="13" customWidth="1"/>
    <col min="5864" max="5864" width="12.28515625" style="13" customWidth="1"/>
    <col min="5865" max="5865" width="12.140625" style="13" customWidth="1"/>
    <col min="5866" max="5866" width="12.5703125" style="13" customWidth="1"/>
    <col min="5867" max="6083" width="9.140625" style="13"/>
    <col min="6084" max="6084" width="25.42578125" style="13" customWidth="1"/>
    <col min="6085" max="6085" width="56.28515625" style="13" customWidth="1"/>
    <col min="6086" max="6086" width="14" style="13" customWidth="1"/>
    <col min="6087" max="6088" width="14.5703125" style="13" customWidth="1"/>
    <col min="6089" max="6089" width="14.140625" style="13" customWidth="1"/>
    <col min="6090" max="6090" width="15.140625" style="13" customWidth="1"/>
    <col min="6091" max="6091" width="13.85546875" style="13" customWidth="1"/>
    <col min="6092" max="6093" width="14.7109375" style="13" customWidth="1"/>
    <col min="6094" max="6094" width="12.85546875" style="13" customWidth="1"/>
    <col min="6095" max="6095" width="13.5703125" style="13" customWidth="1"/>
    <col min="6096" max="6096" width="12.7109375" style="13" customWidth="1"/>
    <col min="6097" max="6097" width="13.42578125" style="13" customWidth="1"/>
    <col min="6098" max="6098" width="13.140625" style="13" customWidth="1"/>
    <col min="6099" max="6099" width="14.7109375" style="13" customWidth="1"/>
    <col min="6100" max="6100" width="14.5703125" style="13" customWidth="1"/>
    <col min="6101" max="6101" width="13" style="13" customWidth="1"/>
    <col min="6102" max="6102" width="15" style="13" customWidth="1"/>
    <col min="6103" max="6104" width="12.140625" style="13" customWidth="1"/>
    <col min="6105" max="6105" width="12" style="13" customWidth="1"/>
    <col min="6106" max="6106" width="13.5703125" style="13" customWidth="1"/>
    <col min="6107" max="6107" width="14" style="13" customWidth="1"/>
    <col min="6108" max="6108" width="12.28515625" style="13" customWidth="1"/>
    <col min="6109" max="6109" width="14.140625" style="13" customWidth="1"/>
    <col min="6110" max="6110" width="13" style="13" customWidth="1"/>
    <col min="6111" max="6111" width="13.5703125" style="13" customWidth="1"/>
    <col min="6112" max="6112" width="12.42578125" style="13" customWidth="1"/>
    <col min="6113" max="6113" width="12.5703125" style="13" customWidth="1"/>
    <col min="6114" max="6114" width="11.7109375" style="13" customWidth="1"/>
    <col min="6115" max="6115" width="13.7109375" style="13" customWidth="1"/>
    <col min="6116" max="6116" width="13.28515625" style="13" customWidth="1"/>
    <col min="6117" max="6117" width="13.140625" style="13" customWidth="1"/>
    <col min="6118" max="6118" width="12" style="13" customWidth="1"/>
    <col min="6119" max="6119" width="12.140625" style="13" customWidth="1"/>
    <col min="6120" max="6120" width="12.28515625" style="13" customWidth="1"/>
    <col min="6121" max="6121" width="12.140625" style="13" customWidth="1"/>
    <col min="6122" max="6122" width="12.5703125" style="13" customWidth="1"/>
    <col min="6123" max="6339" width="9.140625" style="13"/>
    <col min="6340" max="6340" width="25.42578125" style="13" customWidth="1"/>
    <col min="6341" max="6341" width="56.28515625" style="13" customWidth="1"/>
    <col min="6342" max="6342" width="14" style="13" customWidth="1"/>
    <col min="6343" max="6344" width="14.5703125" style="13" customWidth="1"/>
    <col min="6345" max="6345" width="14.140625" style="13" customWidth="1"/>
    <col min="6346" max="6346" width="15.140625" style="13" customWidth="1"/>
    <col min="6347" max="6347" width="13.85546875" style="13" customWidth="1"/>
    <col min="6348" max="6349" width="14.7109375" style="13" customWidth="1"/>
    <col min="6350" max="6350" width="12.85546875" style="13" customWidth="1"/>
    <col min="6351" max="6351" width="13.5703125" style="13" customWidth="1"/>
    <col min="6352" max="6352" width="12.7109375" style="13" customWidth="1"/>
    <col min="6353" max="6353" width="13.42578125" style="13" customWidth="1"/>
    <col min="6354" max="6354" width="13.140625" style="13" customWidth="1"/>
    <col min="6355" max="6355" width="14.7109375" style="13" customWidth="1"/>
    <col min="6356" max="6356" width="14.5703125" style="13" customWidth="1"/>
    <col min="6357" max="6357" width="13" style="13" customWidth="1"/>
    <col min="6358" max="6358" width="15" style="13" customWidth="1"/>
    <col min="6359" max="6360" width="12.140625" style="13" customWidth="1"/>
    <col min="6361" max="6361" width="12" style="13" customWidth="1"/>
    <col min="6362" max="6362" width="13.5703125" style="13" customWidth="1"/>
    <col min="6363" max="6363" width="14" style="13" customWidth="1"/>
    <col min="6364" max="6364" width="12.28515625" style="13" customWidth="1"/>
    <col min="6365" max="6365" width="14.140625" style="13" customWidth="1"/>
    <col min="6366" max="6366" width="13" style="13" customWidth="1"/>
    <col min="6367" max="6367" width="13.5703125" style="13" customWidth="1"/>
    <col min="6368" max="6368" width="12.42578125" style="13" customWidth="1"/>
    <col min="6369" max="6369" width="12.5703125" style="13" customWidth="1"/>
    <col min="6370" max="6370" width="11.7109375" style="13" customWidth="1"/>
    <col min="6371" max="6371" width="13.7109375" style="13" customWidth="1"/>
    <col min="6372" max="6372" width="13.28515625" style="13" customWidth="1"/>
    <col min="6373" max="6373" width="13.140625" style="13" customWidth="1"/>
    <col min="6374" max="6374" width="12" style="13" customWidth="1"/>
    <col min="6375" max="6375" width="12.140625" style="13" customWidth="1"/>
    <col min="6376" max="6376" width="12.28515625" style="13" customWidth="1"/>
    <col min="6377" max="6377" width="12.140625" style="13" customWidth="1"/>
    <col min="6378" max="6378" width="12.5703125" style="13" customWidth="1"/>
    <col min="6379" max="6595" width="9.140625" style="13"/>
    <col min="6596" max="6596" width="25.42578125" style="13" customWidth="1"/>
    <col min="6597" max="6597" width="56.28515625" style="13" customWidth="1"/>
    <col min="6598" max="6598" width="14" style="13" customWidth="1"/>
    <col min="6599" max="6600" width="14.5703125" style="13" customWidth="1"/>
    <col min="6601" max="6601" width="14.140625" style="13" customWidth="1"/>
    <col min="6602" max="6602" width="15.140625" style="13" customWidth="1"/>
    <col min="6603" max="6603" width="13.85546875" style="13" customWidth="1"/>
    <col min="6604" max="6605" width="14.7109375" style="13" customWidth="1"/>
    <col min="6606" max="6606" width="12.85546875" style="13" customWidth="1"/>
    <col min="6607" max="6607" width="13.5703125" style="13" customWidth="1"/>
    <col min="6608" max="6608" width="12.7109375" style="13" customWidth="1"/>
    <col min="6609" max="6609" width="13.42578125" style="13" customWidth="1"/>
    <col min="6610" max="6610" width="13.140625" style="13" customWidth="1"/>
    <col min="6611" max="6611" width="14.7109375" style="13" customWidth="1"/>
    <col min="6612" max="6612" width="14.5703125" style="13" customWidth="1"/>
    <col min="6613" max="6613" width="13" style="13" customWidth="1"/>
    <col min="6614" max="6614" width="15" style="13" customWidth="1"/>
    <col min="6615" max="6616" width="12.140625" style="13" customWidth="1"/>
    <col min="6617" max="6617" width="12" style="13" customWidth="1"/>
    <col min="6618" max="6618" width="13.5703125" style="13" customWidth="1"/>
    <col min="6619" max="6619" width="14" style="13" customWidth="1"/>
    <col min="6620" max="6620" width="12.28515625" style="13" customWidth="1"/>
    <col min="6621" max="6621" width="14.140625" style="13" customWidth="1"/>
    <col min="6622" max="6622" width="13" style="13" customWidth="1"/>
    <col min="6623" max="6623" width="13.5703125" style="13" customWidth="1"/>
    <col min="6624" max="6624" width="12.42578125" style="13" customWidth="1"/>
    <col min="6625" max="6625" width="12.5703125" style="13" customWidth="1"/>
    <col min="6626" max="6626" width="11.7109375" style="13" customWidth="1"/>
    <col min="6627" max="6627" width="13.7109375" style="13" customWidth="1"/>
    <col min="6628" max="6628" width="13.28515625" style="13" customWidth="1"/>
    <col min="6629" max="6629" width="13.140625" style="13" customWidth="1"/>
    <col min="6630" max="6630" width="12" style="13" customWidth="1"/>
    <col min="6631" max="6631" width="12.140625" style="13" customWidth="1"/>
    <col min="6632" max="6632" width="12.28515625" style="13" customWidth="1"/>
    <col min="6633" max="6633" width="12.140625" style="13" customWidth="1"/>
    <col min="6634" max="6634" width="12.5703125" style="13" customWidth="1"/>
    <col min="6635" max="6851" width="9.140625" style="13"/>
    <col min="6852" max="6852" width="25.42578125" style="13" customWidth="1"/>
    <col min="6853" max="6853" width="56.28515625" style="13" customWidth="1"/>
    <col min="6854" max="6854" width="14" style="13" customWidth="1"/>
    <col min="6855" max="6856" width="14.5703125" style="13" customWidth="1"/>
    <col min="6857" max="6857" width="14.140625" style="13" customWidth="1"/>
    <col min="6858" max="6858" width="15.140625" style="13" customWidth="1"/>
    <col min="6859" max="6859" width="13.85546875" style="13" customWidth="1"/>
    <col min="6860" max="6861" width="14.7109375" style="13" customWidth="1"/>
    <col min="6862" max="6862" width="12.85546875" style="13" customWidth="1"/>
    <col min="6863" max="6863" width="13.5703125" style="13" customWidth="1"/>
    <col min="6864" max="6864" width="12.7109375" style="13" customWidth="1"/>
    <col min="6865" max="6865" width="13.42578125" style="13" customWidth="1"/>
    <col min="6866" max="6866" width="13.140625" style="13" customWidth="1"/>
    <col min="6867" max="6867" width="14.7109375" style="13" customWidth="1"/>
    <col min="6868" max="6868" width="14.5703125" style="13" customWidth="1"/>
    <col min="6869" max="6869" width="13" style="13" customWidth="1"/>
    <col min="6870" max="6870" width="15" style="13" customWidth="1"/>
    <col min="6871" max="6872" width="12.140625" style="13" customWidth="1"/>
    <col min="6873" max="6873" width="12" style="13" customWidth="1"/>
    <col min="6874" max="6874" width="13.5703125" style="13" customWidth="1"/>
    <col min="6875" max="6875" width="14" style="13" customWidth="1"/>
    <col min="6876" max="6876" width="12.28515625" style="13" customWidth="1"/>
    <col min="6877" max="6877" width="14.140625" style="13" customWidth="1"/>
    <col min="6878" max="6878" width="13" style="13" customWidth="1"/>
    <col min="6879" max="6879" width="13.5703125" style="13" customWidth="1"/>
    <col min="6880" max="6880" width="12.42578125" style="13" customWidth="1"/>
    <col min="6881" max="6881" width="12.5703125" style="13" customWidth="1"/>
    <col min="6882" max="6882" width="11.7109375" style="13" customWidth="1"/>
    <col min="6883" max="6883" width="13.7109375" style="13" customWidth="1"/>
    <col min="6884" max="6884" width="13.28515625" style="13" customWidth="1"/>
    <col min="6885" max="6885" width="13.140625" style="13" customWidth="1"/>
    <col min="6886" max="6886" width="12" style="13" customWidth="1"/>
    <col min="6887" max="6887" width="12.140625" style="13" customWidth="1"/>
    <col min="6888" max="6888" width="12.28515625" style="13" customWidth="1"/>
    <col min="6889" max="6889" width="12.140625" style="13" customWidth="1"/>
    <col min="6890" max="6890" width="12.5703125" style="13" customWidth="1"/>
    <col min="6891" max="7107" width="9.140625" style="13"/>
    <col min="7108" max="7108" width="25.42578125" style="13" customWidth="1"/>
    <col min="7109" max="7109" width="56.28515625" style="13" customWidth="1"/>
    <col min="7110" max="7110" width="14" style="13" customWidth="1"/>
    <col min="7111" max="7112" width="14.5703125" style="13" customWidth="1"/>
    <col min="7113" max="7113" width="14.140625" style="13" customWidth="1"/>
    <col min="7114" max="7114" width="15.140625" style="13" customWidth="1"/>
    <col min="7115" max="7115" width="13.85546875" style="13" customWidth="1"/>
    <col min="7116" max="7117" width="14.7109375" style="13" customWidth="1"/>
    <col min="7118" max="7118" width="12.85546875" style="13" customWidth="1"/>
    <col min="7119" max="7119" width="13.5703125" style="13" customWidth="1"/>
    <col min="7120" max="7120" width="12.7109375" style="13" customWidth="1"/>
    <col min="7121" max="7121" width="13.42578125" style="13" customWidth="1"/>
    <col min="7122" max="7122" width="13.140625" style="13" customWidth="1"/>
    <col min="7123" max="7123" width="14.7109375" style="13" customWidth="1"/>
    <col min="7124" max="7124" width="14.5703125" style="13" customWidth="1"/>
    <col min="7125" max="7125" width="13" style="13" customWidth="1"/>
    <col min="7126" max="7126" width="15" style="13" customWidth="1"/>
    <col min="7127" max="7128" width="12.140625" style="13" customWidth="1"/>
    <col min="7129" max="7129" width="12" style="13" customWidth="1"/>
    <col min="7130" max="7130" width="13.5703125" style="13" customWidth="1"/>
    <col min="7131" max="7131" width="14" style="13" customWidth="1"/>
    <col min="7132" max="7132" width="12.28515625" style="13" customWidth="1"/>
    <col min="7133" max="7133" width="14.140625" style="13" customWidth="1"/>
    <col min="7134" max="7134" width="13" style="13" customWidth="1"/>
    <col min="7135" max="7135" width="13.5703125" style="13" customWidth="1"/>
    <col min="7136" max="7136" width="12.42578125" style="13" customWidth="1"/>
    <col min="7137" max="7137" width="12.5703125" style="13" customWidth="1"/>
    <col min="7138" max="7138" width="11.7109375" style="13" customWidth="1"/>
    <col min="7139" max="7139" width="13.7109375" style="13" customWidth="1"/>
    <col min="7140" max="7140" width="13.28515625" style="13" customWidth="1"/>
    <col min="7141" max="7141" width="13.140625" style="13" customWidth="1"/>
    <col min="7142" max="7142" width="12" style="13" customWidth="1"/>
    <col min="7143" max="7143" width="12.140625" style="13" customWidth="1"/>
    <col min="7144" max="7144" width="12.28515625" style="13" customWidth="1"/>
    <col min="7145" max="7145" width="12.140625" style="13" customWidth="1"/>
    <col min="7146" max="7146" width="12.5703125" style="13" customWidth="1"/>
    <col min="7147" max="7363" width="9.140625" style="13"/>
    <col min="7364" max="7364" width="25.42578125" style="13" customWidth="1"/>
    <col min="7365" max="7365" width="56.28515625" style="13" customWidth="1"/>
    <col min="7366" max="7366" width="14" style="13" customWidth="1"/>
    <col min="7367" max="7368" width="14.5703125" style="13" customWidth="1"/>
    <col min="7369" max="7369" width="14.140625" style="13" customWidth="1"/>
    <col min="7370" max="7370" width="15.140625" style="13" customWidth="1"/>
    <col min="7371" max="7371" width="13.85546875" style="13" customWidth="1"/>
    <col min="7372" max="7373" width="14.7109375" style="13" customWidth="1"/>
    <col min="7374" max="7374" width="12.85546875" style="13" customWidth="1"/>
    <col min="7375" max="7375" width="13.5703125" style="13" customWidth="1"/>
    <col min="7376" max="7376" width="12.7109375" style="13" customWidth="1"/>
    <col min="7377" max="7377" width="13.42578125" style="13" customWidth="1"/>
    <col min="7378" max="7378" width="13.140625" style="13" customWidth="1"/>
    <col min="7379" max="7379" width="14.7109375" style="13" customWidth="1"/>
    <col min="7380" max="7380" width="14.5703125" style="13" customWidth="1"/>
    <col min="7381" max="7381" width="13" style="13" customWidth="1"/>
    <col min="7382" max="7382" width="15" style="13" customWidth="1"/>
    <col min="7383" max="7384" width="12.140625" style="13" customWidth="1"/>
    <col min="7385" max="7385" width="12" style="13" customWidth="1"/>
    <col min="7386" max="7386" width="13.5703125" style="13" customWidth="1"/>
    <col min="7387" max="7387" width="14" style="13" customWidth="1"/>
    <col min="7388" max="7388" width="12.28515625" style="13" customWidth="1"/>
    <col min="7389" max="7389" width="14.140625" style="13" customWidth="1"/>
    <col min="7390" max="7390" width="13" style="13" customWidth="1"/>
    <col min="7391" max="7391" width="13.5703125" style="13" customWidth="1"/>
    <col min="7392" max="7392" width="12.42578125" style="13" customWidth="1"/>
    <col min="7393" max="7393" width="12.5703125" style="13" customWidth="1"/>
    <col min="7394" max="7394" width="11.7109375" style="13" customWidth="1"/>
    <col min="7395" max="7395" width="13.7109375" style="13" customWidth="1"/>
    <col min="7396" max="7396" width="13.28515625" style="13" customWidth="1"/>
    <col min="7397" max="7397" width="13.140625" style="13" customWidth="1"/>
    <col min="7398" max="7398" width="12" style="13" customWidth="1"/>
    <col min="7399" max="7399" width="12.140625" style="13" customWidth="1"/>
    <col min="7400" max="7400" width="12.28515625" style="13" customWidth="1"/>
    <col min="7401" max="7401" width="12.140625" style="13" customWidth="1"/>
    <col min="7402" max="7402" width="12.5703125" style="13" customWidth="1"/>
    <col min="7403" max="7619" width="9.140625" style="13"/>
    <col min="7620" max="7620" width="25.42578125" style="13" customWidth="1"/>
    <col min="7621" max="7621" width="56.28515625" style="13" customWidth="1"/>
    <col min="7622" max="7622" width="14" style="13" customWidth="1"/>
    <col min="7623" max="7624" width="14.5703125" style="13" customWidth="1"/>
    <col min="7625" max="7625" width="14.140625" style="13" customWidth="1"/>
    <col min="7626" max="7626" width="15.140625" style="13" customWidth="1"/>
    <col min="7627" max="7627" width="13.85546875" style="13" customWidth="1"/>
    <col min="7628" max="7629" width="14.7109375" style="13" customWidth="1"/>
    <col min="7630" max="7630" width="12.85546875" style="13" customWidth="1"/>
    <col min="7631" max="7631" width="13.5703125" style="13" customWidth="1"/>
    <col min="7632" max="7632" width="12.7109375" style="13" customWidth="1"/>
    <col min="7633" max="7633" width="13.42578125" style="13" customWidth="1"/>
    <col min="7634" max="7634" width="13.140625" style="13" customWidth="1"/>
    <col min="7635" max="7635" width="14.7109375" style="13" customWidth="1"/>
    <col min="7636" max="7636" width="14.5703125" style="13" customWidth="1"/>
    <col min="7637" max="7637" width="13" style="13" customWidth="1"/>
    <col min="7638" max="7638" width="15" style="13" customWidth="1"/>
    <col min="7639" max="7640" width="12.140625" style="13" customWidth="1"/>
    <col min="7641" max="7641" width="12" style="13" customWidth="1"/>
    <col min="7642" max="7642" width="13.5703125" style="13" customWidth="1"/>
    <col min="7643" max="7643" width="14" style="13" customWidth="1"/>
    <col min="7644" max="7644" width="12.28515625" style="13" customWidth="1"/>
    <col min="7645" max="7645" width="14.140625" style="13" customWidth="1"/>
    <col min="7646" max="7646" width="13" style="13" customWidth="1"/>
    <col min="7647" max="7647" width="13.5703125" style="13" customWidth="1"/>
    <col min="7648" max="7648" width="12.42578125" style="13" customWidth="1"/>
    <col min="7649" max="7649" width="12.5703125" style="13" customWidth="1"/>
    <col min="7650" max="7650" width="11.7109375" style="13" customWidth="1"/>
    <col min="7651" max="7651" width="13.7109375" style="13" customWidth="1"/>
    <col min="7652" max="7652" width="13.28515625" style="13" customWidth="1"/>
    <col min="7653" max="7653" width="13.140625" style="13" customWidth="1"/>
    <col min="7654" max="7654" width="12" style="13" customWidth="1"/>
    <col min="7655" max="7655" width="12.140625" style="13" customWidth="1"/>
    <col min="7656" max="7656" width="12.28515625" style="13" customWidth="1"/>
    <col min="7657" max="7657" width="12.140625" style="13" customWidth="1"/>
    <col min="7658" max="7658" width="12.5703125" style="13" customWidth="1"/>
    <col min="7659" max="7875" width="9.140625" style="13"/>
    <col min="7876" max="7876" width="25.42578125" style="13" customWidth="1"/>
    <col min="7877" max="7877" width="56.28515625" style="13" customWidth="1"/>
    <col min="7878" max="7878" width="14" style="13" customWidth="1"/>
    <col min="7879" max="7880" width="14.5703125" style="13" customWidth="1"/>
    <col min="7881" max="7881" width="14.140625" style="13" customWidth="1"/>
    <col min="7882" max="7882" width="15.140625" style="13" customWidth="1"/>
    <col min="7883" max="7883" width="13.85546875" style="13" customWidth="1"/>
    <col min="7884" max="7885" width="14.7109375" style="13" customWidth="1"/>
    <col min="7886" max="7886" width="12.85546875" style="13" customWidth="1"/>
    <col min="7887" max="7887" width="13.5703125" style="13" customWidth="1"/>
    <col min="7888" max="7888" width="12.7109375" style="13" customWidth="1"/>
    <col min="7889" max="7889" width="13.42578125" style="13" customWidth="1"/>
    <col min="7890" max="7890" width="13.140625" style="13" customWidth="1"/>
    <col min="7891" max="7891" width="14.7109375" style="13" customWidth="1"/>
    <col min="7892" max="7892" width="14.5703125" style="13" customWidth="1"/>
    <col min="7893" max="7893" width="13" style="13" customWidth="1"/>
    <col min="7894" max="7894" width="15" style="13" customWidth="1"/>
    <col min="7895" max="7896" width="12.140625" style="13" customWidth="1"/>
    <col min="7897" max="7897" width="12" style="13" customWidth="1"/>
    <col min="7898" max="7898" width="13.5703125" style="13" customWidth="1"/>
    <col min="7899" max="7899" width="14" style="13" customWidth="1"/>
    <col min="7900" max="7900" width="12.28515625" style="13" customWidth="1"/>
    <col min="7901" max="7901" width="14.140625" style="13" customWidth="1"/>
    <col min="7902" max="7902" width="13" style="13" customWidth="1"/>
    <col min="7903" max="7903" width="13.5703125" style="13" customWidth="1"/>
    <col min="7904" max="7904" width="12.42578125" style="13" customWidth="1"/>
    <col min="7905" max="7905" width="12.5703125" style="13" customWidth="1"/>
    <col min="7906" max="7906" width="11.7109375" style="13" customWidth="1"/>
    <col min="7907" max="7907" width="13.7109375" style="13" customWidth="1"/>
    <col min="7908" max="7908" width="13.28515625" style="13" customWidth="1"/>
    <col min="7909" max="7909" width="13.140625" style="13" customWidth="1"/>
    <col min="7910" max="7910" width="12" style="13" customWidth="1"/>
    <col min="7911" max="7911" width="12.140625" style="13" customWidth="1"/>
    <col min="7912" max="7912" width="12.28515625" style="13" customWidth="1"/>
    <col min="7913" max="7913" width="12.140625" style="13" customWidth="1"/>
    <col min="7914" max="7914" width="12.5703125" style="13" customWidth="1"/>
    <col min="7915" max="8131" width="9.140625" style="13"/>
    <col min="8132" max="8132" width="25.42578125" style="13" customWidth="1"/>
    <col min="8133" max="8133" width="56.28515625" style="13" customWidth="1"/>
    <col min="8134" max="8134" width="14" style="13" customWidth="1"/>
    <col min="8135" max="8136" width="14.5703125" style="13" customWidth="1"/>
    <col min="8137" max="8137" width="14.140625" style="13" customWidth="1"/>
    <col min="8138" max="8138" width="15.140625" style="13" customWidth="1"/>
    <col min="8139" max="8139" width="13.85546875" style="13" customWidth="1"/>
    <col min="8140" max="8141" width="14.7109375" style="13" customWidth="1"/>
    <col min="8142" max="8142" width="12.85546875" style="13" customWidth="1"/>
    <col min="8143" max="8143" width="13.5703125" style="13" customWidth="1"/>
    <col min="8144" max="8144" width="12.7109375" style="13" customWidth="1"/>
    <col min="8145" max="8145" width="13.42578125" style="13" customWidth="1"/>
    <col min="8146" max="8146" width="13.140625" style="13" customWidth="1"/>
    <col min="8147" max="8147" width="14.7109375" style="13" customWidth="1"/>
    <col min="8148" max="8148" width="14.5703125" style="13" customWidth="1"/>
    <col min="8149" max="8149" width="13" style="13" customWidth="1"/>
    <col min="8150" max="8150" width="15" style="13" customWidth="1"/>
    <col min="8151" max="8152" width="12.140625" style="13" customWidth="1"/>
    <col min="8153" max="8153" width="12" style="13" customWidth="1"/>
    <col min="8154" max="8154" width="13.5703125" style="13" customWidth="1"/>
    <col min="8155" max="8155" width="14" style="13" customWidth="1"/>
    <col min="8156" max="8156" width="12.28515625" style="13" customWidth="1"/>
    <col min="8157" max="8157" width="14.140625" style="13" customWidth="1"/>
    <col min="8158" max="8158" width="13" style="13" customWidth="1"/>
    <col min="8159" max="8159" width="13.5703125" style="13" customWidth="1"/>
    <col min="8160" max="8160" width="12.42578125" style="13" customWidth="1"/>
    <col min="8161" max="8161" width="12.5703125" style="13" customWidth="1"/>
    <col min="8162" max="8162" width="11.7109375" style="13" customWidth="1"/>
    <col min="8163" max="8163" width="13.7109375" style="13" customWidth="1"/>
    <col min="8164" max="8164" width="13.28515625" style="13" customWidth="1"/>
    <col min="8165" max="8165" width="13.140625" style="13" customWidth="1"/>
    <col min="8166" max="8166" width="12" style="13" customWidth="1"/>
    <col min="8167" max="8167" width="12.140625" style="13" customWidth="1"/>
    <col min="8168" max="8168" width="12.28515625" style="13" customWidth="1"/>
    <col min="8169" max="8169" width="12.140625" style="13" customWidth="1"/>
    <col min="8170" max="8170" width="12.5703125" style="13" customWidth="1"/>
    <col min="8171" max="8387" width="9.140625" style="13"/>
    <col min="8388" max="8388" width="25.42578125" style="13" customWidth="1"/>
    <col min="8389" max="8389" width="56.28515625" style="13" customWidth="1"/>
    <col min="8390" max="8390" width="14" style="13" customWidth="1"/>
    <col min="8391" max="8392" width="14.5703125" style="13" customWidth="1"/>
    <col min="8393" max="8393" width="14.140625" style="13" customWidth="1"/>
    <col min="8394" max="8394" width="15.140625" style="13" customWidth="1"/>
    <col min="8395" max="8395" width="13.85546875" style="13" customWidth="1"/>
    <col min="8396" max="8397" width="14.7109375" style="13" customWidth="1"/>
    <col min="8398" max="8398" width="12.85546875" style="13" customWidth="1"/>
    <col min="8399" max="8399" width="13.5703125" style="13" customWidth="1"/>
    <col min="8400" max="8400" width="12.7109375" style="13" customWidth="1"/>
    <col min="8401" max="8401" width="13.42578125" style="13" customWidth="1"/>
    <col min="8402" max="8402" width="13.140625" style="13" customWidth="1"/>
    <col min="8403" max="8403" width="14.7109375" style="13" customWidth="1"/>
    <col min="8404" max="8404" width="14.5703125" style="13" customWidth="1"/>
    <col min="8405" max="8405" width="13" style="13" customWidth="1"/>
    <col min="8406" max="8406" width="15" style="13" customWidth="1"/>
    <col min="8407" max="8408" width="12.140625" style="13" customWidth="1"/>
    <col min="8409" max="8409" width="12" style="13" customWidth="1"/>
    <col min="8410" max="8410" width="13.5703125" style="13" customWidth="1"/>
    <col min="8411" max="8411" width="14" style="13" customWidth="1"/>
    <col min="8412" max="8412" width="12.28515625" style="13" customWidth="1"/>
    <col min="8413" max="8413" width="14.140625" style="13" customWidth="1"/>
    <col min="8414" max="8414" width="13" style="13" customWidth="1"/>
    <col min="8415" max="8415" width="13.5703125" style="13" customWidth="1"/>
    <col min="8416" max="8416" width="12.42578125" style="13" customWidth="1"/>
    <col min="8417" max="8417" width="12.5703125" style="13" customWidth="1"/>
    <col min="8418" max="8418" width="11.7109375" style="13" customWidth="1"/>
    <col min="8419" max="8419" width="13.7109375" style="13" customWidth="1"/>
    <col min="8420" max="8420" width="13.28515625" style="13" customWidth="1"/>
    <col min="8421" max="8421" width="13.140625" style="13" customWidth="1"/>
    <col min="8422" max="8422" width="12" style="13" customWidth="1"/>
    <col min="8423" max="8423" width="12.140625" style="13" customWidth="1"/>
    <col min="8424" max="8424" width="12.28515625" style="13" customWidth="1"/>
    <col min="8425" max="8425" width="12.140625" style="13" customWidth="1"/>
    <col min="8426" max="8426" width="12.5703125" style="13" customWidth="1"/>
    <col min="8427" max="8643" width="9.140625" style="13"/>
    <col min="8644" max="8644" width="25.42578125" style="13" customWidth="1"/>
    <col min="8645" max="8645" width="56.28515625" style="13" customWidth="1"/>
    <col min="8646" max="8646" width="14" style="13" customWidth="1"/>
    <col min="8647" max="8648" width="14.5703125" style="13" customWidth="1"/>
    <col min="8649" max="8649" width="14.140625" style="13" customWidth="1"/>
    <col min="8650" max="8650" width="15.140625" style="13" customWidth="1"/>
    <col min="8651" max="8651" width="13.85546875" style="13" customWidth="1"/>
    <col min="8652" max="8653" width="14.7109375" style="13" customWidth="1"/>
    <col min="8654" max="8654" width="12.85546875" style="13" customWidth="1"/>
    <col min="8655" max="8655" width="13.5703125" style="13" customWidth="1"/>
    <col min="8656" max="8656" width="12.7109375" style="13" customWidth="1"/>
    <col min="8657" max="8657" width="13.42578125" style="13" customWidth="1"/>
    <col min="8658" max="8658" width="13.140625" style="13" customWidth="1"/>
    <col min="8659" max="8659" width="14.7109375" style="13" customWidth="1"/>
    <col min="8660" max="8660" width="14.5703125" style="13" customWidth="1"/>
    <col min="8661" max="8661" width="13" style="13" customWidth="1"/>
    <col min="8662" max="8662" width="15" style="13" customWidth="1"/>
    <col min="8663" max="8664" width="12.140625" style="13" customWidth="1"/>
    <col min="8665" max="8665" width="12" style="13" customWidth="1"/>
    <col min="8666" max="8666" width="13.5703125" style="13" customWidth="1"/>
    <col min="8667" max="8667" width="14" style="13" customWidth="1"/>
    <col min="8668" max="8668" width="12.28515625" style="13" customWidth="1"/>
    <col min="8669" max="8669" width="14.140625" style="13" customWidth="1"/>
    <col min="8670" max="8670" width="13" style="13" customWidth="1"/>
    <col min="8671" max="8671" width="13.5703125" style="13" customWidth="1"/>
    <col min="8672" max="8672" width="12.42578125" style="13" customWidth="1"/>
    <col min="8673" max="8673" width="12.5703125" style="13" customWidth="1"/>
    <col min="8674" max="8674" width="11.7109375" style="13" customWidth="1"/>
    <col min="8675" max="8675" width="13.7109375" style="13" customWidth="1"/>
    <col min="8676" max="8676" width="13.28515625" style="13" customWidth="1"/>
    <col min="8677" max="8677" width="13.140625" style="13" customWidth="1"/>
    <col min="8678" max="8678" width="12" style="13" customWidth="1"/>
    <col min="8679" max="8679" width="12.140625" style="13" customWidth="1"/>
    <col min="8680" max="8680" width="12.28515625" style="13" customWidth="1"/>
    <col min="8681" max="8681" width="12.140625" style="13" customWidth="1"/>
    <col min="8682" max="8682" width="12.5703125" style="13" customWidth="1"/>
    <col min="8683" max="8899" width="9.140625" style="13"/>
    <col min="8900" max="8900" width="25.42578125" style="13" customWidth="1"/>
    <col min="8901" max="8901" width="56.28515625" style="13" customWidth="1"/>
    <col min="8902" max="8902" width="14" style="13" customWidth="1"/>
    <col min="8903" max="8904" width="14.5703125" style="13" customWidth="1"/>
    <col min="8905" max="8905" width="14.140625" style="13" customWidth="1"/>
    <col min="8906" max="8906" width="15.140625" style="13" customWidth="1"/>
    <col min="8907" max="8907" width="13.85546875" style="13" customWidth="1"/>
    <col min="8908" max="8909" width="14.7109375" style="13" customWidth="1"/>
    <col min="8910" max="8910" width="12.85546875" style="13" customWidth="1"/>
    <col min="8911" max="8911" width="13.5703125" style="13" customWidth="1"/>
    <col min="8912" max="8912" width="12.7109375" style="13" customWidth="1"/>
    <col min="8913" max="8913" width="13.42578125" style="13" customWidth="1"/>
    <col min="8914" max="8914" width="13.140625" style="13" customWidth="1"/>
    <col min="8915" max="8915" width="14.7109375" style="13" customWidth="1"/>
    <col min="8916" max="8916" width="14.5703125" style="13" customWidth="1"/>
    <col min="8917" max="8917" width="13" style="13" customWidth="1"/>
    <col min="8918" max="8918" width="15" style="13" customWidth="1"/>
    <col min="8919" max="8920" width="12.140625" style="13" customWidth="1"/>
    <col min="8921" max="8921" width="12" style="13" customWidth="1"/>
    <col min="8922" max="8922" width="13.5703125" style="13" customWidth="1"/>
    <col min="8923" max="8923" width="14" style="13" customWidth="1"/>
    <col min="8924" max="8924" width="12.28515625" style="13" customWidth="1"/>
    <col min="8925" max="8925" width="14.140625" style="13" customWidth="1"/>
    <col min="8926" max="8926" width="13" style="13" customWidth="1"/>
    <col min="8927" max="8927" width="13.5703125" style="13" customWidth="1"/>
    <col min="8928" max="8928" width="12.42578125" style="13" customWidth="1"/>
    <col min="8929" max="8929" width="12.5703125" style="13" customWidth="1"/>
    <col min="8930" max="8930" width="11.7109375" style="13" customWidth="1"/>
    <col min="8931" max="8931" width="13.7109375" style="13" customWidth="1"/>
    <col min="8932" max="8932" width="13.28515625" style="13" customWidth="1"/>
    <col min="8933" max="8933" width="13.140625" style="13" customWidth="1"/>
    <col min="8934" max="8934" width="12" style="13" customWidth="1"/>
    <col min="8935" max="8935" width="12.140625" style="13" customWidth="1"/>
    <col min="8936" max="8936" width="12.28515625" style="13" customWidth="1"/>
    <col min="8937" max="8937" width="12.140625" style="13" customWidth="1"/>
    <col min="8938" max="8938" width="12.5703125" style="13" customWidth="1"/>
    <col min="8939" max="9155" width="9.140625" style="13"/>
    <col min="9156" max="9156" width="25.42578125" style="13" customWidth="1"/>
    <col min="9157" max="9157" width="56.28515625" style="13" customWidth="1"/>
    <col min="9158" max="9158" width="14" style="13" customWidth="1"/>
    <col min="9159" max="9160" width="14.5703125" style="13" customWidth="1"/>
    <col min="9161" max="9161" width="14.140625" style="13" customWidth="1"/>
    <col min="9162" max="9162" width="15.140625" style="13" customWidth="1"/>
    <col min="9163" max="9163" width="13.85546875" style="13" customWidth="1"/>
    <col min="9164" max="9165" width="14.7109375" style="13" customWidth="1"/>
    <col min="9166" max="9166" width="12.85546875" style="13" customWidth="1"/>
    <col min="9167" max="9167" width="13.5703125" style="13" customWidth="1"/>
    <col min="9168" max="9168" width="12.7109375" style="13" customWidth="1"/>
    <col min="9169" max="9169" width="13.42578125" style="13" customWidth="1"/>
    <col min="9170" max="9170" width="13.140625" style="13" customWidth="1"/>
    <col min="9171" max="9171" width="14.7109375" style="13" customWidth="1"/>
    <col min="9172" max="9172" width="14.5703125" style="13" customWidth="1"/>
    <col min="9173" max="9173" width="13" style="13" customWidth="1"/>
    <col min="9174" max="9174" width="15" style="13" customWidth="1"/>
    <col min="9175" max="9176" width="12.140625" style="13" customWidth="1"/>
    <col min="9177" max="9177" width="12" style="13" customWidth="1"/>
    <col min="9178" max="9178" width="13.5703125" style="13" customWidth="1"/>
    <col min="9179" max="9179" width="14" style="13" customWidth="1"/>
    <col min="9180" max="9180" width="12.28515625" style="13" customWidth="1"/>
    <col min="9181" max="9181" width="14.140625" style="13" customWidth="1"/>
    <col min="9182" max="9182" width="13" style="13" customWidth="1"/>
    <col min="9183" max="9183" width="13.5703125" style="13" customWidth="1"/>
    <col min="9184" max="9184" width="12.42578125" style="13" customWidth="1"/>
    <col min="9185" max="9185" width="12.5703125" style="13" customWidth="1"/>
    <col min="9186" max="9186" width="11.7109375" style="13" customWidth="1"/>
    <col min="9187" max="9187" width="13.7109375" style="13" customWidth="1"/>
    <col min="9188" max="9188" width="13.28515625" style="13" customWidth="1"/>
    <col min="9189" max="9189" width="13.140625" style="13" customWidth="1"/>
    <col min="9190" max="9190" width="12" style="13" customWidth="1"/>
    <col min="9191" max="9191" width="12.140625" style="13" customWidth="1"/>
    <col min="9192" max="9192" width="12.28515625" style="13" customWidth="1"/>
    <col min="9193" max="9193" width="12.140625" style="13" customWidth="1"/>
    <col min="9194" max="9194" width="12.5703125" style="13" customWidth="1"/>
    <col min="9195" max="9411" width="9.140625" style="13"/>
    <col min="9412" max="9412" width="25.42578125" style="13" customWidth="1"/>
    <col min="9413" max="9413" width="56.28515625" style="13" customWidth="1"/>
    <col min="9414" max="9414" width="14" style="13" customWidth="1"/>
    <col min="9415" max="9416" width="14.5703125" style="13" customWidth="1"/>
    <col min="9417" max="9417" width="14.140625" style="13" customWidth="1"/>
    <col min="9418" max="9418" width="15.140625" style="13" customWidth="1"/>
    <col min="9419" max="9419" width="13.85546875" style="13" customWidth="1"/>
    <col min="9420" max="9421" width="14.7109375" style="13" customWidth="1"/>
    <col min="9422" max="9422" width="12.85546875" style="13" customWidth="1"/>
    <col min="9423" max="9423" width="13.5703125" style="13" customWidth="1"/>
    <col min="9424" max="9424" width="12.7109375" style="13" customWidth="1"/>
    <col min="9425" max="9425" width="13.42578125" style="13" customWidth="1"/>
    <col min="9426" max="9426" width="13.140625" style="13" customWidth="1"/>
    <col min="9427" max="9427" width="14.7109375" style="13" customWidth="1"/>
    <col min="9428" max="9428" width="14.5703125" style="13" customWidth="1"/>
    <col min="9429" max="9429" width="13" style="13" customWidth="1"/>
    <col min="9430" max="9430" width="15" style="13" customWidth="1"/>
    <col min="9431" max="9432" width="12.140625" style="13" customWidth="1"/>
    <col min="9433" max="9433" width="12" style="13" customWidth="1"/>
    <col min="9434" max="9434" width="13.5703125" style="13" customWidth="1"/>
    <col min="9435" max="9435" width="14" style="13" customWidth="1"/>
    <col min="9436" max="9436" width="12.28515625" style="13" customWidth="1"/>
    <col min="9437" max="9437" width="14.140625" style="13" customWidth="1"/>
    <col min="9438" max="9438" width="13" style="13" customWidth="1"/>
    <col min="9439" max="9439" width="13.5703125" style="13" customWidth="1"/>
    <col min="9440" max="9440" width="12.42578125" style="13" customWidth="1"/>
    <col min="9441" max="9441" width="12.5703125" style="13" customWidth="1"/>
    <col min="9442" max="9442" width="11.7109375" style="13" customWidth="1"/>
    <col min="9443" max="9443" width="13.7109375" style="13" customWidth="1"/>
    <col min="9444" max="9444" width="13.28515625" style="13" customWidth="1"/>
    <col min="9445" max="9445" width="13.140625" style="13" customWidth="1"/>
    <col min="9446" max="9446" width="12" style="13" customWidth="1"/>
    <col min="9447" max="9447" width="12.140625" style="13" customWidth="1"/>
    <col min="9448" max="9448" width="12.28515625" style="13" customWidth="1"/>
    <col min="9449" max="9449" width="12.140625" style="13" customWidth="1"/>
    <col min="9450" max="9450" width="12.5703125" style="13" customWidth="1"/>
    <col min="9451" max="9667" width="9.140625" style="13"/>
    <col min="9668" max="9668" width="25.42578125" style="13" customWidth="1"/>
    <col min="9669" max="9669" width="56.28515625" style="13" customWidth="1"/>
    <col min="9670" max="9670" width="14" style="13" customWidth="1"/>
    <col min="9671" max="9672" width="14.5703125" style="13" customWidth="1"/>
    <col min="9673" max="9673" width="14.140625" style="13" customWidth="1"/>
    <col min="9674" max="9674" width="15.140625" style="13" customWidth="1"/>
    <col min="9675" max="9675" width="13.85546875" style="13" customWidth="1"/>
    <col min="9676" max="9677" width="14.7109375" style="13" customWidth="1"/>
    <col min="9678" max="9678" width="12.85546875" style="13" customWidth="1"/>
    <col min="9679" max="9679" width="13.5703125" style="13" customWidth="1"/>
    <col min="9680" max="9680" width="12.7109375" style="13" customWidth="1"/>
    <col min="9681" max="9681" width="13.42578125" style="13" customWidth="1"/>
    <col min="9682" max="9682" width="13.140625" style="13" customWidth="1"/>
    <col min="9683" max="9683" width="14.7109375" style="13" customWidth="1"/>
    <col min="9684" max="9684" width="14.5703125" style="13" customWidth="1"/>
    <col min="9685" max="9685" width="13" style="13" customWidth="1"/>
    <col min="9686" max="9686" width="15" style="13" customWidth="1"/>
    <col min="9687" max="9688" width="12.140625" style="13" customWidth="1"/>
    <col min="9689" max="9689" width="12" style="13" customWidth="1"/>
    <col min="9690" max="9690" width="13.5703125" style="13" customWidth="1"/>
    <col min="9691" max="9691" width="14" style="13" customWidth="1"/>
    <col min="9692" max="9692" width="12.28515625" style="13" customWidth="1"/>
    <col min="9693" max="9693" width="14.140625" style="13" customWidth="1"/>
    <col min="9694" max="9694" width="13" style="13" customWidth="1"/>
    <col min="9695" max="9695" width="13.5703125" style="13" customWidth="1"/>
    <col min="9696" max="9696" width="12.42578125" style="13" customWidth="1"/>
    <col min="9697" max="9697" width="12.5703125" style="13" customWidth="1"/>
    <col min="9698" max="9698" width="11.7109375" style="13" customWidth="1"/>
    <col min="9699" max="9699" width="13.7109375" style="13" customWidth="1"/>
    <col min="9700" max="9700" width="13.28515625" style="13" customWidth="1"/>
    <col min="9701" max="9701" width="13.140625" style="13" customWidth="1"/>
    <col min="9702" max="9702" width="12" style="13" customWidth="1"/>
    <col min="9703" max="9703" width="12.140625" style="13" customWidth="1"/>
    <col min="9704" max="9704" width="12.28515625" style="13" customWidth="1"/>
    <col min="9705" max="9705" width="12.140625" style="13" customWidth="1"/>
    <col min="9706" max="9706" width="12.5703125" style="13" customWidth="1"/>
    <col min="9707" max="9923" width="9.140625" style="13"/>
    <col min="9924" max="9924" width="25.42578125" style="13" customWidth="1"/>
    <col min="9925" max="9925" width="56.28515625" style="13" customWidth="1"/>
    <col min="9926" max="9926" width="14" style="13" customWidth="1"/>
    <col min="9927" max="9928" width="14.5703125" style="13" customWidth="1"/>
    <col min="9929" max="9929" width="14.140625" style="13" customWidth="1"/>
    <col min="9930" max="9930" width="15.140625" style="13" customWidth="1"/>
    <col min="9931" max="9931" width="13.85546875" style="13" customWidth="1"/>
    <col min="9932" max="9933" width="14.7109375" style="13" customWidth="1"/>
    <col min="9934" max="9934" width="12.85546875" style="13" customWidth="1"/>
    <col min="9935" max="9935" width="13.5703125" style="13" customWidth="1"/>
    <col min="9936" max="9936" width="12.7109375" style="13" customWidth="1"/>
    <col min="9937" max="9937" width="13.42578125" style="13" customWidth="1"/>
    <col min="9938" max="9938" width="13.140625" style="13" customWidth="1"/>
    <col min="9939" max="9939" width="14.7109375" style="13" customWidth="1"/>
    <col min="9940" max="9940" width="14.5703125" style="13" customWidth="1"/>
    <col min="9941" max="9941" width="13" style="13" customWidth="1"/>
    <col min="9942" max="9942" width="15" style="13" customWidth="1"/>
    <col min="9943" max="9944" width="12.140625" style="13" customWidth="1"/>
    <col min="9945" max="9945" width="12" style="13" customWidth="1"/>
    <col min="9946" max="9946" width="13.5703125" style="13" customWidth="1"/>
    <col min="9947" max="9947" width="14" style="13" customWidth="1"/>
    <col min="9948" max="9948" width="12.28515625" style="13" customWidth="1"/>
    <col min="9949" max="9949" width="14.140625" style="13" customWidth="1"/>
    <col min="9950" max="9950" width="13" style="13" customWidth="1"/>
    <col min="9951" max="9951" width="13.5703125" style="13" customWidth="1"/>
    <col min="9952" max="9952" width="12.42578125" style="13" customWidth="1"/>
    <col min="9953" max="9953" width="12.5703125" style="13" customWidth="1"/>
    <col min="9954" max="9954" width="11.7109375" style="13" customWidth="1"/>
    <col min="9955" max="9955" width="13.7109375" style="13" customWidth="1"/>
    <col min="9956" max="9956" width="13.28515625" style="13" customWidth="1"/>
    <col min="9957" max="9957" width="13.140625" style="13" customWidth="1"/>
    <col min="9958" max="9958" width="12" style="13" customWidth="1"/>
    <col min="9959" max="9959" width="12.140625" style="13" customWidth="1"/>
    <col min="9960" max="9960" width="12.28515625" style="13" customWidth="1"/>
    <col min="9961" max="9961" width="12.140625" style="13" customWidth="1"/>
    <col min="9962" max="9962" width="12.5703125" style="13" customWidth="1"/>
    <col min="9963" max="10179" width="9.140625" style="13"/>
    <col min="10180" max="10180" width="25.42578125" style="13" customWidth="1"/>
    <col min="10181" max="10181" width="56.28515625" style="13" customWidth="1"/>
    <col min="10182" max="10182" width="14" style="13" customWidth="1"/>
    <col min="10183" max="10184" width="14.5703125" style="13" customWidth="1"/>
    <col min="10185" max="10185" width="14.140625" style="13" customWidth="1"/>
    <col min="10186" max="10186" width="15.140625" style="13" customWidth="1"/>
    <col min="10187" max="10187" width="13.85546875" style="13" customWidth="1"/>
    <col min="10188" max="10189" width="14.7109375" style="13" customWidth="1"/>
    <col min="10190" max="10190" width="12.85546875" style="13" customWidth="1"/>
    <col min="10191" max="10191" width="13.5703125" style="13" customWidth="1"/>
    <col min="10192" max="10192" width="12.7109375" style="13" customWidth="1"/>
    <col min="10193" max="10193" width="13.42578125" style="13" customWidth="1"/>
    <col min="10194" max="10194" width="13.140625" style="13" customWidth="1"/>
    <col min="10195" max="10195" width="14.7109375" style="13" customWidth="1"/>
    <col min="10196" max="10196" width="14.5703125" style="13" customWidth="1"/>
    <col min="10197" max="10197" width="13" style="13" customWidth="1"/>
    <col min="10198" max="10198" width="15" style="13" customWidth="1"/>
    <col min="10199" max="10200" width="12.140625" style="13" customWidth="1"/>
    <col min="10201" max="10201" width="12" style="13" customWidth="1"/>
    <col min="10202" max="10202" width="13.5703125" style="13" customWidth="1"/>
    <col min="10203" max="10203" width="14" style="13" customWidth="1"/>
    <col min="10204" max="10204" width="12.28515625" style="13" customWidth="1"/>
    <col min="10205" max="10205" width="14.140625" style="13" customWidth="1"/>
    <col min="10206" max="10206" width="13" style="13" customWidth="1"/>
    <col min="10207" max="10207" width="13.5703125" style="13" customWidth="1"/>
    <col min="10208" max="10208" width="12.42578125" style="13" customWidth="1"/>
    <col min="10209" max="10209" width="12.5703125" style="13" customWidth="1"/>
    <col min="10210" max="10210" width="11.7109375" style="13" customWidth="1"/>
    <col min="10211" max="10211" width="13.7109375" style="13" customWidth="1"/>
    <col min="10212" max="10212" width="13.28515625" style="13" customWidth="1"/>
    <col min="10213" max="10213" width="13.140625" style="13" customWidth="1"/>
    <col min="10214" max="10214" width="12" style="13" customWidth="1"/>
    <col min="10215" max="10215" width="12.140625" style="13" customWidth="1"/>
    <col min="10216" max="10216" width="12.28515625" style="13" customWidth="1"/>
    <col min="10217" max="10217" width="12.140625" style="13" customWidth="1"/>
    <col min="10218" max="10218" width="12.5703125" style="13" customWidth="1"/>
    <col min="10219" max="10435" width="9.140625" style="13"/>
    <col min="10436" max="10436" width="25.42578125" style="13" customWidth="1"/>
    <col min="10437" max="10437" width="56.28515625" style="13" customWidth="1"/>
    <col min="10438" max="10438" width="14" style="13" customWidth="1"/>
    <col min="10439" max="10440" width="14.5703125" style="13" customWidth="1"/>
    <col min="10441" max="10441" width="14.140625" style="13" customWidth="1"/>
    <col min="10442" max="10442" width="15.140625" style="13" customWidth="1"/>
    <col min="10443" max="10443" width="13.85546875" style="13" customWidth="1"/>
    <col min="10444" max="10445" width="14.7109375" style="13" customWidth="1"/>
    <col min="10446" max="10446" width="12.85546875" style="13" customWidth="1"/>
    <col min="10447" max="10447" width="13.5703125" style="13" customWidth="1"/>
    <col min="10448" max="10448" width="12.7109375" style="13" customWidth="1"/>
    <col min="10449" max="10449" width="13.42578125" style="13" customWidth="1"/>
    <col min="10450" max="10450" width="13.140625" style="13" customWidth="1"/>
    <col min="10451" max="10451" width="14.7109375" style="13" customWidth="1"/>
    <col min="10452" max="10452" width="14.5703125" style="13" customWidth="1"/>
    <col min="10453" max="10453" width="13" style="13" customWidth="1"/>
    <col min="10454" max="10454" width="15" style="13" customWidth="1"/>
    <col min="10455" max="10456" width="12.140625" style="13" customWidth="1"/>
    <col min="10457" max="10457" width="12" style="13" customWidth="1"/>
    <col min="10458" max="10458" width="13.5703125" style="13" customWidth="1"/>
    <col min="10459" max="10459" width="14" style="13" customWidth="1"/>
    <col min="10460" max="10460" width="12.28515625" style="13" customWidth="1"/>
    <col min="10461" max="10461" width="14.140625" style="13" customWidth="1"/>
    <col min="10462" max="10462" width="13" style="13" customWidth="1"/>
    <col min="10463" max="10463" width="13.5703125" style="13" customWidth="1"/>
    <col min="10464" max="10464" width="12.42578125" style="13" customWidth="1"/>
    <col min="10465" max="10465" width="12.5703125" style="13" customWidth="1"/>
    <col min="10466" max="10466" width="11.7109375" style="13" customWidth="1"/>
    <col min="10467" max="10467" width="13.7109375" style="13" customWidth="1"/>
    <col min="10468" max="10468" width="13.28515625" style="13" customWidth="1"/>
    <col min="10469" max="10469" width="13.140625" style="13" customWidth="1"/>
    <col min="10470" max="10470" width="12" style="13" customWidth="1"/>
    <col min="10471" max="10471" width="12.140625" style="13" customWidth="1"/>
    <col min="10472" max="10472" width="12.28515625" style="13" customWidth="1"/>
    <col min="10473" max="10473" width="12.140625" style="13" customWidth="1"/>
    <col min="10474" max="10474" width="12.5703125" style="13" customWidth="1"/>
    <col min="10475" max="10691" width="9.140625" style="13"/>
    <col min="10692" max="10692" width="25.42578125" style="13" customWidth="1"/>
    <col min="10693" max="10693" width="56.28515625" style="13" customWidth="1"/>
    <col min="10694" max="10694" width="14" style="13" customWidth="1"/>
    <col min="10695" max="10696" width="14.5703125" style="13" customWidth="1"/>
    <col min="10697" max="10697" width="14.140625" style="13" customWidth="1"/>
    <col min="10698" max="10698" width="15.140625" style="13" customWidth="1"/>
    <col min="10699" max="10699" width="13.85546875" style="13" customWidth="1"/>
    <col min="10700" max="10701" width="14.7109375" style="13" customWidth="1"/>
    <col min="10702" max="10702" width="12.85546875" style="13" customWidth="1"/>
    <col min="10703" max="10703" width="13.5703125" style="13" customWidth="1"/>
    <col min="10704" max="10704" width="12.7109375" style="13" customWidth="1"/>
    <col min="10705" max="10705" width="13.42578125" style="13" customWidth="1"/>
    <col min="10706" max="10706" width="13.140625" style="13" customWidth="1"/>
    <col min="10707" max="10707" width="14.7109375" style="13" customWidth="1"/>
    <col min="10708" max="10708" width="14.5703125" style="13" customWidth="1"/>
    <col min="10709" max="10709" width="13" style="13" customWidth="1"/>
    <col min="10710" max="10710" width="15" style="13" customWidth="1"/>
    <col min="10711" max="10712" width="12.140625" style="13" customWidth="1"/>
    <col min="10713" max="10713" width="12" style="13" customWidth="1"/>
    <col min="10714" max="10714" width="13.5703125" style="13" customWidth="1"/>
    <col min="10715" max="10715" width="14" style="13" customWidth="1"/>
    <col min="10716" max="10716" width="12.28515625" style="13" customWidth="1"/>
    <col min="10717" max="10717" width="14.140625" style="13" customWidth="1"/>
    <col min="10718" max="10718" width="13" style="13" customWidth="1"/>
    <col min="10719" max="10719" width="13.5703125" style="13" customWidth="1"/>
    <col min="10720" max="10720" width="12.42578125" style="13" customWidth="1"/>
    <col min="10721" max="10721" width="12.5703125" style="13" customWidth="1"/>
    <col min="10722" max="10722" width="11.7109375" style="13" customWidth="1"/>
    <col min="10723" max="10723" width="13.7109375" style="13" customWidth="1"/>
    <col min="10724" max="10724" width="13.28515625" style="13" customWidth="1"/>
    <col min="10725" max="10725" width="13.140625" style="13" customWidth="1"/>
    <col min="10726" max="10726" width="12" style="13" customWidth="1"/>
    <col min="10727" max="10727" width="12.140625" style="13" customWidth="1"/>
    <col min="10728" max="10728" width="12.28515625" style="13" customWidth="1"/>
    <col min="10729" max="10729" width="12.140625" style="13" customWidth="1"/>
    <col min="10730" max="10730" width="12.5703125" style="13" customWidth="1"/>
    <col min="10731" max="10947" width="9.140625" style="13"/>
    <col min="10948" max="10948" width="25.42578125" style="13" customWidth="1"/>
    <col min="10949" max="10949" width="56.28515625" style="13" customWidth="1"/>
    <col min="10950" max="10950" width="14" style="13" customWidth="1"/>
    <col min="10951" max="10952" width="14.5703125" style="13" customWidth="1"/>
    <col min="10953" max="10953" width="14.140625" style="13" customWidth="1"/>
    <col min="10954" max="10954" width="15.140625" style="13" customWidth="1"/>
    <col min="10955" max="10955" width="13.85546875" style="13" customWidth="1"/>
    <col min="10956" max="10957" width="14.7109375" style="13" customWidth="1"/>
    <col min="10958" max="10958" width="12.85546875" style="13" customWidth="1"/>
    <col min="10959" max="10959" width="13.5703125" style="13" customWidth="1"/>
    <col min="10960" max="10960" width="12.7109375" style="13" customWidth="1"/>
    <col min="10961" max="10961" width="13.42578125" style="13" customWidth="1"/>
    <col min="10962" max="10962" width="13.140625" style="13" customWidth="1"/>
    <col min="10963" max="10963" width="14.7109375" style="13" customWidth="1"/>
    <col min="10964" max="10964" width="14.5703125" style="13" customWidth="1"/>
    <col min="10965" max="10965" width="13" style="13" customWidth="1"/>
    <col min="10966" max="10966" width="15" style="13" customWidth="1"/>
    <col min="10967" max="10968" width="12.140625" style="13" customWidth="1"/>
    <col min="10969" max="10969" width="12" style="13" customWidth="1"/>
    <col min="10970" max="10970" width="13.5703125" style="13" customWidth="1"/>
    <col min="10971" max="10971" width="14" style="13" customWidth="1"/>
    <col min="10972" max="10972" width="12.28515625" style="13" customWidth="1"/>
    <col min="10973" max="10973" width="14.140625" style="13" customWidth="1"/>
    <col min="10974" max="10974" width="13" style="13" customWidth="1"/>
    <col min="10975" max="10975" width="13.5703125" style="13" customWidth="1"/>
    <col min="10976" max="10976" width="12.42578125" style="13" customWidth="1"/>
    <col min="10977" max="10977" width="12.5703125" style="13" customWidth="1"/>
    <col min="10978" max="10978" width="11.7109375" style="13" customWidth="1"/>
    <col min="10979" max="10979" width="13.7109375" style="13" customWidth="1"/>
    <col min="10980" max="10980" width="13.28515625" style="13" customWidth="1"/>
    <col min="10981" max="10981" width="13.140625" style="13" customWidth="1"/>
    <col min="10982" max="10982" width="12" style="13" customWidth="1"/>
    <col min="10983" max="10983" width="12.140625" style="13" customWidth="1"/>
    <col min="10984" max="10984" width="12.28515625" style="13" customWidth="1"/>
    <col min="10985" max="10985" width="12.140625" style="13" customWidth="1"/>
    <col min="10986" max="10986" width="12.5703125" style="13" customWidth="1"/>
    <col min="10987" max="11203" width="9.140625" style="13"/>
    <col min="11204" max="11204" width="25.42578125" style="13" customWidth="1"/>
    <col min="11205" max="11205" width="56.28515625" style="13" customWidth="1"/>
    <col min="11206" max="11206" width="14" style="13" customWidth="1"/>
    <col min="11207" max="11208" width="14.5703125" style="13" customWidth="1"/>
    <col min="11209" max="11209" width="14.140625" style="13" customWidth="1"/>
    <col min="11210" max="11210" width="15.140625" style="13" customWidth="1"/>
    <col min="11211" max="11211" width="13.85546875" style="13" customWidth="1"/>
    <col min="11212" max="11213" width="14.7109375" style="13" customWidth="1"/>
    <col min="11214" max="11214" width="12.85546875" style="13" customWidth="1"/>
    <col min="11215" max="11215" width="13.5703125" style="13" customWidth="1"/>
    <col min="11216" max="11216" width="12.7109375" style="13" customWidth="1"/>
    <col min="11217" max="11217" width="13.42578125" style="13" customWidth="1"/>
    <col min="11218" max="11218" width="13.140625" style="13" customWidth="1"/>
    <col min="11219" max="11219" width="14.7109375" style="13" customWidth="1"/>
    <col min="11220" max="11220" width="14.5703125" style="13" customWidth="1"/>
    <col min="11221" max="11221" width="13" style="13" customWidth="1"/>
    <col min="11222" max="11222" width="15" style="13" customWidth="1"/>
    <col min="11223" max="11224" width="12.140625" style="13" customWidth="1"/>
    <col min="11225" max="11225" width="12" style="13" customWidth="1"/>
    <col min="11226" max="11226" width="13.5703125" style="13" customWidth="1"/>
    <col min="11227" max="11227" width="14" style="13" customWidth="1"/>
    <col min="11228" max="11228" width="12.28515625" style="13" customWidth="1"/>
    <col min="11229" max="11229" width="14.140625" style="13" customWidth="1"/>
    <col min="11230" max="11230" width="13" style="13" customWidth="1"/>
    <col min="11231" max="11231" width="13.5703125" style="13" customWidth="1"/>
    <col min="11232" max="11232" width="12.42578125" style="13" customWidth="1"/>
    <col min="11233" max="11233" width="12.5703125" style="13" customWidth="1"/>
    <col min="11234" max="11234" width="11.7109375" style="13" customWidth="1"/>
    <col min="11235" max="11235" width="13.7109375" style="13" customWidth="1"/>
    <col min="11236" max="11236" width="13.28515625" style="13" customWidth="1"/>
    <col min="11237" max="11237" width="13.140625" style="13" customWidth="1"/>
    <col min="11238" max="11238" width="12" style="13" customWidth="1"/>
    <col min="11239" max="11239" width="12.140625" style="13" customWidth="1"/>
    <col min="11240" max="11240" width="12.28515625" style="13" customWidth="1"/>
    <col min="11241" max="11241" width="12.140625" style="13" customWidth="1"/>
    <col min="11242" max="11242" width="12.5703125" style="13" customWidth="1"/>
    <col min="11243" max="11459" width="9.140625" style="13"/>
    <col min="11460" max="11460" width="25.42578125" style="13" customWidth="1"/>
    <col min="11461" max="11461" width="56.28515625" style="13" customWidth="1"/>
    <col min="11462" max="11462" width="14" style="13" customWidth="1"/>
    <col min="11463" max="11464" width="14.5703125" style="13" customWidth="1"/>
    <col min="11465" max="11465" width="14.140625" style="13" customWidth="1"/>
    <col min="11466" max="11466" width="15.140625" style="13" customWidth="1"/>
    <col min="11467" max="11467" width="13.85546875" style="13" customWidth="1"/>
    <col min="11468" max="11469" width="14.7109375" style="13" customWidth="1"/>
    <col min="11470" max="11470" width="12.85546875" style="13" customWidth="1"/>
    <col min="11471" max="11471" width="13.5703125" style="13" customWidth="1"/>
    <col min="11472" max="11472" width="12.7109375" style="13" customWidth="1"/>
    <col min="11473" max="11473" width="13.42578125" style="13" customWidth="1"/>
    <col min="11474" max="11474" width="13.140625" style="13" customWidth="1"/>
    <col min="11475" max="11475" width="14.7109375" style="13" customWidth="1"/>
    <col min="11476" max="11476" width="14.5703125" style="13" customWidth="1"/>
    <col min="11477" max="11477" width="13" style="13" customWidth="1"/>
    <col min="11478" max="11478" width="15" style="13" customWidth="1"/>
    <col min="11479" max="11480" width="12.140625" style="13" customWidth="1"/>
    <col min="11481" max="11481" width="12" style="13" customWidth="1"/>
    <col min="11482" max="11482" width="13.5703125" style="13" customWidth="1"/>
    <col min="11483" max="11483" width="14" style="13" customWidth="1"/>
    <col min="11484" max="11484" width="12.28515625" style="13" customWidth="1"/>
    <col min="11485" max="11485" width="14.140625" style="13" customWidth="1"/>
    <col min="11486" max="11486" width="13" style="13" customWidth="1"/>
    <col min="11487" max="11487" width="13.5703125" style="13" customWidth="1"/>
    <col min="11488" max="11488" width="12.42578125" style="13" customWidth="1"/>
    <col min="11489" max="11489" width="12.5703125" style="13" customWidth="1"/>
    <col min="11490" max="11490" width="11.7109375" style="13" customWidth="1"/>
    <col min="11491" max="11491" width="13.7109375" style="13" customWidth="1"/>
    <col min="11492" max="11492" width="13.28515625" style="13" customWidth="1"/>
    <col min="11493" max="11493" width="13.140625" style="13" customWidth="1"/>
    <col min="11494" max="11494" width="12" style="13" customWidth="1"/>
    <col min="11495" max="11495" width="12.140625" style="13" customWidth="1"/>
    <col min="11496" max="11496" width="12.28515625" style="13" customWidth="1"/>
    <col min="11497" max="11497" width="12.140625" style="13" customWidth="1"/>
    <col min="11498" max="11498" width="12.5703125" style="13" customWidth="1"/>
    <col min="11499" max="11715" width="9.140625" style="13"/>
    <col min="11716" max="11716" width="25.42578125" style="13" customWidth="1"/>
    <col min="11717" max="11717" width="56.28515625" style="13" customWidth="1"/>
    <col min="11718" max="11718" width="14" style="13" customWidth="1"/>
    <col min="11719" max="11720" width="14.5703125" style="13" customWidth="1"/>
    <col min="11721" max="11721" width="14.140625" style="13" customWidth="1"/>
    <col min="11722" max="11722" width="15.140625" style="13" customWidth="1"/>
    <col min="11723" max="11723" width="13.85546875" style="13" customWidth="1"/>
    <col min="11724" max="11725" width="14.7109375" style="13" customWidth="1"/>
    <col min="11726" max="11726" width="12.85546875" style="13" customWidth="1"/>
    <col min="11727" max="11727" width="13.5703125" style="13" customWidth="1"/>
    <col min="11728" max="11728" width="12.7109375" style="13" customWidth="1"/>
    <col min="11729" max="11729" width="13.42578125" style="13" customWidth="1"/>
    <col min="11730" max="11730" width="13.140625" style="13" customWidth="1"/>
    <col min="11731" max="11731" width="14.7109375" style="13" customWidth="1"/>
    <col min="11732" max="11732" width="14.5703125" style="13" customWidth="1"/>
    <col min="11733" max="11733" width="13" style="13" customWidth="1"/>
    <col min="11734" max="11734" width="15" style="13" customWidth="1"/>
    <col min="11735" max="11736" width="12.140625" style="13" customWidth="1"/>
    <col min="11737" max="11737" width="12" style="13" customWidth="1"/>
    <col min="11738" max="11738" width="13.5703125" style="13" customWidth="1"/>
    <col min="11739" max="11739" width="14" style="13" customWidth="1"/>
    <col min="11740" max="11740" width="12.28515625" style="13" customWidth="1"/>
    <col min="11741" max="11741" width="14.140625" style="13" customWidth="1"/>
    <col min="11742" max="11742" width="13" style="13" customWidth="1"/>
    <col min="11743" max="11743" width="13.5703125" style="13" customWidth="1"/>
    <col min="11744" max="11744" width="12.42578125" style="13" customWidth="1"/>
    <col min="11745" max="11745" width="12.5703125" style="13" customWidth="1"/>
    <col min="11746" max="11746" width="11.7109375" style="13" customWidth="1"/>
    <col min="11747" max="11747" width="13.7109375" style="13" customWidth="1"/>
    <col min="11748" max="11748" width="13.28515625" style="13" customWidth="1"/>
    <col min="11749" max="11749" width="13.140625" style="13" customWidth="1"/>
    <col min="11750" max="11750" width="12" style="13" customWidth="1"/>
    <col min="11751" max="11751" width="12.140625" style="13" customWidth="1"/>
    <col min="11752" max="11752" width="12.28515625" style="13" customWidth="1"/>
    <col min="11753" max="11753" width="12.140625" style="13" customWidth="1"/>
    <col min="11754" max="11754" width="12.5703125" style="13" customWidth="1"/>
    <col min="11755" max="11971" width="9.140625" style="13"/>
    <col min="11972" max="11972" width="25.42578125" style="13" customWidth="1"/>
    <col min="11973" max="11973" width="56.28515625" style="13" customWidth="1"/>
    <col min="11974" max="11974" width="14" style="13" customWidth="1"/>
    <col min="11975" max="11976" width="14.5703125" style="13" customWidth="1"/>
    <col min="11977" max="11977" width="14.140625" style="13" customWidth="1"/>
    <col min="11978" max="11978" width="15.140625" style="13" customWidth="1"/>
    <col min="11979" max="11979" width="13.85546875" style="13" customWidth="1"/>
    <col min="11980" max="11981" width="14.7109375" style="13" customWidth="1"/>
    <col min="11982" max="11982" width="12.85546875" style="13" customWidth="1"/>
    <col min="11983" max="11983" width="13.5703125" style="13" customWidth="1"/>
    <col min="11984" max="11984" width="12.7109375" style="13" customWidth="1"/>
    <col min="11985" max="11985" width="13.42578125" style="13" customWidth="1"/>
    <col min="11986" max="11986" width="13.140625" style="13" customWidth="1"/>
    <col min="11987" max="11987" width="14.7109375" style="13" customWidth="1"/>
    <col min="11988" max="11988" width="14.5703125" style="13" customWidth="1"/>
    <col min="11989" max="11989" width="13" style="13" customWidth="1"/>
    <col min="11990" max="11990" width="15" style="13" customWidth="1"/>
    <col min="11991" max="11992" width="12.140625" style="13" customWidth="1"/>
    <col min="11993" max="11993" width="12" style="13" customWidth="1"/>
    <col min="11994" max="11994" width="13.5703125" style="13" customWidth="1"/>
    <col min="11995" max="11995" width="14" style="13" customWidth="1"/>
    <col min="11996" max="11996" width="12.28515625" style="13" customWidth="1"/>
    <col min="11997" max="11997" width="14.140625" style="13" customWidth="1"/>
    <col min="11998" max="11998" width="13" style="13" customWidth="1"/>
    <col min="11999" max="11999" width="13.5703125" style="13" customWidth="1"/>
    <col min="12000" max="12000" width="12.42578125" style="13" customWidth="1"/>
    <col min="12001" max="12001" width="12.5703125" style="13" customWidth="1"/>
    <col min="12002" max="12002" width="11.7109375" style="13" customWidth="1"/>
    <col min="12003" max="12003" width="13.7109375" style="13" customWidth="1"/>
    <col min="12004" max="12004" width="13.28515625" style="13" customWidth="1"/>
    <col min="12005" max="12005" width="13.140625" style="13" customWidth="1"/>
    <col min="12006" max="12006" width="12" style="13" customWidth="1"/>
    <col min="12007" max="12007" width="12.140625" style="13" customWidth="1"/>
    <col min="12008" max="12008" width="12.28515625" style="13" customWidth="1"/>
    <col min="12009" max="12009" width="12.140625" style="13" customWidth="1"/>
    <col min="12010" max="12010" width="12.5703125" style="13" customWidth="1"/>
    <col min="12011" max="12227" width="9.140625" style="13"/>
    <col min="12228" max="12228" width="25.42578125" style="13" customWidth="1"/>
    <col min="12229" max="12229" width="56.28515625" style="13" customWidth="1"/>
    <col min="12230" max="12230" width="14" style="13" customWidth="1"/>
    <col min="12231" max="12232" width="14.5703125" style="13" customWidth="1"/>
    <col min="12233" max="12233" width="14.140625" style="13" customWidth="1"/>
    <col min="12234" max="12234" width="15.140625" style="13" customWidth="1"/>
    <col min="12235" max="12235" width="13.85546875" style="13" customWidth="1"/>
    <col min="12236" max="12237" width="14.7109375" style="13" customWidth="1"/>
    <col min="12238" max="12238" width="12.85546875" style="13" customWidth="1"/>
    <col min="12239" max="12239" width="13.5703125" style="13" customWidth="1"/>
    <col min="12240" max="12240" width="12.7109375" style="13" customWidth="1"/>
    <col min="12241" max="12241" width="13.42578125" style="13" customWidth="1"/>
    <col min="12242" max="12242" width="13.140625" style="13" customWidth="1"/>
    <col min="12243" max="12243" width="14.7109375" style="13" customWidth="1"/>
    <col min="12244" max="12244" width="14.5703125" style="13" customWidth="1"/>
    <col min="12245" max="12245" width="13" style="13" customWidth="1"/>
    <col min="12246" max="12246" width="15" style="13" customWidth="1"/>
    <col min="12247" max="12248" width="12.140625" style="13" customWidth="1"/>
    <col min="12249" max="12249" width="12" style="13" customWidth="1"/>
    <col min="12250" max="12250" width="13.5703125" style="13" customWidth="1"/>
    <col min="12251" max="12251" width="14" style="13" customWidth="1"/>
    <col min="12252" max="12252" width="12.28515625" style="13" customWidth="1"/>
    <col min="12253" max="12253" width="14.140625" style="13" customWidth="1"/>
    <col min="12254" max="12254" width="13" style="13" customWidth="1"/>
    <col min="12255" max="12255" width="13.5703125" style="13" customWidth="1"/>
    <col min="12256" max="12256" width="12.42578125" style="13" customWidth="1"/>
    <col min="12257" max="12257" width="12.5703125" style="13" customWidth="1"/>
    <col min="12258" max="12258" width="11.7109375" style="13" customWidth="1"/>
    <col min="12259" max="12259" width="13.7109375" style="13" customWidth="1"/>
    <col min="12260" max="12260" width="13.28515625" style="13" customWidth="1"/>
    <col min="12261" max="12261" width="13.140625" style="13" customWidth="1"/>
    <col min="12262" max="12262" width="12" style="13" customWidth="1"/>
    <col min="12263" max="12263" width="12.140625" style="13" customWidth="1"/>
    <col min="12264" max="12264" width="12.28515625" style="13" customWidth="1"/>
    <col min="12265" max="12265" width="12.140625" style="13" customWidth="1"/>
    <col min="12266" max="12266" width="12.5703125" style="13" customWidth="1"/>
    <col min="12267" max="12483" width="9.140625" style="13"/>
    <col min="12484" max="12484" width="25.42578125" style="13" customWidth="1"/>
    <col min="12485" max="12485" width="56.28515625" style="13" customWidth="1"/>
    <col min="12486" max="12486" width="14" style="13" customWidth="1"/>
    <col min="12487" max="12488" width="14.5703125" style="13" customWidth="1"/>
    <col min="12489" max="12489" width="14.140625" style="13" customWidth="1"/>
    <col min="12490" max="12490" width="15.140625" style="13" customWidth="1"/>
    <col min="12491" max="12491" width="13.85546875" style="13" customWidth="1"/>
    <col min="12492" max="12493" width="14.7109375" style="13" customWidth="1"/>
    <col min="12494" max="12494" width="12.85546875" style="13" customWidth="1"/>
    <col min="12495" max="12495" width="13.5703125" style="13" customWidth="1"/>
    <col min="12496" max="12496" width="12.7109375" style="13" customWidth="1"/>
    <col min="12497" max="12497" width="13.42578125" style="13" customWidth="1"/>
    <col min="12498" max="12498" width="13.140625" style="13" customWidth="1"/>
    <col min="12499" max="12499" width="14.7109375" style="13" customWidth="1"/>
    <col min="12500" max="12500" width="14.5703125" style="13" customWidth="1"/>
    <col min="12501" max="12501" width="13" style="13" customWidth="1"/>
    <col min="12502" max="12502" width="15" style="13" customWidth="1"/>
    <col min="12503" max="12504" width="12.140625" style="13" customWidth="1"/>
    <col min="12505" max="12505" width="12" style="13" customWidth="1"/>
    <col min="12506" max="12506" width="13.5703125" style="13" customWidth="1"/>
    <col min="12507" max="12507" width="14" style="13" customWidth="1"/>
    <col min="12508" max="12508" width="12.28515625" style="13" customWidth="1"/>
    <col min="12509" max="12509" width="14.140625" style="13" customWidth="1"/>
    <col min="12510" max="12510" width="13" style="13" customWidth="1"/>
    <col min="12511" max="12511" width="13.5703125" style="13" customWidth="1"/>
    <col min="12512" max="12512" width="12.42578125" style="13" customWidth="1"/>
    <col min="12513" max="12513" width="12.5703125" style="13" customWidth="1"/>
    <col min="12514" max="12514" width="11.7109375" style="13" customWidth="1"/>
    <col min="12515" max="12515" width="13.7109375" style="13" customWidth="1"/>
    <col min="12516" max="12516" width="13.28515625" style="13" customWidth="1"/>
    <col min="12517" max="12517" width="13.140625" style="13" customWidth="1"/>
    <col min="12518" max="12518" width="12" style="13" customWidth="1"/>
    <col min="12519" max="12519" width="12.140625" style="13" customWidth="1"/>
    <col min="12520" max="12520" width="12.28515625" style="13" customWidth="1"/>
    <col min="12521" max="12521" width="12.140625" style="13" customWidth="1"/>
    <col min="12522" max="12522" width="12.5703125" style="13" customWidth="1"/>
    <col min="12523" max="12739" width="9.140625" style="13"/>
    <col min="12740" max="12740" width="25.42578125" style="13" customWidth="1"/>
    <col min="12741" max="12741" width="56.28515625" style="13" customWidth="1"/>
    <col min="12742" max="12742" width="14" style="13" customWidth="1"/>
    <col min="12743" max="12744" width="14.5703125" style="13" customWidth="1"/>
    <col min="12745" max="12745" width="14.140625" style="13" customWidth="1"/>
    <col min="12746" max="12746" width="15.140625" style="13" customWidth="1"/>
    <col min="12747" max="12747" width="13.85546875" style="13" customWidth="1"/>
    <col min="12748" max="12749" width="14.7109375" style="13" customWidth="1"/>
    <col min="12750" max="12750" width="12.85546875" style="13" customWidth="1"/>
    <col min="12751" max="12751" width="13.5703125" style="13" customWidth="1"/>
    <col min="12752" max="12752" width="12.7109375" style="13" customWidth="1"/>
    <col min="12753" max="12753" width="13.42578125" style="13" customWidth="1"/>
    <col min="12754" max="12754" width="13.140625" style="13" customWidth="1"/>
    <col min="12755" max="12755" width="14.7109375" style="13" customWidth="1"/>
    <col min="12756" max="12756" width="14.5703125" style="13" customWidth="1"/>
    <col min="12757" max="12757" width="13" style="13" customWidth="1"/>
    <col min="12758" max="12758" width="15" style="13" customWidth="1"/>
    <col min="12759" max="12760" width="12.140625" style="13" customWidth="1"/>
    <col min="12761" max="12761" width="12" style="13" customWidth="1"/>
    <col min="12762" max="12762" width="13.5703125" style="13" customWidth="1"/>
    <col min="12763" max="12763" width="14" style="13" customWidth="1"/>
    <col min="12764" max="12764" width="12.28515625" style="13" customWidth="1"/>
    <col min="12765" max="12765" width="14.140625" style="13" customWidth="1"/>
    <col min="12766" max="12766" width="13" style="13" customWidth="1"/>
    <col min="12767" max="12767" width="13.5703125" style="13" customWidth="1"/>
    <col min="12768" max="12768" width="12.42578125" style="13" customWidth="1"/>
    <col min="12769" max="12769" width="12.5703125" style="13" customWidth="1"/>
    <col min="12770" max="12770" width="11.7109375" style="13" customWidth="1"/>
    <col min="12771" max="12771" width="13.7109375" style="13" customWidth="1"/>
    <col min="12772" max="12772" width="13.28515625" style="13" customWidth="1"/>
    <col min="12773" max="12773" width="13.140625" style="13" customWidth="1"/>
    <col min="12774" max="12774" width="12" style="13" customWidth="1"/>
    <col min="12775" max="12775" width="12.140625" style="13" customWidth="1"/>
    <col min="12776" max="12776" width="12.28515625" style="13" customWidth="1"/>
    <col min="12777" max="12777" width="12.140625" style="13" customWidth="1"/>
    <col min="12778" max="12778" width="12.5703125" style="13" customWidth="1"/>
    <col min="12779" max="12995" width="9.140625" style="13"/>
    <col min="12996" max="12996" width="25.42578125" style="13" customWidth="1"/>
    <col min="12997" max="12997" width="56.28515625" style="13" customWidth="1"/>
    <col min="12998" max="12998" width="14" style="13" customWidth="1"/>
    <col min="12999" max="13000" width="14.5703125" style="13" customWidth="1"/>
    <col min="13001" max="13001" width="14.140625" style="13" customWidth="1"/>
    <col min="13002" max="13002" width="15.140625" style="13" customWidth="1"/>
    <col min="13003" max="13003" width="13.85546875" style="13" customWidth="1"/>
    <col min="13004" max="13005" width="14.7109375" style="13" customWidth="1"/>
    <col min="13006" max="13006" width="12.85546875" style="13" customWidth="1"/>
    <col min="13007" max="13007" width="13.5703125" style="13" customWidth="1"/>
    <col min="13008" max="13008" width="12.7109375" style="13" customWidth="1"/>
    <col min="13009" max="13009" width="13.42578125" style="13" customWidth="1"/>
    <col min="13010" max="13010" width="13.140625" style="13" customWidth="1"/>
    <col min="13011" max="13011" width="14.7109375" style="13" customWidth="1"/>
    <col min="13012" max="13012" width="14.5703125" style="13" customWidth="1"/>
    <col min="13013" max="13013" width="13" style="13" customWidth="1"/>
    <col min="13014" max="13014" width="15" style="13" customWidth="1"/>
    <col min="13015" max="13016" width="12.140625" style="13" customWidth="1"/>
    <col min="13017" max="13017" width="12" style="13" customWidth="1"/>
    <col min="13018" max="13018" width="13.5703125" style="13" customWidth="1"/>
    <col min="13019" max="13019" width="14" style="13" customWidth="1"/>
    <col min="13020" max="13020" width="12.28515625" style="13" customWidth="1"/>
    <col min="13021" max="13021" width="14.140625" style="13" customWidth="1"/>
    <col min="13022" max="13022" width="13" style="13" customWidth="1"/>
    <col min="13023" max="13023" width="13.5703125" style="13" customWidth="1"/>
    <col min="13024" max="13024" width="12.42578125" style="13" customWidth="1"/>
    <col min="13025" max="13025" width="12.5703125" style="13" customWidth="1"/>
    <col min="13026" max="13026" width="11.7109375" style="13" customWidth="1"/>
    <col min="13027" max="13027" width="13.7109375" style="13" customWidth="1"/>
    <col min="13028" max="13028" width="13.28515625" style="13" customWidth="1"/>
    <col min="13029" max="13029" width="13.140625" style="13" customWidth="1"/>
    <col min="13030" max="13030" width="12" style="13" customWidth="1"/>
    <col min="13031" max="13031" width="12.140625" style="13" customWidth="1"/>
    <col min="13032" max="13032" width="12.28515625" style="13" customWidth="1"/>
    <col min="13033" max="13033" width="12.140625" style="13" customWidth="1"/>
    <col min="13034" max="13034" width="12.5703125" style="13" customWidth="1"/>
    <col min="13035" max="13251" width="9.140625" style="13"/>
    <col min="13252" max="13252" width="25.42578125" style="13" customWidth="1"/>
    <col min="13253" max="13253" width="56.28515625" style="13" customWidth="1"/>
    <col min="13254" max="13254" width="14" style="13" customWidth="1"/>
    <col min="13255" max="13256" width="14.5703125" style="13" customWidth="1"/>
    <col min="13257" max="13257" width="14.140625" style="13" customWidth="1"/>
    <col min="13258" max="13258" width="15.140625" style="13" customWidth="1"/>
    <col min="13259" max="13259" width="13.85546875" style="13" customWidth="1"/>
    <col min="13260" max="13261" width="14.7109375" style="13" customWidth="1"/>
    <col min="13262" max="13262" width="12.85546875" style="13" customWidth="1"/>
    <col min="13263" max="13263" width="13.5703125" style="13" customWidth="1"/>
    <col min="13264" max="13264" width="12.7109375" style="13" customWidth="1"/>
    <col min="13265" max="13265" width="13.42578125" style="13" customWidth="1"/>
    <col min="13266" max="13266" width="13.140625" style="13" customWidth="1"/>
    <col min="13267" max="13267" width="14.7109375" style="13" customWidth="1"/>
    <col min="13268" max="13268" width="14.5703125" style="13" customWidth="1"/>
    <col min="13269" max="13269" width="13" style="13" customWidth="1"/>
    <col min="13270" max="13270" width="15" style="13" customWidth="1"/>
    <col min="13271" max="13272" width="12.140625" style="13" customWidth="1"/>
    <col min="13273" max="13273" width="12" style="13" customWidth="1"/>
    <col min="13274" max="13274" width="13.5703125" style="13" customWidth="1"/>
    <col min="13275" max="13275" width="14" style="13" customWidth="1"/>
    <col min="13276" max="13276" width="12.28515625" style="13" customWidth="1"/>
    <col min="13277" max="13277" width="14.140625" style="13" customWidth="1"/>
    <col min="13278" max="13278" width="13" style="13" customWidth="1"/>
    <col min="13279" max="13279" width="13.5703125" style="13" customWidth="1"/>
    <col min="13280" max="13280" width="12.42578125" style="13" customWidth="1"/>
    <col min="13281" max="13281" width="12.5703125" style="13" customWidth="1"/>
    <col min="13282" max="13282" width="11.7109375" style="13" customWidth="1"/>
    <col min="13283" max="13283" width="13.7109375" style="13" customWidth="1"/>
    <col min="13284" max="13284" width="13.28515625" style="13" customWidth="1"/>
    <col min="13285" max="13285" width="13.140625" style="13" customWidth="1"/>
    <col min="13286" max="13286" width="12" style="13" customWidth="1"/>
    <col min="13287" max="13287" width="12.140625" style="13" customWidth="1"/>
    <col min="13288" max="13288" width="12.28515625" style="13" customWidth="1"/>
    <col min="13289" max="13289" width="12.140625" style="13" customWidth="1"/>
    <col min="13290" max="13290" width="12.5703125" style="13" customWidth="1"/>
    <col min="13291" max="13507" width="9.140625" style="13"/>
    <col min="13508" max="13508" width="25.42578125" style="13" customWidth="1"/>
    <col min="13509" max="13509" width="56.28515625" style="13" customWidth="1"/>
    <col min="13510" max="13510" width="14" style="13" customWidth="1"/>
    <col min="13511" max="13512" width="14.5703125" style="13" customWidth="1"/>
    <col min="13513" max="13513" width="14.140625" style="13" customWidth="1"/>
    <col min="13514" max="13514" width="15.140625" style="13" customWidth="1"/>
    <col min="13515" max="13515" width="13.85546875" style="13" customWidth="1"/>
    <col min="13516" max="13517" width="14.7109375" style="13" customWidth="1"/>
    <col min="13518" max="13518" width="12.85546875" style="13" customWidth="1"/>
    <col min="13519" max="13519" width="13.5703125" style="13" customWidth="1"/>
    <col min="13520" max="13520" width="12.7109375" style="13" customWidth="1"/>
    <col min="13521" max="13521" width="13.42578125" style="13" customWidth="1"/>
    <col min="13522" max="13522" width="13.140625" style="13" customWidth="1"/>
    <col min="13523" max="13523" width="14.7109375" style="13" customWidth="1"/>
    <col min="13524" max="13524" width="14.5703125" style="13" customWidth="1"/>
    <col min="13525" max="13525" width="13" style="13" customWidth="1"/>
    <col min="13526" max="13526" width="15" style="13" customWidth="1"/>
    <col min="13527" max="13528" width="12.140625" style="13" customWidth="1"/>
    <col min="13529" max="13529" width="12" style="13" customWidth="1"/>
    <col min="13530" max="13530" width="13.5703125" style="13" customWidth="1"/>
    <col min="13531" max="13531" width="14" style="13" customWidth="1"/>
    <col min="13532" max="13532" width="12.28515625" style="13" customWidth="1"/>
    <col min="13533" max="13533" width="14.140625" style="13" customWidth="1"/>
    <col min="13534" max="13534" width="13" style="13" customWidth="1"/>
    <col min="13535" max="13535" width="13.5703125" style="13" customWidth="1"/>
    <col min="13536" max="13536" width="12.42578125" style="13" customWidth="1"/>
    <col min="13537" max="13537" width="12.5703125" style="13" customWidth="1"/>
    <col min="13538" max="13538" width="11.7109375" style="13" customWidth="1"/>
    <col min="13539" max="13539" width="13.7109375" style="13" customWidth="1"/>
    <col min="13540" max="13540" width="13.28515625" style="13" customWidth="1"/>
    <col min="13541" max="13541" width="13.140625" style="13" customWidth="1"/>
    <col min="13542" max="13542" width="12" style="13" customWidth="1"/>
    <col min="13543" max="13543" width="12.140625" style="13" customWidth="1"/>
    <col min="13544" max="13544" width="12.28515625" style="13" customWidth="1"/>
    <col min="13545" max="13545" width="12.140625" style="13" customWidth="1"/>
    <col min="13546" max="13546" width="12.5703125" style="13" customWidth="1"/>
    <col min="13547" max="13763" width="9.140625" style="13"/>
    <col min="13764" max="13764" width="25.42578125" style="13" customWidth="1"/>
    <col min="13765" max="13765" width="56.28515625" style="13" customWidth="1"/>
    <col min="13766" max="13766" width="14" style="13" customWidth="1"/>
    <col min="13767" max="13768" width="14.5703125" style="13" customWidth="1"/>
    <col min="13769" max="13769" width="14.140625" style="13" customWidth="1"/>
    <col min="13770" max="13770" width="15.140625" style="13" customWidth="1"/>
    <col min="13771" max="13771" width="13.85546875" style="13" customWidth="1"/>
    <col min="13772" max="13773" width="14.7109375" style="13" customWidth="1"/>
    <col min="13774" max="13774" width="12.85546875" style="13" customWidth="1"/>
    <col min="13775" max="13775" width="13.5703125" style="13" customWidth="1"/>
    <col min="13776" max="13776" width="12.7109375" style="13" customWidth="1"/>
    <col min="13777" max="13777" width="13.42578125" style="13" customWidth="1"/>
    <col min="13778" max="13778" width="13.140625" style="13" customWidth="1"/>
    <col min="13779" max="13779" width="14.7109375" style="13" customWidth="1"/>
    <col min="13780" max="13780" width="14.5703125" style="13" customWidth="1"/>
    <col min="13781" max="13781" width="13" style="13" customWidth="1"/>
    <col min="13782" max="13782" width="15" style="13" customWidth="1"/>
    <col min="13783" max="13784" width="12.140625" style="13" customWidth="1"/>
    <col min="13785" max="13785" width="12" style="13" customWidth="1"/>
    <col min="13786" max="13786" width="13.5703125" style="13" customWidth="1"/>
    <col min="13787" max="13787" width="14" style="13" customWidth="1"/>
    <col min="13788" max="13788" width="12.28515625" style="13" customWidth="1"/>
    <col min="13789" max="13789" width="14.140625" style="13" customWidth="1"/>
    <col min="13790" max="13790" width="13" style="13" customWidth="1"/>
    <col min="13791" max="13791" width="13.5703125" style="13" customWidth="1"/>
    <col min="13792" max="13792" width="12.42578125" style="13" customWidth="1"/>
    <col min="13793" max="13793" width="12.5703125" style="13" customWidth="1"/>
    <col min="13794" max="13794" width="11.7109375" style="13" customWidth="1"/>
    <col min="13795" max="13795" width="13.7109375" style="13" customWidth="1"/>
    <col min="13796" max="13796" width="13.28515625" style="13" customWidth="1"/>
    <col min="13797" max="13797" width="13.140625" style="13" customWidth="1"/>
    <col min="13798" max="13798" width="12" style="13" customWidth="1"/>
    <col min="13799" max="13799" width="12.140625" style="13" customWidth="1"/>
    <col min="13800" max="13800" width="12.28515625" style="13" customWidth="1"/>
    <col min="13801" max="13801" width="12.140625" style="13" customWidth="1"/>
    <col min="13802" max="13802" width="12.5703125" style="13" customWidth="1"/>
    <col min="13803" max="14019" width="9.140625" style="13"/>
    <col min="14020" max="14020" width="25.42578125" style="13" customWidth="1"/>
    <col min="14021" max="14021" width="56.28515625" style="13" customWidth="1"/>
    <col min="14022" max="14022" width="14" style="13" customWidth="1"/>
    <col min="14023" max="14024" width="14.5703125" style="13" customWidth="1"/>
    <col min="14025" max="14025" width="14.140625" style="13" customWidth="1"/>
    <col min="14026" max="14026" width="15.140625" style="13" customWidth="1"/>
    <col min="14027" max="14027" width="13.85546875" style="13" customWidth="1"/>
    <col min="14028" max="14029" width="14.7109375" style="13" customWidth="1"/>
    <col min="14030" max="14030" width="12.85546875" style="13" customWidth="1"/>
    <col min="14031" max="14031" width="13.5703125" style="13" customWidth="1"/>
    <col min="14032" max="14032" width="12.7109375" style="13" customWidth="1"/>
    <col min="14033" max="14033" width="13.42578125" style="13" customWidth="1"/>
    <col min="14034" max="14034" width="13.140625" style="13" customWidth="1"/>
    <col min="14035" max="14035" width="14.7109375" style="13" customWidth="1"/>
    <col min="14036" max="14036" width="14.5703125" style="13" customWidth="1"/>
    <col min="14037" max="14037" width="13" style="13" customWidth="1"/>
    <col min="14038" max="14038" width="15" style="13" customWidth="1"/>
    <col min="14039" max="14040" width="12.140625" style="13" customWidth="1"/>
    <col min="14041" max="14041" width="12" style="13" customWidth="1"/>
    <col min="14042" max="14042" width="13.5703125" style="13" customWidth="1"/>
    <col min="14043" max="14043" width="14" style="13" customWidth="1"/>
    <col min="14044" max="14044" width="12.28515625" style="13" customWidth="1"/>
    <col min="14045" max="14045" width="14.140625" style="13" customWidth="1"/>
    <col min="14046" max="14046" width="13" style="13" customWidth="1"/>
    <col min="14047" max="14047" width="13.5703125" style="13" customWidth="1"/>
    <col min="14048" max="14048" width="12.42578125" style="13" customWidth="1"/>
    <col min="14049" max="14049" width="12.5703125" style="13" customWidth="1"/>
    <col min="14050" max="14050" width="11.7109375" style="13" customWidth="1"/>
    <col min="14051" max="14051" width="13.7109375" style="13" customWidth="1"/>
    <col min="14052" max="14052" width="13.28515625" style="13" customWidth="1"/>
    <col min="14053" max="14053" width="13.140625" style="13" customWidth="1"/>
    <col min="14054" max="14054" width="12" style="13" customWidth="1"/>
    <col min="14055" max="14055" width="12.140625" style="13" customWidth="1"/>
    <col min="14056" max="14056" width="12.28515625" style="13" customWidth="1"/>
    <col min="14057" max="14057" width="12.140625" style="13" customWidth="1"/>
    <col min="14058" max="14058" width="12.5703125" style="13" customWidth="1"/>
    <col min="14059" max="14275" width="9.140625" style="13"/>
    <col min="14276" max="14276" width="25.42578125" style="13" customWidth="1"/>
    <col min="14277" max="14277" width="56.28515625" style="13" customWidth="1"/>
    <col min="14278" max="14278" width="14" style="13" customWidth="1"/>
    <col min="14279" max="14280" width="14.5703125" style="13" customWidth="1"/>
    <col min="14281" max="14281" width="14.140625" style="13" customWidth="1"/>
    <col min="14282" max="14282" width="15.140625" style="13" customWidth="1"/>
    <col min="14283" max="14283" width="13.85546875" style="13" customWidth="1"/>
    <col min="14284" max="14285" width="14.7109375" style="13" customWidth="1"/>
    <col min="14286" max="14286" width="12.85546875" style="13" customWidth="1"/>
    <col min="14287" max="14287" width="13.5703125" style="13" customWidth="1"/>
    <col min="14288" max="14288" width="12.7109375" style="13" customWidth="1"/>
    <col min="14289" max="14289" width="13.42578125" style="13" customWidth="1"/>
    <col min="14290" max="14290" width="13.140625" style="13" customWidth="1"/>
    <col min="14291" max="14291" width="14.7109375" style="13" customWidth="1"/>
    <col min="14292" max="14292" width="14.5703125" style="13" customWidth="1"/>
    <col min="14293" max="14293" width="13" style="13" customWidth="1"/>
    <col min="14294" max="14294" width="15" style="13" customWidth="1"/>
    <col min="14295" max="14296" width="12.140625" style="13" customWidth="1"/>
    <col min="14297" max="14297" width="12" style="13" customWidth="1"/>
    <col min="14298" max="14298" width="13.5703125" style="13" customWidth="1"/>
    <col min="14299" max="14299" width="14" style="13" customWidth="1"/>
    <col min="14300" max="14300" width="12.28515625" style="13" customWidth="1"/>
    <col min="14301" max="14301" width="14.140625" style="13" customWidth="1"/>
    <col min="14302" max="14302" width="13" style="13" customWidth="1"/>
    <col min="14303" max="14303" width="13.5703125" style="13" customWidth="1"/>
    <col min="14304" max="14304" width="12.42578125" style="13" customWidth="1"/>
    <col min="14305" max="14305" width="12.5703125" style="13" customWidth="1"/>
    <col min="14306" max="14306" width="11.7109375" style="13" customWidth="1"/>
    <col min="14307" max="14307" width="13.7109375" style="13" customWidth="1"/>
    <col min="14308" max="14308" width="13.28515625" style="13" customWidth="1"/>
    <col min="14309" max="14309" width="13.140625" style="13" customWidth="1"/>
    <col min="14310" max="14310" width="12" style="13" customWidth="1"/>
    <col min="14311" max="14311" width="12.140625" style="13" customWidth="1"/>
    <col min="14312" max="14312" width="12.28515625" style="13" customWidth="1"/>
    <col min="14313" max="14313" width="12.140625" style="13" customWidth="1"/>
    <col min="14314" max="14314" width="12.5703125" style="13" customWidth="1"/>
    <col min="14315" max="14531" width="9.140625" style="13"/>
    <col min="14532" max="14532" width="25.42578125" style="13" customWidth="1"/>
    <col min="14533" max="14533" width="56.28515625" style="13" customWidth="1"/>
    <col min="14534" max="14534" width="14" style="13" customWidth="1"/>
    <col min="14535" max="14536" width="14.5703125" style="13" customWidth="1"/>
    <col min="14537" max="14537" width="14.140625" style="13" customWidth="1"/>
    <col min="14538" max="14538" width="15.140625" style="13" customWidth="1"/>
    <col min="14539" max="14539" width="13.85546875" style="13" customWidth="1"/>
    <col min="14540" max="14541" width="14.7109375" style="13" customWidth="1"/>
    <col min="14542" max="14542" width="12.85546875" style="13" customWidth="1"/>
    <col min="14543" max="14543" width="13.5703125" style="13" customWidth="1"/>
    <col min="14544" max="14544" width="12.7109375" style="13" customWidth="1"/>
    <col min="14545" max="14545" width="13.42578125" style="13" customWidth="1"/>
    <col min="14546" max="14546" width="13.140625" style="13" customWidth="1"/>
    <col min="14547" max="14547" width="14.7109375" style="13" customWidth="1"/>
    <col min="14548" max="14548" width="14.5703125" style="13" customWidth="1"/>
    <col min="14549" max="14549" width="13" style="13" customWidth="1"/>
    <col min="14550" max="14550" width="15" style="13" customWidth="1"/>
    <col min="14551" max="14552" width="12.140625" style="13" customWidth="1"/>
    <col min="14553" max="14553" width="12" style="13" customWidth="1"/>
    <col min="14554" max="14554" width="13.5703125" style="13" customWidth="1"/>
    <col min="14555" max="14555" width="14" style="13" customWidth="1"/>
    <col min="14556" max="14556" width="12.28515625" style="13" customWidth="1"/>
    <col min="14557" max="14557" width="14.140625" style="13" customWidth="1"/>
    <col min="14558" max="14558" width="13" style="13" customWidth="1"/>
    <col min="14559" max="14559" width="13.5703125" style="13" customWidth="1"/>
    <col min="14560" max="14560" width="12.42578125" style="13" customWidth="1"/>
    <col min="14561" max="14561" width="12.5703125" style="13" customWidth="1"/>
    <col min="14562" max="14562" width="11.7109375" style="13" customWidth="1"/>
    <col min="14563" max="14563" width="13.7109375" style="13" customWidth="1"/>
    <col min="14564" max="14564" width="13.28515625" style="13" customWidth="1"/>
    <col min="14565" max="14565" width="13.140625" style="13" customWidth="1"/>
    <col min="14566" max="14566" width="12" style="13" customWidth="1"/>
    <col min="14567" max="14567" width="12.140625" style="13" customWidth="1"/>
    <col min="14568" max="14568" width="12.28515625" style="13" customWidth="1"/>
    <col min="14569" max="14569" width="12.140625" style="13" customWidth="1"/>
    <col min="14570" max="14570" width="12.5703125" style="13" customWidth="1"/>
    <col min="14571" max="14787" width="9.140625" style="13"/>
    <col min="14788" max="14788" width="25.42578125" style="13" customWidth="1"/>
    <col min="14789" max="14789" width="56.28515625" style="13" customWidth="1"/>
    <col min="14790" max="14790" width="14" style="13" customWidth="1"/>
    <col min="14791" max="14792" width="14.5703125" style="13" customWidth="1"/>
    <col min="14793" max="14793" width="14.140625" style="13" customWidth="1"/>
    <col min="14794" max="14794" width="15.140625" style="13" customWidth="1"/>
    <col min="14795" max="14795" width="13.85546875" style="13" customWidth="1"/>
    <col min="14796" max="14797" width="14.7109375" style="13" customWidth="1"/>
    <col min="14798" max="14798" width="12.85546875" style="13" customWidth="1"/>
    <col min="14799" max="14799" width="13.5703125" style="13" customWidth="1"/>
    <col min="14800" max="14800" width="12.7109375" style="13" customWidth="1"/>
    <col min="14801" max="14801" width="13.42578125" style="13" customWidth="1"/>
    <col min="14802" max="14802" width="13.140625" style="13" customWidth="1"/>
    <col min="14803" max="14803" width="14.7109375" style="13" customWidth="1"/>
    <col min="14804" max="14804" width="14.5703125" style="13" customWidth="1"/>
    <col min="14805" max="14805" width="13" style="13" customWidth="1"/>
    <col min="14806" max="14806" width="15" style="13" customWidth="1"/>
    <col min="14807" max="14808" width="12.140625" style="13" customWidth="1"/>
    <col min="14809" max="14809" width="12" style="13" customWidth="1"/>
    <col min="14810" max="14810" width="13.5703125" style="13" customWidth="1"/>
    <col min="14811" max="14811" width="14" style="13" customWidth="1"/>
    <col min="14812" max="14812" width="12.28515625" style="13" customWidth="1"/>
    <col min="14813" max="14813" width="14.140625" style="13" customWidth="1"/>
    <col min="14814" max="14814" width="13" style="13" customWidth="1"/>
    <col min="14815" max="14815" width="13.5703125" style="13" customWidth="1"/>
    <col min="14816" max="14816" width="12.42578125" style="13" customWidth="1"/>
    <col min="14817" max="14817" width="12.5703125" style="13" customWidth="1"/>
    <col min="14818" max="14818" width="11.7109375" style="13" customWidth="1"/>
    <col min="14819" max="14819" width="13.7109375" style="13" customWidth="1"/>
    <col min="14820" max="14820" width="13.28515625" style="13" customWidth="1"/>
    <col min="14821" max="14821" width="13.140625" style="13" customWidth="1"/>
    <col min="14822" max="14822" width="12" style="13" customWidth="1"/>
    <col min="14823" max="14823" width="12.140625" style="13" customWidth="1"/>
    <col min="14824" max="14824" width="12.28515625" style="13" customWidth="1"/>
    <col min="14825" max="14825" width="12.140625" style="13" customWidth="1"/>
    <col min="14826" max="14826" width="12.5703125" style="13" customWidth="1"/>
    <col min="14827" max="15043" width="9.140625" style="13"/>
    <col min="15044" max="15044" width="25.42578125" style="13" customWidth="1"/>
    <col min="15045" max="15045" width="56.28515625" style="13" customWidth="1"/>
    <col min="15046" max="15046" width="14" style="13" customWidth="1"/>
    <col min="15047" max="15048" width="14.5703125" style="13" customWidth="1"/>
    <col min="15049" max="15049" width="14.140625" style="13" customWidth="1"/>
    <col min="15050" max="15050" width="15.140625" style="13" customWidth="1"/>
    <col min="15051" max="15051" width="13.85546875" style="13" customWidth="1"/>
    <col min="15052" max="15053" width="14.7109375" style="13" customWidth="1"/>
    <col min="15054" max="15054" width="12.85546875" style="13" customWidth="1"/>
    <col min="15055" max="15055" width="13.5703125" style="13" customWidth="1"/>
    <col min="15056" max="15056" width="12.7109375" style="13" customWidth="1"/>
    <col min="15057" max="15057" width="13.42578125" style="13" customWidth="1"/>
    <col min="15058" max="15058" width="13.140625" style="13" customWidth="1"/>
    <col min="15059" max="15059" width="14.7109375" style="13" customWidth="1"/>
    <col min="15060" max="15060" width="14.5703125" style="13" customWidth="1"/>
    <col min="15061" max="15061" width="13" style="13" customWidth="1"/>
    <col min="15062" max="15062" width="15" style="13" customWidth="1"/>
    <col min="15063" max="15064" width="12.140625" style="13" customWidth="1"/>
    <col min="15065" max="15065" width="12" style="13" customWidth="1"/>
    <col min="15066" max="15066" width="13.5703125" style="13" customWidth="1"/>
    <col min="15067" max="15067" width="14" style="13" customWidth="1"/>
    <col min="15068" max="15068" width="12.28515625" style="13" customWidth="1"/>
    <col min="15069" max="15069" width="14.140625" style="13" customWidth="1"/>
    <col min="15070" max="15070" width="13" style="13" customWidth="1"/>
    <col min="15071" max="15071" width="13.5703125" style="13" customWidth="1"/>
    <col min="15072" max="15072" width="12.42578125" style="13" customWidth="1"/>
    <col min="15073" max="15073" width="12.5703125" style="13" customWidth="1"/>
    <col min="15074" max="15074" width="11.7109375" style="13" customWidth="1"/>
    <col min="15075" max="15075" width="13.7109375" style="13" customWidth="1"/>
    <col min="15076" max="15076" width="13.28515625" style="13" customWidth="1"/>
    <col min="15077" max="15077" width="13.140625" style="13" customWidth="1"/>
    <col min="15078" max="15078" width="12" style="13" customWidth="1"/>
    <col min="15079" max="15079" width="12.140625" style="13" customWidth="1"/>
    <col min="15080" max="15080" width="12.28515625" style="13" customWidth="1"/>
    <col min="15081" max="15081" width="12.140625" style="13" customWidth="1"/>
    <col min="15082" max="15082" width="12.5703125" style="13" customWidth="1"/>
    <col min="15083" max="15299" width="9.140625" style="13"/>
    <col min="15300" max="15300" width="25.42578125" style="13" customWidth="1"/>
    <col min="15301" max="15301" width="56.28515625" style="13" customWidth="1"/>
    <col min="15302" max="15302" width="14" style="13" customWidth="1"/>
    <col min="15303" max="15304" width="14.5703125" style="13" customWidth="1"/>
    <col min="15305" max="15305" width="14.140625" style="13" customWidth="1"/>
    <col min="15306" max="15306" width="15.140625" style="13" customWidth="1"/>
    <col min="15307" max="15307" width="13.85546875" style="13" customWidth="1"/>
    <col min="15308" max="15309" width="14.7109375" style="13" customWidth="1"/>
    <col min="15310" max="15310" width="12.85546875" style="13" customWidth="1"/>
    <col min="15311" max="15311" width="13.5703125" style="13" customWidth="1"/>
    <col min="15312" max="15312" width="12.7109375" style="13" customWidth="1"/>
    <col min="15313" max="15313" width="13.42578125" style="13" customWidth="1"/>
    <col min="15314" max="15314" width="13.140625" style="13" customWidth="1"/>
    <col min="15315" max="15315" width="14.7109375" style="13" customWidth="1"/>
    <col min="15316" max="15316" width="14.5703125" style="13" customWidth="1"/>
    <col min="15317" max="15317" width="13" style="13" customWidth="1"/>
    <col min="15318" max="15318" width="15" style="13" customWidth="1"/>
    <col min="15319" max="15320" width="12.140625" style="13" customWidth="1"/>
    <col min="15321" max="15321" width="12" style="13" customWidth="1"/>
    <col min="15322" max="15322" width="13.5703125" style="13" customWidth="1"/>
    <col min="15323" max="15323" width="14" style="13" customWidth="1"/>
    <col min="15324" max="15324" width="12.28515625" style="13" customWidth="1"/>
    <col min="15325" max="15325" width="14.140625" style="13" customWidth="1"/>
    <col min="15326" max="15326" width="13" style="13" customWidth="1"/>
    <col min="15327" max="15327" width="13.5703125" style="13" customWidth="1"/>
    <col min="15328" max="15328" width="12.42578125" style="13" customWidth="1"/>
    <col min="15329" max="15329" width="12.5703125" style="13" customWidth="1"/>
    <col min="15330" max="15330" width="11.7109375" style="13" customWidth="1"/>
    <col min="15331" max="15331" width="13.7109375" style="13" customWidth="1"/>
    <col min="15332" max="15332" width="13.28515625" style="13" customWidth="1"/>
    <col min="15333" max="15333" width="13.140625" style="13" customWidth="1"/>
    <col min="15334" max="15334" width="12" style="13" customWidth="1"/>
    <col min="15335" max="15335" width="12.140625" style="13" customWidth="1"/>
    <col min="15336" max="15336" width="12.28515625" style="13" customWidth="1"/>
    <col min="15337" max="15337" width="12.140625" style="13" customWidth="1"/>
    <col min="15338" max="15338" width="12.5703125" style="13" customWidth="1"/>
    <col min="15339" max="15555" width="9.140625" style="13"/>
    <col min="15556" max="15556" width="25.42578125" style="13" customWidth="1"/>
    <col min="15557" max="15557" width="56.28515625" style="13" customWidth="1"/>
    <col min="15558" max="15558" width="14" style="13" customWidth="1"/>
    <col min="15559" max="15560" width="14.5703125" style="13" customWidth="1"/>
    <col min="15561" max="15561" width="14.140625" style="13" customWidth="1"/>
    <col min="15562" max="15562" width="15.140625" style="13" customWidth="1"/>
    <col min="15563" max="15563" width="13.85546875" style="13" customWidth="1"/>
    <col min="15564" max="15565" width="14.7109375" style="13" customWidth="1"/>
    <col min="15566" max="15566" width="12.85546875" style="13" customWidth="1"/>
    <col min="15567" max="15567" width="13.5703125" style="13" customWidth="1"/>
    <col min="15568" max="15568" width="12.7109375" style="13" customWidth="1"/>
    <col min="15569" max="15569" width="13.42578125" style="13" customWidth="1"/>
    <col min="15570" max="15570" width="13.140625" style="13" customWidth="1"/>
    <col min="15571" max="15571" width="14.7109375" style="13" customWidth="1"/>
    <col min="15572" max="15572" width="14.5703125" style="13" customWidth="1"/>
    <col min="15573" max="15573" width="13" style="13" customWidth="1"/>
    <col min="15574" max="15574" width="15" style="13" customWidth="1"/>
    <col min="15575" max="15576" width="12.140625" style="13" customWidth="1"/>
    <col min="15577" max="15577" width="12" style="13" customWidth="1"/>
    <col min="15578" max="15578" width="13.5703125" style="13" customWidth="1"/>
    <col min="15579" max="15579" width="14" style="13" customWidth="1"/>
    <col min="15580" max="15580" width="12.28515625" style="13" customWidth="1"/>
    <col min="15581" max="15581" width="14.140625" style="13" customWidth="1"/>
    <col min="15582" max="15582" width="13" style="13" customWidth="1"/>
    <col min="15583" max="15583" width="13.5703125" style="13" customWidth="1"/>
    <col min="15584" max="15584" width="12.42578125" style="13" customWidth="1"/>
    <col min="15585" max="15585" width="12.5703125" style="13" customWidth="1"/>
    <col min="15586" max="15586" width="11.7109375" style="13" customWidth="1"/>
    <col min="15587" max="15587" width="13.7109375" style="13" customWidth="1"/>
    <col min="15588" max="15588" width="13.28515625" style="13" customWidth="1"/>
    <col min="15589" max="15589" width="13.140625" style="13" customWidth="1"/>
    <col min="15590" max="15590" width="12" style="13" customWidth="1"/>
    <col min="15591" max="15591" width="12.140625" style="13" customWidth="1"/>
    <col min="15592" max="15592" width="12.28515625" style="13" customWidth="1"/>
    <col min="15593" max="15593" width="12.140625" style="13" customWidth="1"/>
    <col min="15594" max="15594" width="12.5703125" style="13" customWidth="1"/>
    <col min="15595" max="15811" width="9.140625" style="13"/>
    <col min="15812" max="15812" width="25.42578125" style="13" customWidth="1"/>
    <col min="15813" max="15813" width="56.28515625" style="13" customWidth="1"/>
    <col min="15814" max="15814" width="14" style="13" customWidth="1"/>
    <col min="15815" max="15816" width="14.5703125" style="13" customWidth="1"/>
    <col min="15817" max="15817" width="14.140625" style="13" customWidth="1"/>
    <col min="15818" max="15818" width="15.140625" style="13" customWidth="1"/>
    <col min="15819" max="15819" width="13.85546875" style="13" customWidth="1"/>
    <col min="15820" max="15821" width="14.7109375" style="13" customWidth="1"/>
    <col min="15822" max="15822" width="12.85546875" style="13" customWidth="1"/>
    <col min="15823" max="15823" width="13.5703125" style="13" customWidth="1"/>
    <col min="15824" max="15824" width="12.7109375" style="13" customWidth="1"/>
    <col min="15825" max="15825" width="13.42578125" style="13" customWidth="1"/>
    <col min="15826" max="15826" width="13.140625" style="13" customWidth="1"/>
    <col min="15827" max="15827" width="14.7109375" style="13" customWidth="1"/>
    <col min="15828" max="15828" width="14.5703125" style="13" customWidth="1"/>
    <col min="15829" max="15829" width="13" style="13" customWidth="1"/>
    <col min="15830" max="15830" width="15" style="13" customWidth="1"/>
    <col min="15831" max="15832" width="12.140625" style="13" customWidth="1"/>
    <col min="15833" max="15833" width="12" style="13" customWidth="1"/>
    <col min="15834" max="15834" width="13.5703125" style="13" customWidth="1"/>
    <col min="15835" max="15835" width="14" style="13" customWidth="1"/>
    <col min="15836" max="15836" width="12.28515625" style="13" customWidth="1"/>
    <col min="15837" max="15837" width="14.140625" style="13" customWidth="1"/>
    <col min="15838" max="15838" width="13" style="13" customWidth="1"/>
    <col min="15839" max="15839" width="13.5703125" style="13" customWidth="1"/>
    <col min="15840" max="15840" width="12.42578125" style="13" customWidth="1"/>
    <col min="15841" max="15841" width="12.5703125" style="13" customWidth="1"/>
    <col min="15842" max="15842" width="11.7109375" style="13" customWidth="1"/>
    <col min="15843" max="15843" width="13.7109375" style="13" customWidth="1"/>
    <col min="15844" max="15844" width="13.28515625" style="13" customWidth="1"/>
    <col min="15845" max="15845" width="13.140625" style="13" customWidth="1"/>
    <col min="15846" max="15846" width="12" style="13" customWidth="1"/>
    <col min="15847" max="15847" width="12.140625" style="13" customWidth="1"/>
    <col min="15848" max="15848" width="12.28515625" style="13" customWidth="1"/>
    <col min="15849" max="15849" width="12.140625" style="13" customWidth="1"/>
    <col min="15850" max="15850" width="12.5703125" style="13" customWidth="1"/>
    <col min="15851" max="16067" width="9.140625" style="13"/>
    <col min="16068" max="16068" width="25.42578125" style="13" customWidth="1"/>
    <col min="16069" max="16069" width="56.28515625" style="13" customWidth="1"/>
    <col min="16070" max="16070" width="14" style="13" customWidth="1"/>
    <col min="16071" max="16072" width="14.5703125" style="13" customWidth="1"/>
    <col min="16073" max="16073" width="14.140625" style="13" customWidth="1"/>
    <col min="16074" max="16074" width="15.140625" style="13" customWidth="1"/>
    <col min="16075" max="16075" width="13.85546875" style="13" customWidth="1"/>
    <col min="16076" max="16077" width="14.7109375" style="13" customWidth="1"/>
    <col min="16078" max="16078" width="12.85546875" style="13" customWidth="1"/>
    <col min="16079" max="16079" width="13.5703125" style="13" customWidth="1"/>
    <col min="16080" max="16080" width="12.7109375" style="13" customWidth="1"/>
    <col min="16081" max="16081" width="13.42578125" style="13" customWidth="1"/>
    <col min="16082" max="16082" width="13.140625" style="13" customWidth="1"/>
    <col min="16083" max="16083" width="14.7109375" style="13" customWidth="1"/>
    <col min="16084" max="16084" width="14.5703125" style="13" customWidth="1"/>
    <col min="16085" max="16085" width="13" style="13" customWidth="1"/>
    <col min="16086" max="16086" width="15" style="13" customWidth="1"/>
    <col min="16087" max="16088" width="12.140625" style="13" customWidth="1"/>
    <col min="16089" max="16089" width="12" style="13" customWidth="1"/>
    <col min="16090" max="16090" width="13.5703125" style="13" customWidth="1"/>
    <col min="16091" max="16091" width="14" style="13" customWidth="1"/>
    <col min="16092" max="16092" width="12.28515625" style="13" customWidth="1"/>
    <col min="16093" max="16093" width="14.140625" style="13" customWidth="1"/>
    <col min="16094" max="16094" width="13" style="13" customWidth="1"/>
    <col min="16095" max="16095" width="13.5703125" style="13" customWidth="1"/>
    <col min="16096" max="16096" width="12.42578125" style="13" customWidth="1"/>
    <col min="16097" max="16097" width="12.5703125" style="13" customWidth="1"/>
    <col min="16098" max="16098" width="11.7109375" style="13" customWidth="1"/>
    <col min="16099" max="16099" width="13.7109375" style="13" customWidth="1"/>
    <col min="16100" max="16100" width="13.28515625" style="13" customWidth="1"/>
    <col min="16101" max="16101" width="13.140625" style="13" customWidth="1"/>
    <col min="16102" max="16102" width="12" style="13" customWidth="1"/>
    <col min="16103" max="16103" width="12.140625" style="13" customWidth="1"/>
    <col min="16104" max="16104" width="12.28515625" style="13" customWidth="1"/>
    <col min="16105" max="16105" width="12.140625" style="13" customWidth="1"/>
    <col min="16106" max="16106" width="12.5703125" style="13" customWidth="1"/>
    <col min="16107" max="16384" width="9.140625" style="13"/>
  </cols>
  <sheetData>
    <row r="1" spans="1:15" s="3" customFormat="1" ht="16.5" customHeight="1" x14ac:dyDescent="0.25">
      <c r="A1" s="1"/>
      <c r="B1" s="2"/>
      <c r="C1" s="30" t="s">
        <v>0</v>
      </c>
      <c r="D1" s="30"/>
      <c r="E1" s="30"/>
      <c r="N1" s="1"/>
      <c r="O1" s="1"/>
    </row>
    <row r="2" spans="1:15" s="3" customFormat="1" ht="69.75" customHeight="1" x14ac:dyDescent="0.25">
      <c r="A2" s="1"/>
      <c r="C2" s="31" t="s">
        <v>263</v>
      </c>
      <c r="D2" s="32"/>
      <c r="E2" s="32"/>
      <c r="F2" s="13"/>
      <c r="G2" s="13"/>
      <c r="H2" s="13"/>
      <c r="I2" s="13"/>
      <c r="J2" s="13"/>
      <c r="K2" s="13"/>
      <c r="L2" s="13"/>
      <c r="M2" s="13"/>
      <c r="N2" s="1"/>
      <c r="O2" s="1"/>
    </row>
    <row r="3" spans="1:15" s="3" customFormat="1" ht="32.25" customHeight="1" x14ac:dyDescent="0.25">
      <c r="A3" s="29" t="s">
        <v>264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6.5" customHeight="1" x14ac:dyDescent="0.25">
      <c r="A4" s="33" t="s">
        <v>1</v>
      </c>
      <c r="B4" s="34" t="s">
        <v>1</v>
      </c>
      <c r="C4" s="35"/>
      <c r="E4" s="37" t="s">
        <v>2</v>
      </c>
      <c r="F4" s="34"/>
      <c r="G4" s="34"/>
      <c r="H4" s="34"/>
      <c r="I4" s="34"/>
      <c r="J4" s="4"/>
      <c r="K4" s="4"/>
      <c r="L4" s="4"/>
      <c r="M4" s="4"/>
    </row>
    <row r="5" spans="1:15" ht="40.5" customHeight="1" x14ac:dyDescent="0.25">
      <c r="A5" s="38" t="s">
        <v>3</v>
      </c>
      <c r="B5" s="39" t="s">
        <v>4</v>
      </c>
      <c r="C5" s="40" t="s">
        <v>265</v>
      </c>
      <c r="D5" s="40" t="s">
        <v>266</v>
      </c>
      <c r="E5" s="40" t="s">
        <v>267</v>
      </c>
      <c r="F5" s="41" t="s">
        <v>5</v>
      </c>
      <c r="G5" s="39" t="s">
        <v>6</v>
      </c>
      <c r="H5" s="41" t="s">
        <v>7</v>
      </c>
      <c r="I5" s="39" t="s">
        <v>8</v>
      </c>
      <c r="J5" s="39" t="s">
        <v>9</v>
      </c>
      <c r="K5" s="39"/>
      <c r="L5" s="39"/>
      <c r="M5" s="39"/>
      <c r="N5" s="17" t="s">
        <v>10</v>
      </c>
      <c r="O5" s="17" t="s">
        <v>11</v>
      </c>
    </row>
    <row r="6" spans="1:15" s="33" customFormat="1" ht="12.75" hidden="1" customHeight="1" x14ac:dyDescent="0.25">
      <c r="A6" s="17">
        <v>1</v>
      </c>
      <c r="B6" s="17">
        <v>2</v>
      </c>
      <c r="C6" s="42">
        <v>6</v>
      </c>
      <c r="D6" s="42">
        <v>7</v>
      </c>
      <c r="E6" s="42">
        <v>8</v>
      </c>
      <c r="F6" s="39" t="s">
        <v>12</v>
      </c>
      <c r="G6" s="17"/>
      <c r="H6" s="39" t="s">
        <v>12</v>
      </c>
      <c r="I6" s="17"/>
      <c r="J6" s="17" t="s">
        <v>13</v>
      </c>
      <c r="K6" s="17"/>
      <c r="L6" s="17"/>
      <c r="M6" s="17"/>
      <c r="N6" s="19" t="s">
        <v>14</v>
      </c>
      <c r="O6" s="19" t="s">
        <v>15</v>
      </c>
    </row>
    <row r="7" spans="1:15" s="3" customFormat="1" ht="33.75" customHeight="1" x14ac:dyDescent="0.25">
      <c r="A7" s="43" t="s">
        <v>16</v>
      </c>
      <c r="B7" s="5" t="s">
        <v>17</v>
      </c>
      <c r="C7" s="44">
        <f t="shared" ref="C7:I7" si="0">C8+C14+C24+C32+C35+C48+C61+C66+C55</f>
        <v>69054600</v>
      </c>
      <c r="D7" s="44">
        <f t="shared" si="0"/>
        <v>73239400</v>
      </c>
      <c r="E7" s="44">
        <f t="shared" si="0"/>
        <v>77635600</v>
      </c>
      <c r="F7" s="45" t="e">
        <f t="shared" si="0"/>
        <v>#REF!</v>
      </c>
      <c r="G7" s="45" t="e">
        <f t="shared" si="0"/>
        <v>#REF!</v>
      </c>
      <c r="H7" s="45" t="e">
        <f t="shared" si="0"/>
        <v>#REF!</v>
      </c>
      <c r="I7" s="45" t="e">
        <f t="shared" si="0"/>
        <v>#REF!</v>
      </c>
      <c r="J7" s="6" t="e">
        <f>C7-#REF!</f>
        <v>#REF!</v>
      </c>
      <c r="K7" s="6"/>
      <c r="L7" s="6"/>
      <c r="M7" s="6"/>
      <c r="N7" s="7" t="e">
        <f>C7/#REF!*100</f>
        <v>#REF!</v>
      </c>
      <c r="O7" s="7" t="e">
        <f>C7/#REF!*100</f>
        <v>#REF!</v>
      </c>
    </row>
    <row r="8" spans="1:15" s="3" customFormat="1" ht="17.25" customHeight="1" x14ac:dyDescent="0.25">
      <c r="A8" s="43" t="s">
        <v>18</v>
      </c>
      <c r="B8" s="5" t="s">
        <v>19</v>
      </c>
      <c r="C8" s="44">
        <f t="shared" ref="C8:I8" si="1">C9</f>
        <v>53864000</v>
      </c>
      <c r="D8" s="44">
        <f t="shared" si="1"/>
        <v>57790000</v>
      </c>
      <c r="E8" s="44">
        <f t="shared" si="1"/>
        <v>61947000</v>
      </c>
      <c r="F8" s="45">
        <f t="shared" si="1"/>
        <v>0</v>
      </c>
      <c r="G8" s="45">
        <f t="shared" si="1"/>
        <v>61947000</v>
      </c>
      <c r="H8" s="45">
        <f t="shared" si="1"/>
        <v>0</v>
      </c>
      <c r="I8" s="45">
        <f t="shared" si="1"/>
        <v>61947000</v>
      </c>
      <c r="J8" s="6" t="e">
        <f>C8-#REF!</f>
        <v>#REF!</v>
      </c>
      <c r="K8" s="6"/>
      <c r="L8" s="6"/>
      <c r="M8" s="6"/>
      <c r="N8" s="7" t="e">
        <f>C8/#REF!*100</f>
        <v>#REF!</v>
      </c>
      <c r="O8" s="7" t="e">
        <f>C8/#REF!*100</f>
        <v>#REF!</v>
      </c>
    </row>
    <row r="9" spans="1:15" s="3" customFormat="1" x14ac:dyDescent="0.25">
      <c r="A9" s="43" t="s">
        <v>20</v>
      </c>
      <c r="B9" s="46" t="s">
        <v>21</v>
      </c>
      <c r="C9" s="47">
        <f t="shared" ref="C9:I9" si="2">C10+C11+C12+C13</f>
        <v>53864000</v>
      </c>
      <c r="D9" s="47">
        <f t="shared" si="2"/>
        <v>57790000</v>
      </c>
      <c r="E9" s="47">
        <f t="shared" si="2"/>
        <v>61947000</v>
      </c>
      <c r="F9" s="8">
        <f t="shared" si="2"/>
        <v>0</v>
      </c>
      <c r="G9" s="8">
        <f t="shared" si="2"/>
        <v>61947000</v>
      </c>
      <c r="H9" s="8">
        <f t="shared" si="2"/>
        <v>0</v>
      </c>
      <c r="I9" s="8">
        <f t="shared" si="2"/>
        <v>61947000</v>
      </c>
      <c r="J9" s="6" t="e">
        <f>C9-#REF!</f>
        <v>#REF!</v>
      </c>
      <c r="K9" s="6"/>
      <c r="L9" s="6"/>
      <c r="M9" s="6"/>
      <c r="N9" s="7" t="e">
        <f>C9/#REF!*100</f>
        <v>#REF!</v>
      </c>
      <c r="O9" s="7" t="e">
        <f>C9/#REF!*100</f>
        <v>#REF!</v>
      </c>
    </row>
    <row r="10" spans="1:15" s="3" customFormat="1" ht="120.75" customHeight="1" x14ac:dyDescent="0.25">
      <c r="A10" s="43" t="s">
        <v>22</v>
      </c>
      <c r="B10" s="9" t="s">
        <v>23</v>
      </c>
      <c r="C10" s="47">
        <v>53241000</v>
      </c>
      <c r="D10" s="47">
        <v>57166000</v>
      </c>
      <c r="E10" s="47">
        <v>61322000</v>
      </c>
      <c r="F10" s="8"/>
      <c r="G10" s="6">
        <f>E10+F10</f>
        <v>61322000</v>
      </c>
      <c r="H10" s="8"/>
      <c r="I10" s="6">
        <f>G10+H10</f>
        <v>61322000</v>
      </c>
      <c r="J10" s="6" t="e">
        <f>C10-#REF!</f>
        <v>#REF!</v>
      </c>
      <c r="K10" s="6"/>
      <c r="L10" s="6"/>
      <c r="M10" s="6"/>
      <c r="N10" s="48" t="e">
        <f>C10/#REF!*100</f>
        <v>#REF!</v>
      </c>
      <c r="O10" s="48" t="e">
        <f>C10/#REF!*100</f>
        <v>#REF!</v>
      </c>
    </row>
    <row r="11" spans="1:15" s="3" customFormat="1" ht="185.25" customHeight="1" x14ac:dyDescent="0.25">
      <c r="A11" s="43" t="s">
        <v>24</v>
      </c>
      <c r="B11" s="49" t="s">
        <v>25</v>
      </c>
      <c r="C11" s="47">
        <v>200000</v>
      </c>
      <c r="D11" s="47">
        <v>200000</v>
      </c>
      <c r="E11" s="47">
        <v>200000</v>
      </c>
      <c r="F11" s="8"/>
      <c r="G11" s="6">
        <f>E11+F11</f>
        <v>200000</v>
      </c>
      <c r="H11" s="8"/>
      <c r="I11" s="6">
        <f>G11+H11</f>
        <v>200000</v>
      </c>
      <c r="J11" s="6" t="e">
        <f>C11-#REF!</f>
        <v>#REF!</v>
      </c>
      <c r="K11" s="6"/>
      <c r="L11" s="6"/>
      <c r="M11" s="6"/>
      <c r="N11" s="48" t="e">
        <f>C11/#REF!*100</f>
        <v>#REF!</v>
      </c>
      <c r="O11" s="48" t="e">
        <f>C11/#REF!*100</f>
        <v>#REF!</v>
      </c>
    </row>
    <row r="12" spans="1:15" s="3" customFormat="1" ht="71.25" customHeight="1" x14ac:dyDescent="0.25">
      <c r="A12" s="43" t="s">
        <v>26</v>
      </c>
      <c r="B12" s="9" t="s">
        <v>27</v>
      </c>
      <c r="C12" s="47">
        <v>400000</v>
      </c>
      <c r="D12" s="47">
        <v>400000</v>
      </c>
      <c r="E12" s="47">
        <v>400000</v>
      </c>
      <c r="F12" s="8"/>
      <c r="G12" s="6">
        <f>E12+F12</f>
        <v>400000</v>
      </c>
      <c r="H12" s="8"/>
      <c r="I12" s="6">
        <f>G12+H12</f>
        <v>400000</v>
      </c>
      <c r="J12" s="6" t="e">
        <f>C12-#REF!</f>
        <v>#REF!</v>
      </c>
      <c r="K12" s="6"/>
      <c r="L12" s="6"/>
      <c r="M12" s="6"/>
      <c r="N12" s="48" t="e">
        <f>C12/#REF!*100</f>
        <v>#REF!</v>
      </c>
      <c r="O12" s="48" t="e">
        <f>C12/#REF!*100</f>
        <v>#REF!</v>
      </c>
    </row>
    <row r="13" spans="1:15" s="3" customFormat="1" ht="158.25" customHeight="1" x14ac:dyDescent="0.25">
      <c r="A13" s="43" t="s">
        <v>230</v>
      </c>
      <c r="B13" s="49" t="s">
        <v>28</v>
      </c>
      <c r="C13" s="47">
        <v>23000</v>
      </c>
      <c r="D13" s="47">
        <v>24000</v>
      </c>
      <c r="E13" s="47">
        <v>25000</v>
      </c>
      <c r="F13" s="8"/>
      <c r="G13" s="6">
        <f>E13+F13</f>
        <v>25000</v>
      </c>
      <c r="H13" s="8"/>
      <c r="I13" s="6">
        <f>G13+H13</f>
        <v>25000</v>
      </c>
      <c r="J13" s="6" t="e">
        <f>C13-#REF!</f>
        <v>#REF!</v>
      </c>
      <c r="K13" s="6"/>
      <c r="L13" s="6"/>
      <c r="M13" s="6"/>
      <c r="N13" s="48" t="e">
        <f>C13/#REF!*100</f>
        <v>#REF!</v>
      </c>
      <c r="O13" s="48" t="e">
        <f>C13/#REF!*100</f>
        <v>#REF!</v>
      </c>
    </row>
    <row r="14" spans="1:15" s="3" customFormat="1" ht="48" customHeight="1" x14ac:dyDescent="0.25">
      <c r="A14" s="43" t="s">
        <v>29</v>
      </c>
      <c r="B14" s="5" t="s">
        <v>30</v>
      </c>
      <c r="C14" s="44">
        <f t="shared" ref="C14:I14" si="3">C15</f>
        <v>7783600</v>
      </c>
      <c r="D14" s="44">
        <f t="shared" si="3"/>
        <v>7722400</v>
      </c>
      <c r="E14" s="44">
        <f t="shared" si="3"/>
        <v>7681300</v>
      </c>
      <c r="F14" s="45">
        <f t="shared" si="3"/>
        <v>0</v>
      </c>
      <c r="G14" s="45">
        <f t="shared" si="3"/>
        <v>7681300</v>
      </c>
      <c r="H14" s="45">
        <f t="shared" si="3"/>
        <v>0</v>
      </c>
      <c r="I14" s="45">
        <f t="shared" si="3"/>
        <v>7681300</v>
      </c>
      <c r="J14" s="6" t="e">
        <f>C14-#REF!</f>
        <v>#REF!</v>
      </c>
      <c r="K14" s="6"/>
      <c r="L14" s="6"/>
      <c r="M14" s="6"/>
      <c r="N14" s="48" t="e">
        <f>C14/#REF!*100</f>
        <v>#REF!</v>
      </c>
      <c r="O14" s="48" t="e">
        <f>C14/#REF!*100</f>
        <v>#REF!</v>
      </c>
    </row>
    <row r="15" spans="1:15" s="3" customFormat="1" ht="46.5" customHeight="1" x14ac:dyDescent="0.25">
      <c r="A15" s="43" t="s">
        <v>31</v>
      </c>
      <c r="B15" s="49" t="s">
        <v>32</v>
      </c>
      <c r="C15" s="47">
        <f t="shared" ref="C15:I15" si="4">C16+C18+C20+C22</f>
        <v>7783600</v>
      </c>
      <c r="D15" s="47">
        <f t="shared" si="4"/>
        <v>7722400</v>
      </c>
      <c r="E15" s="47">
        <f t="shared" si="4"/>
        <v>7681300</v>
      </c>
      <c r="F15" s="8">
        <f t="shared" si="4"/>
        <v>0</v>
      </c>
      <c r="G15" s="8">
        <f t="shared" si="4"/>
        <v>7681300</v>
      </c>
      <c r="H15" s="8">
        <f t="shared" si="4"/>
        <v>0</v>
      </c>
      <c r="I15" s="8">
        <f t="shared" si="4"/>
        <v>7681300</v>
      </c>
      <c r="J15" s="6" t="e">
        <f>C15-#REF!</f>
        <v>#REF!</v>
      </c>
      <c r="K15" s="6"/>
      <c r="L15" s="6"/>
      <c r="M15" s="6"/>
      <c r="N15" s="48" t="e">
        <f>C15/#REF!*100</f>
        <v>#REF!</v>
      </c>
      <c r="O15" s="48" t="e">
        <f>C15/#REF!*100</f>
        <v>#REF!</v>
      </c>
    </row>
    <row r="16" spans="1:15" s="3" customFormat="1" ht="120.75" customHeight="1" x14ac:dyDescent="0.25">
      <c r="A16" s="43" t="s">
        <v>33</v>
      </c>
      <c r="B16" s="49" t="s">
        <v>34</v>
      </c>
      <c r="C16" s="47">
        <f>C17</f>
        <v>3519200</v>
      </c>
      <c r="D16" s="47">
        <f t="shared" ref="D16:E16" si="5">D17</f>
        <v>3455000</v>
      </c>
      <c r="E16" s="47">
        <f t="shared" si="5"/>
        <v>3382000</v>
      </c>
      <c r="F16" s="8"/>
      <c r="G16" s="6">
        <f>E16+F16</f>
        <v>3382000</v>
      </c>
      <c r="H16" s="8"/>
      <c r="I16" s="6">
        <f>G16+H16</f>
        <v>3382000</v>
      </c>
      <c r="J16" s="6" t="e">
        <f>C16-#REF!</f>
        <v>#REF!</v>
      </c>
      <c r="K16" s="6"/>
      <c r="L16" s="6"/>
      <c r="M16" s="6"/>
      <c r="N16" s="48" t="e">
        <f>C16/#REF!*100</f>
        <v>#REF!</v>
      </c>
      <c r="O16" s="48" t="e">
        <f>C16/#REF!*100</f>
        <v>#REF!</v>
      </c>
    </row>
    <row r="17" spans="1:15" s="3" customFormat="1" ht="189.75" customHeight="1" x14ac:dyDescent="0.25">
      <c r="A17" s="50" t="s">
        <v>214</v>
      </c>
      <c r="B17" s="51" t="s">
        <v>215</v>
      </c>
      <c r="C17" s="47">
        <v>3519200</v>
      </c>
      <c r="D17" s="47">
        <v>3455000</v>
      </c>
      <c r="E17" s="47">
        <v>3382000</v>
      </c>
      <c r="F17" s="8"/>
      <c r="G17" s="6"/>
      <c r="H17" s="8"/>
      <c r="I17" s="6"/>
      <c r="J17" s="6"/>
      <c r="K17" s="6"/>
      <c r="L17" s="6"/>
      <c r="M17" s="6"/>
      <c r="N17" s="48"/>
      <c r="O17" s="48"/>
    </row>
    <row r="18" spans="1:15" s="3" customFormat="1" ht="145.5" customHeight="1" x14ac:dyDescent="0.25">
      <c r="A18" s="43" t="s">
        <v>35</v>
      </c>
      <c r="B18" s="49" t="s">
        <v>36</v>
      </c>
      <c r="C18" s="47">
        <f>C19</f>
        <v>19500</v>
      </c>
      <c r="D18" s="47">
        <f t="shared" ref="D18:E18" si="6">D19</f>
        <v>19300</v>
      </c>
      <c r="E18" s="47">
        <f t="shared" si="6"/>
        <v>19500</v>
      </c>
      <c r="F18" s="8"/>
      <c r="G18" s="6">
        <f>E18+F18</f>
        <v>19500</v>
      </c>
      <c r="H18" s="8"/>
      <c r="I18" s="6">
        <f>G18+H18</f>
        <v>19500</v>
      </c>
      <c r="J18" s="6" t="e">
        <f>C18-#REF!</f>
        <v>#REF!</v>
      </c>
      <c r="K18" s="6"/>
      <c r="L18" s="6"/>
      <c r="M18" s="6"/>
      <c r="N18" s="48" t="e">
        <f>C18/#REF!*100</f>
        <v>#REF!</v>
      </c>
      <c r="O18" s="48" t="e">
        <f>C18/#REF!*100</f>
        <v>#REF!</v>
      </c>
    </row>
    <row r="19" spans="1:15" s="3" customFormat="1" ht="213.75" customHeight="1" x14ac:dyDescent="0.25">
      <c r="A19" s="50" t="s">
        <v>216</v>
      </c>
      <c r="B19" s="51" t="s">
        <v>217</v>
      </c>
      <c r="C19" s="47">
        <v>19500</v>
      </c>
      <c r="D19" s="47">
        <v>19300</v>
      </c>
      <c r="E19" s="47">
        <v>19500</v>
      </c>
      <c r="F19" s="8"/>
      <c r="G19" s="6"/>
      <c r="H19" s="8"/>
      <c r="I19" s="6"/>
      <c r="J19" s="6"/>
      <c r="K19" s="6"/>
      <c r="L19" s="6"/>
      <c r="M19" s="6"/>
      <c r="N19" s="48"/>
      <c r="O19" s="48"/>
    </row>
    <row r="20" spans="1:15" s="3" customFormat="1" ht="120.75" customHeight="1" x14ac:dyDescent="0.25">
      <c r="A20" s="43" t="s">
        <v>37</v>
      </c>
      <c r="B20" s="49" t="s">
        <v>38</v>
      </c>
      <c r="C20" s="47">
        <f>C21</f>
        <v>4686200</v>
      </c>
      <c r="D20" s="47">
        <f t="shared" ref="D20:E20" si="7">D21</f>
        <v>4676200</v>
      </c>
      <c r="E20" s="47">
        <f t="shared" si="7"/>
        <v>4713800</v>
      </c>
      <c r="F20" s="8"/>
      <c r="G20" s="6">
        <f>E20+F20</f>
        <v>4713800</v>
      </c>
      <c r="H20" s="8"/>
      <c r="I20" s="6">
        <f>G20+H20</f>
        <v>4713800</v>
      </c>
      <c r="J20" s="6" t="e">
        <f>C20-#REF!</f>
        <v>#REF!</v>
      </c>
      <c r="K20" s="6"/>
      <c r="L20" s="6"/>
      <c r="M20" s="6"/>
      <c r="N20" s="48" t="e">
        <f>C20/#REF!*100</f>
        <v>#REF!</v>
      </c>
      <c r="O20" s="48" t="e">
        <f>C20/#REF!*100</f>
        <v>#REF!</v>
      </c>
    </row>
    <row r="21" spans="1:15" s="3" customFormat="1" ht="195" customHeight="1" x14ac:dyDescent="0.25">
      <c r="A21" s="50" t="s">
        <v>218</v>
      </c>
      <c r="B21" s="51" t="s">
        <v>219</v>
      </c>
      <c r="C21" s="47">
        <v>4686200</v>
      </c>
      <c r="D21" s="47">
        <v>4676200</v>
      </c>
      <c r="E21" s="47">
        <v>4713800</v>
      </c>
      <c r="F21" s="8"/>
      <c r="G21" s="6"/>
      <c r="H21" s="8"/>
      <c r="I21" s="6"/>
      <c r="J21" s="6"/>
      <c r="K21" s="6"/>
      <c r="L21" s="6"/>
      <c r="M21" s="6"/>
      <c r="N21" s="48"/>
      <c r="O21" s="48"/>
    </row>
    <row r="22" spans="1:15" s="3" customFormat="1" ht="119.25" customHeight="1" x14ac:dyDescent="0.25">
      <c r="A22" s="43" t="s">
        <v>39</v>
      </c>
      <c r="B22" s="49" t="s">
        <v>40</v>
      </c>
      <c r="C22" s="47">
        <f>C23</f>
        <v>-441300</v>
      </c>
      <c r="D22" s="47">
        <f t="shared" ref="D22:E22" si="8">D23</f>
        <v>-428100</v>
      </c>
      <c r="E22" s="47">
        <f t="shared" si="8"/>
        <v>-434000</v>
      </c>
      <c r="F22" s="8"/>
      <c r="G22" s="6">
        <f>E22+F22</f>
        <v>-434000</v>
      </c>
      <c r="H22" s="8"/>
      <c r="I22" s="6">
        <f>G22+H22</f>
        <v>-434000</v>
      </c>
      <c r="J22" s="6" t="e">
        <f>C22-#REF!</f>
        <v>#REF!</v>
      </c>
      <c r="K22" s="6"/>
      <c r="L22" s="6"/>
      <c r="M22" s="6"/>
      <c r="N22" s="48" t="e">
        <f>C22/#REF!*100</f>
        <v>#REF!</v>
      </c>
      <c r="O22" s="48" t="e">
        <f>C22/#REF!*100</f>
        <v>#REF!</v>
      </c>
    </row>
    <row r="23" spans="1:15" s="3" customFormat="1" ht="181.5" customHeight="1" x14ac:dyDescent="0.25">
      <c r="A23" s="50" t="s">
        <v>220</v>
      </c>
      <c r="B23" s="52" t="s">
        <v>221</v>
      </c>
      <c r="C23" s="47">
        <v>-441300</v>
      </c>
      <c r="D23" s="47">
        <v>-428100</v>
      </c>
      <c r="E23" s="47">
        <v>-434000</v>
      </c>
      <c r="F23" s="8"/>
      <c r="G23" s="6"/>
      <c r="H23" s="8"/>
      <c r="I23" s="6"/>
      <c r="J23" s="6"/>
      <c r="K23" s="6"/>
      <c r="L23" s="6"/>
      <c r="M23" s="6"/>
      <c r="N23" s="48"/>
      <c r="O23" s="48"/>
    </row>
    <row r="24" spans="1:15" s="3" customFormat="1" ht="33.75" customHeight="1" x14ac:dyDescent="0.25">
      <c r="A24" s="43" t="s">
        <v>41</v>
      </c>
      <c r="B24" s="5" t="s">
        <v>42</v>
      </c>
      <c r="C24" s="44">
        <f xml:space="preserve"> C25+C28+C30</f>
        <v>3495000</v>
      </c>
      <c r="D24" s="44">
        <f t="shared" ref="D24:I24" si="9" xml:space="preserve"> D25+D28+D30</f>
        <v>3740000</v>
      </c>
      <c r="E24" s="44">
        <f t="shared" si="9"/>
        <v>4001000</v>
      </c>
      <c r="F24" s="45">
        <f t="shared" si="9"/>
        <v>0</v>
      </c>
      <c r="G24" s="45">
        <f t="shared" si="9"/>
        <v>4001000</v>
      </c>
      <c r="H24" s="45">
        <f t="shared" si="9"/>
        <v>0</v>
      </c>
      <c r="I24" s="45">
        <f t="shared" si="9"/>
        <v>4001000</v>
      </c>
      <c r="J24" s="6" t="e">
        <f>C24-#REF!</f>
        <v>#REF!</v>
      </c>
      <c r="K24" s="6"/>
      <c r="L24" s="6"/>
      <c r="M24" s="6"/>
      <c r="N24" s="7" t="e">
        <f>C24/#REF!*100</f>
        <v>#REF!</v>
      </c>
      <c r="O24" s="7" t="e">
        <f>C24/#REF!*100</f>
        <v>#REF!</v>
      </c>
    </row>
    <row r="25" spans="1:15" s="3" customFormat="1" ht="30.75" hidden="1" customHeight="1" x14ac:dyDescent="0.25">
      <c r="A25" s="43" t="s">
        <v>43</v>
      </c>
      <c r="B25" s="9" t="s">
        <v>44</v>
      </c>
      <c r="C25" s="47">
        <f t="shared" ref="C25:I25" si="10">C26+C27</f>
        <v>0</v>
      </c>
      <c r="D25" s="47">
        <f t="shared" si="10"/>
        <v>0</v>
      </c>
      <c r="E25" s="47">
        <f t="shared" si="10"/>
        <v>0</v>
      </c>
      <c r="F25" s="8">
        <f t="shared" si="10"/>
        <v>0</v>
      </c>
      <c r="G25" s="8">
        <f t="shared" si="10"/>
        <v>0</v>
      </c>
      <c r="H25" s="8">
        <f t="shared" si="10"/>
        <v>0</v>
      </c>
      <c r="I25" s="8">
        <f t="shared" si="10"/>
        <v>0</v>
      </c>
      <c r="J25" s="6" t="e">
        <f>C25-#REF!</f>
        <v>#REF!</v>
      </c>
      <c r="K25" s="6"/>
      <c r="L25" s="6"/>
      <c r="M25" s="6"/>
      <c r="N25" s="7" t="e">
        <f>C25/#REF!*100</f>
        <v>#REF!</v>
      </c>
      <c r="O25" s="7" t="e">
        <f>C25/#REF!*100</f>
        <v>#REF!</v>
      </c>
    </row>
    <row r="26" spans="1:15" s="3" customFormat="1" ht="31.5" hidden="1" customHeight="1" x14ac:dyDescent="0.25">
      <c r="A26" s="43" t="s">
        <v>45</v>
      </c>
      <c r="B26" s="9" t="s">
        <v>44</v>
      </c>
      <c r="C26" s="47">
        <v>0</v>
      </c>
      <c r="D26" s="47">
        <v>0</v>
      </c>
      <c r="E26" s="47">
        <v>0</v>
      </c>
      <c r="F26" s="8"/>
      <c r="G26" s="6">
        <f>E26+F26</f>
        <v>0</v>
      </c>
      <c r="H26" s="8"/>
      <c r="I26" s="6">
        <f>G26+H26</f>
        <v>0</v>
      </c>
      <c r="J26" s="6" t="e">
        <f>C26-#REF!</f>
        <v>#REF!</v>
      </c>
      <c r="K26" s="6"/>
      <c r="L26" s="6"/>
      <c r="M26" s="6"/>
      <c r="N26" s="7" t="e">
        <f>C26/#REF!*100</f>
        <v>#REF!</v>
      </c>
      <c r="O26" s="7" t="e">
        <f>C26/#REF!*100</f>
        <v>#REF!</v>
      </c>
    </row>
    <row r="27" spans="1:15" s="3" customFormat="1" ht="16.5" hidden="1" customHeight="1" x14ac:dyDescent="0.25">
      <c r="A27" s="43" t="s">
        <v>46</v>
      </c>
      <c r="B27" s="9" t="s">
        <v>47</v>
      </c>
      <c r="C27" s="47"/>
      <c r="D27" s="47"/>
      <c r="E27" s="47"/>
      <c r="F27" s="8"/>
      <c r="G27" s="6">
        <f>E27+F27</f>
        <v>0</v>
      </c>
      <c r="H27" s="8"/>
      <c r="I27" s="6">
        <f>G27+H27</f>
        <v>0</v>
      </c>
      <c r="J27" s="6" t="e">
        <f>C27-#REF!</f>
        <v>#REF!</v>
      </c>
      <c r="K27" s="6"/>
      <c r="L27" s="6"/>
      <c r="M27" s="6"/>
      <c r="N27" s="7" t="e">
        <f>C27/#REF!*100</f>
        <v>#REF!</v>
      </c>
      <c r="O27" s="7" t="e">
        <f>C27/#REF!*100</f>
        <v>#REF!</v>
      </c>
    </row>
    <row r="28" spans="1:15" s="3" customFormat="1" ht="18.75" customHeight="1" x14ac:dyDescent="0.25">
      <c r="A28" s="43" t="s">
        <v>48</v>
      </c>
      <c r="B28" s="9" t="s">
        <v>49</v>
      </c>
      <c r="C28" s="47">
        <f>C29</f>
        <v>71000</v>
      </c>
      <c r="D28" s="47">
        <f t="shared" ref="D28:E28" si="11">D29</f>
        <v>76000</v>
      </c>
      <c r="E28" s="47">
        <f t="shared" si="11"/>
        <v>81000</v>
      </c>
      <c r="F28" s="8">
        <f t="shared" ref="F28:I28" si="12">F29</f>
        <v>0</v>
      </c>
      <c r="G28" s="8">
        <f t="shared" si="12"/>
        <v>81000</v>
      </c>
      <c r="H28" s="8">
        <f t="shared" si="12"/>
        <v>0</v>
      </c>
      <c r="I28" s="8">
        <f t="shared" si="12"/>
        <v>81000</v>
      </c>
      <c r="J28" s="6" t="e">
        <f>C28-#REF!</f>
        <v>#REF!</v>
      </c>
      <c r="K28" s="6"/>
      <c r="L28" s="6"/>
      <c r="M28" s="6"/>
      <c r="N28" s="48" t="e">
        <f>C28/#REF!*100</f>
        <v>#REF!</v>
      </c>
      <c r="O28" s="48" t="e">
        <f>C28/#REF!*100</f>
        <v>#REF!</v>
      </c>
    </row>
    <row r="29" spans="1:15" s="3" customFormat="1" ht="19.5" customHeight="1" x14ac:dyDescent="0.25">
      <c r="A29" s="43" t="s">
        <v>50</v>
      </c>
      <c r="B29" s="9" t="s">
        <v>49</v>
      </c>
      <c r="C29" s="47">
        <v>71000</v>
      </c>
      <c r="D29" s="47">
        <v>76000</v>
      </c>
      <c r="E29" s="47">
        <v>81000</v>
      </c>
      <c r="F29" s="8"/>
      <c r="G29" s="6">
        <f>E29+F29</f>
        <v>81000</v>
      </c>
      <c r="H29" s="8"/>
      <c r="I29" s="6">
        <f>G29+H29</f>
        <v>81000</v>
      </c>
      <c r="J29" s="6" t="e">
        <f>C29-#REF!</f>
        <v>#REF!</v>
      </c>
      <c r="K29" s="6"/>
      <c r="L29" s="6"/>
      <c r="M29" s="6"/>
      <c r="N29" s="48" t="e">
        <f>C29/#REF!*100</f>
        <v>#REF!</v>
      </c>
      <c r="O29" s="48" t="e">
        <f>C29/#REF!*100</f>
        <v>#REF!</v>
      </c>
    </row>
    <row r="30" spans="1:15" s="3" customFormat="1" ht="48.75" customHeight="1" x14ac:dyDescent="0.25">
      <c r="A30" s="43" t="s">
        <v>51</v>
      </c>
      <c r="B30" s="9" t="s">
        <v>52</v>
      </c>
      <c r="C30" s="47">
        <f>C31</f>
        <v>3424000</v>
      </c>
      <c r="D30" s="47">
        <f t="shared" ref="D30:E30" si="13">D31</f>
        <v>3664000</v>
      </c>
      <c r="E30" s="47">
        <f t="shared" si="13"/>
        <v>3920000</v>
      </c>
      <c r="F30" s="8">
        <f t="shared" ref="F30:I30" si="14">F31</f>
        <v>0</v>
      </c>
      <c r="G30" s="8">
        <f t="shared" si="14"/>
        <v>3920000</v>
      </c>
      <c r="H30" s="8">
        <f t="shared" si="14"/>
        <v>0</v>
      </c>
      <c r="I30" s="8">
        <f t="shared" si="14"/>
        <v>3920000</v>
      </c>
      <c r="J30" s="6" t="e">
        <f>C30-#REF!</f>
        <v>#REF!</v>
      </c>
      <c r="K30" s="6"/>
      <c r="L30" s="6"/>
      <c r="M30" s="6"/>
      <c r="N30" s="7" t="e">
        <f>C30/#REF!*100</f>
        <v>#REF!</v>
      </c>
      <c r="O30" s="7" t="e">
        <f>C30/#REF!*100</f>
        <v>#REF!</v>
      </c>
    </row>
    <row r="31" spans="1:15" s="3" customFormat="1" ht="62.25" customHeight="1" x14ac:dyDescent="0.25">
      <c r="A31" s="43" t="s">
        <v>53</v>
      </c>
      <c r="B31" s="9" t="s">
        <v>54</v>
      </c>
      <c r="C31" s="47">
        <v>3424000</v>
      </c>
      <c r="D31" s="47">
        <v>3664000</v>
      </c>
      <c r="E31" s="47">
        <v>3920000</v>
      </c>
      <c r="F31" s="8"/>
      <c r="G31" s="6">
        <f>E31+F31</f>
        <v>3920000</v>
      </c>
      <c r="H31" s="8"/>
      <c r="I31" s="6">
        <f>G31+H31</f>
        <v>3920000</v>
      </c>
      <c r="J31" s="6" t="e">
        <f>C31-#REF!</f>
        <v>#REF!</v>
      </c>
      <c r="K31" s="6"/>
      <c r="L31" s="6"/>
      <c r="M31" s="6"/>
      <c r="N31" s="7" t="e">
        <f>C31/#REF!*100</f>
        <v>#REF!</v>
      </c>
      <c r="O31" s="7" t="e">
        <f>C31/#REF!*100</f>
        <v>#REF!</v>
      </c>
    </row>
    <row r="32" spans="1:15" s="3" customFormat="1" ht="19.5" customHeight="1" x14ac:dyDescent="0.25">
      <c r="A32" s="43" t="s">
        <v>55</v>
      </c>
      <c r="B32" s="5" t="s">
        <v>56</v>
      </c>
      <c r="C32" s="44">
        <f>C33</f>
        <v>1100000</v>
      </c>
      <c r="D32" s="44">
        <f t="shared" ref="D32:I33" si="15">D33</f>
        <v>1100000</v>
      </c>
      <c r="E32" s="44">
        <f t="shared" si="15"/>
        <v>1100000</v>
      </c>
      <c r="F32" s="45">
        <f t="shared" si="15"/>
        <v>0</v>
      </c>
      <c r="G32" s="45">
        <f t="shared" si="15"/>
        <v>1100000</v>
      </c>
      <c r="H32" s="45">
        <f t="shared" si="15"/>
        <v>0</v>
      </c>
      <c r="I32" s="45">
        <f t="shared" si="15"/>
        <v>1100000</v>
      </c>
      <c r="J32" s="6" t="e">
        <f>C32-#REF!</f>
        <v>#REF!</v>
      </c>
      <c r="K32" s="6"/>
      <c r="L32" s="6"/>
      <c r="M32" s="6"/>
      <c r="N32" s="7" t="e">
        <f>C32/#REF!*100</f>
        <v>#REF!</v>
      </c>
      <c r="O32" s="7" t="e">
        <f>C32/#REF!*100</f>
        <v>#REF!</v>
      </c>
    </row>
    <row r="33" spans="1:15" s="3" customFormat="1" ht="48" customHeight="1" x14ac:dyDescent="0.25">
      <c r="A33" s="43" t="s">
        <v>57</v>
      </c>
      <c r="B33" s="9" t="s">
        <v>58</v>
      </c>
      <c r="C33" s="47">
        <f>C34</f>
        <v>1100000</v>
      </c>
      <c r="D33" s="47">
        <f t="shared" si="15"/>
        <v>1100000</v>
      </c>
      <c r="E33" s="47">
        <f t="shared" si="15"/>
        <v>1100000</v>
      </c>
      <c r="F33" s="8">
        <f>F34</f>
        <v>0</v>
      </c>
      <c r="G33" s="8">
        <f>G34</f>
        <v>1100000</v>
      </c>
      <c r="H33" s="8">
        <f>H34</f>
        <v>0</v>
      </c>
      <c r="I33" s="8">
        <f>I34</f>
        <v>1100000</v>
      </c>
      <c r="J33" s="6" t="e">
        <f>C33-#REF!</f>
        <v>#REF!</v>
      </c>
      <c r="K33" s="6"/>
      <c r="L33" s="6"/>
      <c r="M33" s="6"/>
      <c r="N33" s="7" t="e">
        <f>C33/#REF!*100</f>
        <v>#REF!</v>
      </c>
      <c r="O33" s="7" t="e">
        <f>C33/#REF!*100</f>
        <v>#REF!</v>
      </c>
    </row>
    <row r="34" spans="1:15" s="3" customFormat="1" ht="76.5" customHeight="1" x14ac:dyDescent="0.25">
      <c r="A34" s="43" t="s">
        <v>59</v>
      </c>
      <c r="B34" s="9" t="s">
        <v>60</v>
      </c>
      <c r="C34" s="47">
        <v>1100000</v>
      </c>
      <c r="D34" s="47">
        <v>1100000</v>
      </c>
      <c r="E34" s="47">
        <v>1100000</v>
      </c>
      <c r="F34" s="8"/>
      <c r="G34" s="6">
        <f>E34+F34</f>
        <v>1100000</v>
      </c>
      <c r="H34" s="8"/>
      <c r="I34" s="6">
        <f>G34+H34</f>
        <v>1100000</v>
      </c>
      <c r="J34" s="6" t="e">
        <f>C34-#REF!</f>
        <v>#REF!</v>
      </c>
      <c r="K34" s="6"/>
      <c r="L34" s="6"/>
      <c r="M34" s="6"/>
      <c r="N34" s="7" t="e">
        <f>C34/#REF!*100</f>
        <v>#REF!</v>
      </c>
      <c r="O34" s="7" t="e">
        <f>C34/#REF!*100</f>
        <v>#REF!</v>
      </c>
    </row>
    <row r="35" spans="1:15" s="3" customFormat="1" ht="73.5" customHeight="1" x14ac:dyDescent="0.25">
      <c r="A35" s="43" t="s">
        <v>61</v>
      </c>
      <c r="B35" s="5" t="s">
        <v>62</v>
      </c>
      <c r="C35" s="53">
        <f>C36+C42+C45</f>
        <v>1738700</v>
      </c>
      <c r="D35" s="53">
        <f t="shared" ref="D35:I35" si="16">D36+D42+D45</f>
        <v>1795700</v>
      </c>
      <c r="E35" s="53">
        <f t="shared" si="16"/>
        <v>1799000</v>
      </c>
      <c r="F35" s="10">
        <f t="shared" si="16"/>
        <v>0</v>
      </c>
      <c r="G35" s="10">
        <f t="shared" si="16"/>
        <v>1799000</v>
      </c>
      <c r="H35" s="10">
        <f t="shared" si="16"/>
        <v>0</v>
      </c>
      <c r="I35" s="10">
        <f t="shared" si="16"/>
        <v>1799000</v>
      </c>
      <c r="J35" s="6" t="e">
        <f>C35-#REF!</f>
        <v>#REF!</v>
      </c>
      <c r="K35" s="6"/>
      <c r="L35" s="6"/>
      <c r="M35" s="6"/>
      <c r="N35" s="7" t="e">
        <f>C35/#REF!*100</f>
        <v>#REF!</v>
      </c>
      <c r="O35" s="7" t="e">
        <f>C35/#REF!*100</f>
        <v>#REF!</v>
      </c>
    </row>
    <row r="36" spans="1:15" s="3" customFormat="1" ht="132.75" customHeight="1" x14ac:dyDescent="0.25">
      <c r="A36" s="43" t="s">
        <v>63</v>
      </c>
      <c r="B36" s="49" t="s">
        <v>64</v>
      </c>
      <c r="C36" s="54">
        <f>C37+C40</f>
        <v>1618000</v>
      </c>
      <c r="D36" s="54">
        <f t="shared" ref="D36:I36" si="17">D37+D40</f>
        <v>1675000</v>
      </c>
      <c r="E36" s="54">
        <f t="shared" si="17"/>
        <v>1679000</v>
      </c>
      <c r="F36" s="6">
        <f t="shared" si="17"/>
        <v>0</v>
      </c>
      <c r="G36" s="6">
        <f t="shared" si="17"/>
        <v>1679000</v>
      </c>
      <c r="H36" s="6">
        <f t="shared" si="17"/>
        <v>0</v>
      </c>
      <c r="I36" s="6">
        <f t="shared" si="17"/>
        <v>1679000</v>
      </c>
      <c r="J36" s="6" t="e">
        <f>C36-#REF!</f>
        <v>#REF!</v>
      </c>
      <c r="K36" s="6"/>
      <c r="L36" s="6"/>
      <c r="M36" s="6"/>
      <c r="N36" s="7" t="e">
        <f>C36/#REF!*100</f>
        <v>#REF!</v>
      </c>
      <c r="O36" s="7" t="e">
        <f>C36/#REF!*100</f>
        <v>#REF!</v>
      </c>
    </row>
    <row r="37" spans="1:15" s="3" customFormat="1" ht="102.75" customHeight="1" x14ac:dyDescent="0.25">
      <c r="A37" s="43" t="s">
        <v>65</v>
      </c>
      <c r="B37" s="9" t="s">
        <v>66</v>
      </c>
      <c r="C37" s="47">
        <f>C38+C39</f>
        <v>1057000</v>
      </c>
      <c r="D37" s="47">
        <f t="shared" ref="D37:I37" si="18">D38+D39</f>
        <v>1110000</v>
      </c>
      <c r="E37" s="47">
        <f t="shared" si="18"/>
        <v>1110000</v>
      </c>
      <c r="F37" s="8">
        <f t="shared" si="18"/>
        <v>0</v>
      </c>
      <c r="G37" s="8">
        <f t="shared" si="18"/>
        <v>1110000</v>
      </c>
      <c r="H37" s="8">
        <f t="shared" si="18"/>
        <v>0</v>
      </c>
      <c r="I37" s="8">
        <f t="shared" si="18"/>
        <v>1110000</v>
      </c>
      <c r="J37" s="6" t="e">
        <f>C37-#REF!</f>
        <v>#REF!</v>
      </c>
      <c r="K37" s="6"/>
      <c r="L37" s="6"/>
      <c r="M37" s="6"/>
      <c r="N37" s="7" t="e">
        <f>C37/#REF!*100</f>
        <v>#REF!</v>
      </c>
      <c r="O37" s="7" t="e">
        <f>C37/#REF!*100</f>
        <v>#REF!</v>
      </c>
    </row>
    <row r="38" spans="1:15" s="3" customFormat="1" ht="160.5" customHeight="1" x14ac:dyDescent="0.25">
      <c r="A38" s="43" t="s">
        <v>67</v>
      </c>
      <c r="B38" s="49" t="s">
        <v>68</v>
      </c>
      <c r="C38" s="47">
        <v>538000</v>
      </c>
      <c r="D38" s="47">
        <v>569000</v>
      </c>
      <c r="E38" s="47">
        <v>569000</v>
      </c>
      <c r="F38" s="8"/>
      <c r="G38" s="6">
        <f>E38+F38</f>
        <v>569000</v>
      </c>
      <c r="H38" s="8"/>
      <c r="I38" s="6">
        <f>G38+H38</f>
        <v>569000</v>
      </c>
      <c r="J38" s="6" t="e">
        <f>C38-#REF!</f>
        <v>#REF!</v>
      </c>
      <c r="K38" s="6"/>
      <c r="L38" s="6"/>
      <c r="M38" s="6"/>
      <c r="N38" s="7" t="e">
        <f>C38/#REF!*100</f>
        <v>#REF!</v>
      </c>
      <c r="O38" s="7" t="e">
        <f>C38/#REF!*100</f>
        <v>#REF!</v>
      </c>
    </row>
    <row r="39" spans="1:15" s="3" customFormat="1" ht="149.25" customHeight="1" x14ac:dyDescent="0.25">
      <c r="A39" s="43" t="s">
        <v>69</v>
      </c>
      <c r="B39" s="49" t="s">
        <v>70</v>
      </c>
      <c r="C39" s="47">
        <v>519000</v>
      </c>
      <c r="D39" s="47">
        <v>541000</v>
      </c>
      <c r="E39" s="47">
        <v>541000</v>
      </c>
      <c r="F39" s="8"/>
      <c r="G39" s="6">
        <f>E39+F39</f>
        <v>541000</v>
      </c>
      <c r="H39" s="8"/>
      <c r="I39" s="6">
        <f>G39+H39</f>
        <v>541000</v>
      </c>
      <c r="J39" s="6" t="e">
        <f>C39-#REF!</f>
        <v>#REF!</v>
      </c>
      <c r="K39" s="6"/>
      <c r="L39" s="6"/>
      <c r="M39" s="6"/>
      <c r="N39" s="7" t="e">
        <f>C39/#REF!*100</f>
        <v>#REF!</v>
      </c>
      <c r="O39" s="7" t="e">
        <f>C39/#REF!*100</f>
        <v>#REF!</v>
      </c>
    </row>
    <row r="40" spans="1:15" s="3" customFormat="1" ht="137.25" customHeight="1" x14ac:dyDescent="0.25">
      <c r="A40" s="43" t="s">
        <v>71</v>
      </c>
      <c r="B40" s="49" t="s">
        <v>72</v>
      </c>
      <c r="C40" s="54">
        <f>C41</f>
        <v>561000</v>
      </c>
      <c r="D40" s="54">
        <f t="shared" ref="D40:I40" si="19">D41</f>
        <v>565000</v>
      </c>
      <c r="E40" s="54">
        <f t="shared" si="19"/>
        <v>569000</v>
      </c>
      <c r="F40" s="6">
        <f t="shared" si="19"/>
        <v>0</v>
      </c>
      <c r="G40" s="6">
        <f t="shared" si="19"/>
        <v>569000</v>
      </c>
      <c r="H40" s="6">
        <f t="shared" si="19"/>
        <v>0</v>
      </c>
      <c r="I40" s="6">
        <f t="shared" si="19"/>
        <v>569000</v>
      </c>
      <c r="J40" s="6" t="e">
        <f>C40-#REF!</f>
        <v>#REF!</v>
      </c>
      <c r="K40" s="6"/>
      <c r="L40" s="6"/>
      <c r="M40" s="6"/>
      <c r="N40" s="7" t="e">
        <f>C40/#REF!*100</f>
        <v>#REF!</v>
      </c>
      <c r="O40" s="7" t="e">
        <f>C40/#REF!*100</f>
        <v>#REF!</v>
      </c>
    </row>
    <row r="41" spans="1:15" s="3" customFormat="1" ht="121.5" customHeight="1" x14ac:dyDescent="0.25">
      <c r="A41" s="43" t="s">
        <v>73</v>
      </c>
      <c r="B41" s="9" t="s">
        <v>74</v>
      </c>
      <c r="C41" s="47">
        <v>561000</v>
      </c>
      <c r="D41" s="47">
        <v>565000</v>
      </c>
      <c r="E41" s="47">
        <v>569000</v>
      </c>
      <c r="F41" s="8"/>
      <c r="G41" s="6">
        <f>E41+F41</f>
        <v>569000</v>
      </c>
      <c r="H41" s="8"/>
      <c r="I41" s="6">
        <f>G41+H41</f>
        <v>569000</v>
      </c>
      <c r="J41" s="6" t="e">
        <f>C41-#REF!</f>
        <v>#REF!</v>
      </c>
      <c r="K41" s="6"/>
      <c r="L41" s="6"/>
      <c r="M41" s="6"/>
      <c r="N41" s="7" t="e">
        <f>C41/#REF!*100</f>
        <v>#REF!</v>
      </c>
      <c r="O41" s="7" t="e">
        <f>C41/#REF!*100</f>
        <v>#REF!</v>
      </c>
    </row>
    <row r="42" spans="1:15" s="3" customFormat="1" ht="26.25" hidden="1" customHeight="1" x14ac:dyDescent="0.25">
      <c r="A42" s="43" t="s">
        <v>75</v>
      </c>
      <c r="B42" s="9" t="s">
        <v>76</v>
      </c>
      <c r="C42" s="47">
        <f>C43</f>
        <v>0</v>
      </c>
      <c r="D42" s="47">
        <f t="shared" ref="D42:I42" si="20">D43</f>
        <v>0</v>
      </c>
      <c r="E42" s="47">
        <f t="shared" si="20"/>
        <v>0</v>
      </c>
      <c r="F42" s="8">
        <f t="shared" si="20"/>
        <v>0</v>
      </c>
      <c r="G42" s="8">
        <f t="shared" si="20"/>
        <v>0</v>
      </c>
      <c r="H42" s="8">
        <f t="shared" si="20"/>
        <v>0</v>
      </c>
      <c r="I42" s="8">
        <f t="shared" si="20"/>
        <v>0</v>
      </c>
      <c r="J42" s="6" t="e">
        <f>C42-#REF!</f>
        <v>#REF!</v>
      </c>
      <c r="K42" s="6"/>
      <c r="L42" s="6"/>
      <c r="M42" s="6"/>
      <c r="N42" s="7" t="e">
        <f>C42/#REF!*100</f>
        <v>#REF!</v>
      </c>
      <c r="O42" s="7" t="e">
        <f>C42/#REF!*100</f>
        <v>#REF!</v>
      </c>
    </row>
    <row r="43" spans="1:15" s="3" customFormat="1" ht="54" hidden="1" customHeight="1" x14ac:dyDescent="0.25">
      <c r="A43" s="43" t="s">
        <v>77</v>
      </c>
      <c r="B43" s="9" t="s">
        <v>78</v>
      </c>
      <c r="C43" s="47">
        <f t="shared" ref="C43:I43" si="21">C44</f>
        <v>0</v>
      </c>
      <c r="D43" s="47">
        <f>D44</f>
        <v>0</v>
      </c>
      <c r="E43" s="47">
        <f>E44</f>
        <v>0</v>
      </c>
      <c r="F43" s="8">
        <f t="shared" si="21"/>
        <v>0</v>
      </c>
      <c r="G43" s="8">
        <f t="shared" si="21"/>
        <v>0</v>
      </c>
      <c r="H43" s="8">
        <f t="shared" si="21"/>
        <v>0</v>
      </c>
      <c r="I43" s="8">
        <f t="shared" si="21"/>
        <v>0</v>
      </c>
      <c r="J43" s="6" t="e">
        <f>C43-#REF!</f>
        <v>#REF!</v>
      </c>
      <c r="K43" s="6"/>
      <c r="L43" s="6"/>
      <c r="M43" s="6"/>
      <c r="N43" s="7" t="e">
        <f>C43/#REF!*100</f>
        <v>#REF!</v>
      </c>
      <c r="O43" s="7" t="e">
        <f>C43/#REF!*100</f>
        <v>#REF!</v>
      </c>
    </row>
    <row r="44" spans="1:15" s="3" customFormat="1" ht="7.5" hidden="1" customHeight="1" x14ac:dyDescent="0.25">
      <c r="A44" s="43" t="s">
        <v>79</v>
      </c>
      <c r="B44" s="9" t="s">
        <v>80</v>
      </c>
      <c r="C44" s="47"/>
      <c r="D44" s="47"/>
      <c r="E44" s="47"/>
      <c r="F44" s="8"/>
      <c r="G44" s="6">
        <f>E44+F44</f>
        <v>0</v>
      </c>
      <c r="H44" s="8"/>
      <c r="I44" s="6">
        <f>G44+H44</f>
        <v>0</v>
      </c>
      <c r="J44" s="6" t="e">
        <f>C44-#REF!</f>
        <v>#REF!</v>
      </c>
      <c r="K44" s="6"/>
      <c r="L44" s="6"/>
      <c r="M44" s="6"/>
      <c r="N44" s="7" t="e">
        <f>C44/#REF!*100</f>
        <v>#REF!</v>
      </c>
      <c r="O44" s="7" t="e">
        <f>C44/#REF!*100</f>
        <v>#REF!</v>
      </c>
    </row>
    <row r="45" spans="1:15" s="3" customFormat="1" ht="134.25" customHeight="1" x14ac:dyDescent="0.25">
      <c r="A45" s="43" t="s">
        <v>81</v>
      </c>
      <c r="B45" s="9" t="s">
        <v>82</v>
      </c>
      <c r="C45" s="47">
        <f t="shared" ref="C45:I46" si="22">C46</f>
        <v>120700</v>
      </c>
      <c r="D45" s="47">
        <f t="shared" si="22"/>
        <v>120700</v>
      </c>
      <c r="E45" s="47">
        <f t="shared" si="22"/>
        <v>120000</v>
      </c>
      <c r="F45" s="8">
        <f t="shared" si="22"/>
        <v>0</v>
      </c>
      <c r="G45" s="8">
        <f t="shared" si="22"/>
        <v>120000</v>
      </c>
      <c r="H45" s="8">
        <f t="shared" si="22"/>
        <v>0</v>
      </c>
      <c r="I45" s="8">
        <f t="shared" si="22"/>
        <v>120000</v>
      </c>
      <c r="J45" s="6" t="e">
        <f>C45-#REF!</f>
        <v>#REF!</v>
      </c>
      <c r="K45" s="6"/>
      <c r="L45" s="6"/>
      <c r="M45" s="6"/>
      <c r="N45" s="7" t="e">
        <f>C45/#REF!*100</f>
        <v>#REF!</v>
      </c>
      <c r="O45" s="7" t="e">
        <f>C45/#REF!*100</f>
        <v>#REF!</v>
      </c>
    </row>
    <row r="46" spans="1:15" s="3" customFormat="1" ht="134.25" customHeight="1" x14ac:dyDescent="0.25">
      <c r="A46" s="43" t="s">
        <v>83</v>
      </c>
      <c r="B46" s="9" t="s">
        <v>84</v>
      </c>
      <c r="C46" s="47">
        <f t="shared" si="22"/>
        <v>120700</v>
      </c>
      <c r="D46" s="47">
        <f t="shared" si="22"/>
        <v>120700</v>
      </c>
      <c r="E46" s="47">
        <f t="shared" si="22"/>
        <v>120000</v>
      </c>
      <c r="F46" s="8">
        <f t="shared" si="22"/>
        <v>0</v>
      </c>
      <c r="G46" s="8">
        <f t="shared" si="22"/>
        <v>120000</v>
      </c>
      <c r="H46" s="8">
        <f t="shared" si="22"/>
        <v>0</v>
      </c>
      <c r="I46" s="8">
        <f t="shared" si="22"/>
        <v>120000</v>
      </c>
      <c r="J46" s="6" t="e">
        <f>C46-#REF!</f>
        <v>#REF!</v>
      </c>
      <c r="K46" s="6"/>
      <c r="L46" s="6"/>
      <c r="M46" s="6"/>
      <c r="N46" s="7" t="e">
        <f>C46/#REF!*100</f>
        <v>#REF!</v>
      </c>
      <c r="O46" s="7" t="e">
        <f>C46/#REF!*100</f>
        <v>#REF!</v>
      </c>
    </row>
    <row r="47" spans="1:15" s="3" customFormat="1" ht="135.75" customHeight="1" x14ac:dyDescent="0.25">
      <c r="A47" s="43" t="s">
        <v>85</v>
      </c>
      <c r="B47" s="9" t="s">
        <v>86</v>
      </c>
      <c r="C47" s="47">
        <v>120700</v>
      </c>
      <c r="D47" s="47">
        <v>120700</v>
      </c>
      <c r="E47" s="47">
        <v>120000</v>
      </c>
      <c r="F47" s="8"/>
      <c r="G47" s="6">
        <f>E47+F47</f>
        <v>120000</v>
      </c>
      <c r="H47" s="8"/>
      <c r="I47" s="6">
        <f>G47+H47</f>
        <v>120000</v>
      </c>
      <c r="J47" s="6" t="e">
        <f>C47-#REF!</f>
        <v>#REF!</v>
      </c>
      <c r="K47" s="6"/>
      <c r="L47" s="6"/>
      <c r="M47" s="6"/>
      <c r="N47" s="7" t="e">
        <f>C47/#REF!*100</f>
        <v>#REF!</v>
      </c>
      <c r="O47" s="7" t="e">
        <f>C47/#REF!*100</f>
        <v>#REF!</v>
      </c>
    </row>
    <row r="48" spans="1:15" s="3" customFormat="1" ht="31.5" customHeight="1" x14ac:dyDescent="0.25">
      <c r="A48" s="43" t="s">
        <v>87</v>
      </c>
      <c r="B48" s="5" t="s">
        <v>88</v>
      </c>
      <c r="C48" s="44">
        <f t="shared" ref="C48:I48" si="23">C49</f>
        <v>4300</v>
      </c>
      <c r="D48" s="44">
        <f t="shared" si="23"/>
        <v>4300</v>
      </c>
      <c r="E48" s="44">
        <f t="shared" si="23"/>
        <v>4300</v>
      </c>
      <c r="F48" s="45">
        <f t="shared" si="23"/>
        <v>0</v>
      </c>
      <c r="G48" s="45">
        <f t="shared" si="23"/>
        <v>4300</v>
      </c>
      <c r="H48" s="45">
        <f t="shared" si="23"/>
        <v>0</v>
      </c>
      <c r="I48" s="45">
        <f t="shared" si="23"/>
        <v>4300</v>
      </c>
      <c r="J48" s="6" t="e">
        <f>C48-#REF!</f>
        <v>#REF!</v>
      </c>
      <c r="K48" s="6"/>
      <c r="L48" s="6"/>
      <c r="M48" s="6"/>
      <c r="N48" s="7" t="e">
        <f>C48/#REF!*100</f>
        <v>#REF!</v>
      </c>
      <c r="O48" s="7" t="e">
        <f>C48/#REF!*100</f>
        <v>#REF!</v>
      </c>
    </row>
    <row r="49" spans="1:15" s="3" customFormat="1" ht="34.5" customHeight="1" x14ac:dyDescent="0.25">
      <c r="A49" s="43" t="s">
        <v>89</v>
      </c>
      <c r="B49" s="9" t="s">
        <v>90</v>
      </c>
      <c r="C49" s="47">
        <f t="shared" ref="C49" si="24">C50+C51+C53</f>
        <v>4300</v>
      </c>
      <c r="D49" s="47">
        <f t="shared" ref="D49:J49" si="25">D50+D51+D53+D54</f>
        <v>4300</v>
      </c>
      <c r="E49" s="47">
        <f t="shared" si="25"/>
        <v>4300</v>
      </c>
      <c r="F49" s="8">
        <f t="shared" si="25"/>
        <v>0</v>
      </c>
      <c r="G49" s="8">
        <f t="shared" si="25"/>
        <v>4300</v>
      </c>
      <c r="H49" s="8">
        <f t="shared" si="25"/>
        <v>0</v>
      </c>
      <c r="I49" s="8">
        <f t="shared" si="25"/>
        <v>4300</v>
      </c>
      <c r="J49" s="8" t="e">
        <f t="shared" si="25"/>
        <v>#REF!</v>
      </c>
      <c r="K49" s="6"/>
      <c r="L49" s="6"/>
      <c r="M49" s="6"/>
      <c r="N49" s="7" t="e">
        <f>C49/#REF!*100</f>
        <v>#REF!</v>
      </c>
      <c r="O49" s="7" t="e">
        <f>C49/#REF!*100</f>
        <v>#REF!</v>
      </c>
    </row>
    <row r="50" spans="1:15" s="3" customFormat="1" ht="47.25" customHeight="1" x14ac:dyDescent="0.25">
      <c r="A50" s="43" t="s">
        <v>91</v>
      </c>
      <c r="B50" s="9" t="s">
        <v>92</v>
      </c>
      <c r="C50" s="47">
        <v>1200</v>
      </c>
      <c r="D50" s="47">
        <v>1200</v>
      </c>
      <c r="E50" s="47">
        <v>1200</v>
      </c>
      <c r="F50" s="8"/>
      <c r="G50" s="6">
        <f>E50+F50</f>
        <v>1200</v>
      </c>
      <c r="H50" s="8"/>
      <c r="I50" s="6">
        <f>G50+H50</f>
        <v>1200</v>
      </c>
      <c r="J50" s="6" t="e">
        <f>C50-#REF!</f>
        <v>#REF!</v>
      </c>
      <c r="K50" s="6"/>
      <c r="L50" s="6"/>
      <c r="M50" s="6"/>
      <c r="N50" s="7" t="e">
        <f>C50/#REF!*100</f>
        <v>#REF!</v>
      </c>
      <c r="O50" s="7" t="e">
        <f>C50/#REF!*100</f>
        <v>#REF!</v>
      </c>
    </row>
    <row r="51" spans="1:15" s="3" customFormat="1" ht="32.25" hidden="1" customHeight="1" x14ac:dyDescent="0.25">
      <c r="A51" s="43" t="s">
        <v>93</v>
      </c>
      <c r="B51" s="9" t="s">
        <v>94</v>
      </c>
      <c r="C51" s="47"/>
      <c r="D51" s="47"/>
      <c r="E51" s="47"/>
      <c r="F51" s="8"/>
      <c r="G51" s="6">
        <f>E51+F51</f>
        <v>0</v>
      </c>
      <c r="H51" s="8"/>
      <c r="I51" s="6">
        <f>G51+H51</f>
        <v>0</v>
      </c>
      <c r="J51" s="6" t="e">
        <f>C51-#REF!</f>
        <v>#REF!</v>
      </c>
      <c r="K51" s="6"/>
      <c r="L51" s="6"/>
      <c r="M51" s="6"/>
      <c r="N51" s="7" t="e">
        <f>C51/#REF!*100</f>
        <v>#REF!</v>
      </c>
      <c r="O51" s="7" t="e">
        <f>C51/#REF!*100</f>
        <v>#REF!</v>
      </c>
    </row>
    <row r="52" spans="1:15" s="3" customFormat="1" ht="32.25" customHeight="1" x14ac:dyDescent="0.25">
      <c r="A52" s="46" t="s">
        <v>222</v>
      </c>
      <c r="B52" s="14" t="s">
        <v>223</v>
      </c>
      <c r="C52" s="47">
        <f>C53</f>
        <v>3100</v>
      </c>
      <c r="D52" s="47">
        <f t="shared" ref="D52:E52" si="26">D53</f>
        <v>3100</v>
      </c>
      <c r="E52" s="47">
        <f t="shared" si="26"/>
        <v>3100</v>
      </c>
      <c r="F52" s="8"/>
      <c r="G52" s="6"/>
      <c r="H52" s="8"/>
      <c r="I52" s="6"/>
      <c r="J52" s="6"/>
      <c r="K52" s="6"/>
      <c r="L52" s="6"/>
      <c r="M52" s="6"/>
      <c r="N52" s="7"/>
      <c r="O52" s="7"/>
    </row>
    <row r="53" spans="1:15" s="3" customFormat="1" ht="33" customHeight="1" x14ac:dyDescent="0.25">
      <c r="A53" s="43" t="s">
        <v>95</v>
      </c>
      <c r="B53" s="9" t="s">
        <v>96</v>
      </c>
      <c r="C53" s="47">
        <v>3100</v>
      </c>
      <c r="D53" s="47">
        <v>3100</v>
      </c>
      <c r="E53" s="47">
        <v>3100</v>
      </c>
      <c r="F53" s="8"/>
      <c r="G53" s="6">
        <f>E53+F53</f>
        <v>3100</v>
      </c>
      <c r="H53" s="8">
        <v>-336000</v>
      </c>
      <c r="I53" s="6">
        <f>G53+H53</f>
        <v>-332900</v>
      </c>
      <c r="J53" s="6" t="e">
        <f>C53-#REF!</f>
        <v>#REF!</v>
      </c>
      <c r="K53" s="6"/>
      <c r="L53" s="6"/>
      <c r="M53" s="6"/>
      <c r="N53" s="7" t="e">
        <f>C53/#REF!*100</f>
        <v>#REF!</v>
      </c>
      <c r="O53" s="7" t="e">
        <f>C53/#REF!*100</f>
        <v>#REF!</v>
      </c>
    </row>
    <row r="54" spans="1:15" s="3" customFormat="1" ht="15.75" hidden="1" customHeight="1" x14ac:dyDescent="0.25">
      <c r="A54" s="43"/>
      <c r="B54" s="9"/>
      <c r="C54" s="47"/>
      <c r="D54" s="47"/>
      <c r="E54" s="47"/>
      <c r="F54" s="8"/>
      <c r="G54" s="6"/>
      <c r="H54" s="8">
        <v>336000</v>
      </c>
      <c r="I54" s="6">
        <f>G54+H54</f>
        <v>336000</v>
      </c>
      <c r="J54" s="6"/>
      <c r="K54" s="6"/>
      <c r="L54" s="6"/>
      <c r="M54" s="6"/>
      <c r="N54" s="7"/>
      <c r="O54" s="7"/>
    </row>
    <row r="55" spans="1:15" s="3" customFormat="1" ht="57.75" customHeight="1" x14ac:dyDescent="0.25">
      <c r="A55" s="43" t="s">
        <v>97</v>
      </c>
      <c r="B55" s="5" t="s">
        <v>98</v>
      </c>
      <c r="C55" s="53">
        <f>C56</f>
        <v>296000</v>
      </c>
      <c r="D55" s="53">
        <f t="shared" ref="D55:E55" si="27">D56</f>
        <v>308000</v>
      </c>
      <c r="E55" s="53">
        <f t="shared" si="27"/>
        <v>319000</v>
      </c>
      <c r="F55" s="10">
        <f>F56</f>
        <v>0</v>
      </c>
      <c r="G55" s="10">
        <f>G56</f>
        <v>0</v>
      </c>
      <c r="H55" s="10">
        <f>H56</f>
        <v>0</v>
      </c>
      <c r="I55" s="10">
        <f>I56</f>
        <v>0</v>
      </c>
      <c r="J55" s="6" t="e">
        <f>C55-#REF!</f>
        <v>#REF!</v>
      </c>
      <c r="K55" s="6"/>
      <c r="L55" s="6"/>
      <c r="M55" s="6"/>
      <c r="N55" s="7" t="e">
        <f>C55/#REF!*100</f>
        <v>#REF!</v>
      </c>
      <c r="O55" s="7" t="e">
        <f>C55/#REF!*100</f>
        <v>#REF!</v>
      </c>
    </row>
    <row r="56" spans="1:15" s="3" customFormat="1" ht="32.25" customHeight="1" x14ac:dyDescent="0.25">
      <c r="A56" s="43" t="s">
        <v>99</v>
      </c>
      <c r="B56" s="27" t="s">
        <v>100</v>
      </c>
      <c r="C56" s="54">
        <f>C60+C58</f>
        <v>296000</v>
      </c>
      <c r="D56" s="54">
        <f t="shared" ref="D56:E56" si="28">D60+D58</f>
        <v>308000</v>
      </c>
      <c r="E56" s="54">
        <f t="shared" si="28"/>
        <v>319000</v>
      </c>
      <c r="F56" s="6">
        <f>F60</f>
        <v>0</v>
      </c>
      <c r="G56" s="6">
        <f>G60</f>
        <v>0</v>
      </c>
      <c r="H56" s="6">
        <f>H60</f>
        <v>0</v>
      </c>
      <c r="I56" s="6">
        <f>I60</f>
        <v>0</v>
      </c>
      <c r="J56" s="6" t="e">
        <f>C56-#REF!</f>
        <v>#REF!</v>
      </c>
      <c r="K56" s="6"/>
      <c r="L56" s="6"/>
      <c r="M56" s="6"/>
      <c r="N56" s="7" t="e">
        <f>C56/#REF!*100</f>
        <v>#REF!</v>
      </c>
      <c r="O56" s="7" t="e">
        <f>C56/#REF!*100</f>
        <v>#REF!</v>
      </c>
    </row>
    <row r="57" spans="1:15" s="3" customFormat="1" ht="44.25" customHeight="1" x14ac:dyDescent="0.25">
      <c r="A57" s="43" t="s">
        <v>101</v>
      </c>
      <c r="B57" s="27" t="s">
        <v>102</v>
      </c>
      <c r="C57" s="54">
        <f>C58</f>
        <v>296000</v>
      </c>
      <c r="D57" s="54">
        <f t="shared" ref="D57:E57" si="29">D58</f>
        <v>308000</v>
      </c>
      <c r="E57" s="54">
        <f t="shared" si="29"/>
        <v>319000</v>
      </c>
      <c r="F57" s="6"/>
      <c r="G57" s="6"/>
      <c r="H57" s="6"/>
      <c r="I57" s="6"/>
      <c r="J57" s="6"/>
      <c r="K57" s="6"/>
      <c r="L57" s="6"/>
      <c r="M57" s="6"/>
      <c r="N57" s="7"/>
      <c r="O57" s="7"/>
    </row>
    <row r="58" spans="1:15" s="3" customFormat="1" ht="60.75" customHeight="1" x14ac:dyDescent="0.25">
      <c r="A58" s="43" t="s">
        <v>103</v>
      </c>
      <c r="B58" s="9" t="s">
        <v>104</v>
      </c>
      <c r="C58" s="54">
        <v>296000</v>
      </c>
      <c r="D58" s="54">
        <v>308000</v>
      </c>
      <c r="E58" s="54">
        <v>319000</v>
      </c>
      <c r="F58" s="10"/>
      <c r="G58" s="10"/>
      <c r="H58" s="10"/>
      <c r="I58" s="10"/>
      <c r="J58" s="6"/>
      <c r="K58" s="6"/>
      <c r="L58" s="6"/>
      <c r="M58" s="6"/>
      <c r="N58" s="48"/>
      <c r="O58" s="48"/>
    </row>
    <row r="59" spans="1:15" s="3" customFormat="1" ht="33" hidden="1" customHeight="1" x14ac:dyDescent="0.25">
      <c r="A59" s="43" t="s">
        <v>105</v>
      </c>
      <c r="B59" s="9" t="s">
        <v>106</v>
      </c>
      <c r="C59" s="54">
        <f>C60</f>
        <v>0</v>
      </c>
      <c r="D59" s="54">
        <f t="shared" ref="D59:I59" si="30">D60</f>
        <v>0</v>
      </c>
      <c r="E59" s="54">
        <f t="shared" si="30"/>
        <v>0</v>
      </c>
      <c r="F59" s="6">
        <f t="shared" si="30"/>
        <v>0</v>
      </c>
      <c r="G59" s="6">
        <f t="shared" si="30"/>
        <v>0</v>
      </c>
      <c r="H59" s="6">
        <f t="shared" si="30"/>
        <v>0</v>
      </c>
      <c r="I59" s="6">
        <f t="shared" si="30"/>
        <v>0</v>
      </c>
      <c r="J59" s="6" t="e">
        <f>C59-#REF!</f>
        <v>#REF!</v>
      </c>
      <c r="K59" s="6"/>
      <c r="L59" s="6"/>
      <c r="M59" s="6"/>
      <c r="N59" s="7" t="e">
        <f>C59/#REF!*100</f>
        <v>#REF!</v>
      </c>
      <c r="O59" s="7" t="e">
        <f>C59/#REF!*100</f>
        <v>#REF!</v>
      </c>
    </row>
    <row r="60" spans="1:15" s="3" customFormat="1" ht="34.5" hidden="1" customHeight="1" x14ac:dyDescent="0.25">
      <c r="A60" s="43" t="s">
        <v>107</v>
      </c>
      <c r="B60" s="9" t="s">
        <v>108</v>
      </c>
      <c r="C60" s="54">
        <v>0</v>
      </c>
      <c r="D60" s="54">
        <v>0</v>
      </c>
      <c r="E60" s="54">
        <v>0</v>
      </c>
      <c r="F60" s="6"/>
      <c r="G60" s="6">
        <f>E60+F60</f>
        <v>0</v>
      </c>
      <c r="H60" s="6"/>
      <c r="I60" s="6">
        <f>G60+H60</f>
        <v>0</v>
      </c>
      <c r="J60" s="6" t="e">
        <f>C60-#REF!</f>
        <v>#REF!</v>
      </c>
      <c r="K60" s="6"/>
      <c r="L60" s="6"/>
      <c r="M60" s="6"/>
      <c r="N60" s="7" t="e">
        <f>C60/#REF!*100</f>
        <v>#REF!</v>
      </c>
      <c r="O60" s="7" t="e">
        <f>C60/#REF!*100</f>
        <v>#REF!</v>
      </c>
    </row>
    <row r="61" spans="1:15" s="3" customFormat="1" ht="47.25" customHeight="1" x14ac:dyDescent="0.25">
      <c r="A61" s="43" t="s">
        <v>109</v>
      </c>
      <c r="B61" s="5" t="s">
        <v>110</v>
      </c>
      <c r="C61" s="53">
        <f>C62</f>
        <v>100000</v>
      </c>
      <c r="D61" s="53">
        <f t="shared" ref="D61:I61" si="31">D62</f>
        <v>100000</v>
      </c>
      <c r="E61" s="53">
        <f t="shared" si="31"/>
        <v>100000</v>
      </c>
      <c r="F61" s="10">
        <f t="shared" si="31"/>
        <v>0</v>
      </c>
      <c r="G61" s="10">
        <f t="shared" si="31"/>
        <v>100000</v>
      </c>
      <c r="H61" s="10">
        <f t="shared" si="31"/>
        <v>0</v>
      </c>
      <c r="I61" s="10">
        <f t="shared" si="31"/>
        <v>100000</v>
      </c>
      <c r="J61" s="6" t="e">
        <f>C61-#REF!</f>
        <v>#REF!</v>
      </c>
      <c r="K61" s="6"/>
      <c r="L61" s="6"/>
      <c r="M61" s="6"/>
      <c r="N61" s="7" t="e">
        <f>C61/#REF!*100</f>
        <v>#REF!</v>
      </c>
      <c r="O61" s="7" t="e">
        <f>C61/#REF!*100</f>
        <v>#REF!</v>
      </c>
    </row>
    <row r="62" spans="1:15" s="3" customFormat="1" ht="57.75" customHeight="1" x14ac:dyDescent="0.25">
      <c r="A62" s="43" t="s">
        <v>111</v>
      </c>
      <c r="B62" s="9" t="s">
        <v>112</v>
      </c>
      <c r="C62" s="47">
        <f t="shared" ref="C62:I62" si="32">C63</f>
        <v>100000</v>
      </c>
      <c r="D62" s="47">
        <f t="shared" si="32"/>
        <v>100000</v>
      </c>
      <c r="E62" s="47">
        <f t="shared" si="32"/>
        <v>100000</v>
      </c>
      <c r="F62" s="8">
        <f t="shared" si="32"/>
        <v>0</v>
      </c>
      <c r="G62" s="8">
        <f t="shared" si="32"/>
        <v>100000</v>
      </c>
      <c r="H62" s="8">
        <f t="shared" si="32"/>
        <v>0</v>
      </c>
      <c r="I62" s="8">
        <f t="shared" si="32"/>
        <v>100000</v>
      </c>
      <c r="J62" s="6" t="e">
        <f>C62-#REF!</f>
        <v>#REF!</v>
      </c>
      <c r="K62" s="6"/>
      <c r="L62" s="6"/>
      <c r="M62" s="6"/>
      <c r="N62" s="7" t="e">
        <f>C62/#REF!*100</f>
        <v>#REF!</v>
      </c>
      <c r="O62" s="7" t="e">
        <f>C62/#REF!*100</f>
        <v>#REF!</v>
      </c>
    </row>
    <row r="63" spans="1:15" s="3" customFormat="1" ht="53.25" customHeight="1" x14ac:dyDescent="0.25">
      <c r="A63" s="43" t="s">
        <v>113</v>
      </c>
      <c r="B63" s="9" t="s">
        <v>114</v>
      </c>
      <c r="C63" s="47">
        <f>C64+C65</f>
        <v>100000</v>
      </c>
      <c r="D63" s="47">
        <f t="shared" ref="D63:I63" si="33">D64+D65</f>
        <v>100000</v>
      </c>
      <c r="E63" s="47">
        <f t="shared" si="33"/>
        <v>100000</v>
      </c>
      <c r="F63" s="8">
        <f t="shared" si="33"/>
        <v>0</v>
      </c>
      <c r="G63" s="8">
        <f t="shared" si="33"/>
        <v>100000</v>
      </c>
      <c r="H63" s="8">
        <f t="shared" si="33"/>
        <v>0</v>
      </c>
      <c r="I63" s="8">
        <f t="shared" si="33"/>
        <v>100000</v>
      </c>
      <c r="J63" s="6" t="e">
        <f>C63-#REF!</f>
        <v>#REF!</v>
      </c>
      <c r="K63" s="6"/>
      <c r="L63" s="6"/>
      <c r="M63" s="6"/>
      <c r="N63" s="7" t="e">
        <f>C63/#REF!*100</f>
        <v>#REF!</v>
      </c>
      <c r="O63" s="7" t="e">
        <f>C63/#REF!*100</f>
        <v>#REF!</v>
      </c>
    </row>
    <row r="64" spans="1:15" s="3" customFormat="1" ht="107.25" customHeight="1" x14ac:dyDescent="0.25">
      <c r="A64" s="43" t="s">
        <v>115</v>
      </c>
      <c r="B64" s="9" t="s">
        <v>116</v>
      </c>
      <c r="C64" s="47">
        <v>50000</v>
      </c>
      <c r="D64" s="47">
        <v>50000</v>
      </c>
      <c r="E64" s="47">
        <v>50000</v>
      </c>
      <c r="F64" s="8"/>
      <c r="G64" s="6">
        <f>E64+F64</f>
        <v>50000</v>
      </c>
      <c r="H64" s="8"/>
      <c r="I64" s="6">
        <f>G64+H64</f>
        <v>50000</v>
      </c>
      <c r="J64" s="6" t="e">
        <f>C64-#REF!</f>
        <v>#REF!</v>
      </c>
      <c r="K64" s="6"/>
      <c r="L64" s="6"/>
      <c r="M64" s="6"/>
      <c r="N64" s="7" t="e">
        <f>C64/#REF!*100</f>
        <v>#REF!</v>
      </c>
      <c r="O64" s="7" t="e">
        <f>C64/#REF!*100</f>
        <v>#REF!</v>
      </c>
    </row>
    <row r="65" spans="1:15" s="3" customFormat="1" ht="78" customHeight="1" x14ac:dyDescent="0.25">
      <c r="A65" s="43" t="s">
        <v>117</v>
      </c>
      <c r="B65" s="9" t="s">
        <v>118</v>
      </c>
      <c r="C65" s="47">
        <v>50000</v>
      </c>
      <c r="D65" s="47">
        <v>50000</v>
      </c>
      <c r="E65" s="47">
        <v>50000</v>
      </c>
      <c r="F65" s="8"/>
      <c r="G65" s="6">
        <f>E65+F65</f>
        <v>50000</v>
      </c>
      <c r="H65" s="8"/>
      <c r="I65" s="6">
        <f>G65+H65</f>
        <v>50000</v>
      </c>
      <c r="J65" s="6" t="e">
        <f>C65-#REF!</f>
        <v>#REF!</v>
      </c>
      <c r="K65" s="6"/>
      <c r="L65" s="6"/>
      <c r="M65" s="6"/>
      <c r="N65" s="7" t="e">
        <f>C65/#REF!*100</f>
        <v>#REF!</v>
      </c>
      <c r="O65" s="7" t="e">
        <f>C65/#REF!*100</f>
        <v>#REF!</v>
      </c>
    </row>
    <row r="66" spans="1:15" s="3" customFormat="1" ht="28.5" x14ac:dyDescent="0.25">
      <c r="A66" s="43" t="s">
        <v>119</v>
      </c>
      <c r="B66" s="5" t="s">
        <v>120</v>
      </c>
      <c r="C66" s="44">
        <f>C67+C89+C92</f>
        <v>673000</v>
      </c>
      <c r="D66" s="44">
        <f t="shared" ref="D66:E66" si="34">D67+D89+D92</f>
        <v>679000</v>
      </c>
      <c r="E66" s="44">
        <f t="shared" si="34"/>
        <v>684000</v>
      </c>
      <c r="F66" s="45" t="e">
        <f>#REF!+F73+F75+F86+#REF!+#REF!</f>
        <v>#REF!</v>
      </c>
      <c r="G66" s="45" t="e">
        <f>#REF!+G73+G75+G86+#REF!+#REF!</f>
        <v>#REF!</v>
      </c>
      <c r="H66" s="45" t="e">
        <f>#REF!+H73+H75+H86+#REF!+#REF!</f>
        <v>#REF!</v>
      </c>
      <c r="I66" s="45" t="e">
        <f>#REF!+I73+I75+I86+#REF!+#REF!</f>
        <v>#REF!</v>
      </c>
      <c r="J66" s="45" t="e">
        <f>#REF!+J73+J75+J86+#REF!+#REF!</f>
        <v>#REF!</v>
      </c>
      <c r="K66" s="45" t="e">
        <f>#REF!+K73+K75+K86+#REF!+#REF!</f>
        <v>#REF!</v>
      </c>
      <c r="L66" s="45" t="e">
        <f>#REF!+L73+L75+L86+#REF!+#REF!</f>
        <v>#REF!</v>
      </c>
      <c r="M66" s="45" t="e">
        <f>#REF!+M73+M75+M86+#REF!+#REF!</f>
        <v>#REF!</v>
      </c>
      <c r="N66" s="45" t="e">
        <f>#REF!+N73+N75+N86+#REF!+#REF!</f>
        <v>#REF!</v>
      </c>
      <c r="O66" s="45" t="e">
        <f>#REF!+O73+O75+O86+#REF!+#REF!</f>
        <v>#REF!</v>
      </c>
    </row>
    <row r="67" spans="1:15" s="3" customFormat="1" ht="60.75" customHeight="1" x14ac:dyDescent="0.25">
      <c r="A67" s="43" t="s">
        <v>224</v>
      </c>
      <c r="B67" s="27" t="s">
        <v>301</v>
      </c>
      <c r="C67" s="44">
        <f>C68+C70+C72+C74+C77+C85+C79+C81+C83+C87</f>
        <v>642710</v>
      </c>
      <c r="D67" s="44">
        <f t="shared" ref="D67:E67" si="35">D68+D70+D72+D74+D77+D85+D79+D81+D83+D87</f>
        <v>643710</v>
      </c>
      <c r="E67" s="44">
        <f t="shared" si="35"/>
        <v>643710</v>
      </c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1:15" s="3" customFormat="1" ht="105" customHeight="1" x14ac:dyDescent="0.25">
      <c r="A68" s="11" t="s">
        <v>225</v>
      </c>
      <c r="B68" s="55" t="s">
        <v>275</v>
      </c>
      <c r="C68" s="44">
        <f>C69</f>
        <v>13667</v>
      </c>
      <c r="D68" s="44">
        <f t="shared" ref="D68:E68" si="36">D69</f>
        <v>14667</v>
      </c>
      <c r="E68" s="44">
        <f t="shared" si="36"/>
        <v>14667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1:15" s="3" customFormat="1" ht="137.25" customHeight="1" x14ac:dyDescent="0.25">
      <c r="A69" s="43" t="s">
        <v>121</v>
      </c>
      <c r="B69" s="55" t="s">
        <v>276</v>
      </c>
      <c r="C69" s="47">
        <v>13667</v>
      </c>
      <c r="D69" s="47">
        <v>14667</v>
      </c>
      <c r="E69" s="47">
        <v>14667</v>
      </c>
      <c r="F69" s="8"/>
      <c r="G69" s="6">
        <f>E69+F69</f>
        <v>14667</v>
      </c>
      <c r="H69" s="8"/>
      <c r="I69" s="6">
        <f>G69+H69</f>
        <v>14667</v>
      </c>
      <c r="J69" s="6" t="e">
        <f>C69-#REF!</f>
        <v>#REF!</v>
      </c>
      <c r="K69" s="6"/>
      <c r="L69" s="6"/>
      <c r="M69" s="6"/>
      <c r="N69" s="48" t="e">
        <f>C69/#REF!*100</f>
        <v>#REF!</v>
      </c>
      <c r="O69" s="48" t="e">
        <f>C69/#REF!*100</f>
        <v>#REF!</v>
      </c>
    </row>
    <row r="70" spans="1:15" s="3" customFormat="1" ht="136.5" customHeight="1" x14ac:dyDescent="0.25">
      <c r="A70" s="11" t="s">
        <v>226</v>
      </c>
      <c r="B70" s="55" t="s">
        <v>277</v>
      </c>
      <c r="C70" s="47">
        <f>C71</f>
        <v>146347</v>
      </c>
      <c r="D70" s="47">
        <f t="shared" ref="D70:E70" si="37">D71</f>
        <v>146347</v>
      </c>
      <c r="E70" s="47">
        <f t="shared" si="37"/>
        <v>146347</v>
      </c>
      <c r="F70" s="8"/>
      <c r="G70" s="6"/>
      <c r="H70" s="8"/>
      <c r="I70" s="6"/>
      <c r="J70" s="6"/>
      <c r="K70" s="6"/>
      <c r="L70" s="6"/>
      <c r="M70" s="6"/>
      <c r="N70" s="48"/>
      <c r="O70" s="48"/>
    </row>
    <row r="71" spans="1:15" s="3" customFormat="1" ht="186" customHeight="1" x14ac:dyDescent="0.25">
      <c r="A71" s="43" t="s">
        <v>122</v>
      </c>
      <c r="B71" s="55" t="s">
        <v>278</v>
      </c>
      <c r="C71" s="47">
        <v>146347</v>
      </c>
      <c r="D71" s="47">
        <v>146347</v>
      </c>
      <c r="E71" s="47">
        <v>146347</v>
      </c>
      <c r="F71" s="8"/>
      <c r="G71" s="6">
        <f>E71+F71</f>
        <v>146347</v>
      </c>
      <c r="H71" s="8"/>
      <c r="I71" s="6">
        <f>G71+H71</f>
        <v>146347</v>
      </c>
      <c r="J71" s="6" t="e">
        <f>C71-#REF!</f>
        <v>#REF!</v>
      </c>
      <c r="K71" s="6"/>
      <c r="L71" s="6"/>
      <c r="M71" s="6"/>
      <c r="N71" s="48" t="e">
        <f>C71/#REF!*100</f>
        <v>#REF!</v>
      </c>
      <c r="O71" s="48" t="e">
        <f>C71/#REF!*100</f>
        <v>#REF!</v>
      </c>
    </row>
    <row r="72" spans="1:15" s="3" customFormat="1" ht="93.75" customHeight="1" x14ac:dyDescent="0.25">
      <c r="A72" s="11" t="s">
        <v>227</v>
      </c>
      <c r="B72" s="55" t="s">
        <v>279</v>
      </c>
      <c r="C72" s="47">
        <f>C73</f>
        <v>89600</v>
      </c>
      <c r="D72" s="47">
        <f t="shared" ref="D72:E72" si="38">D73</f>
        <v>89600</v>
      </c>
      <c r="E72" s="47">
        <f t="shared" si="38"/>
        <v>89600</v>
      </c>
      <c r="F72" s="8"/>
      <c r="G72" s="6"/>
      <c r="H72" s="8"/>
      <c r="I72" s="6"/>
      <c r="J72" s="6"/>
      <c r="K72" s="6"/>
      <c r="L72" s="6"/>
      <c r="M72" s="6"/>
      <c r="N72" s="48"/>
      <c r="O72" s="48"/>
    </row>
    <row r="73" spans="1:15" s="3" customFormat="1" ht="135" customHeight="1" x14ac:dyDescent="0.25">
      <c r="A73" s="43" t="s">
        <v>123</v>
      </c>
      <c r="B73" s="55" t="s">
        <v>280</v>
      </c>
      <c r="C73" s="54">
        <v>89600</v>
      </c>
      <c r="D73" s="54">
        <v>89600</v>
      </c>
      <c r="E73" s="54">
        <v>89600</v>
      </c>
      <c r="F73" s="6"/>
      <c r="G73" s="6">
        <f>E73+F73</f>
        <v>89600</v>
      </c>
      <c r="H73" s="6"/>
      <c r="I73" s="6">
        <f>G73+H73</f>
        <v>89600</v>
      </c>
      <c r="J73" s="6" t="e">
        <f>C73-#REF!</f>
        <v>#REF!</v>
      </c>
      <c r="K73" s="6"/>
      <c r="L73" s="6"/>
      <c r="M73" s="6"/>
      <c r="N73" s="48" t="e">
        <f>C73/#REF!*100</f>
        <v>#REF!</v>
      </c>
      <c r="O73" s="48" t="e">
        <f>C73/#REF!*100</f>
        <v>#REF!</v>
      </c>
    </row>
    <row r="74" spans="1:15" s="3" customFormat="1" ht="109.5" customHeight="1" x14ac:dyDescent="0.25">
      <c r="A74" s="43" t="s">
        <v>229</v>
      </c>
      <c r="B74" s="55" t="s">
        <v>281</v>
      </c>
      <c r="C74" s="54">
        <f>C75+C76</f>
        <v>44000</v>
      </c>
      <c r="D74" s="54">
        <f t="shared" ref="D74:E74" si="39">D75+D76</f>
        <v>44000</v>
      </c>
      <c r="E74" s="54">
        <f t="shared" si="39"/>
        <v>44000</v>
      </c>
      <c r="F74" s="6"/>
      <c r="G74" s="6"/>
      <c r="H74" s="6"/>
      <c r="I74" s="6"/>
      <c r="J74" s="6"/>
      <c r="K74" s="6"/>
      <c r="L74" s="6"/>
      <c r="M74" s="6"/>
      <c r="N74" s="48"/>
      <c r="O74" s="48"/>
    </row>
    <row r="75" spans="1:15" s="3" customFormat="1" ht="141.75" customHeight="1" x14ac:dyDescent="0.25">
      <c r="A75" s="43" t="s">
        <v>124</v>
      </c>
      <c r="B75" s="55" t="s">
        <v>282</v>
      </c>
      <c r="C75" s="47">
        <v>24000</v>
      </c>
      <c r="D75" s="47">
        <v>24000</v>
      </c>
      <c r="E75" s="47">
        <v>24000</v>
      </c>
      <c r="F75" s="8">
        <f>F78</f>
        <v>0</v>
      </c>
      <c r="G75" s="8">
        <f>G78</f>
        <v>11667</v>
      </c>
      <c r="H75" s="8">
        <f>H78</f>
        <v>0</v>
      </c>
      <c r="I75" s="8">
        <f>I78</f>
        <v>11667</v>
      </c>
      <c r="J75" s="6" t="e">
        <f>C75-#REF!</f>
        <v>#REF!</v>
      </c>
      <c r="K75" s="6"/>
      <c r="L75" s="6"/>
      <c r="M75" s="6"/>
      <c r="N75" s="7" t="e">
        <f>C75/#REF!*100</f>
        <v>#REF!</v>
      </c>
      <c r="O75" s="7" t="e">
        <f>C75/#REF!*100</f>
        <v>#REF!</v>
      </c>
    </row>
    <row r="76" spans="1:15" s="3" customFormat="1" ht="137.25" customHeight="1" x14ac:dyDescent="0.25">
      <c r="A76" s="43" t="s">
        <v>268</v>
      </c>
      <c r="B76" s="55" t="s">
        <v>283</v>
      </c>
      <c r="C76" s="47">
        <v>20000</v>
      </c>
      <c r="D76" s="47">
        <v>20000</v>
      </c>
      <c r="E76" s="47">
        <v>20000</v>
      </c>
      <c r="F76" s="8"/>
      <c r="G76" s="8"/>
      <c r="H76" s="8"/>
      <c r="I76" s="8"/>
      <c r="J76" s="6"/>
      <c r="K76" s="6"/>
      <c r="L76" s="6"/>
      <c r="M76" s="6"/>
      <c r="N76" s="7"/>
      <c r="O76" s="7"/>
    </row>
    <row r="77" spans="1:15" s="3" customFormat="1" ht="123" customHeight="1" x14ac:dyDescent="0.25">
      <c r="A77" s="43" t="s">
        <v>233</v>
      </c>
      <c r="B77" s="55" t="s">
        <v>284</v>
      </c>
      <c r="C77" s="47">
        <f>C78</f>
        <v>11667</v>
      </c>
      <c r="D77" s="47">
        <f t="shared" ref="D77:E77" si="40">D78</f>
        <v>11667</v>
      </c>
      <c r="E77" s="47">
        <f t="shared" si="40"/>
        <v>11667</v>
      </c>
      <c r="F77" s="8"/>
      <c r="G77" s="8"/>
      <c r="H77" s="8"/>
      <c r="I77" s="8"/>
      <c r="J77" s="6"/>
      <c r="K77" s="6"/>
      <c r="L77" s="6"/>
      <c r="M77" s="6"/>
      <c r="N77" s="7"/>
      <c r="O77" s="7"/>
    </row>
    <row r="78" spans="1:15" s="3" customFormat="1" ht="149.25" customHeight="1" x14ac:dyDescent="0.25">
      <c r="A78" s="43" t="s">
        <v>232</v>
      </c>
      <c r="B78" s="55" t="s">
        <v>285</v>
      </c>
      <c r="C78" s="47">
        <v>11667</v>
      </c>
      <c r="D78" s="47">
        <v>11667</v>
      </c>
      <c r="E78" s="47">
        <v>11667</v>
      </c>
      <c r="F78" s="8"/>
      <c r="G78" s="6">
        <f>E78+F78</f>
        <v>11667</v>
      </c>
      <c r="H78" s="8"/>
      <c r="I78" s="6">
        <f>G78+H78</f>
        <v>11667</v>
      </c>
      <c r="J78" s="6" t="e">
        <f>C78-#REF!</f>
        <v>#REF!</v>
      </c>
      <c r="K78" s="6"/>
      <c r="L78" s="6"/>
      <c r="M78" s="6"/>
      <c r="N78" s="7" t="e">
        <f>C78/#REF!*100</f>
        <v>#REF!</v>
      </c>
      <c r="O78" s="7" t="e">
        <f>C78/#REF!*100</f>
        <v>#REF!</v>
      </c>
    </row>
    <row r="79" spans="1:15" s="3" customFormat="1" ht="108.75" customHeight="1" x14ac:dyDescent="0.25">
      <c r="A79" s="11" t="s">
        <v>269</v>
      </c>
      <c r="B79" s="55" t="s">
        <v>286</v>
      </c>
      <c r="C79" s="47">
        <f>C80</f>
        <v>1200</v>
      </c>
      <c r="D79" s="47">
        <f t="shared" ref="D79:E79" si="41">D80</f>
        <v>1200</v>
      </c>
      <c r="E79" s="47">
        <f t="shared" si="41"/>
        <v>1200</v>
      </c>
      <c r="F79" s="8"/>
      <c r="G79" s="6"/>
      <c r="H79" s="8"/>
      <c r="I79" s="6"/>
      <c r="J79" s="6"/>
      <c r="K79" s="6"/>
      <c r="L79" s="6"/>
      <c r="M79" s="6"/>
      <c r="N79" s="7"/>
      <c r="O79" s="7"/>
    </row>
    <row r="80" spans="1:15" s="3" customFormat="1" ht="186.75" customHeight="1" x14ac:dyDescent="0.25">
      <c r="A80" s="43" t="s">
        <v>237</v>
      </c>
      <c r="B80" s="55" t="s">
        <v>287</v>
      </c>
      <c r="C80" s="47">
        <v>1200</v>
      </c>
      <c r="D80" s="47">
        <v>1200</v>
      </c>
      <c r="E80" s="47">
        <v>1200</v>
      </c>
      <c r="F80" s="8"/>
      <c r="G80" s="6"/>
      <c r="H80" s="8"/>
      <c r="I80" s="6"/>
      <c r="J80" s="6"/>
      <c r="K80" s="6"/>
      <c r="L80" s="6"/>
      <c r="M80" s="6"/>
      <c r="N80" s="7"/>
      <c r="O80" s="7"/>
    </row>
    <row r="81" spans="1:15" s="3" customFormat="1" ht="110.25" customHeight="1" x14ac:dyDescent="0.25">
      <c r="A81" s="11" t="s">
        <v>270</v>
      </c>
      <c r="B81" s="55" t="s">
        <v>288</v>
      </c>
      <c r="C81" s="47">
        <f>C82</f>
        <v>1003</v>
      </c>
      <c r="D81" s="47">
        <f t="shared" ref="D81:E81" si="42">D82</f>
        <v>1003</v>
      </c>
      <c r="E81" s="47">
        <f t="shared" si="42"/>
        <v>1003</v>
      </c>
      <c r="F81" s="8"/>
      <c r="G81" s="6"/>
      <c r="H81" s="8"/>
      <c r="I81" s="6"/>
      <c r="J81" s="6"/>
      <c r="K81" s="6"/>
      <c r="L81" s="6"/>
      <c r="M81" s="6"/>
      <c r="N81" s="7"/>
      <c r="O81" s="7"/>
    </row>
    <row r="82" spans="1:15" s="3" customFormat="1" ht="148.5" customHeight="1" x14ac:dyDescent="0.25">
      <c r="A82" s="43" t="s">
        <v>271</v>
      </c>
      <c r="B82" s="55" t="s">
        <v>289</v>
      </c>
      <c r="C82" s="47">
        <v>1003</v>
      </c>
      <c r="D82" s="47">
        <v>1003</v>
      </c>
      <c r="E82" s="47">
        <v>1003</v>
      </c>
      <c r="F82" s="8"/>
      <c r="G82" s="6"/>
      <c r="H82" s="8"/>
      <c r="I82" s="6"/>
      <c r="J82" s="6"/>
      <c r="K82" s="6"/>
      <c r="L82" s="6"/>
      <c r="M82" s="6"/>
      <c r="N82" s="7"/>
      <c r="O82" s="7"/>
    </row>
    <row r="83" spans="1:15" s="3" customFormat="1" ht="92.25" customHeight="1" x14ac:dyDescent="0.25">
      <c r="A83" s="56" t="s">
        <v>234</v>
      </c>
      <c r="B83" s="55" t="s">
        <v>235</v>
      </c>
      <c r="C83" s="47">
        <f>C84</f>
        <v>54084</v>
      </c>
      <c r="D83" s="47">
        <f t="shared" ref="D83:E83" si="43">D84</f>
        <v>54084</v>
      </c>
      <c r="E83" s="47">
        <f t="shared" si="43"/>
        <v>54084</v>
      </c>
      <c r="F83" s="8"/>
      <c r="G83" s="6"/>
      <c r="H83" s="8"/>
      <c r="I83" s="6"/>
      <c r="J83" s="6"/>
      <c r="K83" s="6"/>
      <c r="L83" s="6"/>
      <c r="M83" s="6"/>
      <c r="N83" s="7"/>
      <c r="O83" s="7"/>
    </row>
    <row r="84" spans="1:15" s="3" customFormat="1" ht="138.75" customHeight="1" x14ac:dyDescent="0.25">
      <c r="A84" s="43" t="s">
        <v>238</v>
      </c>
      <c r="B84" s="55" t="s">
        <v>236</v>
      </c>
      <c r="C84" s="47">
        <v>54084</v>
      </c>
      <c r="D84" s="47">
        <v>54084</v>
      </c>
      <c r="E84" s="47">
        <v>54084</v>
      </c>
      <c r="F84" s="8"/>
      <c r="G84" s="6"/>
      <c r="H84" s="8"/>
      <c r="I84" s="6"/>
      <c r="J84" s="6"/>
      <c r="K84" s="6"/>
      <c r="L84" s="6"/>
      <c r="M84" s="6"/>
      <c r="N84" s="7"/>
      <c r="O84" s="7"/>
    </row>
    <row r="85" spans="1:15" s="3" customFormat="1" ht="117.75" customHeight="1" x14ac:dyDescent="0.25">
      <c r="A85" s="43" t="s">
        <v>228</v>
      </c>
      <c r="B85" s="55" t="s">
        <v>290</v>
      </c>
      <c r="C85" s="47">
        <f>C86</f>
        <v>131142</v>
      </c>
      <c r="D85" s="47">
        <f t="shared" ref="D85:E85" si="44">D86</f>
        <v>131142</v>
      </c>
      <c r="E85" s="47">
        <f t="shared" si="44"/>
        <v>131142</v>
      </c>
      <c r="F85" s="8"/>
      <c r="G85" s="6"/>
      <c r="H85" s="8"/>
      <c r="I85" s="6"/>
      <c r="J85" s="6"/>
      <c r="K85" s="6"/>
      <c r="L85" s="6"/>
      <c r="M85" s="6"/>
      <c r="N85" s="7"/>
      <c r="O85" s="7"/>
    </row>
    <row r="86" spans="1:15" s="3" customFormat="1" ht="162.75" customHeight="1" x14ac:dyDescent="0.25">
      <c r="A86" s="43" t="s">
        <v>125</v>
      </c>
      <c r="B86" s="55" t="s">
        <v>291</v>
      </c>
      <c r="C86" s="47">
        <v>131142</v>
      </c>
      <c r="D86" s="47">
        <v>131142</v>
      </c>
      <c r="E86" s="47">
        <v>131142</v>
      </c>
      <c r="F86" s="8"/>
      <c r="G86" s="6">
        <f>E86+F86</f>
        <v>131142</v>
      </c>
      <c r="H86" s="8"/>
      <c r="I86" s="6">
        <f>G86+H86</f>
        <v>131142</v>
      </c>
      <c r="J86" s="6" t="e">
        <f>C86-#REF!</f>
        <v>#REF!</v>
      </c>
      <c r="K86" s="6"/>
      <c r="L86" s="6"/>
      <c r="M86" s="6"/>
      <c r="N86" s="7" t="e">
        <f>C86/#REF!*100</f>
        <v>#REF!</v>
      </c>
      <c r="O86" s="7" t="e">
        <f>C86/#REF!*100</f>
        <v>#REF!</v>
      </c>
    </row>
    <row r="87" spans="1:15" s="3" customFormat="1" ht="192.75" customHeight="1" x14ac:dyDescent="0.25">
      <c r="A87" s="43" t="s">
        <v>273</v>
      </c>
      <c r="B87" s="55" t="s">
        <v>292</v>
      </c>
      <c r="C87" s="47">
        <f>C88</f>
        <v>150000</v>
      </c>
      <c r="D87" s="47">
        <f t="shared" ref="D87:E87" si="45">D88</f>
        <v>150000</v>
      </c>
      <c r="E87" s="47">
        <f t="shared" si="45"/>
        <v>150000</v>
      </c>
      <c r="F87" s="8"/>
      <c r="G87" s="6"/>
      <c r="H87" s="8"/>
      <c r="I87" s="6"/>
      <c r="J87" s="6"/>
      <c r="K87" s="6"/>
      <c r="L87" s="6"/>
      <c r="M87" s="6"/>
      <c r="N87" s="7"/>
      <c r="O87" s="7"/>
    </row>
    <row r="88" spans="1:15" s="3" customFormat="1" ht="223.5" customHeight="1" x14ac:dyDescent="0.25">
      <c r="A88" s="43" t="s">
        <v>272</v>
      </c>
      <c r="B88" s="55" t="s">
        <v>293</v>
      </c>
      <c r="C88" s="47">
        <v>150000</v>
      </c>
      <c r="D88" s="47">
        <v>150000</v>
      </c>
      <c r="E88" s="47">
        <v>150000</v>
      </c>
      <c r="F88" s="8"/>
      <c r="G88" s="6"/>
      <c r="H88" s="8"/>
      <c r="I88" s="6"/>
      <c r="J88" s="6"/>
      <c r="K88" s="6"/>
      <c r="L88" s="6"/>
      <c r="M88" s="6"/>
      <c r="N88" s="7"/>
      <c r="O88" s="7"/>
    </row>
    <row r="89" spans="1:15" s="3" customFormat="1" ht="61.5" customHeight="1" x14ac:dyDescent="0.25">
      <c r="A89" s="57" t="s">
        <v>242</v>
      </c>
      <c r="B89" s="55" t="s">
        <v>243</v>
      </c>
      <c r="C89" s="47">
        <f>C90</f>
        <v>30000</v>
      </c>
      <c r="D89" s="47">
        <f t="shared" ref="D89:E89" si="46">D90</f>
        <v>35000</v>
      </c>
      <c r="E89" s="47">
        <f t="shared" si="46"/>
        <v>40000</v>
      </c>
      <c r="F89" s="8"/>
      <c r="G89" s="6"/>
      <c r="H89" s="8"/>
      <c r="I89" s="6"/>
      <c r="J89" s="6"/>
      <c r="K89" s="6"/>
      <c r="L89" s="6"/>
      <c r="M89" s="6"/>
      <c r="N89" s="7"/>
      <c r="O89" s="7"/>
    </row>
    <row r="90" spans="1:15" s="3" customFormat="1" ht="107.25" customHeight="1" x14ac:dyDescent="0.25">
      <c r="A90" s="11" t="s">
        <v>240</v>
      </c>
      <c r="B90" s="55" t="s">
        <v>239</v>
      </c>
      <c r="C90" s="47">
        <v>30000</v>
      </c>
      <c r="D90" s="47">
        <v>35000</v>
      </c>
      <c r="E90" s="47">
        <v>40000</v>
      </c>
      <c r="F90" s="8"/>
      <c r="G90" s="6"/>
      <c r="H90" s="8"/>
      <c r="I90" s="6"/>
      <c r="J90" s="6"/>
      <c r="K90" s="6"/>
      <c r="L90" s="6"/>
      <c r="M90" s="6"/>
      <c r="N90" s="7"/>
      <c r="O90" s="7"/>
    </row>
    <row r="91" spans="1:15" s="3" customFormat="1" ht="28.5" customHeight="1" x14ac:dyDescent="0.25">
      <c r="A91" s="57" t="s">
        <v>274</v>
      </c>
      <c r="B91" s="55" t="s">
        <v>294</v>
      </c>
      <c r="C91" s="47">
        <f>C92</f>
        <v>290</v>
      </c>
      <c r="D91" s="47">
        <f t="shared" ref="D91:E91" si="47">D92</f>
        <v>290</v>
      </c>
      <c r="E91" s="47">
        <f t="shared" si="47"/>
        <v>290</v>
      </c>
      <c r="F91" s="8"/>
      <c r="G91" s="6"/>
      <c r="H91" s="8"/>
      <c r="I91" s="6"/>
      <c r="J91" s="6"/>
      <c r="K91" s="6"/>
      <c r="L91" s="6"/>
      <c r="M91" s="6"/>
      <c r="N91" s="7"/>
      <c r="O91" s="7"/>
    </row>
    <row r="92" spans="1:15" s="3" customFormat="1" ht="118.5" customHeight="1" x14ac:dyDescent="0.25">
      <c r="A92" s="57" t="s">
        <v>244</v>
      </c>
      <c r="B92" s="55" t="s">
        <v>245</v>
      </c>
      <c r="C92" s="47">
        <f>C93</f>
        <v>290</v>
      </c>
      <c r="D92" s="47">
        <f t="shared" ref="D92:E92" si="48">D93</f>
        <v>290</v>
      </c>
      <c r="E92" s="47">
        <f t="shared" si="48"/>
        <v>290</v>
      </c>
      <c r="F92" s="8"/>
      <c r="G92" s="6"/>
      <c r="H92" s="8"/>
      <c r="I92" s="6"/>
      <c r="J92" s="6"/>
      <c r="K92" s="6"/>
      <c r="L92" s="6"/>
      <c r="M92" s="6"/>
      <c r="N92" s="7"/>
      <c r="O92" s="7"/>
    </row>
    <row r="93" spans="1:15" s="3" customFormat="1" ht="120" x14ac:dyDescent="0.25">
      <c r="A93" s="43" t="s">
        <v>241</v>
      </c>
      <c r="B93" s="55" t="s">
        <v>295</v>
      </c>
      <c r="C93" s="47">
        <v>290</v>
      </c>
      <c r="D93" s="47">
        <v>290</v>
      </c>
      <c r="E93" s="47">
        <v>290</v>
      </c>
      <c r="F93" s="8"/>
      <c r="G93" s="6"/>
      <c r="H93" s="8"/>
      <c r="I93" s="6"/>
      <c r="J93" s="6"/>
      <c r="K93" s="6"/>
      <c r="L93" s="6"/>
      <c r="M93" s="6"/>
      <c r="N93" s="7"/>
      <c r="O93" s="7"/>
    </row>
    <row r="94" spans="1:15" s="12" customFormat="1" ht="32.25" customHeight="1" x14ac:dyDescent="0.25">
      <c r="A94" s="11" t="s">
        <v>126</v>
      </c>
      <c r="B94" s="5" t="s">
        <v>127</v>
      </c>
      <c r="C94" s="53">
        <f>C95+C157</f>
        <v>245541860.25</v>
      </c>
      <c r="D94" s="53">
        <f>D95+D157</f>
        <v>211697900.91</v>
      </c>
      <c r="E94" s="53">
        <f>E95+E157</f>
        <v>184923468.88000003</v>
      </c>
      <c r="F94" s="10" t="e">
        <f t="shared" ref="F94:I94" si="49">F95</f>
        <v>#REF!</v>
      </c>
      <c r="G94" s="10" t="e">
        <f t="shared" si="49"/>
        <v>#REF!</v>
      </c>
      <c r="H94" s="10" t="e">
        <f t="shared" si="49"/>
        <v>#REF!</v>
      </c>
      <c r="I94" s="10" t="e">
        <f t="shared" si="49"/>
        <v>#REF!</v>
      </c>
      <c r="J94" s="6" t="e">
        <f>C94-#REF!</f>
        <v>#REF!</v>
      </c>
      <c r="K94" s="6"/>
      <c r="L94" s="6"/>
      <c r="M94" s="6"/>
      <c r="N94" s="7" t="e">
        <f>C94/#REF!*100</f>
        <v>#REF!</v>
      </c>
      <c r="O94" s="7" t="e">
        <f>C94/#REF!*100</f>
        <v>#REF!</v>
      </c>
    </row>
    <row r="95" spans="1:15" ht="47.25" customHeight="1" x14ac:dyDescent="0.25">
      <c r="A95" s="11" t="s">
        <v>128</v>
      </c>
      <c r="B95" s="9" t="s">
        <v>129</v>
      </c>
      <c r="C95" s="54">
        <f>C96+C101+C127+C150</f>
        <v>245541860.25</v>
      </c>
      <c r="D95" s="54">
        <f>D96+D101+D127+D150</f>
        <v>211697900.91</v>
      </c>
      <c r="E95" s="54">
        <f>E96+E101+E127+E150</f>
        <v>184923468.88000003</v>
      </c>
      <c r="F95" s="6" t="e">
        <f>F96+F101+F121+F146</f>
        <v>#REF!</v>
      </c>
      <c r="G95" s="6" t="e">
        <f>G96+G101+G121+G146</f>
        <v>#REF!</v>
      </c>
      <c r="H95" s="6" t="e">
        <f>H96+H101+H121+H146</f>
        <v>#REF!</v>
      </c>
      <c r="I95" s="6" t="e">
        <f>I96+I101+I121+I146</f>
        <v>#REF!</v>
      </c>
      <c r="J95" s="6" t="e">
        <f>C95-#REF!</f>
        <v>#REF!</v>
      </c>
      <c r="K95" s="6"/>
      <c r="L95" s="6"/>
      <c r="M95" s="6"/>
      <c r="N95" s="7" t="e">
        <f>C95/#REF!*100</f>
        <v>#REF!</v>
      </c>
      <c r="O95" s="7" t="e">
        <f>C95/#REF!*100</f>
        <v>#REF!</v>
      </c>
    </row>
    <row r="96" spans="1:15" s="12" customFormat="1" ht="31.5" customHeight="1" x14ac:dyDescent="0.25">
      <c r="A96" s="11" t="s">
        <v>130</v>
      </c>
      <c r="B96" s="14" t="s">
        <v>131</v>
      </c>
      <c r="C96" s="53">
        <f>C97+C99</f>
        <v>70582000</v>
      </c>
      <c r="D96" s="53">
        <f t="shared" ref="D96:E96" si="50">D97+D99</f>
        <v>34206000</v>
      </c>
      <c r="E96" s="53">
        <f t="shared" si="50"/>
        <v>34667000</v>
      </c>
      <c r="F96" s="10" t="e">
        <f>F97+F99+#REF!</f>
        <v>#REF!</v>
      </c>
      <c r="G96" s="10" t="e">
        <f>G97+G99+#REF!</f>
        <v>#REF!</v>
      </c>
      <c r="H96" s="10" t="e">
        <f>H97+H99+#REF!</f>
        <v>#REF!</v>
      </c>
      <c r="I96" s="10" t="e">
        <f>I97+I99+#REF!</f>
        <v>#REF!</v>
      </c>
      <c r="J96" s="6" t="e">
        <f>C96-#REF!</f>
        <v>#REF!</v>
      </c>
      <c r="K96" s="6"/>
      <c r="L96" s="6"/>
      <c r="M96" s="6"/>
      <c r="N96" s="7" t="e">
        <f>C96/#REF!*100</f>
        <v>#REF!</v>
      </c>
      <c r="O96" s="7" t="e">
        <f>C96/#REF!*100</f>
        <v>#REF!</v>
      </c>
    </row>
    <row r="97" spans="1:15" ht="30.75" customHeight="1" x14ac:dyDescent="0.25">
      <c r="A97" s="11" t="s">
        <v>132</v>
      </c>
      <c r="B97" s="9" t="s">
        <v>133</v>
      </c>
      <c r="C97" s="54">
        <f>C98</f>
        <v>66724000</v>
      </c>
      <c r="D97" s="54">
        <f t="shared" ref="D97:I97" si="51">D98</f>
        <v>34206000</v>
      </c>
      <c r="E97" s="54">
        <f t="shared" si="51"/>
        <v>34667000</v>
      </c>
      <c r="F97" s="6">
        <f t="shared" si="51"/>
        <v>0</v>
      </c>
      <c r="G97" s="6">
        <f t="shared" si="51"/>
        <v>34667000</v>
      </c>
      <c r="H97" s="6">
        <f t="shared" si="51"/>
        <v>0</v>
      </c>
      <c r="I97" s="6">
        <f t="shared" si="51"/>
        <v>34667000</v>
      </c>
      <c r="J97" s="6" t="e">
        <f>C97-#REF!</f>
        <v>#REF!</v>
      </c>
      <c r="K97" s="6"/>
      <c r="L97" s="6"/>
      <c r="M97" s="6"/>
      <c r="N97" s="7" t="e">
        <f>C97/#REF!*100</f>
        <v>#REF!</v>
      </c>
      <c r="O97" s="7" t="e">
        <f>C97/#REF!*100</f>
        <v>#REF!</v>
      </c>
    </row>
    <row r="98" spans="1:15" ht="60" customHeight="1" x14ac:dyDescent="0.25">
      <c r="A98" s="11" t="s">
        <v>134</v>
      </c>
      <c r="B98" s="9" t="s">
        <v>135</v>
      </c>
      <c r="C98" s="54">
        <v>66724000</v>
      </c>
      <c r="D98" s="54">
        <v>34206000</v>
      </c>
      <c r="E98" s="54">
        <v>34667000</v>
      </c>
      <c r="F98" s="6"/>
      <c r="G98" s="6">
        <f>E98+F98</f>
        <v>34667000</v>
      </c>
      <c r="H98" s="6"/>
      <c r="I98" s="6">
        <f>G98+H98</f>
        <v>34667000</v>
      </c>
      <c r="J98" s="6" t="e">
        <f>C98-#REF!</f>
        <v>#REF!</v>
      </c>
      <c r="K98" s="6"/>
      <c r="L98" s="6"/>
      <c r="M98" s="6"/>
      <c r="N98" s="7" t="e">
        <f>C98/#REF!*100</f>
        <v>#REF!</v>
      </c>
      <c r="O98" s="7" t="e">
        <f>C98/#REF!*100</f>
        <v>#REF!</v>
      </c>
    </row>
    <row r="99" spans="1:15" ht="47.25" customHeight="1" x14ac:dyDescent="0.25">
      <c r="A99" s="11" t="s">
        <v>136</v>
      </c>
      <c r="B99" s="9" t="s">
        <v>137</v>
      </c>
      <c r="C99" s="54">
        <f>C100</f>
        <v>3858000</v>
      </c>
      <c r="D99" s="54">
        <f t="shared" ref="D99:I99" si="52">D100</f>
        <v>0</v>
      </c>
      <c r="E99" s="54">
        <f t="shared" si="52"/>
        <v>0</v>
      </c>
      <c r="F99" s="6">
        <f t="shared" si="52"/>
        <v>0</v>
      </c>
      <c r="G99" s="6">
        <f t="shared" si="52"/>
        <v>0</v>
      </c>
      <c r="H99" s="6">
        <f t="shared" si="52"/>
        <v>0</v>
      </c>
      <c r="I99" s="6">
        <f t="shared" si="52"/>
        <v>0</v>
      </c>
      <c r="J99" s="6" t="e">
        <f>C99-#REF!</f>
        <v>#REF!</v>
      </c>
      <c r="K99" s="6"/>
      <c r="L99" s="6"/>
      <c r="M99" s="6"/>
      <c r="N99" s="7" t="e">
        <f>C99/#REF!*100</f>
        <v>#REF!</v>
      </c>
      <c r="O99" s="7" t="e">
        <f>C99/#REF!*100</f>
        <v>#REF!</v>
      </c>
    </row>
    <row r="100" spans="1:15" ht="44.25" customHeight="1" x14ac:dyDescent="0.25">
      <c r="A100" s="11" t="s">
        <v>138</v>
      </c>
      <c r="B100" s="9" t="s">
        <v>139</v>
      </c>
      <c r="C100" s="54">
        <v>3858000</v>
      </c>
      <c r="D100" s="54">
        <v>0</v>
      </c>
      <c r="E100" s="54">
        <v>0</v>
      </c>
      <c r="F100" s="6"/>
      <c r="G100" s="6">
        <f>E100+F100</f>
        <v>0</v>
      </c>
      <c r="H100" s="6"/>
      <c r="I100" s="6">
        <f>G100+H100</f>
        <v>0</v>
      </c>
      <c r="J100" s="6" t="e">
        <f>C100-#REF!</f>
        <v>#REF!</v>
      </c>
      <c r="K100" s="6"/>
      <c r="L100" s="6"/>
      <c r="M100" s="6"/>
      <c r="N100" s="7" t="e">
        <f>C100/#REF!*100</f>
        <v>#REF!</v>
      </c>
      <c r="O100" s="7" t="e">
        <f>C100/#REF!*100</f>
        <v>#REF!</v>
      </c>
    </row>
    <row r="101" spans="1:15" ht="45.75" customHeight="1" x14ac:dyDescent="0.25">
      <c r="A101" s="15" t="s">
        <v>140</v>
      </c>
      <c r="B101" s="16" t="s">
        <v>141</v>
      </c>
      <c r="C101" s="53">
        <f>+C116+C118+C114+C112+C109+C107+C103+C111</f>
        <v>29380963.509999998</v>
      </c>
      <c r="D101" s="53">
        <f t="shared" ref="D101:E101" si="53">+D116+D118+D114+D112+D109+D107+D103+D111</f>
        <v>41906368.829999998</v>
      </c>
      <c r="E101" s="53">
        <f t="shared" si="53"/>
        <v>13253077</v>
      </c>
      <c r="F101" s="10" t="e">
        <f>#REF!+#REF!+#REF!+F108+F112+F114+F116</f>
        <v>#REF!</v>
      </c>
      <c r="G101" s="10" t="e">
        <f>#REF!+#REF!+#REF!+G108+G112+G114+G116</f>
        <v>#REF!</v>
      </c>
      <c r="H101" s="10" t="e">
        <f>#REF!+#REF!+#REF!+H108+H112+H114+H116</f>
        <v>#REF!</v>
      </c>
      <c r="I101" s="10" t="e">
        <f>#REF!+#REF!+#REF!+I108+I112+I114+I116</f>
        <v>#REF!</v>
      </c>
      <c r="J101" s="10" t="e">
        <f>#REF!+#REF!+#REF!+J108+J112+J114+J116</f>
        <v>#REF!</v>
      </c>
      <c r="K101" s="6"/>
      <c r="L101" s="6"/>
      <c r="M101" s="6"/>
      <c r="N101" s="7" t="e">
        <f>C101/#REF!*100</f>
        <v>#REF!</v>
      </c>
      <c r="O101" s="7" t="e">
        <f>C101/#REF!*100</f>
        <v>#REF!</v>
      </c>
    </row>
    <row r="102" spans="1:15" ht="60.75" customHeight="1" x14ac:dyDescent="0.25">
      <c r="A102" s="17" t="s">
        <v>299</v>
      </c>
      <c r="B102" s="18" t="s">
        <v>300</v>
      </c>
      <c r="C102" s="54">
        <f>C103+C105</f>
        <v>1753947</v>
      </c>
      <c r="D102" s="54">
        <f t="shared" ref="D102:E102" si="54">D103</f>
        <v>7822205</v>
      </c>
      <c r="E102" s="54">
        <f t="shared" si="54"/>
        <v>0</v>
      </c>
      <c r="F102" s="6"/>
      <c r="G102" s="6"/>
      <c r="H102" s="6"/>
      <c r="I102" s="6"/>
      <c r="J102" s="6"/>
      <c r="K102" s="6"/>
      <c r="L102" s="6"/>
      <c r="M102" s="6"/>
      <c r="N102" s="7"/>
      <c r="O102" s="7"/>
    </row>
    <row r="103" spans="1:15" ht="68.25" customHeight="1" x14ac:dyDescent="0.25">
      <c r="A103" s="17" t="s">
        <v>297</v>
      </c>
      <c r="B103" s="18" t="s">
        <v>298</v>
      </c>
      <c r="C103" s="54">
        <f>C104+C105</f>
        <v>1753947</v>
      </c>
      <c r="D103" s="54">
        <f t="shared" ref="D103:E103" si="55">D104+D105</f>
        <v>7822205</v>
      </c>
      <c r="E103" s="54">
        <f t="shared" si="55"/>
        <v>0</v>
      </c>
      <c r="F103" s="6"/>
      <c r="G103" s="6"/>
      <c r="H103" s="6"/>
      <c r="I103" s="6"/>
      <c r="J103" s="6"/>
      <c r="K103" s="6"/>
      <c r="L103" s="6"/>
      <c r="M103" s="6"/>
      <c r="N103" s="7"/>
      <c r="O103" s="7"/>
    </row>
    <row r="104" spans="1:15" ht="75" customHeight="1" x14ac:dyDescent="0.25">
      <c r="A104" s="17"/>
      <c r="B104" s="28" t="s">
        <v>304</v>
      </c>
      <c r="C104" s="54">
        <v>1753947</v>
      </c>
      <c r="D104" s="54">
        <v>0</v>
      </c>
      <c r="E104" s="54">
        <v>0</v>
      </c>
      <c r="F104" s="6"/>
      <c r="G104" s="6"/>
      <c r="H104" s="6"/>
      <c r="I104" s="6"/>
      <c r="J104" s="6"/>
      <c r="K104" s="6"/>
      <c r="L104" s="6"/>
      <c r="M104" s="6"/>
      <c r="N104" s="7"/>
      <c r="O104" s="7"/>
    </row>
    <row r="105" spans="1:15" ht="45" x14ac:dyDescent="0.25">
      <c r="A105" s="17"/>
      <c r="B105" s="28" t="s">
        <v>305</v>
      </c>
      <c r="C105" s="54">
        <v>0</v>
      </c>
      <c r="D105" s="54">
        <v>7822205</v>
      </c>
      <c r="E105" s="54">
        <v>0</v>
      </c>
      <c r="F105" s="6"/>
      <c r="G105" s="6"/>
      <c r="H105" s="6"/>
      <c r="I105" s="6"/>
      <c r="J105" s="6"/>
      <c r="K105" s="6"/>
      <c r="L105" s="6"/>
      <c r="M105" s="6"/>
      <c r="N105" s="7"/>
      <c r="O105" s="7"/>
    </row>
    <row r="106" spans="1:15" ht="45.75" customHeight="1" x14ac:dyDescent="0.25">
      <c r="A106" s="17" t="s">
        <v>142</v>
      </c>
      <c r="B106" s="18" t="s">
        <v>143</v>
      </c>
      <c r="C106" s="54">
        <f>C107</f>
        <v>11733824.51</v>
      </c>
      <c r="D106" s="54">
        <f t="shared" ref="D106:E106" si="56">D107</f>
        <v>20241897.829999998</v>
      </c>
      <c r="E106" s="54">
        <f t="shared" si="56"/>
        <v>3762000</v>
      </c>
      <c r="F106" s="6"/>
      <c r="G106" s="6"/>
      <c r="H106" s="6"/>
      <c r="I106" s="6"/>
      <c r="J106" s="6"/>
      <c r="K106" s="6"/>
      <c r="L106" s="6"/>
      <c r="M106" s="6"/>
      <c r="N106" s="7"/>
      <c r="O106" s="7"/>
    </row>
    <row r="107" spans="1:15" ht="61.5" customHeight="1" x14ac:dyDescent="0.25">
      <c r="A107" s="17" t="s">
        <v>144</v>
      </c>
      <c r="B107" s="18" t="s">
        <v>145</v>
      </c>
      <c r="C107" s="54">
        <v>11733824.51</v>
      </c>
      <c r="D107" s="54">
        <v>20241897.829999998</v>
      </c>
      <c r="E107" s="54">
        <v>3762000</v>
      </c>
      <c r="F107" s="6"/>
      <c r="G107" s="6"/>
      <c r="H107" s="6"/>
      <c r="I107" s="6"/>
      <c r="J107" s="6"/>
      <c r="K107" s="6"/>
      <c r="L107" s="6"/>
      <c r="M107" s="6"/>
      <c r="N107" s="7"/>
      <c r="O107" s="7"/>
    </row>
    <row r="108" spans="1:15" ht="60.75" customHeight="1" x14ac:dyDescent="0.25">
      <c r="A108" s="17" t="s">
        <v>146</v>
      </c>
      <c r="B108" s="18" t="s">
        <v>147</v>
      </c>
      <c r="C108" s="54">
        <f>C109</f>
        <v>0</v>
      </c>
      <c r="D108" s="54">
        <f t="shared" ref="D108:E108" si="57">D109</f>
        <v>3160660</v>
      </c>
      <c r="E108" s="54">
        <f t="shared" si="57"/>
        <v>954659</v>
      </c>
      <c r="F108" s="6"/>
      <c r="G108" s="6"/>
      <c r="H108" s="6"/>
      <c r="I108" s="6"/>
      <c r="J108" s="6"/>
      <c r="K108" s="6"/>
      <c r="L108" s="6"/>
      <c r="M108" s="6"/>
      <c r="N108" s="7"/>
      <c r="O108" s="7"/>
    </row>
    <row r="109" spans="1:15" ht="76.5" customHeight="1" x14ac:dyDescent="0.25">
      <c r="A109" s="17" t="s">
        <v>148</v>
      </c>
      <c r="B109" s="18" t="s">
        <v>149</v>
      </c>
      <c r="C109" s="54">
        <v>0</v>
      </c>
      <c r="D109" s="54">
        <v>3160660</v>
      </c>
      <c r="E109" s="54">
        <v>954659</v>
      </c>
      <c r="F109" s="6"/>
      <c r="G109" s="6"/>
      <c r="H109" s="6"/>
      <c r="I109" s="6"/>
      <c r="J109" s="6"/>
      <c r="K109" s="6"/>
      <c r="L109" s="6"/>
      <c r="M109" s="6"/>
      <c r="N109" s="7"/>
      <c r="O109" s="7"/>
    </row>
    <row r="110" spans="1:15" ht="76.5" customHeight="1" x14ac:dyDescent="0.25">
      <c r="A110" s="17" t="s">
        <v>259</v>
      </c>
      <c r="B110" s="18" t="s">
        <v>260</v>
      </c>
      <c r="C110" s="54">
        <f>C111</f>
        <v>4853721</v>
      </c>
      <c r="D110" s="54">
        <f t="shared" ref="D110:E110" si="58">D111</f>
        <v>4869644</v>
      </c>
      <c r="E110" s="54">
        <f t="shared" si="58"/>
        <v>4893023</v>
      </c>
      <c r="F110" s="6"/>
      <c r="G110" s="6"/>
      <c r="H110" s="6"/>
      <c r="I110" s="6"/>
      <c r="J110" s="6"/>
      <c r="K110" s="6"/>
      <c r="L110" s="6"/>
      <c r="M110" s="6"/>
      <c r="N110" s="7"/>
      <c r="O110" s="7"/>
    </row>
    <row r="111" spans="1:15" ht="76.5" customHeight="1" x14ac:dyDescent="0.25">
      <c r="A111" s="17" t="s">
        <v>261</v>
      </c>
      <c r="B111" s="18" t="s">
        <v>262</v>
      </c>
      <c r="C111" s="54">
        <v>4853721</v>
      </c>
      <c r="D111" s="54">
        <v>4869644</v>
      </c>
      <c r="E111" s="54">
        <v>4893023</v>
      </c>
      <c r="F111" s="6"/>
      <c r="G111" s="6"/>
      <c r="H111" s="6"/>
      <c r="I111" s="6"/>
      <c r="J111" s="6"/>
      <c r="K111" s="6"/>
      <c r="L111" s="6"/>
      <c r="M111" s="6"/>
      <c r="N111" s="7"/>
      <c r="O111" s="7"/>
    </row>
    <row r="112" spans="1:15" ht="49.5" customHeight="1" x14ac:dyDescent="0.25">
      <c r="A112" s="17" t="s">
        <v>254</v>
      </c>
      <c r="B112" s="18" t="s">
        <v>150</v>
      </c>
      <c r="C112" s="54">
        <f>C113</f>
        <v>0</v>
      </c>
      <c r="D112" s="54">
        <f t="shared" ref="D112:E112" si="59">D113</f>
        <v>2659574</v>
      </c>
      <c r="E112" s="54">
        <f t="shared" si="59"/>
        <v>500000</v>
      </c>
      <c r="F112" s="6"/>
      <c r="G112" s="6"/>
      <c r="H112" s="6"/>
      <c r="I112" s="6"/>
      <c r="J112" s="6"/>
      <c r="K112" s="6"/>
      <c r="L112" s="6"/>
      <c r="M112" s="6"/>
      <c r="N112" s="7"/>
      <c r="O112" s="7"/>
    </row>
    <row r="113" spans="1:17" ht="58.5" customHeight="1" x14ac:dyDescent="0.25">
      <c r="A113" s="17" t="s">
        <v>151</v>
      </c>
      <c r="B113" s="18" t="s">
        <v>152</v>
      </c>
      <c r="C113" s="54">
        <v>0</v>
      </c>
      <c r="D113" s="54">
        <v>2659574</v>
      </c>
      <c r="E113" s="54">
        <v>500000</v>
      </c>
      <c r="F113" s="6"/>
      <c r="G113" s="6"/>
      <c r="H113" s="6"/>
      <c r="I113" s="6"/>
      <c r="J113" s="6"/>
      <c r="K113" s="6"/>
      <c r="L113" s="6"/>
      <c r="M113" s="6"/>
      <c r="N113" s="7"/>
      <c r="O113" s="7"/>
    </row>
    <row r="114" spans="1:17" ht="33.75" customHeight="1" x14ac:dyDescent="0.25">
      <c r="A114" s="17" t="s">
        <v>253</v>
      </c>
      <c r="B114" s="18" t="s">
        <v>153</v>
      </c>
      <c r="C114" s="54">
        <f>C115</f>
        <v>2250927</v>
      </c>
      <c r="D114" s="54">
        <f t="shared" ref="D114" si="60">D115</f>
        <v>2250927</v>
      </c>
      <c r="E114" s="54">
        <f>E115</f>
        <v>2250927</v>
      </c>
      <c r="F114" s="6">
        <f>F115</f>
        <v>0</v>
      </c>
      <c r="G114" s="6">
        <f>G115</f>
        <v>2250927</v>
      </c>
      <c r="H114" s="6">
        <f>H115</f>
        <v>0</v>
      </c>
      <c r="I114" s="6">
        <f>I115</f>
        <v>2250927</v>
      </c>
      <c r="J114" s="6" t="e">
        <f>C114-#REF!</f>
        <v>#REF!</v>
      </c>
      <c r="K114" s="6"/>
      <c r="L114" s="6"/>
      <c r="M114" s="6"/>
      <c r="N114" s="7"/>
      <c r="O114" s="7" t="e">
        <f>C114/#REF!*100</f>
        <v>#REF!</v>
      </c>
    </row>
    <row r="115" spans="1:17" ht="60" customHeight="1" x14ac:dyDescent="0.25">
      <c r="A115" s="17" t="s">
        <v>154</v>
      </c>
      <c r="B115" s="18" t="s">
        <v>155</v>
      </c>
      <c r="C115" s="54">
        <v>2250927</v>
      </c>
      <c r="D115" s="54">
        <v>2250927</v>
      </c>
      <c r="E115" s="54">
        <v>2250927</v>
      </c>
      <c r="F115" s="6"/>
      <c r="G115" s="6">
        <f>E115+F115</f>
        <v>2250927</v>
      </c>
      <c r="H115" s="6"/>
      <c r="I115" s="6">
        <f>G115+H115</f>
        <v>2250927</v>
      </c>
      <c r="J115" s="6" t="e">
        <f>C115-#REF!</f>
        <v>#REF!</v>
      </c>
      <c r="K115" s="6"/>
      <c r="L115" s="6"/>
      <c r="M115" s="6"/>
      <c r="N115" s="7"/>
      <c r="O115" s="7" t="e">
        <f>C115/#REF!*100</f>
        <v>#REF!</v>
      </c>
    </row>
    <row r="116" spans="1:17" ht="17.25" hidden="1" customHeight="1" x14ac:dyDescent="0.25">
      <c r="A116" s="11" t="s">
        <v>156</v>
      </c>
      <c r="B116" s="9" t="s">
        <v>157</v>
      </c>
      <c r="C116" s="54">
        <f>C117</f>
        <v>0</v>
      </c>
      <c r="D116" s="54"/>
      <c r="E116" s="54"/>
      <c r="F116" s="6" t="e">
        <f t="shared" ref="F116:H116" si="61">F117</f>
        <v>#REF!</v>
      </c>
      <c r="G116" s="6" t="e">
        <f t="shared" si="61"/>
        <v>#REF!</v>
      </c>
      <c r="H116" s="6" t="e">
        <f t="shared" si="61"/>
        <v>#REF!</v>
      </c>
      <c r="I116" s="6" t="e">
        <f>I117</f>
        <v>#REF!</v>
      </c>
      <c r="J116" s="6" t="e">
        <f>C116-#REF!</f>
        <v>#REF!</v>
      </c>
      <c r="K116" s="6"/>
      <c r="L116" s="6"/>
      <c r="M116" s="6"/>
      <c r="N116" s="7" t="e">
        <f>C116/#REF!*100</f>
        <v>#REF!</v>
      </c>
      <c r="O116" s="7" t="e">
        <f>C116/#REF!*100</f>
        <v>#REF!</v>
      </c>
    </row>
    <row r="117" spans="1:17" ht="30.75" hidden="1" customHeight="1" x14ac:dyDescent="0.25">
      <c r="A117" s="19" t="s">
        <v>158</v>
      </c>
      <c r="B117" s="9" t="s">
        <v>159</v>
      </c>
      <c r="C117" s="54"/>
      <c r="D117" s="54"/>
      <c r="E117" s="54"/>
      <c r="F117" s="6" t="e">
        <f>F118+F119+F120+#REF!</f>
        <v>#REF!</v>
      </c>
      <c r="G117" s="6" t="e">
        <f>G118+G119+G120+#REF!</f>
        <v>#REF!</v>
      </c>
      <c r="H117" s="6" t="e">
        <f>H118+H119+H120+#REF!</f>
        <v>#REF!</v>
      </c>
      <c r="I117" s="6" t="e">
        <f>I118+I119+I120+#REF!</f>
        <v>#REF!</v>
      </c>
      <c r="J117" s="6" t="e">
        <f>J118+J119+J120+#REF!</f>
        <v>#REF!</v>
      </c>
      <c r="K117" s="6"/>
      <c r="L117" s="6"/>
      <c r="M117" s="6"/>
      <c r="N117" s="7" t="e">
        <f>C117/#REF!*100</f>
        <v>#REF!</v>
      </c>
      <c r="O117" s="7" t="e">
        <f>C117/#REF!*100</f>
        <v>#REF!</v>
      </c>
    </row>
    <row r="118" spans="1:17" ht="19.5" customHeight="1" x14ac:dyDescent="0.25">
      <c r="A118" s="11" t="s">
        <v>160</v>
      </c>
      <c r="B118" s="20" t="s">
        <v>161</v>
      </c>
      <c r="C118" s="54">
        <f t="shared" ref="C118:E118" si="62">C119</f>
        <v>8788544</v>
      </c>
      <c r="D118" s="54">
        <f t="shared" si="62"/>
        <v>901461</v>
      </c>
      <c r="E118" s="54">
        <f t="shared" si="62"/>
        <v>892468</v>
      </c>
      <c r="F118" s="6"/>
      <c r="G118" s="6">
        <f>E119+F118</f>
        <v>892468</v>
      </c>
      <c r="H118" s="6"/>
      <c r="I118" s="6">
        <f>G118+H118</f>
        <v>892468</v>
      </c>
      <c r="J118" s="6" t="e">
        <f>C119-#REF!</f>
        <v>#REF!</v>
      </c>
      <c r="K118" s="6"/>
      <c r="L118" s="6"/>
      <c r="M118" s="6"/>
      <c r="N118" s="7" t="e">
        <f>C119/#REF!*100</f>
        <v>#REF!</v>
      </c>
      <c r="O118" s="7" t="e">
        <f>C119/#REF!*100</f>
        <v>#REF!</v>
      </c>
    </row>
    <row r="119" spans="1:17" ht="29.25" customHeight="1" x14ac:dyDescent="0.25">
      <c r="A119" s="11" t="s">
        <v>162</v>
      </c>
      <c r="B119" s="20" t="s">
        <v>163</v>
      </c>
      <c r="C119" s="54">
        <f>C120+C121+C122+C123+C126+C124+C125</f>
        <v>8788544</v>
      </c>
      <c r="D119" s="54">
        <f t="shared" ref="D119" si="63">D120+D121+D122+D123+D126+D124+D125</f>
        <v>901461</v>
      </c>
      <c r="E119" s="54">
        <f>E120+E121+E122+E123+E126+E124+E125</f>
        <v>892468</v>
      </c>
      <c r="F119" s="6"/>
      <c r="G119" s="6"/>
      <c r="H119" s="6"/>
      <c r="I119" s="6"/>
      <c r="J119" s="6"/>
      <c r="K119" s="6"/>
      <c r="L119" s="6"/>
      <c r="M119" s="6"/>
      <c r="N119" s="7"/>
      <c r="O119" s="7"/>
    </row>
    <row r="120" spans="1:17" ht="166.5" customHeight="1" x14ac:dyDescent="0.25">
      <c r="A120" s="11"/>
      <c r="B120" s="26" t="s">
        <v>296</v>
      </c>
      <c r="C120" s="54">
        <v>84234</v>
      </c>
      <c r="D120" s="54">
        <v>84234</v>
      </c>
      <c r="E120" s="54">
        <v>84234</v>
      </c>
      <c r="F120" s="6"/>
      <c r="G120" s="6"/>
      <c r="H120" s="6"/>
      <c r="I120" s="6"/>
      <c r="J120" s="6"/>
      <c r="K120" s="6"/>
      <c r="L120" s="6"/>
      <c r="M120" s="6"/>
      <c r="N120" s="7"/>
      <c r="O120" s="7"/>
    </row>
    <row r="121" spans="1:17" s="12" customFormat="1" ht="45" customHeight="1" x14ac:dyDescent="0.25">
      <c r="A121" s="11"/>
      <c r="B121" s="26" t="s">
        <v>302</v>
      </c>
      <c r="C121" s="54">
        <v>332280</v>
      </c>
      <c r="D121" s="54">
        <v>332280</v>
      </c>
      <c r="E121" s="54">
        <v>332280</v>
      </c>
      <c r="F121" s="10">
        <f>F122+F136+F138+F140+F142+F144</f>
        <v>0</v>
      </c>
      <c r="G121" s="10">
        <f>G122+G136+G138+G140+G142+G144</f>
        <v>346106170.96000004</v>
      </c>
      <c r="H121" s="10">
        <f>H122+H136+H138+H140+H142+H144</f>
        <v>0</v>
      </c>
      <c r="I121" s="10">
        <f>I122+I136+I138+I140+I142+I144</f>
        <v>346106170.96000004</v>
      </c>
      <c r="J121" s="6" t="e">
        <f>C121-#REF!</f>
        <v>#REF!</v>
      </c>
      <c r="K121" s="6"/>
      <c r="L121" s="6"/>
      <c r="M121" s="6"/>
      <c r="N121" s="7" t="e">
        <f>C121/#REF!*100</f>
        <v>#REF!</v>
      </c>
      <c r="O121" s="7" t="e">
        <f>C121/#REF!*100</f>
        <v>#REF!</v>
      </c>
    </row>
    <row r="122" spans="1:17" s="12" customFormat="1" ht="46.5" hidden="1" customHeight="1" x14ac:dyDescent="0.25">
      <c r="A122" s="11"/>
      <c r="B122" s="26" t="s">
        <v>164</v>
      </c>
      <c r="C122" s="54">
        <v>0</v>
      </c>
      <c r="D122" s="54">
        <v>0</v>
      </c>
      <c r="E122" s="54">
        <v>0</v>
      </c>
      <c r="F122" s="6">
        <f t="shared" ref="F122:I122" si="64">F127</f>
        <v>0</v>
      </c>
      <c r="G122" s="6">
        <f t="shared" si="64"/>
        <v>323498325.96000004</v>
      </c>
      <c r="H122" s="6">
        <f t="shared" si="64"/>
        <v>0</v>
      </c>
      <c r="I122" s="6">
        <f t="shared" si="64"/>
        <v>323498325.96000004</v>
      </c>
      <c r="J122" s="6" t="e">
        <f>C122-#REF!</f>
        <v>#REF!</v>
      </c>
      <c r="K122" s="6"/>
      <c r="L122" s="6"/>
      <c r="M122" s="6"/>
      <c r="N122" s="7" t="e">
        <f>C122/#REF!*100</f>
        <v>#REF!</v>
      </c>
      <c r="O122" s="7" t="e">
        <f>C122/#REF!*100</f>
        <v>#REF!</v>
      </c>
      <c r="Q122" s="12" t="s">
        <v>1</v>
      </c>
    </row>
    <row r="123" spans="1:17" s="12" customFormat="1" ht="63.75" customHeight="1" x14ac:dyDescent="0.25">
      <c r="A123" s="11"/>
      <c r="B123" s="26" t="s">
        <v>303</v>
      </c>
      <c r="C123" s="54">
        <v>156250</v>
      </c>
      <c r="D123" s="54">
        <v>312500</v>
      </c>
      <c r="E123" s="54">
        <v>265960</v>
      </c>
      <c r="F123" s="6"/>
      <c r="G123" s="6"/>
      <c r="H123" s="6"/>
      <c r="I123" s="6"/>
      <c r="J123" s="6"/>
      <c r="K123" s="6"/>
      <c r="L123" s="6"/>
      <c r="M123" s="6"/>
      <c r="N123" s="7"/>
      <c r="O123" s="7"/>
    </row>
    <row r="124" spans="1:17" s="12" customFormat="1" ht="73.5" customHeight="1" x14ac:dyDescent="0.25">
      <c r="A124" s="11"/>
      <c r="B124" s="26" t="s">
        <v>251</v>
      </c>
      <c r="C124" s="54">
        <v>5141410</v>
      </c>
      <c r="D124" s="54">
        <v>0</v>
      </c>
      <c r="E124" s="54">
        <v>0</v>
      </c>
      <c r="F124" s="6"/>
      <c r="G124" s="6"/>
      <c r="H124" s="6"/>
      <c r="I124" s="6"/>
      <c r="J124" s="6"/>
      <c r="K124" s="6"/>
      <c r="L124" s="6"/>
      <c r="M124" s="6"/>
      <c r="N124" s="7"/>
      <c r="O124" s="7"/>
    </row>
    <row r="125" spans="1:17" s="12" customFormat="1" ht="73.5" customHeight="1" x14ac:dyDescent="0.25">
      <c r="A125" s="11"/>
      <c r="B125" s="26" t="s">
        <v>252</v>
      </c>
      <c r="C125" s="54">
        <v>2850000</v>
      </c>
      <c r="D125" s="54">
        <v>0</v>
      </c>
      <c r="E125" s="54">
        <v>0</v>
      </c>
      <c r="F125" s="6"/>
      <c r="G125" s="6"/>
      <c r="H125" s="6"/>
      <c r="I125" s="6"/>
      <c r="J125" s="6"/>
      <c r="K125" s="6"/>
      <c r="L125" s="6"/>
      <c r="M125" s="6"/>
      <c r="N125" s="7"/>
      <c r="O125" s="7"/>
    </row>
    <row r="126" spans="1:17" s="12" customFormat="1" ht="73.5" customHeight="1" x14ac:dyDescent="0.25">
      <c r="A126" s="11"/>
      <c r="B126" s="26" t="s">
        <v>250</v>
      </c>
      <c r="C126" s="54">
        <v>224370</v>
      </c>
      <c r="D126" s="54">
        <v>172447</v>
      </c>
      <c r="E126" s="54">
        <v>209994</v>
      </c>
      <c r="F126" s="6"/>
      <c r="G126" s="6"/>
      <c r="H126" s="6"/>
      <c r="I126" s="6"/>
      <c r="J126" s="6"/>
      <c r="K126" s="6"/>
      <c r="L126" s="6"/>
      <c r="M126" s="6"/>
      <c r="N126" s="7"/>
      <c r="O126" s="7"/>
    </row>
    <row r="127" spans="1:17" s="12" customFormat="1" ht="32.25" customHeight="1" x14ac:dyDescent="0.25">
      <c r="A127" s="11" t="s">
        <v>165</v>
      </c>
      <c r="B127" s="21" t="s">
        <v>166</v>
      </c>
      <c r="C127" s="53">
        <f>C128+C138+C140+C142+C144+C146+C148</f>
        <v>131240691.34</v>
      </c>
      <c r="D127" s="53">
        <f>D128+D138+D140+D142+D144+D146+D148</f>
        <v>121458597.48</v>
      </c>
      <c r="E127" s="53">
        <f t="shared" ref="E127" si="65">E128+E138+E140+E142+E144+E146+E148</f>
        <v>122851441.48</v>
      </c>
      <c r="F127" s="6">
        <f>SUM(F128:F135)</f>
        <v>0</v>
      </c>
      <c r="G127" s="6">
        <f>SUM(G128:G135)</f>
        <v>323498325.96000004</v>
      </c>
      <c r="H127" s="6">
        <f>SUM(H128:H135)</f>
        <v>0</v>
      </c>
      <c r="I127" s="6">
        <f>SUM(I128:I135)</f>
        <v>323498325.96000004</v>
      </c>
      <c r="J127" s="6" t="e">
        <f>C127-#REF!</f>
        <v>#REF!</v>
      </c>
      <c r="K127" s="6"/>
      <c r="L127" s="6"/>
      <c r="M127" s="6"/>
      <c r="N127" s="7" t="e">
        <f>C127/#REF!*100</f>
        <v>#REF!</v>
      </c>
      <c r="O127" s="7" t="e">
        <f>C127/#REF!*100</f>
        <v>#REF!</v>
      </c>
    </row>
    <row r="128" spans="1:17" s="12" customFormat="1" ht="61.5" customHeight="1" x14ac:dyDescent="0.25">
      <c r="A128" s="11" t="s">
        <v>167</v>
      </c>
      <c r="B128" s="9" t="s">
        <v>168</v>
      </c>
      <c r="C128" s="54">
        <f>C129</f>
        <v>120106819.34</v>
      </c>
      <c r="D128" s="54">
        <f t="shared" ref="D128:E128" si="66">D129</f>
        <v>110334696.48</v>
      </c>
      <c r="E128" s="54">
        <f t="shared" si="66"/>
        <v>111686196.48</v>
      </c>
      <c r="F128" s="6"/>
      <c r="G128" s="6">
        <f t="shared" ref="G128:G137" si="67">E128+F128</f>
        <v>111686196.48</v>
      </c>
      <c r="H128" s="6"/>
      <c r="I128" s="6">
        <f t="shared" ref="I128:I137" si="68">G128+H128</f>
        <v>111686196.48</v>
      </c>
      <c r="J128" s="6" t="e">
        <f>C128-#REF!</f>
        <v>#REF!</v>
      </c>
      <c r="K128" s="6"/>
      <c r="L128" s="6"/>
      <c r="M128" s="6"/>
      <c r="N128" s="7" t="e">
        <f>C128/#REF!*100</f>
        <v>#REF!</v>
      </c>
      <c r="O128" s="7" t="e">
        <f>C128/#REF!*100</f>
        <v>#REF!</v>
      </c>
    </row>
    <row r="129" spans="1:16" s="12" customFormat="1" ht="61.5" customHeight="1" x14ac:dyDescent="0.25">
      <c r="A129" s="11" t="s">
        <v>169</v>
      </c>
      <c r="B129" s="9" t="s">
        <v>170</v>
      </c>
      <c r="C129" s="54">
        <f>SUM(C130:C137)</f>
        <v>120106819.34</v>
      </c>
      <c r="D129" s="54">
        <f>SUM(D130:D137)</f>
        <v>110334696.48</v>
      </c>
      <c r="E129" s="54">
        <f>SUM(E130:E137)</f>
        <v>111686196.48</v>
      </c>
      <c r="F129" s="6"/>
      <c r="G129" s="6">
        <f t="shared" si="67"/>
        <v>111686196.48</v>
      </c>
      <c r="H129" s="6"/>
      <c r="I129" s="6">
        <f t="shared" si="68"/>
        <v>111686196.48</v>
      </c>
      <c r="J129" s="6" t="e">
        <f>C129-#REF!</f>
        <v>#REF!</v>
      </c>
      <c r="K129" s="6"/>
      <c r="L129" s="6"/>
      <c r="M129" s="6"/>
      <c r="N129" s="7" t="e">
        <f>C129/#REF!*100</f>
        <v>#REF!</v>
      </c>
      <c r="O129" s="7" t="e">
        <f>C129/#REF!*100</f>
        <v>#REF!</v>
      </c>
    </row>
    <row r="130" spans="1:16" s="12" customFormat="1" ht="61.5" customHeight="1" x14ac:dyDescent="0.25">
      <c r="A130" s="11"/>
      <c r="B130" s="27" t="s">
        <v>171</v>
      </c>
      <c r="C130" s="54">
        <v>859000</v>
      </c>
      <c r="D130" s="54">
        <v>859000</v>
      </c>
      <c r="E130" s="54">
        <v>859000</v>
      </c>
      <c r="F130" s="6"/>
      <c r="G130" s="6">
        <f t="shared" si="67"/>
        <v>859000</v>
      </c>
      <c r="H130" s="6"/>
      <c r="I130" s="6">
        <f t="shared" si="68"/>
        <v>859000</v>
      </c>
      <c r="J130" s="6" t="e">
        <f>C130-#REF!</f>
        <v>#REF!</v>
      </c>
      <c r="K130" s="6"/>
      <c r="L130" s="6"/>
      <c r="M130" s="6"/>
      <c r="N130" s="7" t="e">
        <f>C130/#REF!*100</f>
        <v>#REF!</v>
      </c>
      <c r="O130" s="7" t="e">
        <f>C130/#REF!*100</f>
        <v>#REF!</v>
      </c>
    </row>
    <row r="131" spans="1:16" s="12" customFormat="1" ht="60" customHeight="1" x14ac:dyDescent="0.25">
      <c r="A131" s="11"/>
      <c r="B131" s="27" t="s">
        <v>172</v>
      </c>
      <c r="C131" s="54">
        <v>108528779</v>
      </c>
      <c r="D131" s="54">
        <v>97309993</v>
      </c>
      <c r="E131" s="54">
        <v>97309993</v>
      </c>
      <c r="F131" s="6"/>
      <c r="G131" s="6">
        <f t="shared" si="67"/>
        <v>97309993</v>
      </c>
      <c r="H131" s="6"/>
      <c r="I131" s="6">
        <f t="shared" si="68"/>
        <v>97309993</v>
      </c>
      <c r="J131" s="6" t="e">
        <f>C131-#REF!</f>
        <v>#REF!</v>
      </c>
      <c r="K131" s="6"/>
      <c r="L131" s="6"/>
      <c r="M131" s="6"/>
      <c r="N131" s="7" t="e">
        <f>C131/#REF!*100</f>
        <v>#REF!</v>
      </c>
      <c r="O131" s="7" t="e">
        <f>C131/#REF!*100</f>
        <v>#REF!</v>
      </c>
    </row>
    <row r="132" spans="1:16" s="12" customFormat="1" ht="144" customHeight="1" x14ac:dyDescent="0.25">
      <c r="A132" s="11"/>
      <c r="B132" s="27" t="s">
        <v>173</v>
      </c>
      <c r="C132" s="54">
        <v>122400</v>
      </c>
      <c r="D132" s="54">
        <v>122400</v>
      </c>
      <c r="E132" s="54">
        <v>122400</v>
      </c>
      <c r="F132" s="6"/>
      <c r="G132" s="6">
        <f t="shared" si="67"/>
        <v>122400</v>
      </c>
      <c r="H132" s="6"/>
      <c r="I132" s="6">
        <f t="shared" si="68"/>
        <v>122400</v>
      </c>
      <c r="J132" s="6" t="e">
        <f>C132-#REF!</f>
        <v>#REF!</v>
      </c>
      <c r="K132" s="6"/>
      <c r="L132" s="6"/>
      <c r="M132" s="6"/>
      <c r="N132" s="7" t="e">
        <f>C132/#REF!*100</f>
        <v>#REF!</v>
      </c>
      <c r="O132" s="7" t="e">
        <f>C132/#REF!*100</f>
        <v>#REF!</v>
      </c>
    </row>
    <row r="133" spans="1:16" s="12" customFormat="1" ht="202.5" customHeight="1" x14ac:dyDescent="0.25">
      <c r="A133" s="11"/>
      <c r="B133" s="27" t="s">
        <v>174</v>
      </c>
      <c r="C133" s="54">
        <v>1305850</v>
      </c>
      <c r="D133" s="54">
        <v>1305850</v>
      </c>
      <c r="E133" s="54">
        <v>1305850</v>
      </c>
      <c r="F133" s="6"/>
      <c r="G133" s="6">
        <f t="shared" si="67"/>
        <v>1305850</v>
      </c>
      <c r="H133" s="6"/>
      <c r="I133" s="6">
        <f t="shared" si="68"/>
        <v>1305850</v>
      </c>
      <c r="J133" s="6" t="e">
        <f>C133-#REF!</f>
        <v>#REF!</v>
      </c>
      <c r="K133" s="6"/>
      <c r="L133" s="6"/>
      <c r="M133" s="6"/>
      <c r="N133" s="7" t="e">
        <f>C133/#REF!*100</f>
        <v>#REF!</v>
      </c>
      <c r="O133" s="7" t="e">
        <f>C133/#REF!*100</f>
        <v>#REF!</v>
      </c>
    </row>
    <row r="134" spans="1:16" s="12" customFormat="1" ht="119.25" customHeight="1" x14ac:dyDescent="0.25">
      <c r="A134" s="11"/>
      <c r="B134" s="27" t="s">
        <v>175</v>
      </c>
      <c r="C134" s="54">
        <v>261090</v>
      </c>
      <c r="D134" s="54">
        <v>261090</v>
      </c>
      <c r="E134" s="54">
        <v>261090</v>
      </c>
      <c r="F134" s="6"/>
      <c r="G134" s="6">
        <f t="shared" si="67"/>
        <v>261090</v>
      </c>
      <c r="H134" s="6"/>
      <c r="I134" s="6">
        <f t="shared" si="68"/>
        <v>261090</v>
      </c>
      <c r="J134" s="6" t="e">
        <f>C134-#REF!</f>
        <v>#REF!</v>
      </c>
      <c r="K134" s="6"/>
      <c r="L134" s="6"/>
      <c r="M134" s="6"/>
      <c r="N134" s="7" t="e">
        <f>C134/#REF!*100</f>
        <v>#REF!</v>
      </c>
      <c r="O134" s="7" t="e">
        <f>C134/#REF!*100</f>
        <v>#REF!</v>
      </c>
    </row>
    <row r="135" spans="1:16" s="12" customFormat="1" ht="99" customHeight="1" x14ac:dyDescent="0.25">
      <c r="A135" s="11"/>
      <c r="B135" s="27" t="s">
        <v>176</v>
      </c>
      <c r="C135" s="54">
        <v>267600</v>
      </c>
      <c r="D135" s="54">
        <v>267600</v>
      </c>
      <c r="E135" s="54">
        <v>267600</v>
      </c>
      <c r="F135" s="6"/>
      <c r="G135" s="6">
        <f t="shared" si="67"/>
        <v>267600</v>
      </c>
      <c r="H135" s="6"/>
      <c r="I135" s="6">
        <f t="shared" si="68"/>
        <v>267600</v>
      </c>
      <c r="J135" s="6" t="e">
        <f>C135-#REF!</f>
        <v>#REF!</v>
      </c>
      <c r="K135" s="6"/>
      <c r="L135" s="6"/>
      <c r="M135" s="6"/>
      <c r="N135" s="7" t="e">
        <f>C135/#REF!*100</f>
        <v>#REF!</v>
      </c>
      <c r="O135" s="7" t="e">
        <f>C135/#REF!*100</f>
        <v>#REF!</v>
      </c>
    </row>
    <row r="136" spans="1:16" s="12" customFormat="1" ht="104.25" customHeight="1" x14ac:dyDescent="0.25">
      <c r="A136" s="11"/>
      <c r="B136" s="27" t="s">
        <v>177</v>
      </c>
      <c r="C136" s="54">
        <v>8637900</v>
      </c>
      <c r="D136" s="54">
        <v>10091100</v>
      </c>
      <c r="E136" s="54">
        <v>11442600</v>
      </c>
      <c r="F136" s="6"/>
      <c r="G136" s="6">
        <f t="shared" si="67"/>
        <v>11442600</v>
      </c>
      <c r="H136" s="6"/>
      <c r="I136" s="6">
        <f t="shared" si="68"/>
        <v>11442600</v>
      </c>
      <c r="J136" s="6" t="e">
        <f>C136-#REF!</f>
        <v>#REF!</v>
      </c>
      <c r="K136" s="6"/>
      <c r="L136" s="6"/>
      <c r="M136" s="6"/>
      <c r="N136" s="7" t="e">
        <f>C136/#REF!*100</f>
        <v>#REF!</v>
      </c>
      <c r="O136" s="7" t="e">
        <f>C136/#REF!*100</f>
        <v>#REF!</v>
      </c>
    </row>
    <row r="137" spans="1:16" s="12" customFormat="1" ht="241.5" customHeight="1" x14ac:dyDescent="0.25">
      <c r="A137" s="11"/>
      <c r="B137" s="27" t="s">
        <v>178</v>
      </c>
      <c r="C137" s="54">
        <v>124200.34</v>
      </c>
      <c r="D137" s="54">
        <v>117663.48</v>
      </c>
      <c r="E137" s="54">
        <v>117663.48</v>
      </c>
      <c r="F137" s="6"/>
      <c r="G137" s="6">
        <f t="shared" si="67"/>
        <v>117663.48</v>
      </c>
      <c r="H137" s="6"/>
      <c r="I137" s="6">
        <f t="shared" si="68"/>
        <v>117663.48</v>
      </c>
      <c r="J137" s="6" t="e">
        <f>C137-#REF!</f>
        <v>#REF!</v>
      </c>
      <c r="K137" s="6"/>
      <c r="L137" s="6"/>
      <c r="M137" s="6"/>
      <c r="N137" s="7" t="e">
        <f>C137/#REF!*100</f>
        <v>#REF!</v>
      </c>
      <c r="O137" s="7" t="e">
        <f>C137/#REF!*100</f>
        <v>#REF!</v>
      </c>
    </row>
    <row r="138" spans="1:16" s="12" customFormat="1" ht="121.5" customHeight="1" x14ac:dyDescent="0.25">
      <c r="A138" s="11" t="s">
        <v>179</v>
      </c>
      <c r="B138" s="14" t="s">
        <v>180</v>
      </c>
      <c r="C138" s="54">
        <f>C139</f>
        <v>867418</v>
      </c>
      <c r="D138" s="54">
        <f>D139</f>
        <v>867418</v>
      </c>
      <c r="E138" s="54">
        <f>E139</f>
        <v>867418</v>
      </c>
      <c r="F138" s="6">
        <f t="shared" ref="F138:I138" si="69">F139</f>
        <v>0</v>
      </c>
      <c r="G138" s="6">
        <f t="shared" si="69"/>
        <v>867418</v>
      </c>
      <c r="H138" s="6">
        <f t="shared" si="69"/>
        <v>0</v>
      </c>
      <c r="I138" s="6">
        <f t="shared" si="69"/>
        <v>867418</v>
      </c>
      <c r="J138" s="6" t="e">
        <f>C138-#REF!</f>
        <v>#REF!</v>
      </c>
      <c r="K138" s="6"/>
      <c r="L138" s="6"/>
      <c r="M138" s="6"/>
      <c r="N138" s="7" t="e">
        <f>C138/#REF!*100</f>
        <v>#REF!</v>
      </c>
      <c r="O138" s="7" t="e">
        <f>C138/#REF!*100</f>
        <v>#REF!</v>
      </c>
    </row>
    <row r="139" spans="1:16" s="12" customFormat="1" ht="119.25" customHeight="1" x14ac:dyDescent="0.25">
      <c r="A139" s="11" t="s">
        <v>181</v>
      </c>
      <c r="B139" s="14" t="s">
        <v>182</v>
      </c>
      <c r="C139" s="54">
        <v>867418</v>
      </c>
      <c r="D139" s="54">
        <v>867418</v>
      </c>
      <c r="E139" s="54">
        <v>867418</v>
      </c>
      <c r="F139" s="6"/>
      <c r="G139" s="6">
        <f>E139+F139</f>
        <v>867418</v>
      </c>
      <c r="H139" s="6"/>
      <c r="I139" s="6">
        <f>G139+H139</f>
        <v>867418</v>
      </c>
      <c r="J139" s="6" t="e">
        <f>C139-#REF!</f>
        <v>#REF!</v>
      </c>
      <c r="K139" s="6"/>
      <c r="L139" s="6"/>
      <c r="M139" s="6"/>
      <c r="N139" s="7" t="e">
        <f>C139/#REF!*100</f>
        <v>#REF!</v>
      </c>
      <c r="O139" s="7" t="e">
        <f>C139/#REF!*100</f>
        <v>#REF!</v>
      </c>
      <c r="P139" s="12" t="s">
        <v>1</v>
      </c>
    </row>
    <row r="140" spans="1:16" ht="107.25" customHeight="1" x14ac:dyDescent="0.25">
      <c r="A140" s="11" t="s">
        <v>183</v>
      </c>
      <c r="B140" s="14" t="s">
        <v>184</v>
      </c>
      <c r="C140" s="54">
        <f>C141</f>
        <v>9026160</v>
      </c>
      <c r="D140" s="54">
        <f t="shared" ref="D140:I140" si="70">D141</f>
        <v>9026160</v>
      </c>
      <c r="E140" s="54">
        <f t="shared" si="70"/>
        <v>9026160</v>
      </c>
      <c r="F140" s="6">
        <f t="shared" si="70"/>
        <v>0</v>
      </c>
      <c r="G140" s="6">
        <f t="shared" si="70"/>
        <v>9026160</v>
      </c>
      <c r="H140" s="6">
        <f t="shared" si="70"/>
        <v>0</v>
      </c>
      <c r="I140" s="6">
        <f t="shared" si="70"/>
        <v>9026160</v>
      </c>
      <c r="J140" s="6" t="e">
        <f>C140-#REF!</f>
        <v>#REF!</v>
      </c>
      <c r="K140" s="6"/>
      <c r="L140" s="6"/>
      <c r="M140" s="6"/>
      <c r="N140" s="7" t="e">
        <f>C140/#REF!*100</f>
        <v>#REF!</v>
      </c>
      <c r="O140" s="7" t="e">
        <f>C140/#REF!*100</f>
        <v>#REF!</v>
      </c>
    </row>
    <row r="141" spans="1:16" ht="108.75" customHeight="1" x14ac:dyDescent="0.25">
      <c r="A141" s="11" t="s">
        <v>185</v>
      </c>
      <c r="B141" s="14" t="s">
        <v>186</v>
      </c>
      <c r="C141" s="54">
        <v>9026160</v>
      </c>
      <c r="D141" s="54">
        <v>9026160</v>
      </c>
      <c r="E141" s="54">
        <v>9026160</v>
      </c>
      <c r="F141" s="6"/>
      <c r="G141" s="6">
        <f>E141+F141</f>
        <v>9026160</v>
      </c>
      <c r="H141" s="6"/>
      <c r="I141" s="6">
        <f>G141+H141</f>
        <v>9026160</v>
      </c>
      <c r="J141" s="6" t="e">
        <f>C141-#REF!</f>
        <v>#REF!</v>
      </c>
      <c r="K141" s="6"/>
      <c r="L141" s="6"/>
      <c r="M141" s="6"/>
      <c r="N141" s="7" t="e">
        <f>C141/#REF!*100</f>
        <v>#REF!</v>
      </c>
      <c r="O141" s="7" t="e">
        <f>C141/#REF!*100</f>
        <v>#REF!</v>
      </c>
    </row>
    <row r="142" spans="1:16" ht="63.75" customHeight="1" x14ac:dyDescent="0.25">
      <c r="A142" s="11" t="s">
        <v>187</v>
      </c>
      <c r="B142" s="9" t="s">
        <v>188</v>
      </c>
      <c r="C142" s="54">
        <f>C143</f>
        <v>1188709</v>
      </c>
      <c r="D142" s="54">
        <f t="shared" ref="D142:I142" si="71">D143</f>
        <v>1227191</v>
      </c>
      <c r="E142" s="54">
        <f t="shared" si="71"/>
        <v>1268884</v>
      </c>
      <c r="F142" s="6">
        <f t="shared" si="71"/>
        <v>0</v>
      </c>
      <c r="G142" s="6">
        <f t="shared" si="71"/>
        <v>1268884</v>
      </c>
      <c r="H142" s="6">
        <f t="shared" si="71"/>
        <v>0</v>
      </c>
      <c r="I142" s="6">
        <f t="shared" si="71"/>
        <v>1268884</v>
      </c>
      <c r="J142" s="6" t="e">
        <f>C142-#REF!</f>
        <v>#REF!</v>
      </c>
      <c r="K142" s="6"/>
      <c r="L142" s="6"/>
      <c r="M142" s="6"/>
      <c r="N142" s="7"/>
      <c r="O142" s="7"/>
    </row>
    <row r="143" spans="1:16" ht="70.5" customHeight="1" x14ac:dyDescent="0.25">
      <c r="A143" s="11" t="s">
        <v>189</v>
      </c>
      <c r="B143" s="9" t="s">
        <v>190</v>
      </c>
      <c r="C143" s="54">
        <v>1188709</v>
      </c>
      <c r="D143" s="54">
        <v>1227191</v>
      </c>
      <c r="E143" s="54">
        <v>1268884</v>
      </c>
      <c r="F143" s="6"/>
      <c r="G143" s="6">
        <f>E143+F143</f>
        <v>1268884</v>
      </c>
      <c r="H143" s="6"/>
      <c r="I143" s="6">
        <f>G143+H143</f>
        <v>1268884</v>
      </c>
      <c r="J143" s="6" t="e">
        <f>C143-#REF!</f>
        <v>#REF!</v>
      </c>
      <c r="K143" s="6"/>
      <c r="L143" s="6"/>
      <c r="M143" s="6"/>
      <c r="N143" s="7"/>
      <c r="O143" s="7"/>
    </row>
    <row r="144" spans="1:16" ht="92.25" customHeight="1" x14ac:dyDescent="0.25">
      <c r="A144" s="11" t="s">
        <v>191</v>
      </c>
      <c r="B144" s="14" t="s">
        <v>192</v>
      </c>
      <c r="C144" s="54">
        <f>C145</f>
        <v>51585</v>
      </c>
      <c r="D144" s="54">
        <f t="shared" ref="D144:I144" si="72">D145</f>
        <v>3132</v>
      </c>
      <c r="E144" s="54">
        <f t="shared" si="72"/>
        <v>2783</v>
      </c>
      <c r="F144" s="6">
        <f t="shared" si="72"/>
        <v>0</v>
      </c>
      <c r="G144" s="6">
        <f t="shared" si="72"/>
        <v>2783</v>
      </c>
      <c r="H144" s="6">
        <f t="shared" si="72"/>
        <v>0</v>
      </c>
      <c r="I144" s="6">
        <f t="shared" si="72"/>
        <v>2783</v>
      </c>
      <c r="J144" s="6" t="e">
        <f>C144-#REF!</f>
        <v>#REF!</v>
      </c>
      <c r="K144" s="6"/>
      <c r="L144" s="6"/>
      <c r="M144" s="6"/>
      <c r="N144" s="7" t="e">
        <f>C144/#REF!*100</f>
        <v>#REF!</v>
      </c>
      <c r="O144" s="7" t="e">
        <f>C144/#REF!*100</f>
        <v>#REF!</v>
      </c>
    </row>
    <row r="145" spans="1:15" ht="105.75" customHeight="1" x14ac:dyDescent="0.25">
      <c r="A145" s="11" t="s">
        <v>193</v>
      </c>
      <c r="B145" s="14" t="s">
        <v>194</v>
      </c>
      <c r="C145" s="54">
        <v>51585</v>
      </c>
      <c r="D145" s="54">
        <v>3132</v>
      </c>
      <c r="E145" s="54">
        <v>2783</v>
      </c>
      <c r="F145" s="6"/>
      <c r="G145" s="6">
        <f>E145+F145</f>
        <v>2783</v>
      </c>
      <c r="H145" s="6"/>
      <c r="I145" s="6">
        <f>G145+H145</f>
        <v>2783</v>
      </c>
      <c r="J145" s="6" t="e">
        <f>C145-#REF!</f>
        <v>#REF!</v>
      </c>
      <c r="K145" s="6"/>
      <c r="L145" s="6"/>
      <c r="M145" s="6"/>
      <c r="N145" s="7" t="e">
        <f>C145/#REF!*100</f>
        <v>#REF!</v>
      </c>
      <c r="O145" s="7" t="e">
        <f>C145/#REF!*100</f>
        <v>#REF!</v>
      </c>
    </row>
    <row r="146" spans="1:15" s="12" customFormat="1" ht="58.5" hidden="1" customHeight="1" x14ac:dyDescent="0.25">
      <c r="A146" s="11" t="s">
        <v>195</v>
      </c>
      <c r="B146" s="9" t="s">
        <v>196</v>
      </c>
      <c r="C146" s="54">
        <f>C147</f>
        <v>0</v>
      </c>
      <c r="D146" s="54">
        <f t="shared" ref="D146:E146" si="73">D147</f>
        <v>0</v>
      </c>
      <c r="E146" s="54">
        <f t="shared" si="73"/>
        <v>0</v>
      </c>
      <c r="F146" s="10">
        <f t="shared" ref="F146:I146" si="74">F147+F151</f>
        <v>0</v>
      </c>
      <c r="G146" s="10">
        <f t="shared" si="74"/>
        <v>20042850.399999999</v>
      </c>
      <c r="H146" s="10">
        <f t="shared" si="74"/>
        <v>0</v>
      </c>
      <c r="I146" s="10">
        <f t="shared" si="74"/>
        <v>20042850.399999999</v>
      </c>
      <c r="J146" s="6" t="e">
        <f>C146-#REF!</f>
        <v>#REF!</v>
      </c>
      <c r="K146" s="6"/>
      <c r="L146" s="6"/>
      <c r="M146" s="6"/>
      <c r="N146" s="7" t="e">
        <f>C146/#REF!*100</f>
        <v>#REF!</v>
      </c>
      <c r="O146" s="7" t="e">
        <f>C146/#REF!*100</f>
        <v>#REF!</v>
      </c>
    </row>
    <row r="147" spans="1:15" ht="72.75" hidden="1" customHeight="1" x14ac:dyDescent="0.25">
      <c r="A147" s="11" t="s">
        <v>197</v>
      </c>
      <c r="B147" s="9" t="s">
        <v>198</v>
      </c>
      <c r="C147" s="54">
        <v>0</v>
      </c>
      <c r="D147" s="54">
        <v>0</v>
      </c>
      <c r="E147" s="54">
        <v>0</v>
      </c>
      <c r="F147" s="6">
        <f t="shared" ref="F147:I147" si="75">F150</f>
        <v>0</v>
      </c>
      <c r="G147" s="6">
        <f t="shared" si="75"/>
        <v>14151950.4</v>
      </c>
      <c r="H147" s="6">
        <f t="shared" si="75"/>
        <v>0</v>
      </c>
      <c r="I147" s="6">
        <f t="shared" si="75"/>
        <v>14151950.4</v>
      </c>
      <c r="J147" s="6" t="e">
        <f>C147-#REF!</f>
        <v>#REF!</v>
      </c>
      <c r="K147" s="6"/>
      <c r="L147" s="6"/>
      <c r="M147" s="6"/>
      <c r="N147" s="7" t="e">
        <f>C147/#REF!*100</f>
        <v>#REF!</v>
      </c>
      <c r="O147" s="7" t="e">
        <f>C147/#REF!*100</f>
        <v>#REF!</v>
      </c>
    </row>
    <row r="148" spans="1:15" ht="45" hidden="1" x14ac:dyDescent="0.25">
      <c r="A148" s="11" t="s">
        <v>246</v>
      </c>
      <c r="B148" s="55" t="s">
        <v>247</v>
      </c>
      <c r="C148" s="54">
        <f>C149</f>
        <v>0</v>
      </c>
      <c r="D148" s="54">
        <v>0</v>
      </c>
      <c r="E148" s="50">
        <v>0</v>
      </c>
      <c r="F148" s="6"/>
      <c r="G148" s="6"/>
      <c r="H148" s="6"/>
      <c r="I148" s="6"/>
      <c r="J148" s="6"/>
      <c r="K148" s="6"/>
      <c r="L148" s="6"/>
      <c r="M148" s="6"/>
      <c r="N148" s="7"/>
      <c r="O148" s="7"/>
    </row>
    <row r="149" spans="1:15" ht="60" hidden="1" x14ac:dyDescent="0.25">
      <c r="A149" s="58" t="s">
        <v>248</v>
      </c>
      <c r="B149" s="55" t="s">
        <v>249</v>
      </c>
      <c r="C149" s="54">
        <v>0</v>
      </c>
      <c r="D149" s="54">
        <v>0</v>
      </c>
      <c r="E149" s="50">
        <v>0</v>
      </c>
      <c r="F149" s="6"/>
      <c r="G149" s="6"/>
      <c r="H149" s="6"/>
      <c r="I149" s="6"/>
      <c r="J149" s="6"/>
      <c r="K149" s="6"/>
      <c r="L149" s="6"/>
      <c r="M149" s="6"/>
      <c r="N149" s="7"/>
      <c r="O149" s="7"/>
    </row>
    <row r="150" spans="1:15" ht="18.75" customHeight="1" x14ac:dyDescent="0.25">
      <c r="A150" s="11" t="s">
        <v>199</v>
      </c>
      <c r="B150" s="5" t="s">
        <v>200</v>
      </c>
      <c r="C150" s="53">
        <f>C151+C155+C153</f>
        <v>14338205.4</v>
      </c>
      <c r="D150" s="53">
        <f t="shared" ref="D150:E150" si="76">D151+D155+D153</f>
        <v>14126934.6</v>
      </c>
      <c r="E150" s="53">
        <f t="shared" si="76"/>
        <v>14151950.4</v>
      </c>
      <c r="F150" s="6"/>
      <c r="G150" s="6">
        <f>E150+F150</f>
        <v>14151950.4</v>
      </c>
      <c r="H150" s="6"/>
      <c r="I150" s="6">
        <f>G150+H150</f>
        <v>14151950.4</v>
      </c>
      <c r="J150" s="6" t="e">
        <f>C150-#REF!</f>
        <v>#REF!</v>
      </c>
      <c r="K150" s="6"/>
      <c r="L150" s="6"/>
      <c r="M150" s="6"/>
      <c r="N150" s="7" t="e">
        <f>C150/#REF!*100</f>
        <v>#REF!</v>
      </c>
      <c r="O150" s="7" t="e">
        <f>C150/#REF!*100</f>
        <v>#REF!</v>
      </c>
    </row>
    <row r="151" spans="1:15" ht="99" customHeight="1" x14ac:dyDescent="0.25">
      <c r="A151" s="11" t="s">
        <v>201</v>
      </c>
      <c r="B151" s="14" t="s">
        <v>202</v>
      </c>
      <c r="C151" s="54">
        <f t="shared" ref="C151:I151" si="77">C152</f>
        <v>5890900</v>
      </c>
      <c r="D151" s="54">
        <f t="shared" si="77"/>
        <v>5890900</v>
      </c>
      <c r="E151" s="54">
        <f t="shared" si="77"/>
        <v>5890900</v>
      </c>
      <c r="F151" s="6">
        <f t="shared" si="77"/>
        <v>0</v>
      </c>
      <c r="G151" s="6">
        <f t="shared" si="77"/>
        <v>5890900</v>
      </c>
      <c r="H151" s="6">
        <f t="shared" si="77"/>
        <v>0</v>
      </c>
      <c r="I151" s="6">
        <f t="shared" si="77"/>
        <v>5890900</v>
      </c>
      <c r="J151" s="6" t="e">
        <f>C151-#REF!</f>
        <v>#REF!</v>
      </c>
      <c r="K151" s="6"/>
      <c r="L151" s="6"/>
      <c r="M151" s="6"/>
      <c r="N151" s="7" t="e">
        <f>C151/#REF!*100</f>
        <v>#REF!</v>
      </c>
      <c r="O151" s="7" t="e">
        <f>C151/#REF!*100</f>
        <v>#REF!</v>
      </c>
    </row>
    <row r="152" spans="1:15" ht="105.75" customHeight="1" x14ac:dyDescent="0.25">
      <c r="A152" s="11" t="s">
        <v>203</v>
      </c>
      <c r="B152" s="14" t="s">
        <v>204</v>
      </c>
      <c r="C152" s="54">
        <v>5890900</v>
      </c>
      <c r="D152" s="54">
        <v>5890900</v>
      </c>
      <c r="E152" s="54">
        <v>5890900</v>
      </c>
      <c r="F152" s="6"/>
      <c r="G152" s="6">
        <f>E152+F152</f>
        <v>5890900</v>
      </c>
      <c r="H152" s="6"/>
      <c r="I152" s="6">
        <f>G152+H152</f>
        <v>5890900</v>
      </c>
      <c r="J152" s="6" t="e">
        <f>C152-#REF!</f>
        <v>#REF!</v>
      </c>
      <c r="K152" s="6"/>
      <c r="L152" s="6"/>
      <c r="M152" s="6"/>
      <c r="N152" s="7" t="e">
        <f>C152/#REF!*100</f>
        <v>#REF!</v>
      </c>
      <c r="O152" s="7" t="e">
        <f>C152/#REF!*100</f>
        <v>#REF!</v>
      </c>
    </row>
    <row r="153" spans="1:15" ht="104.25" customHeight="1" x14ac:dyDescent="0.25">
      <c r="A153" s="11" t="s">
        <v>255</v>
      </c>
      <c r="B153" s="9" t="s">
        <v>256</v>
      </c>
      <c r="C153" s="54">
        <f>C154</f>
        <v>7733880</v>
      </c>
      <c r="D153" s="54">
        <f>D154</f>
        <v>7499520</v>
      </c>
      <c r="E153" s="54">
        <f>E154</f>
        <v>7499520</v>
      </c>
      <c r="F153" s="6"/>
      <c r="G153" s="6"/>
      <c r="H153" s="6"/>
      <c r="I153" s="6"/>
      <c r="J153" s="6"/>
      <c r="K153" s="6"/>
      <c r="L153" s="6"/>
      <c r="M153" s="6"/>
      <c r="N153" s="7"/>
      <c r="O153" s="7"/>
    </row>
    <row r="154" spans="1:15" ht="119.25" customHeight="1" x14ac:dyDescent="0.25">
      <c r="A154" s="11" t="s">
        <v>257</v>
      </c>
      <c r="B154" s="9" t="s">
        <v>258</v>
      </c>
      <c r="C154" s="54">
        <v>7733880</v>
      </c>
      <c r="D154" s="54">
        <v>7499520</v>
      </c>
      <c r="E154" s="54">
        <v>7499520</v>
      </c>
      <c r="F154" s="6"/>
      <c r="G154" s="6"/>
      <c r="H154" s="6"/>
      <c r="I154" s="6"/>
      <c r="J154" s="6"/>
      <c r="K154" s="6"/>
      <c r="L154" s="6"/>
      <c r="M154" s="6"/>
      <c r="N154" s="7"/>
      <c r="O154" s="7"/>
    </row>
    <row r="155" spans="1:15" ht="32.25" customHeight="1" x14ac:dyDescent="0.25">
      <c r="A155" s="11" t="s">
        <v>205</v>
      </c>
      <c r="B155" s="9" t="s">
        <v>206</v>
      </c>
      <c r="C155" s="54">
        <f>C156</f>
        <v>713425.4</v>
      </c>
      <c r="D155" s="54">
        <f t="shared" ref="D155:E155" si="78">D156</f>
        <v>736514.6</v>
      </c>
      <c r="E155" s="54">
        <f t="shared" si="78"/>
        <v>761530.4</v>
      </c>
      <c r="F155" s="6"/>
      <c r="G155" s="6">
        <f>E155+F155</f>
        <v>761530.4</v>
      </c>
      <c r="H155" s="6"/>
      <c r="I155" s="6">
        <f>G155+H155</f>
        <v>761530.4</v>
      </c>
      <c r="J155" s="6" t="e">
        <f>C155-#REF!</f>
        <v>#REF!</v>
      </c>
      <c r="K155" s="6"/>
      <c r="L155" s="6"/>
      <c r="M155" s="6"/>
      <c r="N155" s="7" t="e">
        <f>C155/#REF!*100</f>
        <v>#REF!</v>
      </c>
      <c r="O155" s="7" t="e">
        <f>C155/#REF!*100</f>
        <v>#REF!</v>
      </c>
    </row>
    <row r="156" spans="1:15" ht="45" customHeight="1" x14ac:dyDescent="0.25">
      <c r="A156" s="11" t="s">
        <v>207</v>
      </c>
      <c r="B156" s="9" t="s">
        <v>208</v>
      </c>
      <c r="C156" s="54">
        <v>713425.4</v>
      </c>
      <c r="D156" s="54">
        <v>736514.6</v>
      </c>
      <c r="E156" s="54">
        <v>761530.4</v>
      </c>
      <c r="F156" s="6"/>
      <c r="G156" s="6">
        <f>E156+F156</f>
        <v>761530.4</v>
      </c>
      <c r="H156" s="6"/>
      <c r="I156" s="6">
        <f>G156+H156</f>
        <v>761530.4</v>
      </c>
      <c r="J156" s="6" t="e">
        <f>C156-#REF!</f>
        <v>#REF!</v>
      </c>
      <c r="K156" s="6"/>
      <c r="L156" s="6"/>
      <c r="M156" s="6"/>
      <c r="N156" s="7"/>
      <c r="O156" s="7" t="e">
        <f>C156/#REF!*100</f>
        <v>#REF!</v>
      </c>
    </row>
    <row r="157" spans="1:15" s="12" customFormat="1" ht="21" hidden="1" customHeight="1" x14ac:dyDescent="0.25">
      <c r="A157" s="11" t="s">
        <v>209</v>
      </c>
      <c r="B157" s="5" t="s">
        <v>210</v>
      </c>
      <c r="C157" s="53">
        <f t="shared" ref="C157:E157" si="79">C159</f>
        <v>0</v>
      </c>
      <c r="D157" s="53">
        <f t="shared" si="79"/>
        <v>0</v>
      </c>
      <c r="E157" s="53">
        <f t="shared" si="79"/>
        <v>0</v>
      </c>
      <c r="F157" s="10" t="e">
        <f>F7+F94</f>
        <v>#REF!</v>
      </c>
      <c r="G157" s="10" t="e">
        <f>G7+G94</f>
        <v>#REF!</v>
      </c>
      <c r="H157" s="10" t="e">
        <f>H7+H94</f>
        <v>#REF!</v>
      </c>
      <c r="I157" s="10" t="e">
        <f>I7+I94</f>
        <v>#REF!</v>
      </c>
      <c r="J157" s="6" t="e">
        <f>C157-#REF!</f>
        <v>#REF!</v>
      </c>
      <c r="K157" s="6"/>
      <c r="L157" s="6"/>
      <c r="M157" s="6"/>
      <c r="N157" s="7" t="e">
        <f>C157/#REF!*100</f>
        <v>#REF!</v>
      </c>
      <c r="O157" s="7" t="e">
        <f>C157/#REF!*100</f>
        <v>#REF!</v>
      </c>
    </row>
    <row r="158" spans="1:15" s="12" customFormat="1" ht="30" hidden="1" customHeight="1" x14ac:dyDescent="0.25">
      <c r="A158" s="11" t="s">
        <v>231</v>
      </c>
      <c r="B158" s="9" t="s">
        <v>212</v>
      </c>
      <c r="C158" s="53">
        <f>C159</f>
        <v>0</v>
      </c>
      <c r="D158" s="53">
        <f t="shared" ref="D158:E158" si="80">D159</f>
        <v>0</v>
      </c>
      <c r="E158" s="53">
        <f t="shared" si="80"/>
        <v>0</v>
      </c>
      <c r="F158" s="10"/>
      <c r="G158" s="10"/>
      <c r="H158" s="10"/>
      <c r="I158" s="10"/>
      <c r="J158" s="6"/>
      <c r="K158" s="6"/>
      <c r="L158" s="6"/>
      <c r="M158" s="6"/>
      <c r="N158" s="7"/>
      <c r="O158" s="7"/>
    </row>
    <row r="159" spans="1:15" ht="32.25" hidden="1" customHeight="1" x14ac:dyDescent="0.25">
      <c r="A159" s="11" t="s">
        <v>211</v>
      </c>
      <c r="B159" s="9" t="s">
        <v>212</v>
      </c>
      <c r="C159" s="54">
        <v>0</v>
      </c>
      <c r="D159" s="54">
        <v>0</v>
      </c>
      <c r="E159" s="54">
        <v>0</v>
      </c>
      <c r="F159" s="22">
        <f>F147+F155</f>
        <v>0</v>
      </c>
      <c r="G159" s="22">
        <f>G147+G155</f>
        <v>14913480.800000001</v>
      </c>
      <c r="H159" s="22">
        <f>H147+H155</f>
        <v>0</v>
      </c>
      <c r="I159" s="22">
        <f>I147+I155</f>
        <v>14913480.800000001</v>
      </c>
      <c r="J159" s="23" t="e">
        <f>C159-#REF!</f>
        <v>#REF!</v>
      </c>
      <c r="K159" s="23"/>
      <c r="L159" s="23"/>
      <c r="M159" s="23"/>
      <c r="N159" s="24" t="e">
        <f>C159/#REF!*100</f>
        <v>#REF!</v>
      </c>
      <c r="O159" s="24" t="e">
        <f>C159/#REF!*100</f>
        <v>#REF!</v>
      </c>
    </row>
    <row r="160" spans="1:15" ht="16.5" customHeight="1" x14ac:dyDescent="0.25">
      <c r="A160" s="25"/>
      <c r="B160" s="5" t="s">
        <v>213</v>
      </c>
      <c r="C160" s="53">
        <f>C7+C94</f>
        <v>314596460.25</v>
      </c>
      <c r="D160" s="53">
        <f>D7+D94</f>
        <v>284937300.90999997</v>
      </c>
      <c r="E160" s="53">
        <f>E7+E94</f>
        <v>262559068.88000003</v>
      </c>
      <c r="F160" s="22" t="e">
        <f>F7</f>
        <v>#REF!</v>
      </c>
      <c r="G160" s="22" t="e">
        <f>G7</f>
        <v>#REF!</v>
      </c>
      <c r="H160" s="22" t="e">
        <f>H7</f>
        <v>#REF!</v>
      </c>
      <c r="I160" s="22" t="e">
        <f>I7</f>
        <v>#REF!</v>
      </c>
      <c r="J160" s="23" t="e">
        <f>C160-#REF!</f>
        <v>#REF!</v>
      </c>
      <c r="K160" s="23"/>
      <c r="L160" s="23"/>
      <c r="M160" s="23"/>
      <c r="N160" s="24" t="e">
        <f>C160/#REF!*100</f>
        <v>#REF!</v>
      </c>
      <c r="O160" s="24" t="e">
        <f>C160/#REF!*100</f>
        <v>#REF!</v>
      </c>
    </row>
  </sheetData>
  <mergeCells count="2">
    <mergeCell ref="C2:E2"/>
    <mergeCell ref="A3:O3"/>
  </mergeCells>
  <pageMargins left="0.70866141732283472" right="0.51181102362204722" top="0.19685039370078741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2021-12-09T09:40:58Z</dcterms:modified>
</cp:coreProperties>
</file>