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2" sheetId="2" r:id="rId1"/>
  </sheets>
  <definedNames>
    <definedName name="_xlnm.Print_Titles" localSheetId="0">Лист2!$3:$3</definedName>
  </definedNames>
  <calcPr calcId="145621"/>
</workbook>
</file>

<file path=xl/calcChain.xml><?xml version="1.0" encoding="utf-8"?>
<calcChain xmlns="http://schemas.openxmlformats.org/spreadsheetml/2006/main">
  <c r="G139" i="2" l="1"/>
  <c r="G140" i="2"/>
  <c r="E91" i="2"/>
  <c r="E105" i="2"/>
  <c r="E87" i="2"/>
  <c r="E79" i="2" s="1"/>
  <c r="E74" i="2"/>
  <c r="E63" i="2"/>
  <c r="E48" i="2"/>
  <c r="E47" i="2" s="1"/>
  <c r="E46" i="2" s="1"/>
  <c r="D48" i="2"/>
  <c r="D47" i="2"/>
  <c r="D46" i="2" s="1"/>
  <c r="E26" i="2"/>
  <c r="D181" i="2"/>
  <c r="D166" i="2"/>
  <c r="C141" i="2"/>
  <c r="C190" i="2"/>
  <c r="C192" i="2"/>
  <c r="C179" i="2"/>
  <c r="C173" i="2"/>
  <c r="C161" i="2"/>
  <c r="C157" i="2"/>
  <c r="C145" i="2"/>
  <c r="C132" i="2"/>
  <c r="C139" i="2"/>
  <c r="C133" i="2"/>
  <c r="C101" i="2"/>
  <c r="C94" i="2"/>
  <c r="C92" i="2"/>
  <c r="C118" i="2"/>
  <c r="C115" i="2"/>
  <c r="C91" i="2"/>
  <c r="C90" i="2" s="1"/>
  <c r="C79" i="2"/>
  <c r="C69" i="2"/>
  <c r="C126" i="2"/>
  <c r="C127" i="2"/>
  <c r="C121" i="2"/>
  <c r="C113" i="2"/>
  <c r="C109" i="2"/>
  <c r="C107" i="2"/>
  <c r="C103" i="2"/>
  <c r="C96" i="2"/>
  <c r="C87" i="2"/>
  <c r="C31" i="2"/>
  <c r="C28" i="2"/>
  <c r="C26" i="2"/>
  <c r="C20" i="2"/>
  <c r="C18" i="2"/>
  <c r="C16" i="2"/>
  <c r="C14" i="2"/>
  <c r="D26" i="2" l="1"/>
  <c r="D184" i="2"/>
  <c r="E161" i="2"/>
  <c r="G161" i="2" s="1"/>
  <c r="D161" i="2"/>
  <c r="F146" i="2"/>
  <c r="E145" i="2"/>
  <c r="D145" i="2"/>
  <c r="F144" i="2"/>
  <c r="F143" i="2"/>
  <c r="E142" i="2"/>
  <c r="D142" i="2"/>
  <c r="D141" i="2" s="1"/>
  <c r="E196" i="2"/>
  <c r="D196" i="2"/>
  <c r="D195" i="2" s="1"/>
  <c r="C196" i="2"/>
  <c r="C195" i="2" s="1"/>
  <c r="E195" i="2"/>
  <c r="G194" i="2"/>
  <c r="G192" i="2"/>
  <c r="D190" i="2"/>
  <c r="E188" i="2"/>
  <c r="D188" i="2"/>
  <c r="C188" i="2"/>
  <c r="F187" i="2"/>
  <c r="E186" i="2"/>
  <c r="F186" i="2" s="1"/>
  <c r="D186" i="2"/>
  <c r="E184" i="2"/>
  <c r="C184" i="2"/>
  <c r="C183" i="2" s="1"/>
  <c r="F182" i="2"/>
  <c r="E181" i="2"/>
  <c r="F180" i="2"/>
  <c r="E179" i="2"/>
  <c r="D179" i="2"/>
  <c r="F178" i="2"/>
  <c r="E177" i="2"/>
  <c r="D177" i="2"/>
  <c r="G176" i="2"/>
  <c r="F176" i="2"/>
  <c r="G175" i="2"/>
  <c r="F175" i="2"/>
  <c r="G174" i="2"/>
  <c r="F174" i="2"/>
  <c r="E173" i="2"/>
  <c r="G173" i="2" s="1"/>
  <c r="D173" i="2"/>
  <c r="F172" i="2"/>
  <c r="E171" i="2"/>
  <c r="D171" i="2"/>
  <c r="G170" i="2"/>
  <c r="F170" i="2"/>
  <c r="E169" i="2"/>
  <c r="G169" i="2" s="1"/>
  <c r="D169" i="2"/>
  <c r="G168" i="2"/>
  <c r="F168" i="2"/>
  <c r="G167" i="2"/>
  <c r="F167" i="2"/>
  <c r="E166" i="2"/>
  <c r="F166" i="2" s="1"/>
  <c r="C166" i="2"/>
  <c r="F164" i="2"/>
  <c r="E163" i="2"/>
  <c r="D163" i="2"/>
  <c r="G162" i="2"/>
  <c r="F162" i="2"/>
  <c r="F160" i="2"/>
  <c r="E159" i="2"/>
  <c r="D159" i="2"/>
  <c r="F158" i="2"/>
  <c r="E157" i="2"/>
  <c r="D157" i="2"/>
  <c r="F156" i="2"/>
  <c r="E155" i="2"/>
  <c r="D155" i="2"/>
  <c r="F154" i="2"/>
  <c r="E153" i="2"/>
  <c r="D153" i="2"/>
  <c r="F152" i="2"/>
  <c r="E151" i="2"/>
  <c r="D151" i="2"/>
  <c r="F151" i="2" s="1"/>
  <c r="F150" i="2"/>
  <c r="E149" i="2"/>
  <c r="D149" i="2"/>
  <c r="F148" i="2"/>
  <c r="E147" i="2"/>
  <c r="D147" i="2"/>
  <c r="F147" i="2" s="1"/>
  <c r="C142" i="2"/>
  <c r="G138" i="2"/>
  <c r="F138" i="2"/>
  <c r="G137" i="2"/>
  <c r="F137" i="2"/>
  <c r="E136" i="2"/>
  <c r="D136" i="2"/>
  <c r="D132" i="2" s="1"/>
  <c r="C136" i="2"/>
  <c r="G135" i="2"/>
  <c r="F135" i="2"/>
  <c r="G134" i="2"/>
  <c r="F134" i="2"/>
  <c r="E133" i="2"/>
  <c r="G133" i="2" s="1"/>
  <c r="E121" i="2"/>
  <c r="F119" i="2"/>
  <c r="E118" i="2"/>
  <c r="D118" i="2"/>
  <c r="D115" i="2" s="1"/>
  <c r="E116" i="2"/>
  <c r="F114" i="2"/>
  <c r="E113" i="2"/>
  <c r="D113" i="2"/>
  <c r="E111" i="2"/>
  <c r="D111" i="2"/>
  <c r="F110" i="2"/>
  <c r="E109" i="2"/>
  <c r="D109" i="2"/>
  <c r="F108" i="2"/>
  <c r="E107" i="2"/>
  <c r="D107" i="2"/>
  <c r="F104" i="2"/>
  <c r="E103" i="2"/>
  <c r="D103" i="2"/>
  <c r="F102" i="2"/>
  <c r="E101" i="2"/>
  <c r="D101" i="2"/>
  <c r="F100" i="2"/>
  <c r="F99" i="2"/>
  <c r="E98" i="2"/>
  <c r="D98" i="2"/>
  <c r="F97" i="2"/>
  <c r="E96" i="2"/>
  <c r="D96" i="2"/>
  <c r="F95" i="2"/>
  <c r="E94" i="2"/>
  <c r="D94" i="2"/>
  <c r="F93" i="2"/>
  <c r="E92" i="2"/>
  <c r="D92" i="2"/>
  <c r="E141" i="2" l="1"/>
  <c r="D165" i="2"/>
  <c r="F133" i="2"/>
  <c r="G166" i="2"/>
  <c r="F145" i="2"/>
  <c r="F171" i="2"/>
  <c r="F153" i="2"/>
  <c r="F169" i="2"/>
  <c r="E183" i="2"/>
  <c r="D183" i="2"/>
  <c r="F163" i="2"/>
  <c r="F161" i="2"/>
  <c r="F155" i="2"/>
  <c r="C165" i="2"/>
  <c r="C131" i="2" s="1"/>
  <c r="C130" i="2" s="1"/>
  <c r="E132" i="2"/>
  <c r="F132" i="2" s="1"/>
  <c r="F181" i="2"/>
  <c r="F159" i="2"/>
  <c r="F157" i="2"/>
  <c r="F142" i="2"/>
  <c r="F136" i="2"/>
  <c r="G136" i="2"/>
  <c r="F177" i="2"/>
  <c r="E165" i="2"/>
  <c r="F165" i="2" s="1"/>
  <c r="F179" i="2"/>
  <c r="F149" i="2"/>
  <c r="D131" i="2"/>
  <c r="D130" i="2" s="1"/>
  <c r="F173" i="2"/>
  <c r="F184" i="2"/>
  <c r="F103" i="2"/>
  <c r="F113" i="2"/>
  <c r="F98" i="2"/>
  <c r="F96" i="2"/>
  <c r="F107" i="2"/>
  <c r="F94" i="2"/>
  <c r="F118" i="2"/>
  <c r="F92" i="2"/>
  <c r="F101" i="2"/>
  <c r="D91" i="2"/>
  <c r="D90" i="2" s="1"/>
  <c r="F109" i="2"/>
  <c r="E115" i="2"/>
  <c r="F115" i="2" s="1"/>
  <c r="G132" i="2" l="1"/>
  <c r="E131" i="2"/>
  <c r="E130" i="2" s="1"/>
  <c r="F183" i="2"/>
  <c r="G165" i="2"/>
  <c r="F141" i="2"/>
  <c r="F91" i="2"/>
  <c r="E90" i="2"/>
  <c r="F131" i="2" l="1"/>
  <c r="G131" i="2"/>
  <c r="G130" i="2"/>
  <c r="F130" i="2"/>
  <c r="G90" i="2"/>
  <c r="F90" i="2"/>
  <c r="E31" i="2" l="1"/>
  <c r="E28" i="2"/>
  <c r="D28" i="2"/>
  <c r="E20" i="2"/>
  <c r="E18" i="2"/>
  <c r="D20" i="2"/>
  <c r="D18" i="2"/>
  <c r="E16" i="2"/>
  <c r="E14" i="2"/>
  <c r="D14" i="2"/>
  <c r="D16" i="2"/>
  <c r="C84" i="2"/>
  <c r="C83" i="2" s="1"/>
  <c r="C76" i="2"/>
  <c r="C73" i="2" s="1"/>
  <c r="C72" i="2" s="1"/>
  <c r="C66" i="2"/>
  <c r="C65" i="2" s="1"/>
  <c r="C63" i="2"/>
  <c r="C62" i="2" s="1"/>
  <c r="C60" i="2"/>
  <c r="C59" i="2" s="1"/>
  <c r="C55" i="2"/>
  <c r="C52" i="2"/>
  <c r="C44" i="2"/>
  <c r="C42" i="2"/>
  <c r="C38" i="2"/>
  <c r="C35" i="2"/>
  <c r="C23" i="2"/>
  <c r="C22" i="2" s="1"/>
  <c r="C13" i="2"/>
  <c r="C12" i="2" s="1"/>
  <c r="C6" i="2"/>
  <c r="C5" i="2" s="1"/>
  <c r="C41" i="2" l="1"/>
  <c r="C34" i="2"/>
  <c r="C30" i="2" s="1"/>
  <c r="C51" i="2"/>
  <c r="C50" i="2" s="1"/>
  <c r="G7" i="2"/>
  <c r="G8" i="2"/>
  <c r="G9" i="2"/>
  <c r="G10" i="2"/>
  <c r="G11" i="2"/>
  <c r="G14" i="2"/>
  <c r="G15" i="2"/>
  <c r="G16" i="2"/>
  <c r="G17" i="2"/>
  <c r="G18" i="2"/>
  <c r="G19" i="2"/>
  <c r="G20" i="2"/>
  <c r="G21" i="2"/>
  <c r="G24" i="2"/>
  <c r="G25" i="2"/>
  <c r="G26" i="2"/>
  <c r="G27" i="2"/>
  <c r="G28" i="2"/>
  <c r="G29" i="2"/>
  <c r="G31" i="2"/>
  <c r="G32" i="2"/>
  <c r="G33" i="2"/>
  <c r="G36" i="2"/>
  <c r="G37" i="2"/>
  <c r="G39" i="2"/>
  <c r="G40" i="2"/>
  <c r="G43" i="2"/>
  <c r="G53" i="2"/>
  <c r="G54" i="2"/>
  <c r="G56" i="2"/>
  <c r="G57" i="2"/>
  <c r="G58" i="2"/>
  <c r="G63" i="2"/>
  <c r="G64" i="2"/>
  <c r="G67" i="2"/>
  <c r="G69" i="2"/>
  <c r="G70" i="2"/>
  <c r="G71" i="2"/>
  <c r="G77" i="2"/>
  <c r="G78" i="2"/>
  <c r="G80" i="2"/>
  <c r="G81" i="2"/>
  <c r="G82" i="2"/>
  <c r="G85" i="2"/>
  <c r="G86" i="2"/>
  <c r="G129" i="2"/>
  <c r="F7" i="2"/>
  <c r="F8" i="2"/>
  <c r="F9" i="2"/>
  <c r="F10" i="2"/>
  <c r="F14" i="2"/>
  <c r="F15" i="2"/>
  <c r="F16" i="2"/>
  <c r="F17" i="2"/>
  <c r="F18" i="2"/>
  <c r="F19" i="2"/>
  <c r="F20" i="2"/>
  <c r="F21" i="2"/>
  <c r="F24" i="2"/>
  <c r="F26" i="2"/>
  <c r="F27" i="2"/>
  <c r="F28" i="2"/>
  <c r="F29" i="2"/>
  <c r="F32" i="2"/>
  <c r="F33" i="2"/>
  <c r="F36" i="2"/>
  <c r="F37" i="2"/>
  <c r="F39" i="2"/>
  <c r="F40" i="2"/>
  <c r="F43" i="2"/>
  <c r="F53" i="2"/>
  <c r="F54" i="2"/>
  <c r="F56" i="2"/>
  <c r="F57" i="2"/>
  <c r="F58" i="2"/>
  <c r="F61" i="2"/>
  <c r="F64" i="2"/>
  <c r="F67" i="2"/>
  <c r="F68" i="2"/>
  <c r="F69" i="2"/>
  <c r="F70" i="2"/>
  <c r="F74" i="2"/>
  <c r="F75" i="2"/>
  <c r="F78" i="2"/>
  <c r="F85" i="2"/>
  <c r="F86" i="2"/>
  <c r="F129" i="2"/>
  <c r="C4" i="2" l="1"/>
  <c r="C199" i="2" s="1"/>
  <c r="D63" i="2"/>
  <c r="D59" i="2"/>
  <c r="E60" i="2"/>
  <c r="D52" i="2"/>
  <c r="E52" i="2"/>
  <c r="G52" i="2" s="1"/>
  <c r="E44" i="2"/>
  <c r="E42" i="2"/>
  <c r="D35" i="2"/>
  <c r="E35" i="2"/>
  <c r="G35" i="2" s="1"/>
  <c r="D31" i="2"/>
  <c r="F31" i="2" s="1"/>
  <c r="D6" i="2"/>
  <c r="E6" i="2"/>
  <c r="G6" i="2" s="1"/>
  <c r="D13" i="2"/>
  <c r="E13" i="2"/>
  <c r="D23" i="2"/>
  <c r="E23" i="2"/>
  <c r="D38" i="2"/>
  <c r="E38" i="2"/>
  <c r="G38" i="2" s="1"/>
  <c r="D55" i="2"/>
  <c r="E55" i="2"/>
  <c r="G55" i="2" s="1"/>
  <c r="D66" i="2"/>
  <c r="E66" i="2"/>
  <c r="D76" i="2"/>
  <c r="D73" i="2" s="1"/>
  <c r="E76" i="2"/>
  <c r="D84" i="2"/>
  <c r="E84" i="2"/>
  <c r="E83" i="2" l="1"/>
  <c r="G84" i="2"/>
  <c r="E59" i="2"/>
  <c r="F59" i="2" s="1"/>
  <c r="F60" i="2"/>
  <c r="D62" i="2"/>
  <c r="F63" i="2"/>
  <c r="D83" i="2"/>
  <c r="F84" i="2"/>
  <c r="E73" i="2"/>
  <c r="G73" i="2" s="1"/>
  <c r="G76" i="2"/>
  <c r="F76" i="2"/>
  <c r="E65" i="2"/>
  <c r="G65" i="2" s="1"/>
  <c r="G66" i="2"/>
  <c r="D65" i="2"/>
  <c r="F66" i="2"/>
  <c r="F55" i="2"/>
  <c r="F52" i="2"/>
  <c r="F42" i="2"/>
  <c r="G42" i="2"/>
  <c r="F38" i="2"/>
  <c r="F35" i="2"/>
  <c r="E22" i="2"/>
  <c r="G22" i="2" s="1"/>
  <c r="G23" i="2"/>
  <c r="D22" i="2"/>
  <c r="F23" i="2"/>
  <c r="E12" i="2"/>
  <c r="G12" i="2" s="1"/>
  <c r="G13" i="2"/>
  <c r="D12" i="2"/>
  <c r="F13" i="2"/>
  <c r="D5" i="2"/>
  <c r="F6" i="2"/>
  <c r="E5" i="2"/>
  <c r="G5" i="2" s="1"/>
  <c r="E34" i="2"/>
  <c r="G34" i="2" s="1"/>
  <c r="E62" i="2"/>
  <c r="D51" i="2"/>
  <c r="E41" i="2"/>
  <c r="E4" i="2" s="1"/>
  <c r="D34" i="2"/>
  <c r="E51" i="2"/>
  <c r="G51" i="2" s="1"/>
  <c r="D41" i="2"/>
  <c r="D72" i="2"/>
  <c r="E30" i="2" l="1"/>
  <c r="G30" i="2" s="1"/>
  <c r="G79" i="2"/>
  <c r="G83" i="2"/>
  <c r="F83" i="2"/>
  <c r="D79" i="2"/>
  <c r="F73" i="2"/>
  <c r="E72" i="2"/>
  <c r="G72" i="2" s="1"/>
  <c r="F65" i="2"/>
  <c r="F62" i="2"/>
  <c r="G62" i="2"/>
  <c r="D50" i="2"/>
  <c r="F51" i="2"/>
  <c r="F34" i="2"/>
  <c r="D30" i="2"/>
  <c r="F22" i="2"/>
  <c r="F12" i="2"/>
  <c r="F5" i="2"/>
  <c r="G41" i="2"/>
  <c r="F41" i="2"/>
  <c r="E50" i="2"/>
  <c r="G50" i="2" s="1"/>
  <c r="F30" i="2" l="1"/>
  <c r="F72" i="2"/>
  <c r="F79" i="2"/>
  <c r="F50" i="2"/>
  <c r="D4" i="2"/>
  <c r="D199" i="2" s="1"/>
  <c r="G4" i="2" l="1"/>
  <c r="E199" i="2"/>
  <c r="F4" i="2"/>
  <c r="F199" i="2" l="1"/>
  <c r="G199" i="2"/>
</calcChain>
</file>

<file path=xl/sharedStrings.xml><?xml version="1.0" encoding="utf-8"?>
<sst xmlns="http://schemas.openxmlformats.org/spreadsheetml/2006/main" count="408" uniqueCount="393">
  <si>
    <t>Наименование доходов</t>
  </si>
  <si>
    <t>КБК</t>
  </si>
  <si>
    <t>Процент исполнения к прогнозным показателям</t>
  </si>
  <si>
    <t>Всего доходов</t>
  </si>
  <si>
    <t>В.Н.Кортелева</t>
  </si>
  <si>
    <t>Доходы от продажи земельных участков, государственная собственность на которые  разграничена (за исключением земельных участков бюджетных и автономных учреждений)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</si>
  <si>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</si>
  <si>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</si>
  <si>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</si>
  <si>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</si>
  <si>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</si>
  <si>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-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</si>
  <si>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</si>
  <si>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</si>
  <si>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</si>
  <si>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</si>
  <si>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</si>
  <si>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</si>
  <si>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</si>
  <si>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</si>
  <si>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</si>
  <si>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</si>
  <si>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</si>
  <si>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</si>
  <si>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</t>
  </si>
  <si>
    <t xml:space="preserve"> 000 1010204001 0000 110</t>
  </si>
  <si>
    <t xml:space="preserve">  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</si>
  <si>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 xml:space="preserve"> 000 1010205001 0000 110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</si>
  <si>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</si>
  <si>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</si>
  <si>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</si>
  <si>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</si>
  <si>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</si>
  <si>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</si>
  <si>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</si>
  <si>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</si>
  <si>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</si>
  <si>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</si>
  <si>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</si>
  <si>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</si>
  <si>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</si>
  <si>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</si>
  <si>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</si>
  <si>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</si>
  <si>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</si>
  <si>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</si>
  <si>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</si>
  <si>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</si>
  <si>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</si>
  <si>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</si>
  <si>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</si>
  <si>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</si>
  <si>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</si>
  <si>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</si>
  <si>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</si>
  <si>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</si>
  <si>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</si>
  <si>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</si>
  <si>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</si>
  <si>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</si>
  <si>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</si>
  <si>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</si>
  <si>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</si>
  <si>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</si>
  <si>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</si>
  <si>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</si>
  <si>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</si>
  <si>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</si>
  <si>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</si>
  <si>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</si>
  <si>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</si>
  <si>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</si>
  <si>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</si>
  <si>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</si>
  <si>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</si>
  <si>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</si>
  <si>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</si>
  <si>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</si>
  <si>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</si>
  <si>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</si>
  <si>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</si>
  <si>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</si>
  <si>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 xml:space="preserve"> 000 1060604313 0000 110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</si>
  <si>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</si>
  <si>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</si>
  <si>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</si>
  <si>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</si>
  <si>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</si>
  <si>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</si>
  <si>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</si>
  <si>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000 1080400001 0000 110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</si>
  <si>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</si>
  <si>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000 1080402001 0000 110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</si>
  <si>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</si>
  <si>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</si>
  <si>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</si>
  <si>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</si>
  <si>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</si>
  <si>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</si>
  <si>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</si>
  <si>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</si>
  <si>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</si>
  <si>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</si>
  <si>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</si>
  <si>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</si>
  <si>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</si>
  <si>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</si>
  <si>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</si>
  <si>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 000 1110503510 0000 120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</si>
  <si>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</si>
  <si>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000 1110503513 0000 120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</si>
  <si>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</si>
  <si>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</si>
  <si>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</si>
  <si>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</si>
  <si>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</si>
  <si>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 xml:space="preserve"> 000 1110701513 0000 120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</si>
  <si>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</si>
  <si>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</si>
  <si>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</si>
  <si>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</si>
  <si>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</si>
  <si>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</si>
  <si>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</si>
  <si>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</si>
  <si>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</si>
  <si>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</si>
  <si>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</si>
  <si>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</si>
  <si>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</si>
  <si>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</si>
  <si>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</si>
  <si>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</si>
  <si>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</si>
  <si>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</si>
  <si>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000 1120107001 0000 120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</si>
  <si>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</si>
  <si>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</si>
  <si>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</si>
  <si>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</si>
  <si>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</si>
  <si>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</si>
  <si>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</si>
  <si>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</si>
  <si>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Прочие доходы от компенсации затрат бюджетов сельских поселений</t>
  </si>
  <si>
    <t xml:space="preserve"> 000 1130299510 0000 130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</si>
  <si>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</si>
  <si>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</si>
  <si>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000 1140200000 0000 000</t>
  </si>
  <si>
    <t xml:space="preserve"> 000 1140205005 0000 410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</si>
  <si>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</si>
  <si>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</si>
  <si>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</si>
  <si>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</si>
  <si>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</si>
  <si>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</si>
  <si>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</si>
  <si>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</si>
  <si>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</si>
  <si>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ШТРАФЫ, САНКЦИИ, ВОЗМЕЩЕНИЕ УЩЕРБА</t>
  </si>
  <si>
    <t xml:space="preserve"> 000 1160000000 0000 000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</si>
  <si>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</si>
  <si>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</si>
  <si>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</si>
  <si>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</si>
  <si>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</si>
  <si>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</si>
  <si>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</si>
  <si>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</si>
  <si>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муниципальных районов на выравнивание бюджетной обеспеченности</t>
  </si>
  <si>
    <t xml:space="preserve"> 000 2021500105 0000 150</t>
  </si>
  <si>
    <t xml:space="preserve">  Дотации бюджетам сельских поселений на выравнивание бюджетной обеспеченности</t>
  </si>
  <si>
    <t xml:space="preserve"> 000 2021500110 0000 150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</si>
  <si>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</si>
  <si>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</si>
  <si>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</si>
  <si>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000 2021500205 0000 150</t>
  </si>
  <si>
    <t xml:space="preserve">  Дотации бюджетам сельских поселений на поддержку мер по обеспечению сбалансированности бюджетов</t>
  </si>
  <si>
    <t xml:space="preserve"> 000 2021500210 0000 150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</si>
  <si>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</si>
  <si>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</si>
  <si>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</si>
  <si>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 xml:space="preserve"> 000 2022007700 0000 150</t>
  </si>
  <si>
    <t xml:space="preserve"> 000 2022007713 0000 150</t>
  </si>
  <si>
    <t xml:space="preserve"> 000 2022021600 0000 150</t>
  </si>
  <si>
    <t xml:space="preserve"> 000 2022021613 0000 150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</si>
  <si>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</si>
  <si>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000 2022546700 0000 150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</si>
  <si>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</si>
  <si>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000 2022546705 0000 150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</si>
  <si>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</si>
  <si>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</si>
  <si>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</si>
  <si>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000 2022549705 0000 150</t>
  </si>
  <si>
    <t xml:space="preserve">  Субсидия бюджетам на поддержку отрасли культуры</t>
  </si>
  <si>
    <t xml:space="preserve"> 000 2022551900 0000 150</t>
  </si>
  <si>
    <t xml:space="preserve">  Субсидия бюджетам муниципальных районов на поддержку отрасли культуры</t>
  </si>
  <si>
    <t xml:space="preserve"> 000 2022551905 0000 150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</si>
  <si>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</si>
  <si>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</si>
  <si>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городских поселений на реализацию программ формирования современной городской среды</t>
  </si>
  <si>
    <t xml:space="preserve"> 000 2022555513 0000 150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</si>
  <si>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</si>
  <si>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</si>
  <si>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</si>
  <si>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</si>
  <si>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</si>
  <si>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</si>
  <si>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</si>
  <si>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</si>
  <si>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</si>
  <si>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</si>
  <si>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</si>
  <si>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000 2023002413 0000 150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</si>
  <si>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</si>
  <si>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</si>
  <si>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</si>
  <si>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</si>
  <si>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</si>
  <si>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</si>
  <si>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</si>
  <si>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000 2023508205 0000 150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</si>
  <si>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</si>
  <si>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</si>
  <si>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</si>
  <si>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000 2023511805 0000 150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</si>
  <si>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</si>
  <si>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000 2023511810 0000 150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</si>
  <si>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</si>
  <si>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000 2023511813 0000 150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</si>
  <si>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</si>
  <si>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</si>
  <si>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</si>
  <si>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</si>
  <si>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</si>
  <si>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 xml:space="preserve"> 000 2023526000 0000 150</t>
  </si>
  <si>
    <t xml:space="preserve">  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</si>
  <si>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 xml:space="preserve"> 000 2023526005 0000 150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</si>
  <si>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</si>
  <si>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</si>
  <si>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</si>
  <si>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</si>
  <si>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</si>
  <si>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</si>
  <si>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</si>
  <si>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</si>
  <si>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муниципальных районов</t>
  </si>
  <si>
    <t xml:space="preserve"> 000 2024999905 0000 150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</si>
  <si>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</si>
  <si>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</si>
  <si>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муниципальных районов</t>
  </si>
  <si>
    <t xml:space="preserve"> 000 2070500005 0000 150</t>
  </si>
  <si>
    <t xml:space="preserve">  Прочие безвозмездные поступления в бюджеты сельских поселений</t>
  </si>
  <si>
    <t xml:space="preserve"> 000 2070500010 0000 150</t>
  </si>
  <si>
    <t xml:space="preserve"> 000 2070503005 0000 150</t>
  </si>
  <si>
    <t xml:space="preserve"> 000 2070503010 0000 150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</si>
  <si>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</si>
  <si>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</si>
  <si>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000 2190000005 0000 150</t>
  </si>
  <si>
    <t xml:space="preserve"> 000 2196001005 0000 150</t>
  </si>
  <si>
    <t>(в рублях)</t>
  </si>
  <si>
    <t xml:space="preserve">  Плата за выбросы загрязняющих веществ в атмосферный воздух стационарными объектами 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</si>
  <si>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</si>
  <si>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>000 1130206000 0000 130</t>
  </si>
  <si>
    <t>000 1130206505 0000 130</t>
  </si>
  <si>
    <t>000 1140602000 0000 430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</si>
  <si>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</si>
  <si>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</si>
  <si>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</si>
  <si>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</si>
  <si>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</si>
  <si>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</si>
  <si>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</si>
  <si>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</si>
  <si>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</si>
  <si>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</si>
  <si>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</si>
  <si>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</si>
  <si>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 Платежи в целях возмещения причиненного ущерба (убытков)</t>
  </si>
  <si>
    <t xml:space="preserve">  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</si>
  <si>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 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</si>
  <si>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</si>
  <si>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</si>
  <si>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</si>
  <si>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 Платежи, уплачиваемые в целях возмещения вреда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</si>
  <si>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</si>
  <si>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 xml:space="preserve"> 000 1160105001 0000 140</t>
  </si>
  <si>
    <t xml:space="preserve"> 000 1160105301 0000 140</t>
  </si>
  <si>
    <t xml:space="preserve"> 000 1160106001 0000 140</t>
  </si>
  <si>
    <t xml:space="preserve"> 000 1160106301 0000 140</t>
  </si>
  <si>
    <t xml:space="preserve"> 000 1160107001 0000 140</t>
  </si>
  <si>
    <t xml:space="preserve"> 000 1160107301 0000 140</t>
  </si>
  <si>
    <t xml:space="preserve"> 000 1160108001 0000 140</t>
  </si>
  <si>
    <t xml:space="preserve"> 000 1160108301 0000 140</t>
  </si>
  <si>
    <t xml:space="preserve"> 000 1160114001 0000 140</t>
  </si>
  <si>
    <t xml:space="preserve"> 000 1160114301 0000 140</t>
  </si>
  <si>
    <t xml:space="preserve"> 000 1160120001 0000 140</t>
  </si>
  <si>
    <t xml:space="preserve"> 000 1160120301 0000 140</t>
  </si>
  <si>
    <t xml:space="preserve"> 000 1161000000 0000 140</t>
  </si>
  <si>
    <t xml:space="preserve"> 000 1161003005 0000 140</t>
  </si>
  <si>
    <t xml:space="preserve"> 000 1161003105 0000 140</t>
  </si>
  <si>
    <t xml:space="preserve"> 000 1161012000 0000 140</t>
  </si>
  <si>
    <t xml:space="preserve"> 000 1161012301 0000 140</t>
  </si>
  <si>
    <t xml:space="preserve"> 000 1161012901 0000 140</t>
  </si>
  <si>
    <t xml:space="preserve"> 000 1161100001 0000 140</t>
  </si>
  <si>
    <t xml:space="preserve"> 000 1161105001 0000 140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</si>
  <si>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</si>
  <si>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</si>
  <si>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</si>
  <si>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000 2022007705 0000 150</t>
  </si>
  <si>
    <t xml:space="preserve">  Субвенции бюджетам на проведение Всероссийской переписи населения 2020 года</t>
  </si>
  <si>
    <t xml:space="preserve">  Субвенции бюджетам муниципальных районов на проведение Всероссийской переписи населения 2020 года</t>
  </si>
  <si>
    <t xml:space="preserve"> 000 2023546900 0000 150</t>
  </si>
  <si>
    <t xml:space="preserve"> 000 2023546905 0000 150</t>
  </si>
  <si>
    <t xml:space="preserve">  ПРОЧИЕ НЕНАЛОГОВЫЕ ДОХОДЫ</t>
  </si>
  <si>
    <t xml:space="preserve">  Невыясненные поступления</t>
  </si>
  <si>
    <t xml:space="preserve">  Невыясненные поступления, зачисляемые в бюджеты сельских поселений</t>
  </si>
  <si>
    <t xml:space="preserve"> 000 1170000000 0000 000</t>
  </si>
  <si>
    <t xml:space="preserve"> 000 1170100000 0000 180</t>
  </si>
  <si>
    <t xml:space="preserve"> 000 1170105010 0000 180</t>
  </si>
  <si>
    <t xml:space="preserve">  Доходы, поступающие в порядке возмещения расходов, понесенных в связи с эксплуатацией имущества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</si>
  <si>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</si>
  <si>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
</t>
  </si>
  <si>
    <t>000 1160108401 0000 140</t>
  </si>
  <si>
    <t xml:space="preserve">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
</t>
  </si>
  <si>
    <t xml:space="preserve"> 000 1160115001 0000 140</t>
  </si>
  <si>
    <t xml:space="preserve">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</si>
  <si>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 xml:space="preserve"> 000 1160115301 0000 140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</si>
  <si>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
</t>
  </si>
  <si>
    <t xml:space="preserve"> 000 1160119001 0000 140</t>
  </si>
  <si>
    <t xml:space="preserve">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
</t>
  </si>
  <si>
    <t xml:space="preserve"> 000 1160119301 0000 140</t>
  </si>
  <si>
    <t xml:space="preserve"> 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
</t>
  </si>
  <si>
    <t xml:space="preserve"> 000 1160133000 0000 140</t>
  </si>
  <si>
    <t xml:space="preserve"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
</t>
  </si>
  <si>
    <t xml:space="preserve">
 000 1160133301 0000 140
</t>
  </si>
  <si>
    <t xml:space="preserve">Административные штрафы, установленные законами субъектов Российской Федерации об административных правонарушениях
</t>
  </si>
  <si>
    <t xml:space="preserve"> 000 1160200002 0000 140</t>
  </si>
  <si>
    <t xml:space="preserve"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
</t>
  </si>
  <si>
    <t xml:space="preserve"> 000 1160201002 0000 140</t>
  </si>
  <si>
    <t xml:space="preserve"> 000 2024530300 0000 150</t>
  </si>
  <si>
    <t xml:space="preserve"> Субсидии бюджетам на оснащение объектов спортивной инфраструктуры спортивно-технологическим оборудованием
</t>
  </si>
  <si>
    <t xml:space="preserve"> 000 2022522800 0000 150</t>
  </si>
  <si>
    <t xml:space="preserve"> Субсидии бюджетам муниципальных районов на оснащение объектов спортивной инфраструктуры спортивно-технологическим оборудованием
</t>
  </si>
  <si>
    <t xml:space="preserve"> 000 2022522805 0000 150</t>
  </si>
  <si>
    <t xml:space="preserve"> Субсидии бюджетам на строительство и реконструкцию (модернизацию) объектов питьевого водоснабжения
</t>
  </si>
  <si>
    <t xml:space="preserve"> 000 2022524300 0000 150</t>
  </si>
  <si>
    <t xml:space="preserve">Субсидии бюджетам муниципальных районов на строительство и реконструкцию (модернизацию) объектов питьевого водоснабжения
</t>
  </si>
  <si>
    <t xml:space="preserve"> 000 2022524305 0000 150</t>
  </si>
  <si>
    <t xml:space="preserve"> 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
</t>
  </si>
  <si>
    <t xml:space="preserve"> 000 2022529900 0000 150</t>
  </si>
  <si>
    <t xml:space="preserve"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
</t>
  </si>
  <si>
    <t xml:space="preserve"> 000 2022529905 0000 150</t>
  </si>
  <si>
    <t xml:space="preserve">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</si>
  <si>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000 2022530400 0000 150</t>
  </si>
  <si>
    <t xml:space="preserve">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</si>
  <si>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000 2022530405 0000 150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</si>
  <si>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</si>
  <si>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</si>
  <si>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000 2024530305 0000 150</t>
  </si>
  <si>
    <t xml:space="preserve"> 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районов
</t>
  </si>
  <si>
    <t xml:space="preserve"> 000 2194530305 0000 150</t>
  </si>
  <si>
    <t xml:space="preserve"> Субсидии бюджетам городских поселений на софинансирование капитальных вложений в объекты муниципальной собственности
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</si>
  <si>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
</t>
  </si>
  <si>
    <t xml:space="preserve"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
</t>
  </si>
  <si>
    <t xml:space="preserve"> Прогноз доходов на 2021 год</t>
  </si>
  <si>
    <t>Темп роста к соответствующему периоду прошлого периода 2020 года</t>
  </si>
  <si>
    <t>Исп.С.Н.Запецкая</t>
  </si>
  <si>
    <t>тел.9 16 37</t>
  </si>
  <si>
    <t>Сведения об исполнении консолидированного бюджета Клетнянского района по доходам  за 1 полугодие 2021 год в разрезе видов доходов в сравнении с соответствующим периодом прошлого года</t>
  </si>
  <si>
    <t>Кассовое исполнение за 1  полугодие 2020 года</t>
  </si>
  <si>
    <t>Кассовое исполнение за 1 полугодие 2021 года</t>
  </si>
  <si>
    <t xml:space="preserve">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</si>
  <si>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 xml:space="preserve"> 000 1140602513 0000 430</t>
  </si>
  <si>
    <t xml:space="preserve">  Дотации бюджетам на поддержку мер по обеспечению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</si>
  <si>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 xml:space="preserve">  Дотации бюджетам муниципальных районов на поддержку мер по обеспечению 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</si>
  <si>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 xml:space="preserve"> 000 2021585300 0000 150</t>
  </si>
  <si>
    <t xml:space="preserve"> 000 2021585305 0000 150</t>
  </si>
  <si>
    <t xml:space="preserve">  ЗАДОЛЖЕННОСТЬ И ПЕРЕРАСЧЕТЫ ПО ОТМЕНЕННЫМ НАЛОГАМ, СБОРАМ И ИНЫМ ОБЯЗАТЕЛЬНЫМ ПЛАТЕЖАМ</t>
  </si>
  <si>
    <t xml:space="preserve">  Налоги на имущество</t>
  </si>
  <si>
    <t xml:space="preserve">  Земельный налог (по обязательствам, возникшим до 1 января 2006 года)</t>
  </si>
  <si>
    <t xml:space="preserve">  Земельный налог (по обязательствам, возникшим до 1 января 2006 года), мобилизуемый на территориях городских поселений</t>
  </si>
  <si>
    <t xml:space="preserve"> 000 1090000000 0000 000</t>
  </si>
  <si>
    <t xml:space="preserve"> 000 1090400000 0000 110</t>
  </si>
  <si>
    <t xml:space="preserve"> 000 1090405000 0000 110</t>
  </si>
  <si>
    <t xml:space="preserve"> 000 1090405313 0000 110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</si>
  <si>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</si>
  <si>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000 1140602510 0000 430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</si>
  <si>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</si>
  <si>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</si>
  <si>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000 1160117001 0000 140</t>
  </si>
  <si>
    <t xml:space="preserve"> 000 1160117301 0000 140</t>
  </si>
  <si>
    <t xml:space="preserve">Заместитель главы администрации - начальник финансового управления администрации Клетнянского района                                 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</si>
</sst>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\.mm\.yyyy"/>
  </numFmts>
  <fonts count="22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0.5"/>
      <color rgb="FF000000"/>
      <name val="Times New Roman"/>
      <family val="1"/>
      <charset val="204"/>
    </font>
    <font>
      <u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</borders>
  <cellStyleXfs count="57">
    <xf numFmtId="0" fontId="0" fillId="0" borderId="0"/>
    <xf numFmtId="0" fontId="1" fillId="0" borderId="2">
      <alignment horizontal="left" wrapText="1" indent="2"/>
    </xf>
    <xf numFmtId="49" fontId="1" fillId="0" borderId="3">
      <alignment horizontal="center"/>
    </xf>
    <xf numFmtId="0" fontId="8" fillId="0" borderId="4">
      <alignment horizontal="left" wrapText="1" indent="2"/>
    </xf>
    <xf numFmtId="0" fontId="10" fillId="0" borderId="0"/>
    <xf numFmtId="0" fontId="11" fillId="0" borderId="0">
      <alignment horizontal="center" wrapText="1"/>
    </xf>
    <xf numFmtId="0" fontId="12" fillId="0" borderId="5"/>
    <xf numFmtId="0" fontId="12" fillId="0" borderId="0"/>
    <xf numFmtId="0" fontId="13" fillId="0" borderId="0"/>
    <xf numFmtId="0" fontId="11" fillId="0" borderId="0">
      <alignment horizontal="left" wrapText="1"/>
    </xf>
    <xf numFmtId="0" fontId="14" fillId="0" borderId="0"/>
    <xf numFmtId="0" fontId="15" fillId="0" borderId="0"/>
    <xf numFmtId="0" fontId="8" fillId="0" borderId="6">
      <alignment horizontal="center"/>
    </xf>
    <xf numFmtId="0" fontId="13" fillId="0" borderId="7"/>
    <xf numFmtId="0" fontId="8" fillId="0" borderId="0">
      <alignment horizontal="left"/>
    </xf>
    <xf numFmtId="0" fontId="16" fillId="0" borderId="0">
      <alignment horizontal="center" vertical="top"/>
    </xf>
    <xf numFmtId="49" fontId="17" fillId="0" borderId="8">
      <alignment horizontal="right"/>
    </xf>
    <xf numFmtId="49" fontId="13" fillId="0" borderId="9">
      <alignment horizontal="center"/>
    </xf>
    <xf numFmtId="0" fontId="13" fillId="0" borderId="10"/>
    <xf numFmtId="49" fontId="13" fillId="0" borderId="0"/>
    <xf numFmtId="49" fontId="8" fillId="0" borderId="0">
      <alignment horizontal="right"/>
    </xf>
    <xf numFmtId="0" fontId="8" fillId="0" borderId="0"/>
    <xf numFmtId="0" fontId="8" fillId="0" borderId="0">
      <alignment horizontal="center"/>
    </xf>
    <xf numFmtId="0" fontId="8" fillId="0" borderId="8">
      <alignment horizontal="right"/>
    </xf>
    <xf numFmtId="165" fontId="8" fillId="0" borderId="11">
      <alignment horizontal="center"/>
    </xf>
    <xf numFmtId="49" fontId="8" fillId="0" borderId="0"/>
    <xf numFmtId="0" fontId="8" fillId="0" borderId="0">
      <alignment horizontal="right"/>
    </xf>
    <xf numFmtId="0" fontId="8" fillId="0" borderId="12">
      <alignment horizontal="center"/>
    </xf>
    <xf numFmtId="0" fontId="8" fillId="0" borderId="5">
      <alignment wrapText="1"/>
    </xf>
    <xf numFmtId="49" fontId="8" fillId="0" borderId="13">
      <alignment horizontal="center"/>
    </xf>
    <xf numFmtId="0" fontId="8" fillId="0" borderId="14">
      <alignment wrapText="1"/>
    </xf>
    <xf numFmtId="49" fontId="8" fillId="0" borderId="11">
      <alignment horizontal="center"/>
    </xf>
    <xf numFmtId="49" fontId="8" fillId="0" borderId="15"/>
    <xf numFmtId="0" fontId="8" fillId="0" borderId="11">
      <alignment horizontal="center"/>
    </xf>
    <xf numFmtId="49" fontId="8" fillId="0" borderId="16">
      <alignment horizontal="center"/>
    </xf>
    <xf numFmtId="0" fontId="14" fillId="0" borderId="0"/>
    <xf numFmtId="0" fontId="14" fillId="0" borderId="17"/>
    <xf numFmtId="49" fontId="8" fillId="0" borderId="3">
      <alignment horizontal="center" vertical="center" wrapText="1"/>
    </xf>
    <xf numFmtId="49" fontId="8" fillId="0" borderId="6">
      <alignment horizontal="center" vertical="center" wrapText="1"/>
    </xf>
    <xf numFmtId="0" fontId="8" fillId="0" borderId="18">
      <alignment horizontal="left" wrapText="1"/>
    </xf>
    <xf numFmtId="49" fontId="8" fillId="0" borderId="19">
      <alignment horizontal="center" wrapText="1"/>
    </xf>
    <xf numFmtId="49" fontId="8" fillId="0" borderId="20">
      <alignment horizontal="center"/>
    </xf>
    <xf numFmtId="4" fontId="8" fillId="0" borderId="3">
      <alignment horizontal="right"/>
    </xf>
    <xf numFmtId="4" fontId="8" fillId="0" borderId="4">
      <alignment horizontal="right"/>
    </xf>
    <xf numFmtId="0" fontId="8" fillId="0" borderId="21">
      <alignment horizontal="left" wrapText="1"/>
    </xf>
    <xf numFmtId="0" fontId="8" fillId="0" borderId="22">
      <alignment horizontal="left" wrapText="1" indent="1"/>
    </xf>
    <xf numFmtId="49" fontId="8" fillId="0" borderId="23">
      <alignment horizontal="center" wrapText="1"/>
    </xf>
    <xf numFmtId="49" fontId="8" fillId="0" borderId="24">
      <alignment horizontal="center"/>
    </xf>
    <xf numFmtId="49" fontId="8" fillId="0" borderId="25">
      <alignment horizontal="center"/>
    </xf>
    <xf numFmtId="0" fontId="8" fillId="0" borderId="26">
      <alignment horizontal="left" wrapText="1" indent="1"/>
    </xf>
    <xf numFmtId="49" fontId="8" fillId="0" borderId="27">
      <alignment horizontal="center"/>
    </xf>
    <xf numFmtId="49" fontId="8" fillId="0" borderId="3">
      <alignment horizontal="center"/>
    </xf>
    <xf numFmtId="0" fontId="8" fillId="0" borderId="11">
      <alignment horizontal="left" wrapText="1" indent="2"/>
    </xf>
    <xf numFmtId="0" fontId="8" fillId="0" borderId="17"/>
    <xf numFmtId="0" fontId="8" fillId="2" borderId="17"/>
    <xf numFmtId="0" fontId="8" fillId="2" borderId="28"/>
    <xf numFmtId="0" fontId="8" fillId="2" borderId="0"/>
  </cellStyleXfs>
  <cellXfs count="47">
    <xf numFmtId="0" fontId="0" fillId="0" borderId="0" xfId="0"/>
    <xf numFmtId="0" fontId="3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 applyFill="1" applyAlignment="1">
      <alignment vertical="top"/>
    </xf>
    <xf numFmtId="0" fontId="4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horizontal="right" vertical="top"/>
    </xf>
    <xf numFmtId="0" fontId="4" fillId="0" borderId="0" xfId="0" applyFont="1" applyAlignment="1" applyProtection="1">
      <alignment vertical="top"/>
      <protection locked="0"/>
    </xf>
    <xf numFmtId="4" fontId="4" fillId="0" borderId="0" xfId="0" applyNumberFormat="1" applyFont="1" applyAlignment="1" applyProtection="1">
      <alignment vertical="top"/>
      <protection locked="0"/>
    </xf>
    <xf numFmtId="0" fontId="18" fillId="0" borderId="0" xfId="14" applyNumberFormat="1" applyFont="1" applyAlignment="1" applyProtection="1">
      <alignment horizontal="left" vertical="top"/>
    </xf>
    <xf numFmtId="0" fontId="18" fillId="0" borderId="0" xfId="21" applyNumberFormat="1" applyFont="1" applyAlignment="1" applyProtection="1">
      <alignment vertical="top"/>
    </xf>
    <xf numFmtId="49" fontId="9" fillId="0" borderId="1" xfId="51" applyFont="1" applyBorder="1" applyAlignment="1" applyProtection="1">
      <alignment horizontal="center" vertical="top"/>
    </xf>
    <xf numFmtId="0" fontId="7" fillId="0" borderId="1" xfId="3" applyNumberFormat="1" applyFont="1" applyBorder="1" applyAlignment="1" applyProtection="1">
      <alignment horizontal="left" vertical="top" wrapText="1"/>
    </xf>
    <xf numFmtId="4" fontId="7" fillId="0" borderId="1" xfId="51" applyNumberFormat="1" applyFont="1" applyBorder="1" applyAlignment="1" applyProtection="1">
      <alignment horizontal="center" vertical="top"/>
    </xf>
    <xf numFmtId="0" fontId="2" fillId="0" borderId="0" xfId="0" applyFont="1" applyAlignment="1" applyProtection="1">
      <alignment vertical="top"/>
      <protection locked="0"/>
    </xf>
    <xf numFmtId="4" fontId="7" fillId="0" borderId="1" xfId="42" applyNumberFormat="1" applyFont="1" applyBorder="1" applyAlignment="1" applyProtection="1">
      <alignment horizontal="center" vertical="top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4" fontId="7" fillId="0" borderId="1" xfId="51" applyNumberFormat="1" applyFont="1" applyFill="1" applyBorder="1" applyAlignment="1" applyProtection="1">
      <alignment horizontal="center" vertical="top"/>
    </xf>
    <xf numFmtId="4" fontId="7" fillId="0" borderId="1" xfId="42" applyNumberFormat="1" applyFont="1" applyFill="1" applyBorder="1" applyAlignment="1" applyProtection="1">
      <alignment horizontal="center" vertical="top"/>
    </xf>
    <xf numFmtId="0" fontId="2" fillId="0" borderId="0" xfId="0" applyFont="1" applyFill="1" applyAlignment="1" applyProtection="1">
      <alignment vertical="top"/>
      <protection locked="0"/>
    </xf>
    <xf numFmtId="0" fontId="7" fillId="0" borderId="0" xfId="14" applyNumberFormat="1" applyFont="1" applyAlignment="1" applyProtection="1">
      <alignment horizontal="center" vertical="top" wrapText="1"/>
    </xf>
    <xf numFmtId="0" fontId="0" fillId="0" borderId="0" xfId="0" applyFont="1" applyAlignment="1" applyProtection="1">
      <alignment vertical="top"/>
      <protection locked="0"/>
    </xf>
    <xf numFmtId="0" fontId="8" fillId="0" borderId="0" xfId="4" applyNumberFormat="1" applyFont="1" applyAlignment="1" applyProtection="1">
      <alignment vertical="top"/>
    </xf>
    <xf numFmtId="4" fontId="8" fillId="0" borderId="0" xfId="25" applyNumberFormat="1" applyFont="1" applyFill="1" applyAlignment="1" applyProtection="1">
      <alignment vertical="top"/>
    </xf>
    <xf numFmtId="4" fontId="8" fillId="0" borderId="0" xfId="25" applyNumberFormat="1" applyFont="1" applyAlignment="1" applyProtection="1">
      <alignment vertical="top"/>
    </xf>
    <xf numFmtId="49" fontId="19" fillId="0" borderId="1" xfId="51" applyFont="1" applyBorder="1" applyAlignment="1" applyProtection="1">
      <alignment horizontal="center" vertical="top"/>
    </xf>
    <xf numFmtId="164" fontId="5" fillId="0" borderId="1" xfId="0" applyNumberFormat="1" applyFont="1" applyBorder="1" applyAlignment="1">
      <alignment horizontal="center" vertical="top"/>
    </xf>
    <xf numFmtId="0" fontId="20" fillId="0" borderId="0" xfId="0" applyFont="1" applyAlignment="1" applyProtection="1">
      <alignment vertical="top"/>
      <protection locked="0"/>
    </xf>
    <xf numFmtId="0" fontId="21" fillId="0" borderId="0" xfId="0" applyFont="1" applyAlignment="1" applyProtection="1">
      <alignment vertical="top"/>
      <protection locked="0"/>
    </xf>
    <xf numFmtId="4" fontId="5" fillId="0" borderId="0" xfId="0" applyNumberFormat="1" applyFont="1" applyAlignment="1" applyProtection="1">
      <alignment vertical="top"/>
      <protection locked="0"/>
    </xf>
    <xf numFmtId="0" fontId="5" fillId="0" borderId="0" xfId="0" applyFont="1" applyAlignment="1" applyProtection="1">
      <alignment vertical="top"/>
      <protection locked="0"/>
    </xf>
    <xf numFmtId="4" fontId="5" fillId="0" borderId="1" xfId="0" applyNumberFormat="1" applyFont="1" applyFill="1" applyBorder="1" applyAlignment="1">
      <alignment horizontal="center" vertical="top" wrapText="1"/>
    </xf>
    <xf numFmtId="0" fontId="8" fillId="0" borderId="0" xfId="21" applyNumberFormat="1" applyFont="1" applyAlignment="1" applyProtection="1">
      <alignment vertical="top"/>
    </xf>
    <xf numFmtId="0" fontId="8" fillId="0" borderId="0" xfId="56" applyNumberFormat="1" applyFont="1" applyFill="1" applyAlignment="1" applyProtection="1">
      <alignment vertical="top"/>
    </xf>
    <xf numFmtId="0" fontId="8" fillId="2" borderId="0" xfId="56" applyNumberFormat="1" applyFont="1" applyAlignment="1" applyProtection="1">
      <alignment vertical="top"/>
    </xf>
    <xf numFmtId="0" fontId="4" fillId="0" borderId="0" xfId="0" applyFont="1" applyFill="1" applyAlignment="1" applyProtection="1">
      <alignment vertical="top"/>
      <protection locked="0"/>
    </xf>
    <xf numFmtId="0" fontId="0" fillId="0" borderId="0" xfId="0" applyFont="1" applyFill="1" applyAlignment="1" applyProtection="1">
      <alignment vertical="top"/>
      <protection locked="0"/>
    </xf>
    <xf numFmtId="0" fontId="7" fillId="0" borderId="1" xfId="44" applyNumberFormat="1" applyFont="1" applyBorder="1" applyAlignment="1" applyProtection="1">
      <alignment horizontal="left" vertical="top" wrapText="1"/>
    </xf>
    <xf numFmtId="49" fontId="9" fillId="0" borderId="1" xfId="47" applyNumberFormat="1" applyFont="1" applyBorder="1" applyAlignment="1" applyProtection="1">
      <alignment horizontal="center" vertical="top"/>
    </xf>
    <xf numFmtId="49" fontId="9" fillId="0" borderId="1" xfId="47" applyNumberFormat="1" applyFont="1" applyBorder="1" applyAlignment="1" applyProtection="1">
      <alignment horizontal="left" vertical="top"/>
    </xf>
    <xf numFmtId="4" fontId="7" fillId="0" borderId="1" xfId="38" applyNumberFormat="1" applyFont="1" applyBorder="1" applyAlignment="1" applyProtection="1">
      <alignment horizontal="center" vertical="top" shrinkToFit="1"/>
    </xf>
    <xf numFmtId="49" fontId="6" fillId="0" borderId="1" xfId="0" applyNumberFormat="1" applyFont="1" applyBorder="1" applyAlignment="1">
      <alignment horizontal="left" vertical="top" wrapText="1"/>
    </xf>
    <xf numFmtId="0" fontId="7" fillId="0" borderId="1" xfId="3" applyNumberFormat="1" applyFont="1" applyBorder="1" applyAlignment="1" applyProtection="1">
      <alignment vertical="top" wrapText="1"/>
    </xf>
    <xf numFmtId="49" fontId="9" fillId="0" borderId="1" xfId="47" applyNumberFormat="1" applyFont="1" applyBorder="1" applyProtection="1">
      <alignment horizontal="center"/>
    </xf>
    <xf numFmtId="0" fontId="4" fillId="0" borderId="0" xfId="0" applyFont="1" applyAlignment="1" applyProtection="1">
      <alignment vertical="top" wrapText="1"/>
      <protection locked="0"/>
    </xf>
  </cellXfs>
  <cellStyles count="57">
    <cellStyle name="xl22" xfId="4"/>
    <cellStyle name="xl23" xfId="11"/>
    <cellStyle name="xl24" xfId="14"/>
    <cellStyle name="xl25" xfId="21"/>
    <cellStyle name="xl26" xfId="35"/>
    <cellStyle name="xl27" xfId="8"/>
    <cellStyle name="xl28" xfId="37"/>
    <cellStyle name="xl29" xfId="39"/>
    <cellStyle name="xl30" xfId="45"/>
    <cellStyle name="xl31" xfId="3"/>
    <cellStyle name="xl32" xfId="10"/>
    <cellStyle name="xl33" xfId="15"/>
    <cellStyle name="xl34" xfId="1"/>
    <cellStyle name="xl35" xfId="40"/>
    <cellStyle name="xl36" xfId="46"/>
    <cellStyle name="xl37" xfId="50"/>
    <cellStyle name="xl39" xfId="53"/>
    <cellStyle name="xl40" xfId="32"/>
    <cellStyle name="xl41" xfId="25"/>
    <cellStyle name="xl42" xfId="41"/>
    <cellStyle name="xl43" xfId="47"/>
    <cellStyle name="xl44" xfId="51"/>
    <cellStyle name="xl45" xfId="38"/>
    <cellStyle name="xl46" xfId="42"/>
    <cellStyle name="xl47" xfId="54"/>
    <cellStyle name="xl48" xfId="56"/>
    <cellStyle name="xl49" xfId="5"/>
    <cellStyle name="xl50" xfId="22"/>
    <cellStyle name="xl51" xfId="28"/>
    <cellStyle name="xl52" xfId="30"/>
    <cellStyle name="xl53" xfId="2"/>
    <cellStyle name="xl54" xfId="16"/>
    <cellStyle name="xl55" xfId="23"/>
    <cellStyle name="xl56" xfId="6"/>
    <cellStyle name="xl57" xfId="36"/>
    <cellStyle name="xl58" xfId="12"/>
    <cellStyle name="xl59" xfId="17"/>
    <cellStyle name="xl60" xfId="24"/>
    <cellStyle name="xl61" xfId="27"/>
    <cellStyle name="xl62" xfId="29"/>
    <cellStyle name="xl63" xfId="31"/>
    <cellStyle name="xl64" xfId="33"/>
    <cellStyle name="xl65" xfId="34"/>
    <cellStyle name="xl66" xfId="7"/>
    <cellStyle name="xl67" xfId="13"/>
    <cellStyle name="xl68" xfId="18"/>
    <cellStyle name="xl69" xfId="43"/>
    <cellStyle name="xl70" xfId="48"/>
    <cellStyle name="xl71" xfId="44"/>
    <cellStyle name="xl72" xfId="49"/>
    <cellStyle name="xl73" xfId="52"/>
    <cellStyle name="xl74" xfId="55"/>
    <cellStyle name="xl75" xfId="9"/>
    <cellStyle name="xl76" xfId="19"/>
    <cellStyle name="xl77" xfId="26"/>
    <cellStyle name="xl78" xfId="20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tabSelected="1" topLeftCell="A184" workbookViewId="0">
      <selection activeCell="C192" sqref="C192"/>
    </sheetView>
  </sheetViews>
  <sheetFormatPr defaultRowHeight="15" x14ac:dyDescent="0.25"/>
  <cols>
    <col min="1" max="1" width="64.7109375" style="23" customWidth="1"/>
    <col min="2" max="2" width="23.28515625" style="23" customWidth="1"/>
    <col min="3" max="3" width="15.85546875" style="38" customWidth="1"/>
    <col min="4" max="4" width="15.85546875" style="23" customWidth="1"/>
    <col min="5" max="5" width="15.85546875" style="38" customWidth="1"/>
    <col min="6" max="6" width="11.28515625" style="23" customWidth="1"/>
    <col min="7" max="7" width="14.28515625" style="23" customWidth="1"/>
    <col min="8" max="16384" width="9.140625" style="23"/>
  </cols>
  <sheetData>
    <row r="1" spans="1:8" ht="38.25" customHeight="1" x14ac:dyDescent="0.25">
      <c r="A1" s="22" t="s">
        <v>369</v>
      </c>
      <c r="B1" s="22"/>
      <c r="C1" s="22"/>
      <c r="D1" s="22"/>
      <c r="E1" s="22"/>
      <c r="F1" s="22"/>
      <c r="G1" s="22"/>
    </row>
    <row r="2" spans="1:8" ht="15" customHeight="1" x14ac:dyDescent="0.25">
      <c r="A2" s="24"/>
      <c r="B2" s="10"/>
      <c r="C2" s="25"/>
      <c r="D2" s="26"/>
      <c r="E2" s="25"/>
      <c r="G2" s="15" t="s">
        <v>260</v>
      </c>
    </row>
    <row r="3" spans="1:8" ht="64.5" customHeight="1" x14ac:dyDescent="0.25">
      <c r="A3" s="1" t="s">
        <v>0</v>
      </c>
      <c r="B3" s="1" t="s">
        <v>1</v>
      </c>
      <c r="C3" s="1" t="s">
        <v>370</v>
      </c>
      <c r="D3" s="1" t="s">
        <v>365</v>
      </c>
      <c r="E3" s="1" t="s">
        <v>371</v>
      </c>
      <c r="F3" s="1" t="s">
        <v>2</v>
      </c>
      <c r="G3" s="1" t="s">
        <v>366</v>
      </c>
      <c r="H3" s="8"/>
    </row>
    <row r="4" spans="1:8" s="29" customFormat="1" ht="15.75" x14ac:dyDescent="0.25">
      <c r="A4" s="13" t="s">
        <v>12</v>
      </c>
      <c r="B4" s="27" t="s">
        <v>13</v>
      </c>
      <c r="C4" s="19">
        <f>C5+C12+C22+C30+C41+C50+C65+C72+C79+C90+C126</f>
        <v>41616151.440000005</v>
      </c>
      <c r="D4" s="19">
        <f>D5+D12+D22+D30+D41+D50+D65+D72+D79+D90+D126</f>
        <v>95327900</v>
      </c>
      <c r="E4" s="19">
        <f>E5+E12+E22+E30+E41+E50+E65+E72+E79+E90+E126+E46</f>
        <v>43382690.319999993</v>
      </c>
      <c r="F4" s="28">
        <f t="shared" ref="F4:F70" si="0">E4/D4*100</f>
        <v>45.508912207234182</v>
      </c>
      <c r="G4" s="28">
        <f t="shared" ref="G4:G71" si="1">E4/C4*100</f>
        <v>104.24483960884008</v>
      </c>
      <c r="H4" s="9"/>
    </row>
    <row r="5" spans="1:8" s="30" customFormat="1" ht="19.5" customHeight="1" x14ac:dyDescent="0.25">
      <c r="A5" s="13" t="s">
        <v>14</v>
      </c>
      <c r="B5" s="12" t="s">
        <v>15</v>
      </c>
      <c r="C5" s="19">
        <f t="shared" ref="C5:E5" si="2">C6</f>
        <v>23423317.379999999</v>
      </c>
      <c r="D5" s="14">
        <f t="shared" si="2"/>
        <v>51640000</v>
      </c>
      <c r="E5" s="19">
        <f t="shared" si="2"/>
        <v>22944375.829999998</v>
      </c>
      <c r="F5" s="28">
        <f t="shared" si="0"/>
        <v>44.431401684740507</v>
      </c>
      <c r="G5" s="28">
        <f t="shared" si="1"/>
        <v>97.955278741136198</v>
      </c>
      <c r="H5" s="9"/>
    </row>
    <row r="6" spans="1:8" ht="19.5" customHeight="1" x14ac:dyDescent="0.25">
      <c r="A6" s="13" t="s">
        <v>16</v>
      </c>
      <c r="B6" s="12" t="s">
        <v>17</v>
      </c>
      <c r="C6" s="19">
        <f t="shared" ref="C6" si="3">C7+C8+C9+C10+C11</f>
        <v>23423317.379999999</v>
      </c>
      <c r="D6" s="14">
        <f t="shared" ref="D6:E6" si="4">D7+D8+D9+D10+D11</f>
        <v>51640000</v>
      </c>
      <c r="E6" s="19">
        <f t="shared" si="4"/>
        <v>22944375.829999998</v>
      </c>
      <c r="F6" s="28">
        <f t="shared" si="0"/>
        <v>44.431401684740507</v>
      </c>
      <c r="G6" s="28">
        <f t="shared" si="1"/>
        <v>97.955278741136198</v>
      </c>
      <c r="H6" s="9"/>
    </row>
    <row r="7" spans="1:8" ht="81.75" customHeight="1" x14ac:dyDescent="0.25">
      <c r="A7" s="13" t="s">
        <v>18</v>
      </c>
      <c r="B7" s="12" t="s">
        <v>19</v>
      </c>
      <c r="C7" s="20">
        <v>23154551.379999999</v>
      </c>
      <c r="D7" s="16">
        <v>50969000</v>
      </c>
      <c r="E7" s="20">
        <v>22667855.309999999</v>
      </c>
      <c r="F7" s="28">
        <f t="shared" si="0"/>
        <v>44.473808216759203</v>
      </c>
      <c r="G7" s="28">
        <f t="shared" si="1"/>
        <v>97.898054416980031</v>
      </c>
      <c r="H7" s="9"/>
    </row>
    <row r="8" spans="1:8" ht="114" customHeight="1" x14ac:dyDescent="0.25">
      <c r="A8" s="13" t="s">
        <v>20</v>
      </c>
      <c r="B8" s="12" t="s">
        <v>21</v>
      </c>
      <c r="C8" s="20">
        <v>50345.9</v>
      </c>
      <c r="D8" s="16">
        <v>230000</v>
      </c>
      <c r="E8" s="20">
        <v>69018.81</v>
      </c>
      <c r="F8" s="28">
        <f t="shared" si="0"/>
        <v>30.008178260869567</v>
      </c>
      <c r="G8" s="28">
        <f t="shared" si="1"/>
        <v>137.0892366607807</v>
      </c>
      <c r="H8" s="9"/>
    </row>
    <row r="9" spans="1:8" ht="48.75" customHeight="1" x14ac:dyDescent="0.25">
      <c r="A9" s="13" t="s">
        <v>22</v>
      </c>
      <c r="B9" s="12" t="s">
        <v>23</v>
      </c>
      <c r="C9" s="20">
        <v>217797.6</v>
      </c>
      <c r="D9" s="16">
        <v>440000</v>
      </c>
      <c r="E9" s="20">
        <v>201523.61</v>
      </c>
      <c r="F9" s="28">
        <f t="shared" si="0"/>
        <v>45.800820454545452</v>
      </c>
      <c r="G9" s="28">
        <f t="shared" si="1"/>
        <v>92.527929600693483</v>
      </c>
      <c r="H9" s="9"/>
    </row>
    <row r="10" spans="1:8" ht="82.5" customHeight="1" x14ac:dyDescent="0.25">
      <c r="A10" s="13" t="s">
        <v>24</v>
      </c>
      <c r="B10" s="12" t="s">
        <v>25</v>
      </c>
      <c r="C10" s="20">
        <v>622.5</v>
      </c>
      <c r="D10" s="16">
        <v>1000</v>
      </c>
      <c r="E10" s="20">
        <v>5978.1</v>
      </c>
      <c r="F10" s="28">
        <f t="shared" si="0"/>
        <v>597.81000000000006</v>
      </c>
      <c r="G10" s="28">
        <f t="shared" si="1"/>
        <v>960.33734939759051</v>
      </c>
      <c r="H10" s="9"/>
    </row>
    <row r="11" spans="1:8" ht="54" hidden="1" customHeight="1" x14ac:dyDescent="0.25">
      <c r="A11" s="13" t="s">
        <v>26</v>
      </c>
      <c r="B11" s="12" t="s">
        <v>27</v>
      </c>
      <c r="C11" s="20">
        <v>0</v>
      </c>
      <c r="D11" s="16"/>
      <c r="E11" s="20">
        <v>0</v>
      </c>
      <c r="F11" s="28">
        <v>0</v>
      </c>
      <c r="G11" s="28" t="e">
        <f t="shared" si="1"/>
        <v>#DIV/0!</v>
      </c>
      <c r="H11" s="9"/>
    </row>
    <row r="12" spans="1:8" s="30" customFormat="1" ht="31.5" customHeight="1" x14ac:dyDescent="0.25">
      <c r="A12" s="13" t="s">
        <v>28</v>
      </c>
      <c r="B12" s="12" t="s">
        <v>29</v>
      </c>
      <c r="C12" s="19">
        <f t="shared" ref="C12:E12" si="5">C13</f>
        <v>5012476.04</v>
      </c>
      <c r="D12" s="14">
        <f t="shared" si="5"/>
        <v>12552400</v>
      </c>
      <c r="E12" s="19">
        <f t="shared" si="5"/>
        <v>5905194.5699999994</v>
      </c>
      <c r="F12" s="28">
        <f t="shared" si="0"/>
        <v>47.044346658806276</v>
      </c>
      <c r="G12" s="28">
        <f t="shared" si="1"/>
        <v>117.80993111739642</v>
      </c>
      <c r="H12" s="9"/>
    </row>
    <row r="13" spans="1:8" ht="34.5" customHeight="1" x14ac:dyDescent="0.25">
      <c r="A13" s="13" t="s">
        <v>30</v>
      </c>
      <c r="B13" s="12" t="s">
        <v>31</v>
      </c>
      <c r="C13" s="19">
        <f t="shared" ref="C13" si="6">C14+C16+C18+C20</f>
        <v>5012476.04</v>
      </c>
      <c r="D13" s="14">
        <f t="shared" ref="D13:E13" si="7">D14+D16+D18+D20</f>
        <v>12552400</v>
      </c>
      <c r="E13" s="19">
        <f t="shared" si="7"/>
        <v>5905194.5699999994</v>
      </c>
      <c r="F13" s="28">
        <f t="shared" si="0"/>
        <v>47.044346658806276</v>
      </c>
      <c r="G13" s="28">
        <f t="shared" si="1"/>
        <v>117.80993111739642</v>
      </c>
      <c r="H13" s="9"/>
    </row>
    <row r="14" spans="1:8" ht="70.5" customHeight="1" x14ac:dyDescent="0.25">
      <c r="A14" s="13" t="s">
        <v>32</v>
      </c>
      <c r="B14" s="12" t="s">
        <v>33</v>
      </c>
      <c r="C14" s="20">
        <f>C15</f>
        <v>2374814.8199999998</v>
      </c>
      <c r="D14" s="16">
        <f>D15</f>
        <v>5763700</v>
      </c>
      <c r="E14" s="16">
        <f>E15</f>
        <v>2670360.5499999998</v>
      </c>
      <c r="F14" s="28">
        <f t="shared" si="0"/>
        <v>46.330665197702864</v>
      </c>
      <c r="G14" s="28">
        <f t="shared" si="1"/>
        <v>112.44500108012632</v>
      </c>
      <c r="H14" s="9"/>
    </row>
    <row r="15" spans="1:8" ht="114.75" customHeight="1" x14ac:dyDescent="0.25">
      <c r="A15" s="13" t="s">
        <v>34</v>
      </c>
      <c r="B15" s="12" t="s">
        <v>35</v>
      </c>
      <c r="C15" s="20">
        <v>2374814.8199999998</v>
      </c>
      <c r="D15" s="16">
        <v>5763700</v>
      </c>
      <c r="E15" s="20">
        <v>2670360.5499999998</v>
      </c>
      <c r="F15" s="28">
        <f t="shared" si="0"/>
        <v>46.330665197702864</v>
      </c>
      <c r="G15" s="28">
        <f t="shared" si="1"/>
        <v>112.44500108012632</v>
      </c>
      <c r="H15" s="9"/>
    </row>
    <row r="16" spans="1:8" ht="84.75" customHeight="1" x14ac:dyDescent="0.25">
      <c r="A16" s="13" t="s">
        <v>36</v>
      </c>
      <c r="B16" s="12" t="s">
        <v>37</v>
      </c>
      <c r="C16" s="20">
        <f>C17</f>
        <v>15537.92</v>
      </c>
      <c r="D16" s="16">
        <f>D17</f>
        <v>32800</v>
      </c>
      <c r="E16" s="16">
        <f>E17</f>
        <v>20115.82</v>
      </c>
      <c r="F16" s="28">
        <f t="shared" si="0"/>
        <v>61.328719512195121</v>
      </c>
      <c r="G16" s="28">
        <f t="shared" si="1"/>
        <v>129.46275949419228</v>
      </c>
      <c r="H16" s="9"/>
    </row>
    <row r="17" spans="1:8" ht="128.25" customHeight="1" x14ac:dyDescent="0.25">
      <c r="A17" s="13" t="s">
        <v>38</v>
      </c>
      <c r="B17" s="12" t="s">
        <v>39</v>
      </c>
      <c r="C17" s="20">
        <v>15537.92</v>
      </c>
      <c r="D17" s="16">
        <v>32800</v>
      </c>
      <c r="E17" s="20">
        <v>20115.82</v>
      </c>
      <c r="F17" s="28">
        <f t="shared" si="0"/>
        <v>61.328719512195121</v>
      </c>
      <c r="G17" s="28">
        <f t="shared" si="1"/>
        <v>129.46275949419228</v>
      </c>
      <c r="H17" s="9"/>
    </row>
    <row r="18" spans="1:8" ht="71.25" customHeight="1" x14ac:dyDescent="0.25">
      <c r="A18" s="13" t="s">
        <v>40</v>
      </c>
      <c r="B18" s="12" t="s">
        <v>41</v>
      </c>
      <c r="C18" s="20">
        <f>C19</f>
        <v>3094793.17</v>
      </c>
      <c r="D18" s="16">
        <f>D19</f>
        <v>7581600</v>
      </c>
      <c r="E18" s="20">
        <f>E19</f>
        <v>3713159.23</v>
      </c>
      <c r="F18" s="28">
        <f t="shared" si="0"/>
        <v>48.97593159755197</v>
      </c>
      <c r="G18" s="28">
        <f t="shared" si="1"/>
        <v>119.98085254918666</v>
      </c>
      <c r="H18" s="9"/>
    </row>
    <row r="19" spans="1:8" ht="111.75" customHeight="1" x14ac:dyDescent="0.25">
      <c r="A19" s="13" t="s">
        <v>42</v>
      </c>
      <c r="B19" s="12" t="s">
        <v>43</v>
      </c>
      <c r="C19" s="20">
        <v>3094793.17</v>
      </c>
      <c r="D19" s="16">
        <v>7581600</v>
      </c>
      <c r="E19" s="20">
        <v>3713159.23</v>
      </c>
      <c r="F19" s="28">
        <f t="shared" si="0"/>
        <v>48.97593159755197</v>
      </c>
      <c r="G19" s="28">
        <f t="shared" si="1"/>
        <v>119.98085254918666</v>
      </c>
      <c r="H19" s="9"/>
    </row>
    <row r="20" spans="1:8" ht="71.25" customHeight="1" x14ac:dyDescent="0.25">
      <c r="A20" s="13" t="s">
        <v>44</v>
      </c>
      <c r="B20" s="12" t="s">
        <v>45</v>
      </c>
      <c r="C20" s="20">
        <f>C21</f>
        <v>-472669.87</v>
      </c>
      <c r="D20" s="16">
        <f>D21</f>
        <v>-825700</v>
      </c>
      <c r="E20" s="20">
        <f>E21</f>
        <v>-498441.03</v>
      </c>
      <c r="F20" s="28">
        <f t="shared" si="0"/>
        <v>60.36587501513867</v>
      </c>
      <c r="G20" s="28">
        <f t="shared" si="1"/>
        <v>105.45225359932505</v>
      </c>
      <c r="H20" s="9"/>
    </row>
    <row r="21" spans="1:8" ht="111" customHeight="1" x14ac:dyDescent="0.25">
      <c r="A21" s="13" t="s">
        <v>46</v>
      </c>
      <c r="B21" s="12" t="s">
        <v>47</v>
      </c>
      <c r="C21" s="20">
        <v>-472669.87</v>
      </c>
      <c r="D21" s="16">
        <v>-825700</v>
      </c>
      <c r="E21" s="20">
        <v>-498441.03</v>
      </c>
      <c r="F21" s="28">
        <f t="shared" si="0"/>
        <v>60.36587501513867</v>
      </c>
      <c r="G21" s="28">
        <f t="shared" si="1"/>
        <v>105.45225359932505</v>
      </c>
      <c r="H21" s="9"/>
    </row>
    <row r="22" spans="1:8" s="30" customFormat="1" ht="21" customHeight="1" x14ac:dyDescent="0.25">
      <c r="A22" s="13" t="s">
        <v>48</v>
      </c>
      <c r="B22" s="12" t="s">
        <v>49</v>
      </c>
      <c r="C22" s="19">
        <f t="shared" ref="C22" si="8">C23+C26+C28</f>
        <v>2756537.34</v>
      </c>
      <c r="D22" s="14">
        <f t="shared" ref="D22:E22" si="9">D23+D26+D28</f>
        <v>4275000</v>
      </c>
      <c r="E22" s="19">
        <f t="shared" si="9"/>
        <v>3038883.63</v>
      </c>
      <c r="F22" s="28">
        <f t="shared" si="0"/>
        <v>71.084997192982456</v>
      </c>
      <c r="G22" s="28">
        <f t="shared" si="1"/>
        <v>110.24278851234426</v>
      </c>
      <c r="H22" s="9"/>
    </row>
    <row r="23" spans="1:8" ht="33.75" customHeight="1" x14ac:dyDescent="0.25">
      <c r="A23" s="13" t="s">
        <v>50</v>
      </c>
      <c r="B23" s="12" t="s">
        <v>51</v>
      </c>
      <c r="C23" s="19">
        <f t="shared" ref="C23" si="10">C24+C25</f>
        <v>2596830.58</v>
      </c>
      <c r="D23" s="14">
        <f t="shared" ref="D23:E23" si="11">D24+D25</f>
        <v>950000</v>
      </c>
      <c r="E23" s="19">
        <f t="shared" si="11"/>
        <v>1131120.1100000001</v>
      </c>
      <c r="F23" s="28">
        <f t="shared" si="0"/>
        <v>119.06527473684211</v>
      </c>
      <c r="G23" s="28">
        <f t="shared" si="1"/>
        <v>43.557716807231998</v>
      </c>
      <c r="H23" s="9"/>
    </row>
    <row r="24" spans="1:8" ht="30" customHeight="1" x14ac:dyDescent="0.25">
      <c r="A24" s="13" t="s">
        <v>50</v>
      </c>
      <c r="B24" s="12" t="s">
        <v>52</v>
      </c>
      <c r="C24" s="20">
        <v>2596830.58</v>
      </c>
      <c r="D24" s="16">
        <v>950000</v>
      </c>
      <c r="E24" s="20">
        <v>1131123.29</v>
      </c>
      <c r="F24" s="28">
        <f t="shared" si="0"/>
        <v>119.0656094736842</v>
      </c>
      <c r="G24" s="28">
        <f t="shared" si="1"/>
        <v>43.55783926420029</v>
      </c>
      <c r="H24" s="9"/>
    </row>
    <row r="25" spans="1:8" ht="39" customHeight="1" x14ac:dyDescent="0.25">
      <c r="A25" s="13" t="s">
        <v>53</v>
      </c>
      <c r="B25" s="12" t="s">
        <v>54</v>
      </c>
      <c r="C25" s="20">
        <v>0</v>
      </c>
      <c r="D25" s="16"/>
      <c r="E25" s="20">
        <v>-3.18</v>
      </c>
      <c r="F25" s="28">
        <v>0</v>
      </c>
      <c r="G25" s="28" t="e">
        <f t="shared" si="1"/>
        <v>#DIV/0!</v>
      </c>
      <c r="H25" s="9"/>
    </row>
    <row r="26" spans="1:8" ht="19.5" customHeight="1" x14ac:dyDescent="0.25">
      <c r="A26" s="13" t="s">
        <v>55</v>
      </c>
      <c r="B26" s="12" t="s">
        <v>56</v>
      </c>
      <c r="C26" s="20">
        <f>C27</f>
        <v>80100.55</v>
      </c>
      <c r="D26" s="16">
        <f>D27</f>
        <v>100000</v>
      </c>
      <c r="E26" s="20">
        <f>E27</f>
        <v>121027.3</v>
      </c>
      <c r="F26" s="28">
        <f t="shared" si="0"/>
        <v>121.0273</v>
      </c>
      <c r="G26" s="28">
        <f t="shared" si="1"/>
        <v>151.09421845418041</v>
      </c>
      <c r="H26" s="9"/>
    </row>
    <row r="27" spans="1:8" ht="19.5" customHeight="1" x14ac:dyDescent="0.25">
      <c r="A27" s="13" t="s">
        <v>55</v>
      </c>
      <c r="B27" s="12" t="s">
        <v>57</v>
      </c>
      <c r="C27" s="20">
        <v>80100.55</v>
      </c>
      <c r="D27" s="16">
        <v>100000</v>
      </c>
      <c r="E27" s="20">
        <v>121027.3</v>
      </c>
      <c r="F27" s="28">
        <f t="shared" si="0"/>
        <v>121.0273</v>
      </c>
      <c r="G27" s="28">
        <f t="shared" si="1"/>
        <v>151.09421845418041</v>
      </c>
      <c r="H27" s="9"/>
    </row>
    <row r="28" spans="1:8" ht="33.75" customHeight="1" x14ac:dyDescent="0.25">
      <c r="A28" s="13" t="s">
        <v>58</v>
      </c>
      <c r="B28" s="12" t="s">
        <v>59</v>
      </c>
      <c r="C28" s="20">
        <f>C29</f>
        <v>79606.210000000006</v>
      </c>
      <c r="D28" s="16">
        <f>D29</f>
        <v>3225000</v>
      </c>
      <c r="E28" s="16">
        <f>E29</f>
        <v>1786736.22</v>
      </c>
      <c r="F28" s="28">
        <f t="shared" si="0"/>
        <v>55.402673488372088</v>
      </c>
      <c r="G28" s="28">
        <f t="shared" si="1"/>
        <v>2244.4683900916771</v>
      </c>
      <c r="H28" s="9"/>
    </row>
    <row r="29" spans="1:8" ht="42.75" customHeight="1" x14ac:dyDescent="0.25">
      <c r="A29" s="13" t="s">
        <v>262</v>
      </c>
      <c r="B29" s="12" t="s">
        <v>60</v>
      </c>
      <c r="C29" s="20">
        <v>79606.210000000006</v>
      </c>
      <c r="D29" s="16">
        <v>3225000</v>
      </c>
      <c r="E29" s="20">
        <v>1786736.22</v>
      </c>
      <c r="F29" s="28">
        <f t="shared" si="0"/>
        <v>55.402673488372088</v>
      </c>
      <c r="G29" s="28">
        <f t="shared" si="1"/>
        <v>2244.4683900916771</v>
      </c>
      <c r="H29" s="9"/>
    </row>
    <row r="30" spans="1:8" s="30" customFormat="1" ht="15.75" x14ac:dyDescent="0.25">
      <c r="A30" s="13" t="s">
        <v>61</v>
      </c>
      <c r="B30" s="12" t="s">
        <v>62</v>
      </c>
      <c r="C30" s="19">
        <f t="shared" ref="C30" si="12">C31+C34</f>
        <v>7941369.2699999996</v>
      </c>
      <c r="D30" s="14">
        <f t="shared" ref="D30:E30" si="13">D31+D34</f>
        <v>21935800</v>
      </c>
      <c r="E30" s="19">
        <f t="shared" si="13"/>
        <v>8482985.9299999997</v>
      </c>
      <c r="F30" s="28">
        <f t="shared" si="0"/>
        <v>38.671878527338869</v>
      </c>
      <c r="G30" s="28">
        <f t="shared" si="1"/>
        <v>106.82019235707949</v>
      </c>
      <c r="H30" s="9"/>
    </row>
    <row r="31" spans="1:8" ht="20.25" customHeight="1" x14ac:dyDescent="0.25">
      <c r="A31" s="13" t="s">
        <v>63</v>
      </c>
      <c r="B31" s="12" t="s">
        <v>64</v>
      </c>
      <c r="C31" s="19">
        <f>C32+C33</f>
        <v>374972.33999999997</v>
      </c>
      <c r="D31" s="14">
        <f t="shared" ref="D31:E31" si="14">D32+D33</f>
        <v>3739000</v>
      </c>
      <c r="E31" s="14">
        <f t="shared" si="14"/>
        <v>262941.81</v>
      </c>
      <c r="F31" s="28">
        <f t="shared" si="0"/>
        <v>7.0324100026745118</v>
      </c>
      <c r="G31" s="28">
        <f t="shared" si="1"/>
        <v>70.122988271614915</v>
      </c>
      <c r="H31" s="9"/>
    </row>
    <row r="32" spans="1:8" ht="48" customHeight="1" x14ac:dyDescent="0.25">
      <c r="A32" s="13" t="s">
        <v>65</v>
      </c>
      <c r="B32" s="12" t="s">
        <v>66</v>
      </c>
      <c r="C32" s="20">
        <v>63123.98</v>
      </c>
      <c r="D32" s="16">
        <v>302000</v>
      </c>
      <c r="E32" s="20">
        <v>24721.54</v>
      </c>
      <c r="F32" s="28">
        <f t="shared" si="0"/>
        <v>8.1859403973509934</v>
      </c>
      <c r="G32" s="28">
        <f t="shared" si="1"/>
        <v>39.163468463173587</v>
      </c>
      <c r="H32" s="9"/>
    </row>
    <row r="33" spans="1:8" ht="48" customHeight="1" x14ac:dyDescent="0.25">
      <c r="A33" s="13" t="s">
        <v>67</v>
      </c>
      <c r="B33" s="12" t="s">
        <v>68</v>
      </c>
      <c r="C33" s="20">
        <v>311848.36</v>
      </c>
      <c r="D33" s="16">
        <v>3437000</v>
      </c>
      <c r="E33" s="20">
        <v>238220.27</v>
      </c>
      <c r="F33" s="28">
        <f t="shared" si="0"/>
        <v>6.9310523712540002</v>
      </c>
      <c r="G33" s="28">
        <f t="shared" si="1"/>
        <v>76.389778031861383</v>
      </c>
      <c r="H33" s="9"/>
    </row>
    <row r="34" spans="1:8" ht="15.75" x14ac:dyDescent="0.25">
      <c r="A34" s="13" t="s">
        <v>69</v>
      </c>
      <c r="B34" s="12" t="s">
        <v>70</v>
      </c>
      <c r="C34" s="19">
        <f t="shared" ref="C34" si="15">C35+C38</f>
        <v>7566396.9299999997</v>
      </c>
      <c r="D34" s="14">
        <f t="shared" ref="D34:E34" si="16">D35+D38</f>
        <v>18196800</v>
      </c>
      <c r="E34" s="19">
        <f t="shared" si="16"/>
        <v>8220044.1199999992</v>
      </c>
      <c r="F34" s="28">
        <f t="shared" si="0"/>
        <v>45.173020091444641</v>
      </c>
      <c r="G34" s="28">
        <f t="shared" si="1"/>
        <v>108.63881707564606</v>
      </c>
      <c r="H34" s="9"/>
    </row>
    <row r="35" spans="1:8" ht="15.75" x14ac:dyDescent="0.25">
      <c r="A35" s="13" t="s">
        <v>71</v>
      </c>
      <c r="B35" s="12" t="s">
        <v>72</v>
      </c>
      <c r="C35" s="19">
        <f t="shared" ref="C35" si="17">C36+C37</f>
        <v>7234272.8099999996</v>
      </c>
      <c r="D35" s="14">
        <f t="shared" ref="D35:E35" si="18">D36+D37</f>
        <v>12148800</v>
      </c>
      <c r="E35" s="19">
        <f t="shared" si="18"/>
        <v>7841819.9499999993</v>
      </c>
      <c r="F35" s="28">
        <f t="shared" si="0"/>
        <v>64.548103104833388</v>
      </c>
      <c r="G35" s="28">
        <f t="shared" si="1"/>
        <v>108.3981784480146</v>
      </c>
      <c r="H35" s="9"/>
    </row>
    <row r="36" spans="1:8" ht="31.5" customHeight="1" x14ac:dyDescent="0.25">
      <c r="A36" s="13" t="s">
        <v>73</v>
      </c>
      <c r="B36" s="12" t="s">
        <v>74</v>
      </c>
      <c r="C36" s="20">
        <v>1699684.96</v>
      </c>
      <c r="D36" s="16">
        <v>2763800</v>
      </c>
      <c r="E36" s="20">
        <v>1358476.48</v>
      </c>
      <c r="F36" s="28">
        <f t="shared" si="0"/>
        <v>49.152488602648525</v>
      </c>
      <c r="G36" s="28">
        <f t="shared" si="1"/>
        <v>79.925192725127133</v>
      </c>
      <c r="H36" s="9"/>
    </row>
    <row r="37" spans="1:8" ht="31.5" customHeight="1" x14ac:dyDescent="0.25">
      <c r="A37" s="13" t="s">
        <v>75</v>
      </c>
      <c r="B37" s="12" t="s">
        <v>76</v>
      </c>
      <c r="C37" s="20">
        <v>5534587.8499999996</v>
      </c>
      <c r="D37" s="16">
        <v>9385000</v>
      </c>
      <c r="E37" s="20">
        <v>6483343.4699999997</v>
      </c>
      <c r="F37" s="28">
        <f t="shared" si="0"/>
        <v>69.081976238678749</v>
      </c>
      <c r="G37" s="28">
        <f t="shared" si="1"/>
        <v>117.14229940355902</v>
      </c>
      <c r="H37" s="9"/>
    </row>
    <row r="38" spans="1:8" ht="16.5" customHeight="1" x14ac:dyDescent="0.25">
      <c r="A38" s="13" t="s">
        <v>77</v>
      </c>
      <c r="B38" s="12" t="s">
        <v>78</v>
      </c>
      <c r="C38" s="19">
        <f t="shared" ref="C38" si="19">C39+C40</f>
        <v>332124.12</v>
      </c>
      <c r="D38" s="14">
        <f t="shared" ref="D38:E38" si="20">D39+D40</f>
        <v>6048000</v>
      </c>
      <c r="E38" s="19">
        <f t="shared" si="20"/>
        <v>378224.17000000004</v>
      </c>
      <c r="F38" s="28">
        <f t="shared" si="0"/>
        <v>6.2537065145502657</v>
      </c>
      <c r="G38" s="28">
        <f t="shared" si="1"/>
        <v>113.88036797809207</v>
      </c>
      <c r="H38" s="9"/>
    </row>
    <row r="39" spans="1:8" ht="31.5" customHeight="1" x14ac:dyDescent="0.25">
      <c r="A39" s="13" t="s">
        <v>79</v>
      </c>
      <c r="B39" s="12" t="s">
        <v>80</v>
      </c>
      <c r="C39" s="20">
        <v>119696.72</v>
      </c>
      <c r="D39" s="16">
        <v>1762000</v>
      </c>
      <c r="E39" s="20">
        <v>126959.85</v>
      </c>
      <c r="F39" s="28">
        <f t="shared" si="0"/>
        <v>7.2054398410896709</v>
      </c>
      <c r="G39" s="28">
        <f t="shared" si="1"/>
        <v>106.06794405059721</v>
      </c>
      <c r="H39" s="9"/>
    </row>
    <row r="40" spans="1:8" ht="31.5" customHeight="1" x14ac:dyDescent="0.25">
      <c r="A40" s="13" t="s">
        <v>81</v>
      </c>
      <c r="B40" s="12" t="s">
        <v>82</v>
      </c>
      <c r="C40" s="20">
        <v>212427.4</v>
      </c>
      <c r="D40" s="16">
        <v>4286000</v>
      </c>
      <c r="E40" s="20">
        <v>251264.32</v>
      </c>
      <c r="F40" s="28">
        <f t="shared" si="0"/>
        <v>5.8624433037797488</v>
      </c>
      <c r="G40" s="28">
        <f t="shared" si="1"/>
        <v>118.28244379020786</v>
      </c>
      <c r="H40" s="9"/>
    </row>
    <row r="41" spans="1:8" s="30" customFormat="1" ht="15.75" x14ac:dyDescent="0.25">
      <c r="A41" s="13" t="s">
        <v>83</v>
      </c>
      <c r="B41" s="12" t="s">
        <v>84</v>
      </c>
      <c r="C41" s="19">
        <f t="shared" ref="C41" si="21">C42+C44</f>
        <v>586539.9</v>
      </c>
      <c r="D41" s="14">
        <f t="shared" ref="D41:E41" si="22">D42+D44</f>
        <v>1200000</v>
      </c>
      <c r="E41" s="19">
        <f t="shared" si="22"/>
        <v>562133.43999999994</v>
      </c>
      <c r="F41" s="28">
        <f t="shared" si="0"/>
        <v>46.844453333333327</v>
      </c>
      <c r="G41" s="28">
        <f t="shared" si="1"/>
        <v>95.838908827856372</v>
      </c>
      <c r="H41" s="9"/>
    </row>
    <row r="42" spans="1:8" ht="31.5" customHeight="1" x14ac:dyDescent="0.25">
      <c r="A42" s="13" t="s">
        <v>85</v>
      </c>
      <c r="B42" s="12" t="s">
        <v>86</v>
      </c>
      <c r="C42" s="19">
        <f t="shared" ref="C42:E42" si="23">C43</f>
        <v>586539.9</v>
      </c>
      <c r="D42" s="14">
        <v>1200000</v>
      </c>
      <c r="E42" s="19">
        <f t="shared" si="23"/>
        <v>562133.43999999994</v>
      </c>
      <c r="F42" s="28">
        <f t="shared" si="0"/>
        <v>46.844453333333327</v>
      </c>
      <c r="G42" s="28">
        <f t="shared" si="1"/>
        <v>95.838908827856372</v>
      </c>
      <c r="H42" s="9"/>
    </row>
    <row r="43" spans="1:8" ht="49.5" customHeight="1" x14ac:dyDescent="0.25">
      <c r="A43" s="13" t="s">
        <v>87</v>
      </c>
      <c r="B43" s="12" t="s">
        <v>88</v>
      </c>
      <c r="C43" s="20">
        <v>586539.9</v>
      </c>
      <c r="D43" s="16">
        <v>1200000</v>
      </c>
      <c r="E43" s="20">
        <v>562133.43999999994</v>
      </c>
      <c r="F43" s="28">
        <f t="shared" si="0"/>
        <v>46.844453333333327</v>
      </c>
      <c r="G43" s="28">
        <f t="shared" si="1"/>
        <v>95.838908827856372</v>
      </c>
      <c r="H43" s="9"/>
    </row>
    <row r="44" spans="1:8" ht="49.5" hidden="1" customHeight="1" x14ac:dyDescent="0.25">
      <c r="A44" s="13" t="s">
        <v>89</v>
      </c>
      <c r="B44" s="12" t="s">
        <v>90</v>
      </c>
      <c r="C44" s="19">
        <f t="shared" ref="C44:E44" si="24">C45</f>
        <v>0</v>
      </c>
      <c r="D44" s="14">
        <v>0</v>
      </c>
      <c r="E44" s="19">
        <f t="shared" si="24"/>
        <v>0</v>
      </c>
      <c r="F44" s="28">
        <v>0</v>
      </c>
      <c r="G44" s="28">
        <v>0</v>
      </c>
      <c r="H44" s="9"/>
    </row>
    <row r="45" spans="1:8" ht="78" hidden="1" customHeight="1" x14ac:dyDescent="0.25">
      <c r="A45" s="13" t="s">
        <v>91</v>
      </c>
      <c r="B45" s="12" t="s">
        <v>92</v>
      </c>
      <c r="C45" s="20"/>
      <c r="D45" s="16">
        <v>0</v>
      </c>
      <c r="E45" s="20"/>
      <c r="F45" s="28">
        <v>0</v>
      </c>
      <c r="G45" s="28">
        <v>0</v>
      </c>
      <c r="H45" s="9"/>
    </row>
    <row r="46" spans="1:8" ht="36" customHeight="1" x14ac:dyDescent="0.25">
      <c r="A46" s="39" t="s">
        <v>378</v>
      </c>
      <c r="B46" s="40" t="s">
        <v>382</v>
      </c>
      <c r="C46" s="20">
        <v>0</v>
      </c>
      <c r="D46" s="16">
        <f t="shared" ref="D46:E48" si="25">D47</f>
        <v>0</v>
      </c>
      <c r="E46" s="16">
        <f t="shared" si="25"/>
        <v>51557.27</v>
      </c>
      <c r="F46" s="28">
        <v>0</v>
      </c>
      <c r="G46" s="28">
        <v>0</v>
      </c>
      <c r="H46" s="9"/>
    </row>
    <row r="47" spans="1:8" ht="15.75" x14ac:dyDescent="0.25">
      <c r="A47" s="39" t="s">
        <v>379</v>
      </c>
      <c r="B47" s="40" t="s">
        <v>383</v>
      </c>
      <c r="C47" s="20">
        <v>0</v>
      </c>
      <c r="D47" s="16">
        <f t="shared" si="25"/>
        <v>0</v>
      </c>
      <c r="E47" s="16">
        <f t="shared" si="25"/>
        <v>51557.27</v>
      </c>
      <c r="F47" s="28">
        <v>0</v>
      </c>
      <c r="G47" s="28">
        <v>0</v>
      </c>
      <c r="H47" s="9"/>
    </row>
    <row r="48" spans="1:8" ht="31.5" x14ac:dyDescent="0.25">
      <c r="A48" s="39" t="s">
        <v>380</v>
      </c>
      <c r="B48" s="40" t="s">
        <v>384</v>
      </c>
      <c r="C48" s="20">
        <v>0</v>
      </c>
      <c r="D48" s="16">
        <f t="shared" si="25"/>
        <v>0</v>
      </c>
      <c r="E48" s="16">
        <f t="shared" si="25"/>
        <v>51557.27</v>
      </c>
      <c r="F48" s="28">
        <v>0</v>
      </c>
      <c r="G48" s="28">
        <v>0</v>
      </c>
      <c r="H48" s="9"/>
    </row>
    <row r="49" spans="1:8" ht="47.25" x14ac:dyDescent="0.25">
      <c r="A49" s="39" t="s">
        <v>381</v>
      </c>
      <c r="B49" s="40" t="s">
        <v>385</v>
      </c>
      <c r="C49" s="20">
        <v>0</v>
      </c>
      <c r="D49" s="16">
        <v>0</v>
      </c>
      <c r="E49" s="20">
        <v>51557.27</v>
      </c>
      <c r="F49" s="28">
        <v>0</v>
      </c>
      <c r="G49" s="28">
        <v>0</v>
      </c>
      <c r="H49" s="9"/>
    </row>
    <row r="50" spans="1:8" s="30" customFormat="1" ht="45.75" customHeight="1" x14ac:dyDescent="0.25">
      <c r="A50" s="13" t="s">
        <v>93</v>
      </c>
      <c r="B50" s="12" t="s">
        <v>94</v>
      </c>
      <c r="C50" s="19">
        <f t="shared" ref="C50" si="26">C51+C59+C62</f>
        <v>876269.32</v>
      </c>
      <c r="D50" s="14">
        <f t="shared" ref="D50:E50" si="27">D51+D59+D62</f>
        <v>2855700</v>
      </c>
      <c r="E50" s="19">
        <f t="shared" si="27"/>
        <v>928013.47</v>
      </c>
      <c r="F50" s="28">
        <f t="shared" si="0"/>
        <v>32.496882375599675</v>
      </c>
      <c r="G50" s="28">
        <f t="shared" si="1"/>
        <v>105.90505097222848</v>
      </c>
      <c r="H50" s="9"/>
    </row>
    <row r="51" spans="1:8" ht="83.25" customHeight="1" x14ac:dyDescent="0.25">
      <c r="A51" s="13" t="s">
        <v>95</v>
      </c>
      <c r="B51" s="12" t="s">
        <v>96</v>
      </c>
      <c r="C51" s="19">
        <f t="shared" ref="C51" si="28">C52+C55</f>
        <v>846269.32</v>
      </c>
      <c r="D51" s="14">
        <f t="shared" ref="D51:E51" si="29">D52+D55</f>
        <v>2735000</v>
      </c>
      <c r="E51" s="19">
        <f t="shared" si="29"/>
        <v>927263.47</v>
      </c>
      <c r="F51" s="28">
        <f t="shared" si="0"/>
        <v>33.903600365630709</v>
      </c>
      <c r="G51" s="28">
        <f t="shared" si="1"/>
        <v>109.57072980029572</v>
      </c>
      <c r="H51" s="9"/>
    </row>
    <row r="52" spans="1:8" ht="63" customHeight="1" x14ac:dyDescent="0.25">
      <c r="A52" s="13" t="s">
        <v>97</v>
      </c>
      <c r="B52" s="12" t="s">
        <v>98</v>
      </c>
      <c r="C52" s="19">
        <f t="shared" ref="C52" si="30">C53+C54</f>
        <v>219970.25</v>
      </c>
      <c r="D52" s="14">
        <f t="shared" ref="D52:E52" si="31">D53+D54</f>
        <v>1563600</v>
      </c>
      <c r="E52" s="19">
        <f t="shared" si="31"/>
        <v>433333.23000000004</v>
      </c>
      <c r="F52" s="28">
        <f t="shared" si="0"/>
        <v>27.713816193399847</v>
      </c>
      <c r="G52" s="28">
        <f t="shared" si="1"/>
        <v>196.99628927093551</v>
      </c>
      <c r="H52" s="9"/>
    </row>
    <row r="53" spans="1:8" ht="95.25" customHeight="1" x14ac:dyDescent="0.25">
      <c r="A53" s="13" t="s">
        <v>99</v>
      </c>
      <c r="B53" s="12" t="s">
        <v>100</v>
      </c>
      <c r="C53" s="20">
        <v>17068.37</v>
      </c>
      <c r="D53" s="16">
        <v>630400</v>
      </c>
      <c r="E53" s="20">
        <v>92193.14</v>
      </c>
      <c r="F53" s="28">
        <f t="shared" si="0"/>
        <v>14.624546319796956</v>
      </c>
      <c r="G53" s="28">
        <f t="shared" si="1"/>
        <v>540.14027115653107</v>
      </c>
      <c r="H53" s="9"/>
    </row>
    <row r="54" spans="1:8" ht="82.5" customHeight="1" x14ac:dyDescent="0.25">
      <c r="A54" s="13" t="s">
        <v>101</v>
      </c>
      <c r="B54" s="12" t="s">
        <v>102</v>
      </c>
      <c r="C54" s="20">
        <v>202901.88</v>
      </c>
      <c r="D54" s="16">
        <v>933200</v>
      </c>
      <c r="E54" s="20">
        <v>341140.09</v>
      </c>
      <c r="F54" s="28">
        <f t="shared" si="0"/>
        <v>36.55594620660095</v>
      </c>
      <c r="G54" s="28">
        <f t="shared" si="1"/>
        <v>168.13057128894027</v>
      </c>
      <c r="H54" s="9"/>
    </row>
    <row r="55" spans="1:8" ht="80.25" customHeight="1" x14ac:dyDescent="0.25">
      <c r="A55" s="13" t="s">
        <v>103</v>
      </c>
      <c r="B55" s="12" t="s">
        <v>104</v>
      </c>
      <c r="C55" s="19">
        <f t="shared" ref="C55" si="32">C56+C57+C58</f>
        <v>626299.06999999995</v>
      </c>
      <c r="D55" s="14">
        <f t="shared" ref="D55:E55" si="33">D56+D57+D58</f>
        <v>1171400</v>
      </c>
      <c r="E55" s="19">
        <f t="shared" si="33"/>
        <v>493930.23999999999</v>
      </c>
      <c r="F55" s="28">
        <f t="shared" si="0"/>
        <v>42.165805019634625</v>
      </c>
      <c r="G55" s="28">
        <f t="shared" si="1"/>
        <v>78.864916724209735</v>
      </c>
      <c r="H55" s="9"/>
    </row>
    <row r="56" spans="1:8" ht="65.25" customHeight="1" x14ac:dyDescent="0.25">
      <c r="A56" s="13" t="s">
        <v>105</v>
      </c>
      <c r="B56" s="12" t="s">
        <v>106</v>
      </c>
      <c r="C56" s="20">
        <v>130486.23</v>
      </c>
      <c r="D56" s="16">
        <v>255000</v>
      </c>
      <c r="E56" s="20">
        <v>113943.52</v>
      </c>
      <c r="F56" s="28">
        <f t="shared" si="0"/>
        <v>44.683733333333336</v>
      </c>
      <c r="G56" s="28">
        <f t="shared" si="1"/>
        <v>87.322256149173754</v>
      </c>
      <c r="H56" s="9"/>
    </row>
    <row r="57" spans="1:8" ht="68.25" customHeight="1" x14ac:dyDescent="0.25">
      <c r="A57" s="13" t="s">
        <v>107</v>
      </c>
      <c r="B57" s="12" t="s">
        <v>108</v>
      </c>
      <c r="C57" s="20">
        <v>98046.3</v>
      </c>
      <c r="D57" s="16">
        <v>272400</v>
      </c>
      <c r="E57" s="20">
        <v>128484.34</v>
      </c>
      <c r="F57" s="28">
        <f t="shared" si="0"/>
        <v>47.16752569750367</v>
      </c>
      <c r="G57" s="28">
        <f t="shared" si="1"/>
        <v>131.04455752027357</v>
      </c>
      <c r="H57" s="9"/>
    </row>
    <row r="58" spans="1:8" ht="64.5" customHeight="1" x14ac:dyDescent="0.25">
      <c r="A58" s="13" t="s">
        <v>109</v>
      </c>
      <c r="B58" s="12" t="s">
        <v>110</v>
      </c>
      <c r="C58" s="20">
        <v>397766.54</v>
      </c>
      <c r="D58" s="16">
        <v>644000</v>
      </c>
      <c r="E58" s="20">
        <v>251502.38</v>
      </c>
      <c r="F58" s="28">
        <f t="shared" si="0"/>
        <v>39.053164596273291</v>
      </c>
      <c r="G58" s="28">
        <f t="shared" si="1"/>
        <v>63.228641604696065</v>
      </c>
      <c r="H58" s="9"/>
    </row>
    <row r="59" spans="1:8" ht="31.5" hidden="1" x14ac:dyDescent="0.25">
      <c r="A59" s="13" t="s">
        <v>111</v>
      </c>
      <c r="B59" s="12" t="s">
        <v>112</v>
      </c>
      <c r="C59" s="19">
        <f t="shared" ref="C59:E60" si="34">C60</f>
        <v>0</v>
      </c>
      <c r="D59" s="14">
        <f t="shared" si="34"/>
        <v>0</v>
      </c>
      <c r="E59" s="19">
        <f t="shared" si="34"/>
        <v>0</v>
      </c>
      <c r="F59" s="28" t="e">
        <f t="shared" si="0"/>
        <v>#DIV/0!</v>
      </c>
      <c r="G59" s="28">
        <v>0</v>
      </c>
      <c r="H59" s="9"/>
    </row>
    <row r="60" spans="1:8" ht="48.75" hidden="1" customHeight="1" x14ac:dyDescent="0.25">
      <c r="A60" s="13" t="s">
        <v>113</v>
      </c>
      <c r="B60" s="12" t="s">
        <v>114</v>
      </c>
      <c r="C60" s="19">
        <f t="shared" si="34"/>
        <v>0</v>
      </c>
      <c r="D60" s="14">
        <v>0</v>
      </c>
      <c r="E60" s="19">
        <f t="shared" si="34"/>
        <v>0</v>
      </c>
      <c r="F60" s="28" t="e">
        <f t="shared" si="0"/>
        <v>#DIV/0!</v>
      </c>
      <c r="G60" s="28">
        <v>0</v>
      </c>
      <c r="H60" s="9"/>
    </row>
    <row r="61" spans="1:8" ht="49.5" hidden="1" customHeight="1" x14ac:dyDescent="0.25">
      <c r="A61" s="13" t="s">
        <v>115</v>
      </c>
      <c r="B61" s="12" t="s">
        <v>116</v>
      </c>
      <c r="C61" s="20"/>
      <c r="D61" s="16">
        <v>0</v>
      </c>
      <c r="E61" s="20"/>
      <c r="F61" s="28" t="e">
        <f t="shared" si="0"/>
        <v>#DIV/0!</v>
      </c>
      <c r="G61" s="28">
        <v>0</v>
      </c>
      <c r="H61" s="9"/>
    </row>
    <row r="62" spans="1:8" ht="81.75" customHeight="1" x14ac:dyDescent="0.25">
      <c r="A62" s="13" t="s">
        <v>117</v>
      </c>
      <c r="B62" s="12" t="s">
        <v>118</v>
      </c>
      <c r="C62" s="19">
        <f t="shared" ref="C62:E63" si="35">C63</f>
        <v>30000</v>
      </c>
      <c r="D62" s="14">
        <f t="shared" si="35"/>
        <v>120700</v>
      </c>
      <c r="E62" s="19">
        <f t="shared" si="35"/>
        <v>750</v>
      </c>
      <c r="F62" s="28">
        <f t="shared" si="0"/>
        <v>0.62137531068765539</v>
      </c>
      <c r="G62" s="28">
        <f t="shared" si="1"/>
        <v>2.5</v>
      </c>
      <c r="H62" s="9"/>
    </row>
    <row r="63" spans="1:8" ht="83.25" customHeight="1" x14ac:dyDescent="0.25">
      <c r="A63" s="13" t="s">
        <v>119</v>
      </c>
      <c r="B63" s="12" t="s">
        <v>120</v>
      </c>
      <c r="C63" s="19">
        <f t="shared" si="35"/>
        <v>30000</v>
      </c>
      <c r="D63" s="14">
        <f t="shared" si="35"/>
        <v>120700</v>
      </c>
      <c r="E63" s="19">
        <f>E64</f>
        <v>750</v>
      </c>
      <c r="F63" s="28">
        <f t="shared" si="0"/>
        <v>0.62137531068765539</v>
      </c>
      <c r="G63" s="28">
        <f t="shared" si="1"/>
        <v>2.5</v>
      </c>
      <c r="H63" s="31"/>
    </row>
    <row r="64" spans="1:8" ht="82.5" customHeight="1" x14ac:dyDescent="0.25">
      <c r="A64" s="13" t="s">
        <v>121</v>
      </c>
      <c r="B64" s="12" t="s">
        <v>122</v>
      </c>
      <c r="C64" s="20">
        <v>30000</v>
      </c>
      <c r="D64" s="16">
        <v>120700</v>
      </c>
      <c r="E64" s="20">
        <v>750</v>
      </c>
      <c r="F64" s="28">
        <f t="shared" si="0"/>
        <v>0.62137531068765539</v>
      </c>
      <c r="G64" s="28">
        <f t="shared" si="1"/>
        <v>2.5</v>
      </c>
      <c r="H64" s="31"/>
    </row>
    <row r="65" spans="1:8" s="30" customFormat="1" ht="31.5" x14ac:dyDescent="0.25">
      <c r="A65" s="13" t="s">
        <v>123</v>
      </c>
      <c r="B65" s="12" t="s">
        <v>124</v>
      </c>
      <c r="C65" s="19">
        <f t="shared" ref="C65:E65" si="36">C66</f>
        <v>12608.33</v>
      </c>
      <c r="D65" s="14">
        <f t="shared" si="36"/>
        <v>4300</v>
      </c>
      <c r="E65" s="19">
        <f t="shared" si="36"/>
        <v>29432.6</v>
      </c>
      <c r="F65" s="28">
        <f t="shared" si="0"/>
        <v>684.47906976744184</v>
      </c>
      <c r="G65" s="28">
        <f t="shared" si="1"/>
        <v>233.43773521156251</v>
      </c>
      <c r="H65" s="31"/>
    </row>
    <row r="66" spans="1:8" ht="20.25" customHeight="1" x14ac:dyDescent="0.25">
      <c r="A66" s="13" t="s">
        <v>125</v>
      </c>
      <c r="B66" s="12" t="s">
        <v>126</v>
      </c>
      <c r="C66" s="19">
        <f t="shared" ref="C66" si="37">C67+C68+C69+C71</f>
        <v>12608.33</v>
      </c>
      <c r="D66" s="14">
        <f t="shared" ref="D66:E66" si="38">D67+D68+D69+D71</f>
        <v>4300</v>
      </c>
      <c r="E66" s="19">
        <f t="shared" si="38"/>
        <v>29432.6</v>
      </c>
      <c r="F66" s="28">
        <f t="shared" si="0"/>
        <v>684.47906976744184</v>
      </c>
      <c r="G66" s="28">
        <f t="shared" si="1"/>
        <v>233.43773521156251</v>
      </c>
      <c r="H66" s="31"/>
    </row>
    <row r="67" spans="1:8" ht="33.75" customHeight="1" x14ac:dyDescent="0.25">
      <c r="A67" s="13" t="s">
        <v>261</v>
      </c>
      <c r="B67" s="12" t="s">
        <v>127</v>
      </c>
      <c r="C67" s="20">
        <v>734.3</v>
      </c>
      <c r="D67" s="16">
        <v>1200</v>
      </c>
      <c r="E67" s="20">
        <v>859.43</v>
      </c>
      <c r="F67" s="28">
        <f t="shared" si="0"/>
        <v>71.619166666666672</v>
      </c>
      <c r="G67" s="28">
        <f t="shared" si="1"/>
        <v>117.04071905215852</v>
      </c>
      <c r="H67" s="31"/>
    </row>
    <row r="68" spans="1:8" ht="19.5" hidden="1" customHeight="1" x14ac:dyDescent="0.25">
      <c r="A68" s="13" t="s">
        <v>128</v>
      </c>
      <c r="B68" s="12" t="s">
        <v>129</v>
      </c>
      <c r="C68" s="20">
        <v>0</v>
      </c>
      <c r="D68" s="16">
        <v>0</v>
      </c>
      <c r="E68" s="20">
        <v>0</v>
      </c>
      <c r="F68" s="28" t="e">
        <f t="shared" si="0"/>
        <v>#DIV/0!</v>
      </c>
      <c r="G68" s="28">
        <v>0</v>
      </c>
      <c r="H68" s="31"/>
    </row>
    <row r="69" spans="1:8" ht="19.5" customHeight="1" x14ac:dyDescent="0.25">
      <c r="A69" s="13" t="s">
        <v>130</v>
      </c>
      <c r="B69" s="12" t="s">
        <v>131</v>
      </c>
      <c r="C69" s="20">
        <f>C70</f>
        <v>11874.03</v>
      </c>
      <c r="D69" s="16">
        <v>3100</v>
      </c>
      <c r="E69" s="20">
        <v>28573.17</v>
      </c>
      <c r="F69" s="28">
        <f t="shared" si="0"/>
        <v>921.7151612903225</v>
      </c>
      <c r="G69" s="28">
        <f t="shared" si="1"/>
        <v>240.63582456840683</v>
      </c>
      <c r="H69" s="31"/>
    </row>
    <row r="70" spans="1:8" ht="19.5" customHeight="1" x14ac:dyDescent="0.25">
      <c r="A70" s="13" t="s">
        <v>132</v>
      </c>
      <c r="B70" s="12" t="s">
        <v>133</v>
      </c>
      <c r="C70" s="20">
        <v>11874.03</v>
      </c>
      <c r="D70" s="16">
        <v>3100</v>
      </c>
      <c r="E70" s="20">
        <v>28573.17</v>
      </c>
      <c r="F70" s="28">
        <f t="shared" si="0"/>
        <v>921.7151612903225</v>
      </c>
      <c r="G70" s="28">
        <f t="shared" si="1"/>
        <v>240.63582456840683</v>
      </c>
      <c r="H70" s="31"/>
    </row>
    <row r="71" spans="1:8" ht="48.75" hidden="1" customHeight="1" x14ac:dyDescent="0.25">
      <c r="A71" s="13" t="s">
        <v>134</v>
      </c>
      <c r="B71" s="12" t="s">
        <v>135</v>
      </c>
      <c r="C71" s="20">
        <v>0</v>
      </c>
      <c r="D71" s="16">
        <v>0</v>
      </c>
      <c r="E71" s="20">
        <v>0</v>
      </c>
      <c r="F71" s="28">
        <v>0</v>
      </c>
      <c r="G71" s="28" t="e">
        <f t="shared" si="1"/>
        <v>#DIV/0!</v>
      </c>
      <c r="H71" s="31"/>
    </row>
    <row r="72" spans="1:8" s="30" customFormat="1" ht="33" customHeight="1" x14ac:dyDescent="0.25">
      <c r="A72" s="13" t="s">
        <v>136</v>
      </c>
      <c r="B72" s="12" t="s">
        <v>137</v>
      </c>
      <c r="C72" s="19">
        <f t="shared" ref="C72:E72" si="39">C73</f>
        <v>124006.38</v>
      </c>
      <c r="D72" s="14">
        <f t="shared" si="39"/>
        <v>344700</v>
      </c>
      <c r="E72" s="19">
        <f t="shared" si="39"/>
        <v>99098.96</v>
      </c>
      <c r="F72" s="28">
        <f t="shared" ref="F72:F138" si="40">E72/D72*100</f>
        <v>28.749335654192056</v>
      </c>
      <c r="G72" s="28">
        <f t="shared" ref="G72:G139" si="41">E72/C72*100</f>
        <v>79.914404404031472</v>
      </c>
      <c r="H72" s="31"/>
    </row>
    <row r="73" spans="1:8" ht="20.25" customHeight="1" x14ac:dyDescent="0.25">
      <c r="A73" s="13" t="s">
        <v>138</v>
      </c>
      <c r="B73" s="12" t="s">
        <v>139</v>
      </c>
      <c r="C73" s="19">
        <f>C76+C74</f>
        <v>124006.38</v>
      </c>
      <c r="D73" s="14">
        <f>D76+D74</f>
        <v>344700</v>
      </c>
      <c r="E73" s="19">
        <f>E76+E74</f>
        <v>99098.96</v>
      </c>
      <c r="F73" s="28">
        <f t="shared" si="40"/>
        <v>28.749335654192056</v>
      </c>
      <c r="G73" s="28">
        <f t="shared" si="41"/>
        <v>79.914404404031472</v>
      </c>
      <c r="H73" s="31"/>
    </row>
    <row r="74" spans="1:8" ht="30" x14ac:dyDescent="0.25">
      <c r="A74" s="18" t="s">
        <v>320</v>
      </c>
      <c r="B74" s="12" t="s">
        <v>263</v>
      </c>
      <c r="C74" s="19">
        <v>110938.03</v>
      </c>
      <c r="D74" s="14">
        <v>318700</v>
      </c>
      <c r="E74" s="19">
        <f>E75</f>
        <v>94234.96</v>
      </c>
      <c r="F74" s="28">
        <f t="shared" si="40"/>
        <v>29.568547223093823</v>
      </c>
      <c r="G74" s="28">
        <v>0</v>
      </c>
      <c r="H74" s="31"/>
    </row>
    <row r="75" spans="1:8" ht="30.75" customHeight="1" x14ac:dyDescent="0.25">
      <c r="A75" s="17" t="s">
        <v>321</v>
      </c>
      <c r="B75" s="12" t="s">
        <v>264</v>
      </c>
      <c r="C75" s="19">
        <v>110938.03</v>
      </c>
      <c r="D75" s="14">
        <v>318700</v>
      </c>
      <c r="E75" s="19">
        <v>94234.96</v>
      </c>
      <c r="F75" s="28">
        <f t="shared" si="40"/>
        <v>29.568547223093823</v>
      </c>
      <c r="G75" s="28">
        <v>0</v>
      </c>
      <c r="H75" s="31"/>
    </row>
    <row r="76" spans="1:8" ht="19.5" customHeight="1" x14ac:dyDescent="0.25">
      <c r="A76" s="13" t="s">
        <v>140</v>
      </c>
      <c r="B76" s="12" t="s">
        <v>141</v>
      </c>
      <c r="C76" s="19">
        <f t="shared" ref="C76" si="42">C77+C78</f>
        <v>13068.35</v>
      </c>
      <c r="D76" s="14">
        <f t="shared" ref="D76:E76" si="43">D77+D78</f>
        <v>26000</v>
      </c>
      <c r="E76" s="19">
        <f t="shared" si="43"/>
        <v>4864</v>
      </c>
      <c r="F76" s="28">
        <f t="shared" si="40"/>
        <v>18.707692307692309</v>
      </c>
      <c r="G76" s="28">
        <f t="shared" si="41"/>
        <v>37.219694911752441</v>
      </c>
      <c r="H76" s="31"/>
    </row>
    <row r="77" spans="1:8" ht="33.75" hidden="1" customHeight="1" x14ac:dyDescent="0.25">
      <c r="A77" s="13" t="s">
        <v>142</v>
      </c>
      <c r="B77" s="12" t="s">
        <v>143</v>
      </c>
      <c r="C77" s="20">
        <v>0</v>
      </c>
      <c r="D77" s="16">
        <v>0</v>
      </c>
      <c r="E77" s="20">
        <v>0</v>
      </c>
      <c r="F77" s="28">
        <v>0</v>
      </c>
      <c r="G77" s="28" t="e">
        <f t="shared" si="41"/>
        <v>#DIV/0!</v>
      </c>
      <c r="H77" s="31"/>
    </row>
    <row r="78" spans="1:8" ht="33.75" customHeight="1" x14ac:dyDescent="0.25">
      <c r="A78" s="13" t="s">
        <v>144</v>
      </c>
      <c r="B78" s="12" t="s">
        <v>145</v>
      </c>
      <c r="C78" s="20">
        <v>13068.35</v>
      </c>
      <c r="D78" s="16">
        <v>26000</v>
      </c>
      <c r="E78" s="20">
        <v>4864</v>
      </c>
      <c r="F78" s="28">
        <f t="shared" si="40"/>
        <v>18.707692307692309</v>
      </c>
      <c r="G78" s="28">
        <f t="shared" si="41"/>
        <v>37.219694911752441</v>
      </c>
      <c r="H78" s="31"/>
    </row>
    <row r="79" spans="1:8" s="30" customFormat="1" ht="33.75" customHeight="1" x14ac:dyDescent="0.25">
      <c r="A79" s="13" t="s">
        <v>146</v>
      </c>
      <c r="B79" s="12" t="s">
        <v>147</v>
      </c>
      <c r="C79" s="19">
        <f>C80+C83+C87</f>
        <v>277691.24</v>
      </c>
      <c r="D79" s="14">
        <f>D80+D83+D87</f>
        <v>150000</v>
      </c>
      <c r="E79" s="19">
        <f>E80+E83+E87</f>
        <v>710393.04</v>
      </c>
      <c r="F79" s="28">
        <f t="shared" si="40"/>
        <v>473.59536000000003</v>
      </c>
      <c r="G79" s="28">
        <f t="shared" si="41"/>
        <v>255.82119191084317</v>
      </c>
      <c r="H79" s="31"/>
    </row>
    <row r="80" spans="1:8" ht="83.25" hidden="1" customHeight="1" x14ac:dyDescent="0.25">
      <c r="A80" s="13" t="s">
        <v>8</v>
      </c>
      <c r="B80" s="12" t="s">
        <v>148</v>
      </c>
      <c r="C80" s="20">
        <v>0</v>
      </c>
      <c r="D80" s="16"/>
      <c r="E80" s="20">
        <v>0</v>
      </c>
      <c r="F80" s="28">
        <v>0</v>
      </c>
      <c r="G80" s="28" t="e">
        <f t="shared" si="41"/>
        <v>#DIV/0!</v>
      </c>
      <c r="H80" s="31"/>
    </row>
    <row r="81" spans="1:8" ht="96.75" hidden="1" customHeight="1" x14ac:dyDescent="0.25">
      <c r="A81" s="13" t="s">
        <v>9</v>
      </c>
      <c r="B81" s="12" t="s">
        <v>149</v>
      </c>
      <c r="C81" s="20">
        <v>0</v>
      </c>
      <c r="D81" s="16"/>
      <c r="E81" s="20">
        <v>0</v>
      </c>
      <c r="F81" s="28">
        <v>0</v>
      </c>
      <c r="G81" s="28" t="e">
        <f t="shared" si="41"/>
        <v>#DIV/0!</v>
      </c>
      <c r="H81" s="31"/>
    </row>
    <row r="82" spans="1:8" ht="97.5" hidden="1" customHeight="1" x14ac:dyDescent="0.25">
      <c r="A82" s="13" t="s">
        <v>10</v>
      </c>
      <c r="B82" s="12" t="s">
        <v>150</v>
      </c>
      <c r="C82" s="20">
        <v>0</v>
      </c>
      <c r="D82" s="16"/>
      <c r="E82" s="20">
        <v>0</v>
      </c>
      <c r="F82" s="28">
        <v>0</v>
      </c>
      <c r="G82" s="28" t="e">
        <f t="shared" si="41"/>
        <v>#DIV/0!</v>
      </c>
      <c r="H82" s="31"/>
    </row>
    <row r="83" spans="1:8" ht="34.5" customHeight="1" x14ac:dyDescent="0.25">
      <c r="A83" s="13" t="s">
        <v>151</v>
      </c>
      <c r="B83" s="12" t="s">
        <v>152</v>
      </c>
      <c r="C83" s="19">
        <f t="shared" ref="C83:E83" si="44">C84</f>
        <v>100291.23999999999</v>
      </c>
      <c r="D83" s="14">
        <f t="shared" si="44"/>
        <v>150000</v>
      </c>
      <c r="E83" s="19">
        <f t="shared" si="44"/>
        <v>678393.04</v>
      </c>
      <c r="F83" s="28">
        <f t="shared" si="40"/>
        <v>452.26202666666671</v>
      </c>
      <c r="G83" s="28">
        <f t="shared" si="41"/>
        <v>676.42302558030008</v>
      </c>
      <c r="H83" s="31"/>
    </row>
    <row r="84" spans="1:8" ht="34.5" customHeight="1" x14ac:dyDescent="0.25">
      <c r="A84" s="13" t="s">
        <v>153</v>
      </c>
      <c r="B84" s="12" t="s">
        <v>154</v>
      </c>
      <c r="C84" s="19">
        <f t="shared" ref="C84" si="45">C85+C86</f>
        <v>100291.23999999999</v>
      </c>
      <c r="D84" s="14">
        <f t="shared" ref="D84:E84" si="46">D85+D86</f>
        <v>150000</v>
      </c>
      <c r="E84" s="19">
        <f t="shared" si="46"/>
        <v>678393.04</v>
      </c>
      <c r="F84" s="28">
        <f t="shared" si="40"/>
        <v>452.26202666666671</v>
      </c>
      <c r="G84" s="28">
        <f t="shared" si="41"/>
        <v>676.42302558030008</v>
      </c>
      <c r="H84" s="31"/>
    </row>
    <row r="85" spans="1:8" ht="63" customHeight="1" x14ac:dyDescent="0.25">
      <c r="A85" s="13" t="s">
        <v>155</v>
      </c>
      <c r="B85" s="12" t="s">
        <v>156</v>
      </c>
      <c r="C85" s="20">
        <v>33708.980000000003</v>
      </c>
      <c r="D85" s="16">
        <v>50000</v>
      </c>
      <c r="E85" s="20">
        <v>183263.02</v>
      </c>
      <c r="F85" s="28">
        <f t="shared" si="40"/>
        <v>366.52603999999997</v>
      </c>
      <c r="G85" s="28">
        <f t="shared" si="41"/>
        <v>543.66231194180295</v>
      </c>
      <c r="H85" s="31"/>
    </row>
    <row r="86" spans="1:8" ht="48.75" customHeight="1" x14ac:dyDescent="0.25">
      <c r="A86" s="13" t="s">
        <v>157</v>
      </c>
      <c r="B86" s="12" t="s">
        <v>158</v>
      </c>
      <c r="C86" s="20">
        <v>66582.259999999995</v>
      </c>
      <c r="D86" s="16">
        <v>100000</v>
      </c>
      <c r="E86" s="20">
        <v>495130.02</v>
      </c>
      <c r="F86" s="28">
        <f t="shared" si="40"/>
        <v>495.13002000000006</v>
      </c>
      <c r="G86" s="28">
        <f t="shared" si="41"/>
        <v>743.63654823371883</v>
      </c>
      <c r="H86" s="31"/>
    </row>
    <row r="87" spans="1:8" ht="48.75" customHeight="1" x14ac:dyDescent="0.25">
      <c r="A87" s="6" t="s">
        <v>5</v>
      </c>
      <c r="B87" s="7" t="s">
        <v>265</v>
      </c>
      <c r="C87" s="20">
        <f>C89</f>
        <v>177400</v>
      </c>
      <c r="D87" s="16">
        <v>0</v>
      </c>
      <c r="E87" s="20">
        <f>E88+E89</f>
        <v>32000</v>
      </c>
      <c r="F87" s="28"/>
      <c r="G87" s="28">
        <v>0</v>
      </c>
      <c r="H87" s="31"/>
    </row>
    <row r="88" spans="1:8" ht="48.75" customHeight="1" x14ac:dyDescent="0.25">
      <c r="A88" s="39" t="s">
        <v>386</v>
      </c>
      <c r="B88" s="40" t="s">
        <v>387</v>
      </c>
      <c r="C88" s="20"/>
      <c r="D88" s="16"/>
      <c r="E88" s="20">
        <v>32000</v>
      </c>
      <c r="F88" s="28"/>
      <c r="G88" s="28">
        <v>0</v>
      </c>
      <c r="H88" s="31"/>
    </row>
    <row r="89" spans="1:8" ht="49.5" customHeight="1" x14ac:dyDescent="0.25">
      <c r="A89" s="13" t="s">
        <v>372</v>
      </c>
      <c r="B89" s="40" t="s">
        <v>373</v>
      </c>
      <c r="C89" s="20">
        <v>177400</v>
      </c>
      <c r="D89" s="16">
        <v>0</v>
      </c>
      <c r="E89" s="20">
        <v>0</v>
      </c>
      <c r="F89" s="28"/>
      <c r="G89" s="28">
        <v>0</v>
      </c>
      <c r="H89" s="31"/>
    </row>
    <row r="90" spans="1:8" s="30" customFormat="1" ht="20.25" customHeight="1" x14ac:dyDescent="0.25">
      <c r="A90" s="13" t="s">
        <v>159</v>
      </c>
      <c r="B90" s="12" t="s">
        <v>160</v>
      </c>
      <c r="C90" s="14">
        <f>C91+C115+C121+C113</f>
        <v>598553.34</v>
      </c>
      <c r="D90" s="14">
        <f t="shared" ref="D90:E90" si="47">D91+D115+D121+D113</f>
        <v>370000</v>
      </c>
      <c r="E90" s="14">
        <f t="shared" si="47"/>
        <v>630621.57999999996</v>
      </c>
      <c r="F90" s="28">
        <f t="shared" si="40"/>
        <v>170.43826486486486</v>
      </c>
      <c r="G90" s="28">
        <f t="shared" ref="G90" si="48">E90/C90*100</f>
        <v>105.35762443494174</v>
      </c>
      <c r="H90" s="31"/>
    </row>
    <row r="91" spans="1:8" ht="33" customHeight="1" x14ac:dyDescent="0.25">
      <c r="A91" s="13" t="s">
        <v>306</v>
      </c>
      <c r="B91" s="41" t="s">
        <v>307</v>
      </c>
      <c r="C91" s="20">
        <f>C92+C94+C96+C98+C101+C103+C107+C109+C111</f>
        <v>129012.1</v>
      </c>
      <c r="D91" s="20">
        <f t="shared" ref="D91" si="49">D92+D94+D96+D98+D101+D103+D107+D109+D111</f>
        <v>339665</v>
      </c>
      <c r="E91" s="20">
        <f>E92+E94+E96+E98+E101+E103+E107+E109+E111+E105</f>
        <v>348359.89999999997</v>
      </c>
      <c r="F91" s="28">
        <f t="shared" si="40"/>
        <v>102.55984573035195</v>
      </c>
      <c r="G91" s="28">
        <v>0</v>
      </c>
      <c r="H91" s="31"/>
    </row>
    <row r="92" spans="1:8" ht="66" customHeight="1" x14ac:dyDescent="0.25">
      <c r="A92" s="13" t="s">
        <v>266</v>
      </c>
      <c r="B92" s="41" t="s">
        <v>286</v>
      </c>
      <c r="C92" s="20">
        <f>C93</f>
        <v>6726.78</v>
      </c>
      <c r="D92" s="42">
        <f>D93</f>
        <v>11000</v>
      </c>
      <c r="E92" s="20">
        <f>E93</f>
        <v>6500.84</v>
      </c>
      <c r="F92" s="28">
        <f t="shared" si="40"/>
        <v>59.098545454545459</v>
      </c>
      <c r="G92" s="28">
        <v>0</v>
      </c>
      <c r="H92" s="31"/>
    </row>
    <row r="93" spans="1:8" ht="63.75" customHeight="1" x14ac:dyDescent="0.25">
      <c r="A93" s="13" t="s">
        <v>267</v>
      </c>
      <c r="B93" s="41" t="s">
        <v>287</v>
      </c>
      <c r="C93" s="20">
        <v>6726.78</v>
      </c>
      <c r="D93" s="42">
        <v>11000</v>
      </c>
      <c r="E93" s="20">
        <v>6500.84</v>
      </c>
      <c r="F93" s="28">
        <f t="shared" si="40"/>
        <v>59.098545454545459</v>
      </c>
      <c r="G93" s="28">
        <v>0</v>
      </c>
      <c r="H93" s="31"/>
    </row>
    <row r="94" spans="1:8" ht="65.25" customHeight="1" x14ac:dyDescent="0.25">
      <c r="A94" s="13" t="s">
        <v>268</v>
      </c>
      <c r="B94" s="41" t="s">
        <v>288</v>
      </c>
      <c r="C94" s="20">
        <f>C95</f>
        <v>44000</v>
      </c>
      <c r="D94" s="42">
        <f>D95</f>
        <v>148000</v>
      </c>
      <c r="E94" s="20">
        <f>E95</f>
        <v>68831.64</v>
      </c>
      <c r="F94" s="28">
        <f t="shared" si="40"/>
        <v>46.507864864864864</v>
      </c>
      <c r="G94" s="28">
        <v>0</v>
      </c>
      <c r="H94" s="31"/>
    </row>
    <row r="95" spans="1:8" ht="114" customHeight="1" x14ac:dyDescent="0.25">
      <c r="A95" s="13" t="s">
        <v>269</v>
      </c>
      <c r="B95" s="41" t="s">
        <v>289</v>
      </c>
      <c r="C95" s="20">
        <v>44000</v>
      </c>
      <c r="D95" s="42">
        <v>148000</v>
      </c>
      <c r="E95" s="20">
        <v>68831.64</v>
      </c>
      <c r="F95" s="28">
        <f t="shared" si="40"/>
        <v>46.507864864864864</v>
      </c>
      <c r="G95" s="28">
        <v>0</v>
      </c>
      <c r="H95" s="31"/>
    </row>
    <row r="96" spans="1:8" ht="32.25" customHeight="1" x14ac:dyDescent="0.25">
      <c r="A96" s="13" t="s">
        <v>270</v>
      </c>
      <c r="B96" s="41" t="s">
        <v>290</v>
      </c>
      <c r="C96" s="20">
        <f>C97</f>
        <v>31300</v>
      </c>
      <c r="D96" s="42">
        <f>D97</f>
        <v>69600</v>
      </c>
      <c r="E96" s="20">
        <f>E97</f>
        <v>33690.769999999997</v>
      </c>
      <c r="F96" s="28">
        <f t="shared" si="40"/>
        <v>48.406278735632178</v>
      </c>
      <c r="G96" s="28">
        <v>0</v>
      </c>
      <c r="H96" s="31"/>
    </row>
    <row r="97" spans="1:8" ht="53.25" customHeight="1" x14ac:dyDescent="0.25">
      <c r="A97" s="13" t="s">
        <v>271</v>
      </c>
      <c r="B97" s="41" t="s">
        <v>291</v>
      </c>
      <c r="C97" s="20">
        <v>31300</v>
      </c>
      <c r="D97" s="42">
        <v>69600</v>
      </c>
      <c r="E97" s="20">
        <v>33690.769999999997</v>
      </c>
      <c r="F97" s="28">
        <f t="shared" si="40"/>
        <v>48.406278735632178</v>
      </c>
      <c r="G97" s="28">
        <v>0</v>
      </c>
      <c r="H97" s="31"/>
    </row>
    <row r="98" spans="1:8" ht="65.25" customHeight="1" x14ac:dyDescent="0.25">
      <c r="A98" s="13" t="s">
        <v>272</v>
      </c>
      <c r="B98" s="41" t="s">
        <v>292</v>
      </c>
      <c r="C98" s="20">
        <v>4000</v>
      </c>
      <c r="D98" s="42">
        <f>D99</f>
        <v>8000</v>
      </c>
      <c r="E98" s="20">
        <f>E99+E100</f>
        <v>8000</v>
      </c>
      <c r="F98" s="28">
        <f t="shared" si="40"/>
        <v>100</v>
      </c>
      <c r="G98" s="28">
        <v>0</v>
      </c>
      <c r="H98" s="31"/>
    </row>
    <row r="99" spans="1:8" ht="78" customHeight="1" x14ac:dyDescent="0.25">
      <c r="A99" s="13" t="s">
        <v>273</v>
      </c>
      <c r="B99" s="41" t="s">
        <v>293</v>
      </c>
      <c r="C99" s="20">
        <v>4000</v>
      </c>
      <c r="D99" s="42">
        <v>8000</v>
      </c>
      <c r="E99" s="20">
        <v>2000</v>
      </c>
      <c r="F99" s="28">
        <f t="shared" si="40"/>
        <v>25</v>
      </c>
      <c r="G99" s="28">
        <v>0</v>
      </c>
      <c r="H99" s="31"/>
    </row>
    <row r="100" spans="1:8" ht="66" customHeight="1" x14ac:dyDescent="0.25">
      <c r="A100" s="13" t="s">
        <v>322</v>
      </c>
      <c r="B100" s="41" t="s">
        <v>323</v>
      </c>
      <c r="C100" s="20"/>
      <c r="D100" s="42">
        <v>0</v>
      </c>
      <c r="E100" s="20">
        <v>6000</v>
      </c>
      <c r="F100" s="28" t="e">
        <f t="shared" si="40"/>
        <v>#DIV/0!</v>
      </c>
      <c r="G100" s="28">
        <v>0</v>
      </c>
      <c r="H100" s="31"/>
    </row>
    <row r="101" spans="1:8" ht="33" customHeight="1" x14ac:dyDescent="0.25">
      <c r="A101" s="13" t="s">
        <v>274</v>
      </c>
      <c r="B101" s="41" t="s">
        <v>294</v>
      </c>
      <c r="C101" s="20">
        <f>C102</f>
        <v>1500</v>
      </c>
      <c r="D101" s="42">
        <f>D102</f>
        <v>3000</v>
      </c>
      <c r="E101" s="20">
        <f>E102</f>
        <v>10500</v>
      </c>
      <c r="F101" s="28">
        <f t="shared" si="40"/>
        <v>350</v>
      </c>
      <c r="G101" s="28">
        <v>0</v>
      </c>
      <c r="H101" s="31"/>
    </row>
    <row r="102" spans="1:8" ht="48.75" customHeight="1" x14ac:dyDescent="0.25">
      <c r="A102" s="13" t="s">
        <v>275</v>
      </c>
      <c r="B102" s="41" t="s">
        <v>295</v>
      </c>
      <c r="C102" s="20">
        <v>1500</v>
      </c>
      <c r="D102" s="42">
        <v>3000</v>
      </c>
      <c r="E102" s="20">
        <v>10500</v>
      </c>
      <c r="F102" s="28">
        <f t="shared" si="40"/>
        <v>350</v>
      </c>
      <c r="G102" s="28">
        <v>0</v>
      </c>
      <c r="H102" s="31"/>
    </row>
    <row r="103" spans="1:8" ht="36" customHeight="1" x14ac:dyDescent="0.25">
      <c r="A103" s="13" t="s">
        <v>324</v>
      </c>
      <c r="B103" s="41" t="s">
        <v>325</v>
      </c>
      <c r="C103" s="20">
        <f>C104</f>
        <v>1500</v>
      </c>
      <c r="D103" s="42">
        <f>D104</f>
        <v>3000</v>
      </c>
      <c r="E103" s="42">
        <f>E104</f>
        <v>0</v>
      </c>
      <c r="F103" s="28">
        <f t="shared" si="40"/>
        <v>0</v>
      </c>
      <c r="G103" s="28">
        <v>0</v>
      </c>
      <c r="H103" s="31"/>
    </row>
    <row r="104" spans="1:8" ht="59.25" customHeight="1" x14ac:dyDescent="0.25">
      <c r="A104" s="13" t="s">
        <v>326</v>
      </c>
      <c r="B104" s="41" t="s">
        <v>327</v>
      </c>
      <c r="C104" s="20">
        <v>1500</v>
      </c>
      <c r="D104" s="42">
        <v>3000</v>
      </c>
      <c r="E104" s="20">
        <v>0</v>
      </c>
      <c r="F104" s="28">
        <f t="shared" si="40"/>
        <v>0</v>
      </c>
      <c r="G104" s="28">
        <v>0</v>
      </c>
      <c r="H104" s="31"/>
    </row>
    <row r="105" spans="1:8" ht="59.25" customHeight="1" x14ac:dyDescent="0.25">
      <c r="A105" s="39" t="s">
        <v>388</v>
      </c>
      <c r="B105" s="41" t="s">
        <v>390</v>
      </c>
      <c r="C105" s="20">
        <v>0</v>
      </c>
      <c r="D105" s="42">
        <v>0</v>
      </c>
      <c r="E105" s="20">
        <f>E106</f>
        <v>1004.06</v>
      </c>
      <c r="F105" s="28">
        <v>0</v>
      </c>
      <c r="G105" s="28">
        <v>0</v>
      </c>
      <c r="H105" s="31"/>
    </row>
    <row r="106" spans="1:8" ht="59.25" customHeight="1" x14ac:dyDescent="0.25">
      <c r="A106" s="39" t="s">
        <v>389</v>
      </c>
      <c r="B106" s="41" t="s">
        <v>391</v>
      </c>
      <c r="C106" s="20">
        <v>0</v>
      </c>
      <c r="D106" s="42">
        <v>0</v>
      </c>
      <c r="E106" s="20">
        <v>1004.06</v>
      </c>
      <c r="F106" s="28">
        <v>0</v>
      </c>
      <c r="G106" s="28">
        <v>0</v>
      </c>
      <c r="H106" s="31"/>
    </row>
    <row r="107" spans="1:8" ht="67.5" customHeight="1" x14ac:dyDescent="0.25">
      <c r="A107" s="13" t="s">
        <v>328</v>
      </c>
      <c r="B107" s="41" t="s">
        <v>329</v>
      </c>
      <c r="C107" s="20">
        <f>C108</f>
        <v>1000</v>
      </c>
      <c r="D107" s="42">
        <f>D108</f>
        <v>2000</v>
      </c>
      <c r="E107" s="42">
        <f>E108</f>
        <v>35097.61</v>
      </c>
      <c r="F107" s="28">
        <f t="shared" si="40"/>
        <v>1754.8805000000002</v>
      </c>
      <c r="G107" s="28">
        <v>0</v>
      </c>
      <c r="H107" s="31"/>
    </row>
    <row r="108" spans="1:8" ht="80.25" customHeight="1" x14ac:dyDescent="0.25">
      <c r="A108" s="13" t="s">
        <v>330</v>
      </c>
      <c r="B108" s="41" t="s">
        <v>331</v>
      </c>
      <c r="C108" s="20">
        <v>1000</v>
      </c>
      <c r="D108" s="42">
        <v>2000</v>
      </c>
      <c r="E108" s="20">
        <v>35097.61</v>
      </c>
      <c r="F108" s="28">
        <f t="shared" si="40"/>
        <v>1754.8805000000002</v>
      </c>
      <c r="G108" s="28">
        <v>0</v>
      </c>
      <c r="H108" s="31"/>
    </row>
    <row r="109" spans="1:8" ht="66.75" customHeight="1" x14ac:dyDescent="0.25">
      <c r="A109" s="13" t="s">
        <v>276</v>
      </c>
      <c r="B109" s="41" t="s">
        <v>296</v>
      </c>
      <c r="C109" s="20">
        <f>C110</f>
        <v>38985.32</v>
      </c>
      <c r="D109" s="42">
        <f>D110</f>
        <v>95065</v>
      </c>
      <c r="E109" s="20">
        <f>E110</f>
        <v>79734.98</v>
      </c>
      <c r="F109" s="28">
        <f t="shared" si="40"/>
        <v>83.874170304528477</v>
      </c>
      <c r="G109" s="28">
        <v>0</v>
      </c>
      <c r="H109" s="31"/>
    </row>
    <row r="110" spans="1:8" ht="94.5" x14ac:dyDescent="0.25">
      <c r="A110" s="13" t="s">
        <v>277</v>
      </c>
      <c r="B110" s="41" t="s">
        <v>297</v>
      </c>
      <c r="C110" s="20">
        <v>38985.32</v>
      </c>
      <c r="D110" s="42">
        <v>95065</v>
      </c>
      <c r="E110" s="20">
        <v>79734.98</v>
      </c>
      <c r="F110" s="28">
        <f t="shared" si="40"/>
        <v>83.874170304528477</v>
      </c>
      <c r="G110" s="28">
        <v>0</v>
      </c>
      <c r="H110" s="31"/>
    </row>
    <row r="111" spans="1:8" ht="36" customHeight="1" x14ac:dyDescent="0.25">
      <c r="A111" s="13" t="s">
        <v>332</v>
      </c>
      <c r="B111" s="41" t="s">
        <v>333</v>
      </c>
      <c r="C111" s="20">
        <v>0</v>
      </c>
      <c r="D111" s="20">
        <f>D112</f>
        <v>0</v>
      </c>
      <c r="E111" s="20">
        <f>E112</f>
        <v>105000</v>
      </c>
      <c r="F111" s="28"/>
      <c r="G111" s="28">
        <v>0</v>
      </c>
      <c r="H111" s="31"/>
    </row>
    <row r="112" spans="1:8" ht="36" customHeight="1" x14ac:dyDescent="0.25">
      <c r="A112" s="3" t="s">
        <v>334</v>
      </c>
      <c r="B112" s="43" t="s">
        <v>335</v>
      </c>
      <c r="C112" s="20">
        <v>0</v>
      </c>
      <c r="D112" s="42">
        <v>0</v>
      </c>
      <c r="E112" s="20">
        <v>105000</v>
      </c>
      <c r="F112" s="28"/>
      <c r="G112" s="28">
        <v>0</v>
      </c>
      <c r="H112" s="31"/>
    </row>
    <row r="113" spans="1:8" ht="36" customHeight="1" x14ac:dyDescent="0.25">
      <c r="A113" s="13" t="s">
        <v>336</v>
      </c>
      <c r="B113" s="40" t="s">
        <v>337</v>
      </c>
      <c r="C113" s="20">
        <f>C114</f>
        <v>1000</v>
      </c>
      <c r="D113" s="42">
        <f>D114</f>
        <v>25000</v>
      </c>
      <c r="E113" s="42">
        <f>E114</f>
        <v>7999.73</v>
      </c>
      <c r="F113" s="28">
        <f t="shared" si="40"/>
        <v>31.998919999999998</v>
      </c>
      <c r="G113" s="28">
        <v>0</v>
      </c>
      <c r="H113" s="31"/>
    </row>
    <row r="114" spans="1:8" ht="36" customHeight="1" x14ac:dyDescent="0.25">
      <c r="A114" s="13" t="s">
        <v>338</v>
      </c>
      <c r="B114" s="40" t="s">
        <v>339</v>
      </c>
      <c r="C114" s="20">
        <v>1000</v>
      </c>
      <c r="D114" s="42">
        <v>25000</v>
      </c>
      <c r="E114" s="20">
        <v>7999.73</v>
      </c>
      <c r="F114" s="28">
        <f t="shared" si="40"/>
        <v>31.998919999999998</v>
      </c>
      <c r="G114" s="28">
        <v>0</v>
      </c>
      <c r="H114" s="31"/>
    </row>
    <row r="115" spans="1:8" ht="36" customHeight="1" x14ac:dyDescent="0.25">
      <c r="A115" s="13" t="s">
        <v>278</v>
      </c>
      <c r="B115" s="41" t="s">
        <v>298</v>
      </c>
      <c r="C115" s="20">
        <f>C116+C118</f>
        <v>234534.24</v>
      </c>
      <c r="D115" s="20">
        <f>D116+D118</f>
        <v>5335</v>
      </c>
      <c r="E115" s="20">
        <f>E116+E118</f>
        <v>211504.29</v>
      </c>
      <c r="F115" s="28">
        <f t="shared" si="40"/>
        <v>3964.4665417057167</v>
      </c>
      <c r="G115" s="28">
        <v>0</v>
      </c>
      <c r="H115" s="31"/>
    </row>
    <row r="116" spans="1:8" ht="36" customHeight="1" x14ac:dyDescent="0.25">
      <c r="A116" s="13" t="s">
        <v>279</v>
      </c>
      <c r="B116" s="41" t="s">
        <v>299</v>
      </c>
      <c r="C116" s="20">
        <v>27200</v>
      </c>
      <c r="D116" s="42">
        <v>0</v>
      </c>
      <c r="E116" s="20">
        <f>E117</f>
        <v>0</v>
      </c>
      <c r="F116" s="28"/>
      <c r="G116" s="28">
        <v>0</v>
      </c>
      <c r="H116" s="31"/>
    </row>
    <row r="117" spans="1:8" ht="47.25" x14ac:dyDescent="0.25">
      <c r="A117" s="13" t="s">
        <v>280</v>
      </c>
      <c r="B117" s="41" t="s">
        <v>300</v>
      </c>
      <c r="C117" s="20">
        <v>27200</v>
      </c>
      <c r="D117" s="42">
        <v>0</v>
      </c>
      <c r="E117" s="20">
        <v>0</v>
      </c>
      <c r="F117" s="28"/>
      <c r="G117" s="28">
        <v>0</v>
      </c>
      <c r="H117" s="31"/>
    </row>
    <row r="118" spans="1:8" ht="78.75" x14ac:dyDescent="0.25">
      <c r="A118" s="13" t="s">
        <v>281</v>
      </c>
      <c r="B118" s="41" t="s">
        <v>301</v>
      </c>
      <c r="C118" s="20">
        <f>C119+C120</f>
        <v>207334.24</v>
      </c>
      <c r="D118" s="20">
        <f>D119+D120</f>
        <v>5335</v>
      </c>
      <c r="E118" s="20">
        <f>E119+E120</f>
        <v>211504.29</v>
      </c>
      <c r="F118" s="28">
        <f t="shared" si="40"/>
        <v>3964.4665417057167</v>
      </c>
      <c r="G118" s="28">
        <v>0</v>
      </c>
      <c r="H118" s="31"/>
    </row>
    <row r="119" spans="1:8" ht="63" x14ac:dyDescent="0.25">
      <c r="A119" s="13" t="s">
        <v>282</v>
      </c>
      <c r="B119" s="41" t="s">
        <v>302</v>
      </c>
      <c r="C119" s="20">
        <v>204109.24</v>
      </c>
      <c r="D119" s="42">
        <v>5335</v>
      </c>
      <c r="E119" s="20">
        <v>211104.29</v>
      </c>
      <c r="F119" s="28">
        <f t="shared" si="40"/>
        <v>3956.9688847235243</v>
      </c>
      <c r="G119" s="28">
        <v>0</v>
      </c>
      <c r="H119" s="31"/>
    </row>
    <row r="120" spans="1:8" ht="78.75" x14ac:dyDescent="0.25">
      <c r="A120" s="13" t="s">
        <v>283</v>
      </c>
      <c r="B120" s="41" t="s">
        <v>303</v>
      </c>
      <c r="C120" s="20">
        <v>3225</v>
      </c>
      <c r="D120" s="42">
        <v>0</v>
      </c>
      <c r="E120" s="20">
        <v>400</v>
      </c>
      <c r="F120" s="28"/>
      <c r="G120" s="28">
        <v>0</v>
      </c>
      <c r="H120" s="31"/>
    </row>
    <row r="121" spans="1:8" ht="15.75" x14ac:dyDescent="0.25">
      <c r="A121" s="13" t="s">
        <v>284</v>
      </c>
      <c r="B121" s="41" t="s">
        <v>304</v>
      </c>
      <c r="C121" s="20">
        <f>C122</f>
        <v>234007</v>
      </c>
      <c r="D121" s="42">
        <v>0</v>
      </c>
      <c r="E121" s="20">
        <f>E122</f>
        <v>62757.66</v>
      </c>
      <c r="F121" s="28">
        <v>0</v>
      </c>
      <c r="G121" s="28">
        <v>0</v>
      </c>
      <c r="H121" s="31"/>
    </row>
    <row r="122" spans="1:8" ht="110.25" x14ac:dyDescent="0.25">
      <c r="A122" s="13" t="s">
        <v>285</v>
      </c>
      <c r="B122" s="41" t="s">
        <v>305</v>
      </c>
      <c r="C122" s="20">
        <v>234007</v>
      </c>
      <c r="D122" s="42">
        <v>0</v>
      </c>
      <c r="E122" s="20">
        <v>62757.66</v>
      </c>
      <c r="F122" s="28">
        <v>0</v>
      </c>
      <c r="G122" s="28">
        <v>0</v>
      </c>
      <c r="H122" s="31"/>
    </row>
    <row r="123" spans="1:8" ht="68.25" hidden="1" customHeight="1" thickBot="1" x14ac:dyDescent="0.25">
      <c r="A123" s="13" t="s">
        <v>283</v>
      </c>
      <c r="B123" s="41" t="s">
        <v>303</v>
      </c>
      <c r="C123" s="20">
        <v>0</v>
      </c>
      <c r="D123" s="42">
        <v>0</v>
      </c>
      <c r="E123" s="20">
        <v>2725</v>
      </c>
      <c r="F123" s="28">
        <v>0</v>
      </c>
      <c r="G123" s="28">
        <v>0</v>
      </c>
      <c r="H123" s="31"/>
    </row>
    <row r="124" spans="1:8" ht="15.75" hidden="1" x14ac:dyDescent="0.25">
      <c r="A124" s="13" t="s">
        <v>284</v>
      </c>
      <c r="B124" s="41" t="s">
        <v>304</v>
      </c>
      <c r="C124" s="20">
        <v>0</v>
      </c>
      <c r="D124" s="42">
        <v>0</v>
      </c>
      <c r="E124" s="20">
        <v>225751</v>
      </c>
      <c r="F124" s="28">
        <v>0</v>
      </c>
      <c r="G124" s="28">
        <v>0</v>
      </c>
      <c r="H124" s="31"/>
    </row>
    <row r="125" spans="1:8" ht="97.5" hidden="1" customHeight="1" thickBot="1" x14ac:dyDescent="0.25">
      <c r="A125" s="13" t="s">
        <v>285</v>
      </c>
      <c r="B125" s="41" t="s">
        <v>305</v>
      </c>
      <c r="C125" s="20">
        <v>0</v>
      </c>
      <c r="D125" s="42">
        <v>0</v>
      </c>
      <c r="E125" s="20">
        <v>225751</v>
      </c>
      <c r="F125" s="28">
        <v>0</v>
      </c>
      <c r="G125" s="28">
        <v>0</v>
      </c>
      <c r="H125" s="31"/>
    </row>
    <row r="126" spans="1:8" ht="15.75" x14ac:dyDescent="0.25">
      <c r="A126" s="44" t="s">
        <v>314</v>
      </c>
      <c r="B126" s="45" t="s">
        <v>317</v>
      </c>
      <c r="C126" s="20">
        <f>C127</f>
        <v>6782.9</v>
      </c>
      <c r="D126" s="16">
        <v>0</v>
      </c>
      <c r="E126" s="20">
        <v>0</v>
      </c>
      <c r="F126" s="28">
        <v>0</v>
      </c>
      <c r="G126" s="28">
        <v>0</v>
      </c>
      <c r="H126" s="31"/>
    </row>
    <row r="127" spans="1:8" ht="15.75" x14ac:dyDescent="0.25">
      <c r="A127" s="44" t="s">
        <v>315</v>
      </c>
      <c r="B127" s="45" t="s">
        <v>318</v>
      </c>
      <c r="C127" s="20">
        <f>C128</f>
        <v>6782.9</v>
      </c>
      <c r="D127" s="16">
        <v>0</v>
      </c>
      <c r="E127" s="20">
        <v>0</v>
      </c>
      <c r="F127" s="28">
        <v>0</v>
      </c>
      <c r="G127" s="28">
        <v>0</v>
      </c>
      <c r="H127" s="31"/>
    </row>
    <row r="128" spans="1:8" ht="31.5" x14ac:dyDescent="0.25">
      <c r="A128" s="44" t="s">
        <v>316</v>
      </c>
      <c r="B128" s="45" t="s">
        <v>319</v>
      </c>
      <c r="C128" s="20">
        <v>6782.9</v>
      </c>
      <c r="D128" s="16">
        <v>0</v>
      </c>
      <c r="E128" s="20">
        <v>0</v>
      </c>
      <c r="F128" s="28">
        <v>0</v>
      </c>
      <c r="G128" s="28">
        <v>0</v>
      </c>
      <c r="H128" s="31"/>
    </row>
    <row r="129" spans="1:8" ht="15.75" hidden="1" x14ac:dyDescent="0.25">
      <c r="A129" s="13"/>
      <c r="B129" s="12"/>
      <c r="C129" s="20"/>
      <c r="D129" s="16"/>
      <c r="E129" s="20"/>
      <c r="F129" s="28" t="e">
        <f t="shared" si="40"/>
        <v>#DIV/0!</v>
      </c>
      <c r="G129" s="28" t="e">
        <f t="shared" si="41"/>
        <v>#DIV/0!</v>
      </c>
      <c r="H129" s="31"/>
    </row>
    <row r="130" spans="1:8" s="29" customFormat="1" ht="15.75" x14ac:dyDescent="0.25">
      <c r="A130" s="13" t="s">
        <v>161</v>
      </c>
      <c r="B130" s="27" t="s">
        <v>162</v>
      </c>
      <c r="C130" s="14">
        <f t="shared" ref="C130:E130" si="50">C131+C190+C195</f>
        <v>101774148.47</v>
      </c>
      <c r="D130" s="14">
        <f>D131+D190+D195</f>
        <v>304352163.09999996</v>
      </c>
      <c r="E130" s="14">
        <f t="shared" si="50"/>
        <v>127230652.91000001</v>
      </c>
      <c r="F130" s="28">
        <f t="shared" si="40"/>
        <v>41.803761673346898</v>
      </c>
      <c r="G130" s="28">
        <f t="shared" si="41"/>
        <v>125.01274127339306</v>
      </c>
      <c r="H130" s="31"/>
    </row>
    <row r="131" spans="1:8" ht="33" customHeight="1" x14ac:dyDescent="0.25">
      <c r="A131" s="13" t="s">
        <v>163</v>
      </c>
      <c r="B131" s="12" t="s">
        <v>164</v>
      </c>
      <c r="C131" s="14">
        <f t="shared" ref="C131:E131" si="51">C132+C141+C165+C183</f>
        <v>101779141.92</v>
      </c>
      <c r="D131" s="14">
        <f t="shared" si="51"/>
        <v>304353163.09999996</v>
      </c>
      <c r="E131" s="14">
        <f t="shared" si="51"/>
        <v>127231652.91000001</v>
      </c>
      <c r="F131" s="28">
        <f t="shared" si="40"/>
        <v>41.803952886205451</v>
      </c>
      <c r="G131" s="28">
        <f t="shared" si="41"/>
        <v>125.00759046485781</v>
      </c>
      <c r="H131" s="8"/>
    </row>
    <row r="132" spans="1:8" s="30" customFormat="1" ht="32.25" customHeight="1" x14ac:dyDescent="0.25">
      <c r="A132" s="13" t="s">
        <v>165</v>
      </c>
      <c r="B132" s="12" t="s">
        <v>166</v>
      </c>
      <c r="C132" s="16">
        <f>C133+C136+C139</f>
        <v>31737618</v>
      </c>
      <c r="D132" s="16">
        <f t="shared" ref="D132" si="52">D133+D136</f>
        <v>76002700</v>
      </c>
      <c r="E132" s="16">
        <f>E133+E136</f>
        <v>35760750</v>
      </c>
      <c r="F132" s="28">
        <f t="shared" si="40"/>
        <v>47.051946838730728</v>
      </c>
      <c r="G132" s="28">
        <f t="shared" si="41"/>
        <v>112.67622541805122</v>
      </c>
      <c r="H132" s="32"/>
    </row>
    <row r="133" spans="1:8" ht="18" customHeight="1" x14ac:dyDescent="0.25">
      <c r="A133" s="13" t="s">
        <v>167</v>
      </c>
      <c r="B133" s="12" t="s">
        <v>168</v>
      </c>
      <c r="C133" s="16">
        <f>C134</f>
        <v>28108998</v>
      </c>
      <c r="D133" s="16">
        <v>62046000</v>
      </c>
      <c r="E133" s="16">
        <f>E134</f>
        <v>31023000</v>
      </c>
      <c r="F133" s="28">
        <f t="shared" si="40"/>
        <v>50</v>
      </c>
      <c r="G133" s="28">
        <f t="shared" si="41"/>
        <v>110.36679429127996</v>
      </c>
      <c r="H133" s="8"/>
    </row>
    <row r="134" spans="1:8" ht="35.25" customHeight="1" x14ac:dyDescent="0.25">
      <c r="A134" s="13" t="s">
        <v>169</v>
      </c>
      <c r="B134" s="12" t="s">
        <v>170</v>
      </c>
      <c r="C134" s="16">
        <v>28108998</v>
      </c>
      <c r="D134" s="16">
        <v>62046000</v>
      </c>
      <c r="E134" s="16">
        <v>31023000</v>
      </c>
      <c r="F134" s="28">
        <f t="shared" si="40"/>
        <v>50</v>
      </c>
      <c r="G134" s="28">
        <f t="shared" si="41"/>
        <v>110.36679429127996</v>
      </c>
      <c r="H134" s="8"/>
    </row>
    <row r="135" spans="1:8" ht="31.5" hidden="1" x14ac:dyDescent="0.25">
      <c r="A135" s="13" t="s">
        <v>171</v>
      </c>
      <c r="B135" s="12" t="s">
        <v>172</v>
      </c>
      <c r="C135" s="16" t="s">
        <v>11</v>
      </c>
      <c r="D135" s="16" t="s">
        <v>11</v>
      </c>
      <c r="E135" s="16" t="s">
        <v>11</v>
      </c>
      <c r="F135" s="28" t="e">
        <f t="shared" si="40"/>
        <v>#VALUE!</v>
      </c>
      <c r="G135" s="28" t="e">
        <f t="shared" si="41"/>
        <v>#VALUE!</v>
      </c>
      <c r="H135" s="8"/>
    </row>
    <row r="136" spans="1:8" ht="33" customHeight="1" x14ac:dyDescent="0.25">
      <c r="A136" s="13" t="s">
        <v>173</v>
      </c>
      <c r="B136" s="12" t="s">
        <v>174</v>
      </c>
      <c r="C136" s="14">
        <f t="shared" ref="C136:E136" si="53">C137</f>
        <v>3459000</v>
      </c>
      <c r="D136" s="14">
        <f t="shared" si="53"/>
        <v>13956700</v>
      </c>
      <c r="E136" s="14">
        <f t="shared" si="53"/>
        <v>4737750</v>
      </c>
      <c r="F136" s="28">
        <f t="shared" si="40"/>
        <v>33.946061748120975</v>
      </c>
      <c r="G136" s="28">
        <f t="shared" si="41"/>
        <v>136.96877710320902</v>
      </c>
      <c r="H136" s="8"/>
    </row>
    <row r="137" spans="1:8" ht="31.5" x14ac:dyDescent="0.25">
      <c r="A137" s="13" t="s">
        <v>175</v>
      </c>
      <c r="B137" s="12" t="s">
        <v>176</v>
      </c>
      <c r="C137" s="16">
        <v>3459000</v>
      </c>
      <c r="D137" s="16">
        <v>13956700</v>
      </c>
      <c r="E137" s="16">
        <v>4737750</v>
      </c>
      <c r="F137" s="28">
        <f t="shared" si="40"/>
        <v>33.946061748120975</v>
      </c>
      <c r="G137" s="28">
        <f t="shared" si="41"/>
        <v>136.96877710320902</v>
      </c>
      <c r="H137" s="8"/>
    </row>
    <row r="138" spans="1:8" ht="31.5" hidden="1" x14ac:dyDescent="0.25">
      <c r="A138" s="13" t="s">
        <v>177</v>
      </c>
      <c r="B138" s="12" t="s">
        <v>178</v>
      </c>
      <c r="C138" s="16" t="s">
        <v>11</v>
      </c>
      <c r="D138" s="16" t="s">
        <v>11</v>
      </c>
      <c r="E138" s="16" t="s">
        <v>11</v>
      </c>
      <c r="F138" s="28" t="e">
        <f t="shared" si="40"/>
        <v>#VALUE!</v>
      </c>
      <c r="G138" s="28" t="e">
        <f t="shared" si="41"/>
        <v>#VALUE!</v>
      </c>
      <c r="H138" s="8"/>
    </row>
    <row r="139" spans="1:8" ht="94.5" x14ac:dyDescent="0.25">
      <c r="A139" s="13" t="s">
        <v>374</v>
      </c>
      <c r="B139" s="40" t="s">
        <v>376</v>
      </c>
      <c r="C139" s="16">
        <f>C140</f>
        <v>169620</v>
      </c>
      <c r="D139" s="16">
        <v>0</v>
      </c>
      <c r="E139" s="16">
        <v>0</v>
      </c>
      <c r="F139" s="28"/>
      <c r="G139" s="28">
        <f t="shared" si="41"/>
        <v>0</v>
      </c>
      <c r="H139" s="8"/>
    </row>
    <row r="140" spans="1:8" ht="94.5" x14ac:dyDescent="0.25">
      <c r="A140" s="13" t="s">
        <v>375</v>
      </c>
      <c r="B140" s="40" t="s">
        <v>377</v>
      </c>
      <c r="C140" s="16">
        <v>169620</v>
      </c>
      <c r="D140" s="16">
        <v>0</v>
      </c>
      <c r="E140" s="16">
        <v>0</v>
      </c>
      <c r="F140" s="28"/>
      <c r="G140" s="28">
        <f t="shared" ref="G140" si="54">E140/C140*100</f>
        <v>0</v>
      </c>
      <c r="H140" s="8"/>
    </row>
    <row r="141" spans="1:8" s="30" customFormat="1" ht="31.5" x14ac:dyDescent="0.25">
      <c r="A141" s="13" t="s">
        <v>179</v>
      </c>
      <c r="B141" s="12" t="s">
        <v>180</v>
      </c>
      <c r="C141" s="14">
        <f>C142+C147+C155+C157+C159+C161+C163+C149+C151+C153+C145</f>
        <v>11458705.199999999</v>
      </c>
      <c r="D141" s="14">
        <f>D142+D147+D155+D157+D159+D161+D163+D149+D151+D153+D145</f>
        <v>97374796.589999989</v>
      </c>
      <c r="E141" s="14">
        <f>E142+E147+E155+E157+E159+E161+E163+E149+E151+E153+E145</f>
        <v>27821298.73</v>
      </c>
      <c r="F141" s="28">
        <f t="shared" ref="F141:F187" si="55">E141/D141*100</f>
        <v>28.571354913471662</v>
      </c>
      <c r="G141" s="28">
        <v>0</v>
      </c>
      <c r="H141" s="31"/>
    </row>
    <row r="142" spans="1:8" ht="48" customHeight="1" x14ac:dyDescent="0.25">
      <c r="A142" s="13" t="s">
        <v>181</v>
      </c>
      <c r="B142" s="12" t="s">
        <v>182</v>
      </c>
      <c r="C142" s="16">
        <f>C143</f>
        <v>1130389.72</v>
      </c>
      <c r="D142" s="16">
        <f>D143+D144</f>
        <v>40018978</v>
      </c>
      <c r="E142" s="16">
        <f>E143+E144</f>
        <v>0</v>
      </c>
      <c r="F142" s="28">
        <f t="shared" si="55"/>
        <v>0</v>
      </c>
      <c r="G142" s="28">
        <v>0</v>
      </c>
      <c r="H142" s="8"/>
    </row>
    <row r="143" spans="1:8" ht="48" customHeight="1" x14ac:dyDescent="0.25">
      <c r="A143" s="13" t="s">
        <v>308</v>
      </c>
      <c r="B143" s="40" t="s">
        <v>309</v>
      </c>
      <c r="C143" s="16">
        <v>1130389.72</v>
      </c>
      <c r="D143" s="16">
        <v>5417631.5</v>
      </c>
      <c r="E143" s="16">
        <v>0</v>
      </c>
      <c r="F143" s="28">
        <f t="shared" si="55"/>
        <v>0</v>
      </c>
      <c r="G143" s="28">
        <v>0</v>
      </c>
      <c r="H143" s="8"/>
    </row>
    <row r="144" spans="1:8" ht="48" customHeight="1" x14ac:dyDescent="0.25">
      <c r="A144" s="13" t="s">
        <v>362</v>
      </c>
      <c r="B144" s="41" t="s">
        <v>183</v>
      </c>
      <c r="C144" s="16"/>
      <c r="D144" s="16">
        <v>34601346.5</v>
      </c>
      <c r="E144" s="16">
        <v>0</v>
      </c>
      <c r="F144" s="28">
        <f t="shared" si="55"/>
        <v>0</v>
      </c>
      <c r="G144" s="28">
        <v>0</v>
      </c>
      <c r="H144" s="8"/>
    </row>
    <row r="145" spans="1:8" ht="48" customHeight="1" x14ac:dyDescent="0.25">
      <c r="A145" s="13" t="s">
        <v>363</v>
      </c>
      <c r="B145" s="41" t="s">
        <v>184</v>
      </c>
      <c r="C145" s="16">
        <f>C146</f>
        <v>5558221.2400000002</v>
      </c>
      <c r="D145" s="16">
        <f>D146</f>
        <v>10939009</v>
      </c>
      <c r="E145" s="16">
        <f>E146</f>
        <v>10939009</v>
      </c>
      <c r="F145" s="28">
        <f t="shared" si="55"/>
        <v>100</v>
      </c>
      <c r="G145" s="28">
        <v>0</v>
      </c>
      <c r="H145" s="8"/>
    </row>
    <row r="146" spans="1:8" ht="48" customHeight="1" x14ac:dyDescent="0.25">
      <c r="A146" s="13" t="s">
        <v>364</v>
      </c>
      <c r="B146" s="41" t="s">
        <v>185</v>
      </c>
      <c r="C146" s="16">
        <v>5558221.2400000002</v>
      </c>
      <c r="D146" s="16">
        <v>10939009</v>
      </c>
      <c r="E146" s="16">
        <v>10939009</v>
      </c>
      <c r="F146" s="28">
        <f t="shared" si="55"/>
        <v>100</v>
      </c>
      <c r="G146" s="28">
        <v>0</v>
      </c>
      <c r="H146" s="8"/>
    </row>
    <row r="147" spans="1:8" ht="48" customHeight="1" x14ac:dyDescent="0.25">
      <c r="A147" s="44" t="s">
        <v>341</v>
      </c>
      <c r="B147" s="41" t="s">
        <v>342</v>
      </c>
      <c r="C147" s="16">
        <v>0</v>
      </c>
      <c r="D147" s="16">
        <f>D148</f>
        <v>2427000</v>
      </c>
      <c r="E147" s="16">
        <f>E148</f>
        <v>0</v>
      </c>
      <c r="F147" s="28">
        <f t="shared" si="55"/>
        <v>0</v>
      </c>
      <c r="G147" s="28"/>
      <c r="H147" s="8"/>
    </row>
    <row r="148" spans="1:8" ht="48" customHeight="1" x14ac:dyDescent="0.25">
      <c r="A148" s="44" t="s">
        <v>343</v>
      </c>
      <c r="B148" s="41" t="s">
        <v>344</v>
      </c>
      <c r="C148" s="16">
        <v>0</v>
      </c>
      <c r="D148" s="16">
        <v>2427000</v>
      </c>
      <c r="E148" s="16">
        <v>0</v>
      </c>
      <c r="F148" s="28">
        <f t="shared" si="55"/>
        <v>0</v>
      </c>
      <c r="G148" s="28"/>
      <c r="H148" s="8"/>
    </row>
    <row r="149" spans="1:8" ht="39" customHeight="1" x14ac:dyDescent="0.25">
      <c r="A149" s="13" t="s">
        <v>345</v>
      </c>
      <c r="B149" s="41" t="s">
        <v>346</v>
      </c>
      <c r="C149" s="16">
        <v>0</v>
      </c>
      <c r="D149" s="16">
        <f>D150</f>
        <v>19888954.739999998</v>
      </c>
      <c r="E149" s="16">
        <f>E150</f>
        <v>10218662.24</v>
      </c>
      <c r="F149" s="28">
        <f t="shared" si="55"/>
        <v>51.378578580847034</v>
      </c>
      <c r="G149" s="28"/>
      <c r="H149" s="8"/>
    </row>
    <row r="150" spans="1:8" ht="48" customHeight="1" x14ac:dyDescent="0.25">
      <c r="A150" s="13" t="s">
        <v>347</v>
      </c>
      <c r="B150" s="41" t="s">
        <v>348</v>
      </c>
      <c r="C150" s="16">
        <v>0</v>
      </c>
      <c r="D150" s="16">
        <v>19888954.739999998</v>
      </c>
      <c r="E150" s="16">
        <v>10218662.24</v>
      </c>
      <c r="F150" s="28">
        <f t="shared" si="55"/>
        <v>51.378578580847034</v>
      </c>
      <c r="G150" s="28"/>
      <c r="H150" s="8"/>
    </row>
    <row r="151" spans="1:8" ht="64.5" customHeight="1" x14ac:dyDescent="0.25">
      <c r="A151" s="13" t="s">
        <v>349</v>
      </c>
      <c r="B151" s="41" t="s">
        <v>350</v>
      </c>
      <c r="C151" s="16">
        <v>0</v>
      </c>
      <c r="D151" s="16">
        <f>D152</f>
        <v>263529</v>
      </c>
      <c r="E151" s="16">
        <f>E152</f>
        <v>0</v>
      </c>
      <c r="F151" s="28">
        <f t="shared" si="55"/>
        <v>0</v>
      </c>
      <c r="G151" s="28"/>
      <c r="H151" s="8"/>
    </row>
    <row r="152" spans="1:8" ht="33.75" customHeight="1" x14ac:dyDescent="0.25">
      <c r="A152" s="13" t="s">
        <v>351</v>
      </c>
      <c r="B152" s="41" t="s">
        <v>352</v>
      </c>
      <c r="C152" s="16">
        <v>0</v>
      </c>
      <c r="D152" s="16">
        <v>263529</v>
      </c>
      <c r="E152" s="16">
        <v>0</v>
      </c>
      <c r="F152" s="28">
        <f t="shared" si="55"/>
        <v>0</v>
      </c>
      <c r="G152" s="28"/>
      <c r="H152" s="8"/>
    </row>
    <row r="153" spans="1:8" ht="33.75" customHeight="1" x14ac:dyDescent="0.25">
      <c r="A153" s="13" t="s">
        <v>353</v>
      </c>
      <c r="B153" s="41" t="s">
        <v>354</v>
      </c>
      <c r="C153" s="16">
        <v>0</v>
      </c>
      <c r="D153" s="16">
        <f>D154</f>
        <v>4884260</v>
      </c>
      <c r="E153" s="16">
        <f>E154</f>
        <v>2010874.72</v>
      </c>
      <c r="F153" s="28">
        <f t="shared" si="55"/>
        <v>41.170509350444078</v>
      </c>
      <c r="G153" s="28"/>
      <c r="H153" s="8"/>
    </row>
    <row r="154" spans="1:8" ht="19.5" customHeight="1" x14ac:dyDescent="0.25">
      <c r="A154" s="13" t="s">
        <v>355</v>
      </c>
      <c r="B154" s="41" t="s">
        <v>356</v>
      </c>
      <c r="C154" s="16">
        <v>0</v>
      </c>
      <c r="D154" s="16">
        <v>4884260</v>
      </c>
      <c r="E154" s="16">
        <v>2010874.72</v>
      </c>
      <c r="F154" s="28">
        <f t="shared" si="55"/>
        <v>41.170509350444078</v>
      </c>
      <c r="G154" s="28"/>
      <c r="H154" s="8"/>
    </row>
    <row r="155" spans="1:8" ht="30.75" customHeight="1" x14ac:dyDescent="0.25">
      <c r="A155" s="13" t="s">
        <v>186</v>
      </c>
      <c r="B155" s="12" t="s">
        <v>187</v>
      </c>
      <c r="C155" s="16">
        <v>0</v>
      </c>
      <c r="D155" s="16">
        <f>D156</f>
        <v>1300000</v>
      </c>
      <c r="E155" s="16">
        <f>E156</f>
        <v>300000</v>
      </c>
      <c r="F155" s="28">
        <f t="shared" si="55"/>
        <v>23.076923076923077</v>
      </c>
      <c r="G155" s="28">
        <v>0</v>
      </c>
      <c r="H155" s="8"/>
    </row>
    <row r="156" spans="1:8" ht="33.75" customHeight="1" x14ac:dyDescent="0.25">
      <c r="A156" s="13" t="s">
        <v>188</v>
      </c>
      <c r="B156" s="12" t="s">
        <v>189</v>
      </c>
      <c r="C156" s="16">
        <v>0</v>
      </c>
      <c r="D156" s="16">
        <v>1300000</v>
      </c>
      <c r="E156" s="16">
        <v>300000</v>
      </c>
      <c r="F156" s="28">
        <f t="shared" si="55"/>
        <v>23.076923076923077</v>
      </c>
      <c r="G156" s="28">
        <v>0</v>
      </c>
      <c r="H156" s="8"/>
    </row>
    <row r="157" spans="1:8" ht="35.25" customHeight="1" x14ac:dyDescent="0.25">
      <c r="A157" s="13" t="s">
        <v>190</v>
      </c>
      <c r="B157" s="12" t="s">
        <v>191</v>
      </c>
      <c r="C157" s="16">
        <f>C158</f>
        <v>1915956</v>
      </c>
      <c r="D157" s="16">
        <f>D158</f>
        <v>2073195</v>
      </c>
      <c r="E157" s="16">
        <f>E158</f>
        <v>2073195</v>
      </c>
      <c r="F157" s="28">
        <f t="shared" si="55"/>
        <v>100</v>
      </c>
      <c r="G157" s="28">
        <v>0</v>
      </c>
      <c r="H157" s="8"/>
    </row>
    <row r="158" spans="1:8" ht="21.75" customHeight="1" x14ac:dyDescent="0.25">
      <c r="A158" s="13" t="s">
        <v>192</v>
      </c>
      <c r="B158" s="12" t="s">
        <v>193</v>
      </c>
      <c r="C158" s="16">
        <v>1915956</v>
      </c>
      <c r="D158" s="16">
        <v>2073195</v>
      </c>
      <c r="E158" s="16">
        <v>2073195</v>
      </c>
      <c r="F158" s="28">
        <f t="shared" si="55"/>
        <v>100</v>
      </c>
      <c r="G158" s="28">
        <v>0</v>
      </c>
      <c r="H158" s="8"/>
    </row>
    <row r="159" spans="1:8" ht="21.75" customHeight="1" x14ac:dyDescent="0.25">
      <c r="A159" s="13" t="s">
        <v>194</v>
      </c>
      <c r="B159" s="12" t="s">
        <v>195</v>
      </c>
      <c r="C159" s="16">
        <v>149185</v>
      </c>
      <c r="D159" s="16">
        <f>D160</f>
        <v>217391</v>
      </c>
      <c r="E159" s="16">
        <f>E160</f>
        <v>217391</v>
      </c>
      <c r="F159" s="28">
        <f t="shared" si="55"/>
        <v>100</v>
      </c>
      <c r="G159" s="28">
        <v>0</v>
      </c>
      <c r="H159" s="8"/>
    </row>
    <row r="160" spans="1:8" s="30" customFormat="1" ht="31.5" customHeight="1" x14ac:dyDescent="0.25">
      <c r="A160" s="13" t="s">
        <v>196</v>
      </c>
      <c r="B160" s="12" t="s">
        <v>197</v>
      </c>
      <c r="C160" s="16">
        <v>149185</v>
      </c>
      <c r="D160" s="16">
        <v>217391</v>
      </c>
      <c r="E160" s="16">
        <v>217391</v>
      </c>
      <c r="F160" s="28">
        <f t="shared" si="55"/>
        <v>100</v>
      </c>
      <c r="G160" s="28">
        <v>0</v>
      </c>
      <c r="H160" s="31"/>
    </row>
    <row r="161" spans="1:8" ht="33.75" customHeight="1" x14ac:dyDescent="0.25">
      <c r="A161" s="13" t="s">
        <v>198</v>
      </c>
      <c r="B161" s="12" t="s">
        <v>199</v>
      </c>
      <c r="C161" s="16">
        <f>C162</f>
        <v>2704953.24</v>
      </c>
      <c r="D161" s="16">
        <f>D162</f>
        <v>3135398.19</v>
      </c>
      <c r="E161" s="16">
        <f>E162</f>
        <v>1567549.11</v>
      </c>
      <c r="F161" s="28">
        <f t="shared" si="55"/>
        <v>49.995216397059927</v>
      </c>
      <c r="G161" s="28">
        <f t="shared" ref="G161:G194" si="56">E161/C161*100</f>
        <v>57.951061290804418</v>
      </c>
      <c r="H161" s="8"/>
    </row>
    <row r="162" spans="1:8" ht="33" customHeight="1" x14ac:dyDescent="0.25">
      <c r="A162" s="13" t="s">
        <v>200</v>
      </c>
      <c r="B162" s="12" t="s">
        <v>201</v>
      </c>
      <c r="C162" s="16">
        <v>2704953.24</v>
      </c>
      <c r="D162" s="16">
        <v>3135398.19</v>
      </c>
      <c r="E162" s="16">
        <v>1567549.11</v>
      </c>
      <c r="F162" s="28">
        <f t="shared" si="55"/>
        <v>49.995216397059927</v>
      </c>
      <c r="G162" s="28">
        <f t="shared" si="56"/>
        <v>57.951061290804418</v>
      </c>
      <c r="H162" s="8"/>
    </row>
    <row r="163" spans="1:8" ht="15.75" x14ac:dyDescent="0.25">
      <c r="A163" s="13" t="s">
        <v>202</v>
      </c>
      <c r="B163" s="12" t="s">
        <v>203</v>
      </c>
      <c r="C163" s="16">
        <v>0</v>
      </c>
      <c r="D163" s="16">
        <f>D164</f>
        <v>12227081.66</v>
      </c>
      <c r="E163" s="16">
        <f>E164</f>
        <v>494617.66</v>
      </c>
      <c r="F163" s="28">
        <f t="shared" si="55"/>
        <v>4.0452634058878116</v>
      </c>
      <c r="G163" s="28">
        <v>0</v>
      </c>
      <c r="H163" s="8"/>
    </row>
    <row r="164" spans="1:8" ht="15.75" x14ac:dyDescent="0.25">
      <c r="A164" s="13" t="s">
        <v>204</v>
      </c>
      <c r="B164" s="12" t="s">
        <v>205</v>
      </c>
      <c r="C164" s="16">
        <v>0</v>
      </c>
      <c r="D164" s="16">
        <v>12227081.66</v>
      </c>
      <c r="E164" s="16">
        <v>494617.66</v>
      </c>
      <c r="F164" s="28">
        <f t="shared" si="55"/>
        <v>4.0452634058878116</v>
      </c>
      <c r="G164" s="28">
        <v>0</v>
      </c>
      <c r="H164" s="8"/>
    </row>
    <row r="165" spans="1:8" ht="31.5" x14ac:dyDescent="0.25">
      <c r="A165" s="13" t="s">
        <v>206</v>
      </c>
      <c r="B165" s="12" t="s">
        <v>207</v>
      </c>
      <c r="C165" s="14">
        <f t="shared" ref="C165" si="57">C166+C169+C171+C173+C177+C179</f>
        <v>58582818.719999999</v>
      </c>
      <c r="D165" s="14">
        <f>D166+D169+D171+D173+D177+D179+D181</f>
        <v>123085546.51000001</v>
      </c>
      <c r="E165" s="14">
        <f>E166+E169+E171+E173+E177+E179+E181</f>
        <v>58978595.130000003</v>
      </c>
      <c r="F165" s="28">
        <f t="shared" si="55"/>
        <v>47.916751237082359</v>
      </c>
      <c r="G165" s="28">
        <f t="shared" si="56"/>
        <v>100.67558444377973</v>
      </c>
      <c r="H165" s="8"/>
    </row>
    <row r="166" spans="1:8" ht="31.5" x14ac:dyDescent="0.25">
      <c r="A166" s="13" t="s">
        <v>208</v>
      </c>
      <c r="B166" s="12" t="s">
        <v>209</v>
      </c>
      <c r="C166" s="14">
        <f t="shared" ref="C166" si="58">C167+C168</f>
        <v>57805943.670000002</v>
      </c>
      <c r="D166" s="14">
        <f>D167</f>
        <v>112383635.03</v>
      </c>
      <c r="E166" s="14">
        <f>E167+E168</f>
        <v>58036098.219999999</v>
      </c>
      <c r="F166" s="28">
        <f t="shared" si="55"/>
        <v>51.641058063754286</v>
      </c>
      <c r="G166" s="28">
        <f t="shared" si="56"/>
        <v>100.39815032051702</v>
      </c>
      <c r="H166" s="8"/>
    </row>
    <row r="167" spans="1:8" ht="47.25" x14ac:dyDescent="0.25">
      <c r="A167" s="13" t="s">
        <v>210</v>
      </c>
      <c r="B167" s="12" t="s">
        <v>211</v>
      </c>
      <c r="C167" s="16">
        <v>57805943.670000002</v>
      </c>
      <c r="D167" s="16">
        <v>112383635.03</v>
      </c>
      <c r="E167" s="16">
        <v>58036098.219999999</v>
      </c>
      <c r="F167" s="28">
        <f t="shared" si="55"/>
        <v>51.641058063754286</v>
      </c>
      <c r="G167" s="28">
        <f t="shared" si="56"/>
        <v>100.39815032051702</v>
      </c>
      <c r="H167" s="8"/>
    </row>
    <row r="168" spans="1:8" ht="33.75" hidden="1" customHeight="1" x14ac:dyDescent="0.25">
      <c r="A168" s="13" t="s">
        <v>212</v>
      </c>
      <c r="B168" s="12" t="s">
        <v>213</v>
      </c>
      <c r="C168" s="16"/>
      <c r="D168" s="16"/>
      <c r="E168" s="16"/>
      <c r="F168" s="28" t="e">
        <f t="shared" si="55"/>
        <v>#DIV/0!</v>
      </c>
      <c r="G168" s="28" t="e">
        <f t="shared" si="56"/>
        <v>#DIV/0!</v>
      </c>
      <c r="H168" s="8"/>
    </row>
    <row r="169" spans="1:8" ht="50.25" customHeight="1" x14ac:dyDescent="0.25">
      <c r="A169" s="13" t="s">
        <v>214</v>
      </c>
      <c r="B169" s="12" t="s">
        <v>215</v>
      </c>
      <c r="C169" s="16">
        <v>224694.24</v>
      </c>
      <c r="D169" s="16">
        <f>D170</f>
        <v>922925</v>
      </c>
      <c r="E169" s="16">
        <f>E170</f>
        <v>333032.02</v>
      </c>
      <c r="F169" s="28">
        <f t="shared" si="55"/>
        <v>36.084407725438147</v>
      </c>
      <c r="G169" s="28">
        <f t="shared" si="56"/>
        <v>148.21564629338076</v>
      </c>
      <c r="H169" s="8"/>
    </row>
    <row r="170" spans="1:8" ht="45.75" customHeight="1" x14ac:dyDescent="0.25">
      <c r="A170" s="13" t="s">
        <v>216</v>
      </c>
      <c r="B170" s="12" t="s">
        <v>217</v>
      </c>
      <c r="C170" s="16">
        <v>224694.24</v>
      </c>
      <c r="D170" s="16">
        <v>922925</v>
      </c>
      <c r="E170" s="16">
        <v>333032.02</v>
      </c>
      <c r="F170" s="28">
        <f t="shared" si="55"/>
        <v>36.084407725438147</v>
      </c>
      <c r="G170" s="28">
        <f t="shared" si="56"/>
        <v>148.21564629338076</v>
      </c>
      <c r="H170" s="8"/>
    </row>
    <row r="171" spans="1:8" ht="45.75" customHeight="1" x14ac:dyDescent="0.25">
      <c r="A171" s="13" t="s">
        <v>218</v>
      </c>
      <c r="B171" s="12" t="s">
        <v>219</v>
      </c>
      <c r="C171" s="16">
        <v>0</v>
      </c>
      <c r="D171" s="16">
        <f>D172</f>
        <v>8108496</v>
      </c>
      <c r="E171" s="16">
        <f>E172</f>
        <v>0</v>
      </c>
      <c r="F171" s="28">
        <f t="shared" si="55"/>
        <v>0</v>
      </c>
      <c r="G171" s="28">
        <v>0</v>
      </c>
      <c r="H171" s="8"/>
    </row>
    <row r="172" spans="1:8" ht="63" customHeight="1" x14ac:dyDescent="0.25">
      <c r="A172" s="13" t="s">
        <v>220</v>
      </c>
      <c r="B172" s="12" t="s">
        <v>221</v>
      </c>
      <c r="C172" s="16">
        <v>0</v>
      </c>
      <c r="D172" s="16">
        <v>8108496</v>
      </c>
      <c r="E172" s="16">
        <v>0</v>
      </c>
      <c r="F172" s="28">
        <f t="shared" si="55"/>
        <v>0</v>
      </c>
      <c r="G172" s="28">
        <v>0</v>
      </c>
      <c r="H172" s="8"/>
    </row>
    <row r="173" spans="1:8" ht="35.25" customHeight="1" x14ac:dyDescent="0.25">
      <c r="A173" s="13" t="s">
        <v>222</v>
      </c>
      <c r="B173" s="12" t="s">
        <v>223</v>
      </c>
      <c r="C173" s="16">
        <f>C174</f>
        <v>499217.23</v>
      </c>
      <c r="D173" s="16">
        <f>D174</f>
        <v>1110447</v>
      </c>
      <c r="E173" s="16">
        <f>E174</f>
        <v>572574.44999999995</v>
      </c>
      <c r="F173" s="28">
        <f t="shared" si="55"/>
        <v>51.562519417856045</v>
      </c>
      <c r="G173" s="28">
        <f t="shared" si="56"/>
        <v>114.69444874729182</v>
      </c>
      <c r="H173" s="8"/>
    </row>
    <row r="174" spans="1:8" ht="48.75" customHeight="1" x14ac:dyDescent="0.25">
      <c r="A174" s="13" t="s">
        <v>224</v>
      </c>
      <c r="B174" s="12" t="s">
        <v>225</v>
      </c>
      <c r="C174" s="16">
        <v>499217.23</v>
      </c>
      <c r="D174" s="16">
        <v>1110447</v>
      </c>
      <c r="E174" s="16">
        <v>572574.44999999995</v>
      </c>
      <c r="F174" s="28">
        <f t="shared" si="55"/>
        <v>51.562519417856045</v>
      </c>
      <c r="G174" s="28">
        <f t="shared" si="56"/>
        <v>114.69444874729182</v>
      </c>
      <c r="H174" s="8"/>
    </row>
    <row r="175" spans="1:8" ht="48.75" hidden="1" customHeight="1" x14ac:dyDescent="0.25">
      <c r="A175" s="13" t="s">
        <v>226</v>
      </c>
      <c r="B175" s="12" t="s">
        <v>227</v>
      </c>
      <c r="C175" s="16"/>
      <c r="D175" s="16"/>
      <c r="E175" s="16"/>
      <c r="F175" s="28" t="e">
        <f t="shared" si="55"/>
        <v>#DIV/0!</v>
      </c>
      <c r="G175" s="28" t="e">
        <f t="shared" si="56"/>
        <v>#DIV/0!</v>
      </c>
      <c r="H175" s="8"/>
    </row>
    <row r="176" spans="1:8" ht="47.25" hidden="1" x14ac:dyDescent="0.25">
      <c r="A176" s="13" t="s">
        <v>228</v>
      </c>
      <c r="B176" s="12" t="s">
        <v>229</v>
      </c>
      <c r="C176" s="16"/>
      <c r="D176" s="16"/>
      <c r="E176" s="16"/>
      <c r="F176" s="28" t="e">
        <f t="shared" si="55"/>
        <v>#DIV/0!</v>
      </c>
      <c r="G176" s="28" t="e">
        <f t="shared" si="56"/>
        <v>#DIV/0!</v>
      </c>
      <c r="H176" s="8"/>
    </row>
    <row r="177" spans="1:8" ht="63" x14ac:dyDescent="0.25">
      <c r="A177" s="13" t="s">
        <v>230</v>
      </c>
      <c r="B177" s="12" t="s">
        <v>231</v>
      </c>
      <c r="C177" s="16">
        <v>0</v>
      </c>
      <c r="D177" s="16">
        <f>D178</f>
        <v>7421</v>
      </c>
      <c r="E177" s="16">
        <f>E178</f>
        <v>0</v>
      </c>
      <c r="F177" s="28">
        <f t="shared" si="55"/>
        <v>0</v>
      </c>
      <c r="G177" s="28">
        <v>0</v>
      </c>
      <c r="H177" s="8"/>
    </row>
    <row r="178" spans="1:8" s="30" customFormat="1" ht="18.75" customHeight="1" x14ac:dyDescent="0.25">
      <c r="A178" s="13" t="s">
        <v>232</v>
      </c>
      <c r="B178" s="12" t="s">
        <v>233</v>
      </c>
      <c r="C178" s="16"/>
      <c r="D178" s="16">
        <v>7421</v>
      </c>
      <c r="E178" s="16">
        <v>0</v>
      </c>
      <c r="F178" s="28">
        <f t="shared" si="55"/>
        <v>0</v>
      </c>
      <c r="G178" s="28">
        <v>0</v>
      </c>
      <c r="H178" s="32"/>
    </row>
    <row r="179" spans="1:8" ht="52.5" customHeight="1" x14ac:dyDescent="0.25">
      <c r="A179" s="13" t="s">
        <v>234</v>
      </c>
      <c r="B179" s="12" t="s">
        <v>235</v>
      </c>
      <c r="C179" s="16">
        <f>C180</f>
        <v>52963.58</v>
      </c>
      <c r="D179" s="16">
        <f>D180</f>
        <v>238738.48</v>
      </c>
      <c r="E179" s="16">
        <f>E180</f>
        <v>36890.44</v>
      </c>
      <c r="F179" s="28">
        <f t="shared" si="55"/>
        <v>15.452238784464074</v>
      </c>
      <c r="G179" s="28">
        <v>0</v>
      </c>
      <c r="H179" s="8"/>
    </row>
    <row r="180" spans="1:8" ht="47.25" x14ac:dyDescent="0.25">
      <c r="A180" s="13" t="s">
        <v>236</v>
      </c>
      <c r="B180" s="12" t="s">
        <v>237</v>
      </c>
      <c r="C180" s="16">
        <v>52963.58</v>
      </c>
      <c r="D180" s="16">
        <v>238738.48</v>
      </c>
      <c r="E180" s="16">
        <v>36890.44</v>
      </c>
      <c r="F180" s="28">
        <f t="shared" si="55"/>
        <v>15.452238784464074</v>
      </c>
      <c r="G180" s="28">
        <v>0</v>
      </c>
      <c r="H180" s="8"/>
    </row>
    <row r="181" spans="1:8" ht="31.5" x14ac:dyDescent="0.25">
      <c r="A181" s="13" t="s">
        <v>310</v>
      </c>
      <c r="B181" s="41" t="s">
        <v>312</v>
      </c>
      <c r="C181" s="20">
        <v>0</v>
      </c>
      <c r="D181" s="16">
        <f>D182</f>
        <v>313884</v>
      </c>
      <c r="E181" s="20">
        <f>E182</f>
        <v>0</v>
      </c>
      <c r="F181" s="28">
        <f t="shared" si="55"/>
        <v>0</v>
      </c>
      <c r="G181" s="28">
        <v>0</v>
      </c>
      <c r="H181" s="8"/>
    </row>
    <row r="182" spans="1:8" ht="17.25" customHeight="1" x14ac:dyDescent="0.25">
      <c r="A182" s="13" t="s">
        <v>311</v>
      </c>
      <c r="B182" s="41" t="s">
        <v>313</v>
      </c>
      <c r="C182" s="20">
        <v>0</v>
      </c>
      <c r="D182" s="16">
        <v>313884</v>
      </c>
      <c r="E182" s="20">
        <v>0</v>
      </c>
      <c r="F182" s="28">
        <f t="shared" si="55"/>
        <v>0</v>
      </c>
      <c r="G182" s="28">
        <v>0</v>
      </c>
      <c r="H182" s="8"/>
    </row>
    <row r="183" spans="1:8" ht="15.75" x14ac:dyDescent="0.25">
      <c r="A183" s="13" t="s">
        <v>238</v>
      </c>
      <c r="B183" s="12" t="s">
        <v>239</v>
      </c>
      <c r="C183" s="14">
        <f t="shared" ref="C183" si="59">C184+C188</f>
        <v>0</v>
      </c>
      <c r="D183" s="14">
        <f>D184+D188+D189</f>
        <v>7890120</v>
      </c>
      <c r="E183" s="14">
        <f>E184+E188+E189</f>
        <v>4671009.05</v>
      </c>
      <c r="F183" s="28">
        <f t="shared" si="55"/>
        <v>59.200735223291915</v>
      </c>
      <c r="G183" s="28">
        <v>0</v>
      </c>
      <c r="H183" s="8"/>
    </row>
    <row r="184" spans="1:8" s="30" customFormat="1" ht="18" customHeight="1" x14ac:dyDescent="0.25">
      <c r="A184" s="13" t="s">
        <v>240</v>
      </c>
      <c r="B184" s="12" t="s">
        <v>241</v>
      </c>
      <c r="C184" s="14">
        <f t="shared" ref="C184:E184" si="60">C185+C187</f>
        <v>0</v>
      </c>
      <c r="D184" s="14">
        <f>D185+D187</f>
        <v>7890120</v>
      </c>
      <c r="E184" s="14">
        <f t="shared" si="60"/>
        <v>4671009.05</v>
      </c>
      <c r="F184" s="28">
        <f t="shared" si="55"/>
        <v>59.200735223291915</v>
      </c>
      <c r="G184" s="28">
        <v>0</v>
      </c>
      <c r="H184" s="32"/>
    </row>
    <row r="185" spans="1:8" ht="27" customHeight="1" x14ac:dyDescent="0.25">
      <c r="A185" s="13" t="s">
        <v>242</v>
      </c>
      <c r="B185" s="12" t="s">
        <v>243</v>
      </c>
      <c r="C185" s="16">
        <v>0</v>
      </c>
      <c r="D185" s="16">
        <v>0</v>
      </c>
      <c r="E185" s="16">
        <v>0</v>
      </c>
      <c r="F185" s="28"/>
      <c r="G185" s="28">
        <v>0</v>
      </c>
      <c r="H185" s="8"/>
    </row>
    <row r="186" spans="1:8" ht="34.5" customHeight="1" x14ac:dyDescent="0.25">
      <c r="A186" s="13" t="s">
        <v>357</v>
      </c>
      <c r="B186" s="41" t="s">
        <v>340</v>
      </c>
      <c r="C186" s="16">
        <v>0</v>
      </c>
      <c r="D186" s="16">
        <f>D187</f>
        <v>7890120</v>
      </c>
      <c r="E186" s="16">
        <f>E187</f>
        <v>4671009.05</v>
      </c>
      <c r="F186" s="28">
        <f t="shared" si="55"/>
        <v>59.200735223291915</v>
      </c>
      <c r="G186" s="28">
        <v>0</v>
      </c>
      <c r="H186" s="8"/>
    </row>
    <row r="187" spans="1:8" ht="34.5" customHeight="1" x14ac:dyDescent="0.25">
      <c r="A187" s="13" t="s">
        <v>358</v>
      </c>
      <c r="B187" s="41" t="s">
        <v>359</v>
      </c>
      <c r="C187" s="16">
        <v>0</v>
      </c>
      <c r="D187" s="16">
        <v>7890120</v>
      </c>
      <c r="E187" s="16">
        <v>4671009.05</v>
      </c>
      <c r="F187" s="28">
        <f t="shared" si="55"/>
        <v>59.200735223291915</v>
      </c>
      <c r="G187" s="28">
        <v>0</v>
      </c>
      <c r="H187" s="8"/>
    </row>
    <row r="188" spans="1:8" ht="15.75" x14ac:dyDescent="0.25">
      <c r="A188" s="13" t="s">
        <v>244</v>
      </c>
      <c r="B188" s="12" t="s">
        <v>245</v>
      </c>
      <c r="C188" s="14">
        <f t="shared" ref="C188:E188" si="61">C189</f>
        <v>0</v>
      </c>
      <c r="D188" s="14">
        <f t="shared" si="61"/>
        <v>0</v>
      </c>
      <c r="E188" s="14">
        <f t="shared" si="61"/>
        <v>0</v>
      </c>
      <c r="F188" s="28">
        <v>0</v>
      </c>
      <c r="G188" s="28">
        <v>0</v>
      </c>
      <c r="H188" s="8"/>
    </row>
    <row r="189" spans="1:8" s="30" customFormat="1" ht="31.5" x14ac:dyDescent="0.25">
      <c r="A189" s="13" t="s">
        <v>246</v>
      </c>
      <c r="B189" s="12" t="s">
        <v>247</v>
      </c>
      <c r="C189" s="16">
        <v>0</v>
      </c>
      <c r="D189" s="16">
        <v>0</v>
      </c>
      <c r="E189" s="16">
        <v>0</v>
      </c>
      <c r="F189" s="28">
        <v>0</v>
      </c>
      <c r="G189" s="28">
        <v>0</v>
      </c>
      <c r="H189" s="32"/>
    </row>
    <row r="190" spans="1:8" ht="15.75" x14ac:dyDescent="0.25">
      <c r="A190" s="13" t="s">
        <v>248</v>
      </c>
      <c r="B190" s="12" t="s">
        <v>249</v>
      </c>
      <c r="C190" s="16">
        <f>C192</f>
        <v>-4993.45</v>
      </c>
      <c r="D190" s="16">
        <f>D191</f>
        <v>0</v>
      </c>
      <c r="E190" s="16">
        <v>0</v>
      </c>
      <c r="F190" s="28">
        <v>0</v>
      </c>
      <c r="G190" s="28">
        <v>0</v>
      </c>
      <c r="H190" s="8"/>
    </row>
    <row r="191" spans="1:8" ht="48.75" hidden="1" customHeight="1" x14ac:dyDescent="0.25">
      <c r="A191" s="13" t="s">
        <v>250</v>
      </c>
      <c r="B191" s="12" t="s">
        <v>251</v>
      </c>
      <c r="C191" s="16">
        <v>0</v>
      </c>
      <c r="D191" s="16">
        <v>0</v>
      </c>
      <c r="E191" s="16">
        <v>0</v>
      </c>
      <c r="F191" s="28">
        <v>0</v>
      </c>
      <c r="G191" s="28">
        <v>0</v>
      </c>
      <c r="H191" s="8"/>
    </row>
    <row r="192" spans="1:8" ht="31.5" x14ac:dyDescent="0.25">
      <c r="A192" s="13" t="s">
        <v>252</v>
      </c>
      <c r="B192" s="12" t="s">
        <v>253</v>
      </c>
      <c r="C192" s="16">
        <f>C194</f>
        <v>-4993.45</v>
      </c>
      <c r="D192" s="16">
        <v>0</v>
      </c>
      <c r="E192" s="16">
        <v>0</v>
      </c>
      <c r="F192" s="28">
        <v>0</v>
      </c>
      <c r="G192" s="28">
        <f t="shared" si="56"/>
        <v>0</v>
      </c>
      <c r="H192" s="8"/>
    </row>
    <row r="193" spans="1:9" ht="31.5" hidden="1" x14ac:dyDescent="0.25">
      <c r="A193" s="13" t="s">
        <v>250</v>
      </c>
      <c r="B193" s="12" t="s">
        <v>254</v>
      </c>
      <c r="C193" s="16">
        <v>0</v>
      </c>
      <c r="D193" s="16">
        <v>0</v>
      </c>
      <c r="E193" s="16">
        <v>0</v>
      </c>
      <c r="F193" s="28">
        <v>0</v>
      </c>
      <c r="G193" s="28">
        <v>0</v>
      </c>
      <c r="H193" s="8"/>
    </row>
    <row r="194" spans="1:9" ht="31.5" x14ac:dyDescent="0.25">
      <c r="A194" s="13" t="s">
        <v>252</v>
      </c>
      <c r="B194" s="12" t="s">
        <v>255</v>
      </c>
      <c r="C194" s="16">
        <v>-4993.45</v>
      </c>
      <c r="D194" s="16">
        <v>0</v>
      </c>
      <c r="E194" s="16">
        <v>0</v>
      </c>
      <c r="F194" s="28">
        <v>0</v>
      </c>
      <c r="G194" s="28">
        <f t="shared" si="56"/>
        <v>0</v>
      </c>
      <c r="H194" s="8"/>
    </row>
    <row r="195" spans="1:9" ht="47.25" x14ac:dyDescent="0.25">
      <c r="A195" s="13" t="s">
        <v>256</v>
      </c>
      <c r="B195" s="12" t="s">
        <v>257</v>
      </c>
      <c r="C195" s="16">
        <f t="shared" ref="C195:D195" si="62">C196</f>
        <v>0</v>
      </c>
      <c r="D195" s="16">
        <f t="shared" si="62"/>
        <v>-1000</v>
      </c>
      <c r="E195" s="16">
        <f>E196</f>
        <v>-1000</v>
      </c>
      <c r="F195" s="28">
        <v>0</v>
      </c>
      <c r="G195" s="28">
        <v>0</v>
      </c>
      <c r="H195" s="8"/>
    </row>
    <row r="196" spans="1:9" ht="47.25" x14ac:dyDescent="0.25">
      <c r="A196" s="13" t="s">
        <v>6</v>
      </c>
      <c r="B196" s="12" t="s">
        <v>258</v>
      </c>
      <c r="C196" s="16">
        <f t="shared" ref="C196:D196" si="63">C197+C198</f>
        <v>0</v>
      </c>
      <c r="D196" s="16">
        <f t="shared" si="63"/>
        <v>-1000</v>
      </c>
      <c r="E196" s="16">
        <f>E197+E198</f>
        <v>-1000</v>
      </c>
      <c r="F196" s="28">
        <v>0</v>
      </c>
      <c r="G196" s="28">
        <v>0</v>
      </c>
      <c r="H196" s="8"/>
    </row>
    <row r="197" spans="1:9" ht="47.25" hidden="1" x14ac:dyDescent="0.25">
      <c r="A197" s="13" t="s">
        <v>7</v>
      </c>
      <c r="B197" s="12" t="s">
        <v>259</v>
      </c>
      <c r="C197" s="16"/>
      <c r="D197" s="16"/>
      <c r="E197" s="16"/>
      <c r="F197" s="28">
        <v>0</v>
      </c>
      <c r="G197" s="28">
        <v>0</v>
      </c>
      <c r="H197" s="8"/>
    </row>
    <row r="198" spans="1:9" ht="75.75" customHeight="1" x14ac:dyDescent="0.25">
      <c r="A198" s="13" t="s">
        <v>360</v>
      </c>
      <c r="B198" s="41" t="s">
        <v>361</v>
      </c>
      <c r="C198" s="16">
        <v>0</v>
      </c>
      <c r="D198" s="16">
        <v>-1000</v>
      </c>
      <c r="E198" s="16">
        <v>-1000</v>
      </c>
      <c r="F198" s="28">
        <v>0</v>
      </c>
      <c r="G198" s="28">
        <v>0</v>
      </c>
      <c r="H198" s="8"/>
    </row>
    <row r="199" spans="1:9" s="4" customFormat="1" ht="21.75" customHeight="1" x14ac:dyDescent="0.25">
      <c r="A199" s="2" t="s">
        <v>3</v>
      </c>
      <c r="B199" s="2"/>
      <c r="C199" s="33">
        <f>C4+C130</f>
        <v>143390299.91</v>
      </c>
      <c r="D199" s="33">
        <f>D4+D130</f>
        <v>399680063.09999996</v>
      </c>
      <c r="E199" s="33">
        <f>E4+E130</f>
        <v>170613343.23000002</v>
      </c>
      <c r="F199" s="28">
        <f t="shared" ref="F199" si="64">E199/D199*100</f>
        <v>42.687479056795624</v>
      </c>
      <c r="G199" s="28">
        <f t="shared" ref="G199" si="65">E199/C199*100</f>
        <v>118.98527538967892</v>
      </c>
      <c r="H199" s="5"/>
      <c r="I199" s="5"/>
    </row>
    <row r="200" spans="1:9" hidden="1" x14ac:dyDescent="0.25">
      <c r="A200" s="34"/>
      <c r="B200" s="11"/>
      <c r="C200" s="35"/>
      <c r="D200" s="36"/>
      <c r="E200" s="35"/>
    </row>
    <row r="202" spans="1:9" s="8" customFormat="1" ht="35.25" customHeight="1" x14ac:dyDescent="0.25">
      <c r="A202" s="46" t="s">
        <v>392</v>
      </c>
      <c r="C202" s="37"/>
      <c r="E202" s="37"/>
      <c r="F202" s="8" t="s">
        <v>4</v>
      </c>
    </row>
    <row r="203" spans="1:9" s="15" customFormat="1" x14ac:dyDescent="0.25">
      <c r="C203" s="21"/>
      <c r="E203" s="21"/>
    </row>
    <row r="204" spans="1:9" s="15" customFormat="1" x14ac:dyDescent="0.25">
      <c r="A204" s="15" t="s">
        <v>367</v>
      </c>
      <c r="C204" s="21"/>
      <c r="E204" s="21"/>
    </row>
    <row r="205" spans="1:9" s="15" customFormat="1" x14ac:dyDescent="0.25">
      <c r="A205" s="15" t="s">
        <v>368</v>
      </c>
      <c r="C205" s="21"/>
      <c r="E205" s="21"/>
    </row>
    <row r="206" spans="1:9" s="15" customFormat="1" x14ac:dyDescent="0.25">
      <c r="C206" s="21"/>
      <c r="E206" s="21"/>
    </row>
  </sheetData>
  <mergeCells count="1">
    <mergeCell ref="A1:G1"/>
  </mergeCells>
  <pageMargins left="0.11811023622047245" right="0.11811023622047245" top="0.74803149606299213" bottom="0.35433070866141736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2021-07-19T14:36:30Z</dcterms:modified>
</cp:coreProperties>
</file>