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2" sheetId="2" r:id="rId1"/>
  </sheets>
  <definedNames>
    <definedName name="_xlnm.Print_Titles" localSheetId="0">Лист2!$3:$3</definedName>
  </definedNames>
  <calcPr calcId="145621"/>
</workbook>
</file>

<file path=xl/calcChain.xml><?xml version="1.0" encoding="utf-8"?>
<calcChain xmlns="http://schemas.openxmlformats.org/spreadsheetml/2006/main">
  <c r="D174" i="2" l="1"/>
  <c r="D143" i="2"/>
  <c r="D173" i="2"/>
  <c r="D169" i="2"/>
  <c r="E159" i="2"/>
  <c r="D159" i="2"/>
  <c r="E161" i="2"/>
  <c r="D161" i="2"/>
  <c r="E143" i="2"/>
  <c r="E169" i="2"/>
  <c r="E151" i="2" s="1"/>
  <c r="F195" i="2"/>
  <c r="F196" i="2"/>
  <c r="E195" i="2"/>
  <c r="D195" i="2"/>
  <c r="F199" i="2"/>
  <c r="E197" i="2"/>
  <c r="E191" i="2" s="1"/>
  <c r="D197" i="2"/>
  <c r="D191" i="2" s="1"/>
  <c r="D181" i="2"/>
  <c r="E171" i="2"/>
  <c r="G158" i="2"/>
  <c r="F159" i="2"/>
  <c r="F160" i="2"/>
  <c r="D92" i="2" l="1"/>
  <c r="D93" i="2"/>
  <c r="E88" i="2"/>
  <c r="E84" i="2"/>
  <c r="E89" i="2"/>
  <c r="E108" i="2" l="1"/>
  <c r="E95" i="2"/>
  <c r="E125" i="2" l="1"/>
  <c r="D125" i="2"/>
  <c r="E137" i="2"/>
  <c r="E92" i="2"/>
  <c r="G48" i="2" l="1"/>
  <c r="G49" i="2"/>
  <c r="G51" i="2"/>
  <c r="G54" i="2"/>
  <c r="E53" i="2"/>
  <c r="E52" i="2" s="1"/>
  <c r="D53" i="2"/>
  <c r="D52" i="2" s="1"/>
  <c r="C53" i="2"/>
  <c r="C52" i="2" s="1"/>
  <c r="E50" i="2"/>
  <c r="D50" i="2"/>
  <c r="C50" i="2"/>
  <c r="E47" i="2"/>
  <c r="D47" i="2"/>
  <c r="C47" i="2"/>
  <c r="G50" i="2" l="1"/>
  <c r="C46" i="2"/>
  <c r="G52" i="2"/>
  <c r="G53" i="2"/>
  <c r="E46" i="2"/>
  <c r="D46" i="2"/>
  <c r="G46" i="2" l="1"/>
  <c r="C185" i="2"/>
  <c r="D200" i="2"/>
  <c r="C200" i="2"/>
  <c r="C167" i="2"/>
  <c r="C161" i="2"/>
  <c r="C157" i="2"/>
  <c r="E157" i="2"/>
  <c r="D157" i="2"/>
  <c r="G157" i="2" l="1"/>
  <c r="C169" i="2" l="1"/>
  <c r="G172" i="2"/>
  <c r="F172" i="2"/>
  <c r="C155" i="2"/>
  <c r="C100" i="2"/>
  <c r="C187" i="2" l="1"/>
  <c r="C181" i="2"/>
  <c r="C177" i="2"/>
  <c r="C165" i="2"/>
  <c r="C163" i="2"/>
  <c r="C151" i="2" s="1"/>
  <c r="C147" i="2"/>
  <c r="C144" i="2"/>
  <c r="C143" i="2" l="1"/>
  <c r="C138" i="2"/>
  <c r="C79" i="2"/>
  <c r="C28" i="2"/>
  <c r="C26" i="2"/>
  <c r="C20" i="2"/>
  <c r="C18" i="2"/>
  <c r="C16" i="2"/>
  <c r="C14" i="2"/>
  <c r="F7" i="2"/>
  <c r="F8" i="2"/>
  <c r="F9" i="2"/>
  <c r="F10" i="2"/>
  <c r="F15" i="2"/>
  <c r="F17" i="2"/>
  <c r="F19" i="2"/>
  <c r="F21" i="2"/>
  <c r="F24" i="2"/>
  <c r="F27" i="2"/>
  <c r="F29" i="2"/>
  <c r="F32" i="2"/>
  <c r="F33" i="2"/>
  <c r="F36" i="2"/>
  <c r="F37" i="2"/>
  <c r="F39" i="2"/>
  <c r="F40" i="2"/>
  <c r="F43" i="2"/>
  <c r="F45" i="2"/>
  <c r="F58" i="2"/>
  <c r="F59" i="2"/>
  <c r="F61" i="2"/>
  <c r="F62" i="2"/>
  <c r="F63" i="2"/>
  <c r="F66" i="2"/>
  <c r="F69" i="2"/>
  <c r="F72" i="2"/>
  <c r="F73" i="2"/>
  <c r="F74" i="2"/>
  <c r="F75" i="2"/>
  <c r="F80" i="2"/>
  <c r="F83" i="2"/>
  <c r="F90" i="2"/>
  <c r="F91" i="2"/>
  <c r="F92" i="2"/>
  <c r="F93" i="2"/>
  <c r="F110" i="2"/>
  <c r="F112" i="2"/>
  <c r="F114" i="2"/>
  <c r="F116" i="2"/>
  <c r="F124" i="2"/>
  <c r="F140" i="2"/>
  <c r="F145" i="2"/>
  <c r="F146" i="2"/>
  <c r="F148" i="2"/>
  <c r="F150" i="2"/>
  <c r="F153" i="2"/>
  <c r="F154" i="2"/>
  <c r="F156" i="2"/>
  <c r="F161" i="2"/>
  <c r="F162" i="2"/>
  <c r="F164" i="2"/>
  <c r="F165" i="2"/>
  <c r="F166" i="2"/>
  <c r="F168" i="2"/>
  <c r="F170" i="2"/>
  <c r="F171" i="2"/>
  <c r="F175" i="2"/>
  <c r="F176" i="2"/>
  <c r="F178" i="2"/>
  <c r="F180" i="2"/>
  <c r="F182" i="2"/>
  <c r="F183" i="2"/>
  <c r="F184" i="2"/>
  <c r="F186" i="2"/>
  <c r="F188" i="2"/>
  <c r="F190" i="2"/>
  <c r="F191" i="2"/>
  <c r="F193" i="2"/>
  <c r="F194" i="2"/>
  <c r="F197" i="2"/>
  <c r="F198" i="2"/>
  <c r="F201" i="2"/>
  <c r="F202" i="2"/>
  <c r="F203" i="2"/>
  <c r="G7" i="2"/>
  <c r="G8" i="2"/>
  <c r="G9" i="2"/>
  <c r="G10" i="2"/>
  <c r="G11" i="2"/>
  <c r="G15" i="2"/>
  <c r="G17" i="2"/>
  <c r="G19" i="2"/>
  <c r="G21" i="2"/>
  <c r="G24" i="2"/>
  <c r="G25" i="2"/>
  <c r="G27" i="2"/>
  <c r="G29" i="2"/>
  <c r="G32" i="2"/>
  <c r="G33" i="2"/>
  <c r="G36" i="2"/>
  <c r="G37" i="2"/>
  <c r="G39" i="2"/>
  <c r="G40" i="2"/>
  <c r="G43" i="2"/>
  <c r="G45" i="2"/>
  <c r="G58" i="2"/>
  <c r="G59" i="2"/>
  <c r="G61" i="2"/>
  <c r="G62" i="2"/>
  <c r="G63" i="2"/>
  <c r="G69" i="2"/>
  <c r="G72" i="2"/>
  <c r="G73" i="2"/>
  <c r="G74" i="2"/>
  <c r="G75" i="2"/>
  <c r="G76" i="2"/>
  <c r="G80" i="2"/>
  <c r="G82" i="2"/>
  <c r="G83" i="2"/>
  <c r="G85" i="2"/>
  <c r="G86" i="2"/>
  <c r="G87" i="2"/>
  <c r="G90" i="2"/>
  <c r="G91" i="2"/>
  <c r="G97" i="2"/>
  <c r="G98" i="2"/>
  <c r="G99" i="2"/>
  <c r="G100" i="2"/>
  <c r="G101" i="2"/>
  <c r="G102" i="2"/>
  <c r="G103" i="2"/>
  <c r="G104" i="2"/>
  <c r="G105" i="2"/>
  <c r="G107" i="2"/>
  <c r="G140" i="2"/>
  <c r="G145" i="2"/>
  <c r="G146" i="2"/>
  <c r="G148" i="2"/>
  <c r="G156" i="2"/>
  <c r="G161" i="2"/>
  <c r="G162" i="2"/>
  <c r="G164" i="2"/>
  <c r="G165" i="2"/>
  <c r="G166" i="2"/>
  <c r="G168" i="2"/>
  <c r="G169" i="2"/>
  <c r="G170" i="2"/>
  <c r="G175" i="2"/>
  <c r="G176" i="2"/>
  <c r="G178" i="2"/>
  <c r="G182" i="2"/>
  <c r="G183" i="2"/>
  <c r="G184" i="2"/>
  <c r="G186" i="2"/>
  <c r="G188" i="2"/>
  <c r="G204" i="2"/>
  <c r="G205" i="2"/>
  <c r="G206" i="2"/>
  <c r="G207" i="2"/>
  <c r="D189" i="2"/>
  <c r="E189" i="2"/>
  <c r="E200" i="2"/>
  <c r="F200" i="2" s="1"/>
  <c r="E187" i="2"/>
  <c r="G187" i="2" s="1"/>
  <c r="E179" i="2"/>
  <c r="E185" i="2"/>
  <c r="F185" i="2" s="1"/>
  <c r="E181" i="2"/>
  <c r="F181" i="2" s="1"/>
  <c r="E177" i="2"/>
  <c r="F177" i="2" s="1"/>
  <c r="F169" i="2"/>
  <c r="E167" i="2"/>
  <c r="G167" i="2" s="1"/>
  <c r="E163" i="2"/>
  <c r="G163" i="2" s="1"/>
  <c r="E155" i="2"/>
  <c r="G155" i="2" s="1"/>
  <c r="D152" i="2"/>
  <c r="D151" i="2" s="1"/>
  <c r="D142" i="2" s="1"/>
  <c r="E152" i="2"/>
  <c r="E149" i="2"/>
  <c r="D149" i="2"/>
  <c r="C149" i="2"/>
  <c r="E147" i="2"/>
  <c r="F147" i="2" s="1"/>
  <c r="E144" i="2"/>
  <c r="G144" i="2" s="1"/>
  <c r="E132" i="2"/>
  <c r="E127" i="2"/>
  <c r="E123" i="2"/>
  <c r="F123" i="2" s="1"/>
  <c r="E121" i="2"/>
  <c r="D121" i="2"/>
  <c r="E119" i="2"/>
  <c r="D119" i="2"/>
  <c r="E117" i="2"/>
  <c r="E115" i="2"/>
  <c r="F115" i="2" s="1"/>
  <c r="E113" i="2"/>
  <c r="E111" i="2"/>
  <c r="F111" i="2" s="1"/>
  <c r="E109" i="2"/>
  <c r="E106" i="2"/>
  <c r="D106" i="2"/>
  <c r="C106" i="2"/>
  <c r="C96" i="2"/>
  <c r="G96" i="2" s="1"/>
  <c r="D95" i="2"/>
  <c r="F189" i="2" l="1"/>
  <c r="F152" i="2"/>
  <c r="G200" i="2"/>
  <c r="F149" i="2"/>
  <c r="G185" i="2"/>
  <c r="G181" i="2"/>
  <c r="G177" i="2"/>
  <c r="F167" i="2"/>
  <c r="F163" i="2"/>
  <c r="F155" i="2"/>
  <c r="F187" i="2"/>
  <c r="F179" i="2"/>
  <c r="F113" i="2"/>
  <c r="F109" i="2"/>
  <c r="G106" i="2"/>
  <c r="G147" i="2"/>
  <c r="F144" i="2"/>
  <c r="C137" i="2"/>
  <c r="C95" i="2"/>
  <c r="F108" i="2" l="1"/>
  <c r="F143" i="2"/>
  <c r="G143" i="2"/>
  <c r="F95" i="2"/>
  <c r="G95" i="2" l="1"/>
  <c r="E79" i="2"/>
  <c r="E31" i="2"/>
  <c r="E28" i="2"/>
  <c r="E26" i="2"/>
  <c r="E20" i="2"/>
  <c r="E18" i="2"/>
  <c r="E16" i="2"/>
  <c r="E14" i="2"/>
  <c r="F16" i="2" l="1"/>
  <c r="G16" i="2"/>
  <c r="F28" i="2"/>
  <c r="G28" i="2"/>
  <c r="F18" i="2"/>
  <c r="G18" i="2"/>
  <c r="F79" i="2"/>
  <c r="G79" i="2"/>
  <c r="F20" i="2"/>
  <c r="G20" i="2"/>
  <c r="F14" i="2"/>
  <c r="G14" i="2"/>
  <c r="F26" i="2"/>
  <c r="G26" i="2"/>
  <c r="C174" i="2"/>
  <c r="C173" i="2" s="1"/>
  <c r="C142" i="2" s="1"/>
  <c r="C141" i="2" s="1"/>
  <c r="C89" i="2"/>
  <c r="C81" i="2"/>
  <c r="C71" i="2"/>
  <c r="C68" i="2"/>
  <c r="C65" i="2"/>
  <c r="C60" i="2"/>
  <c r="C57" i="2"/>
  <c r="C44" i="2"/>
  <c r="C42" i="2"/>
  <c r="C38" i="2"/>
  <c r="C35" i="2"/>
  <c r="C31" i="2"/>
  <c r="G31" i="2" s="1"/>
  <c r="C23" i="2"/>
  <c r="C13" i="2"/>
  <c r="C6" i="2"/>
  <c r="C67" i="2" l="1"/>
  <c r="C64" i="2"/>
  <c r="C88" i="2"/>
  <c r="C78" i="2"/>
  <c r="C70" i="2"/>
  <c r="C56" i="2"/>
  <c r="C34" i="2"/>
  <c r="C22" i="2"/>
  <c r="C12" i="2"/>
  <c r="C5" i="2"/>
  <c r="C41" i="2"/>
  <c r="D68" i="2"/>
  <c r="D67" i="2" s="1"/>
  <c r="E68" i="2"/>
  <c r="D64" i="2"/>
  <c r="E65" i="2"/>
  <c r="F65" i="2" s="1"/>
  <c r="D57" i="2"/>
  <c r="E57" i="2"/>
  <c r="G57" i="2" s="1"/>
  <c r="E44" i="2"/>
  <c r="E42" i="2"/>
  <c r="F42" i="2" s="1"/>
  <c r="D35" i="2"/>
  <c r="E35" i="2"/>
  <c r="G35" i="2" s="1"/>
  <c r="D31" i="2"/>
  <c r="F31" i="2" s="1"/>
  <c r="D6" i="2"/>
  <c r="E6" i="2"/>
  <c r="G6" i="2" s="1"/>
  <c r="D13" i="2"/>
  <c r="D12" i="2" s="1"/>
  <c r="E13" i="2"/>
  <c r="D23" i="2"/>
  <c r="D22" i="2" s="1"/>
  <c r="E23" i="2"/>
  <c r="D38" i="2"/>
  <c r="E38" i="2"/>
  <c r="D60" i="2"/>
  <c r="E60" i="2"/>
  <c r="D71" i="2"/>
  <c r="E71" i="2"/>
  <c r="G71" i="2" s="1"/>
  <c r="D81" i="2"/>
  <c r="D78" i="2" s="1"/>
  <c r="E81" i="2"/>
  <c r="G81" i="2" s="1"/>
  <c r="D89" i="2"/>
  <c r="D88" i="2" s="1"/>
  <c r="D84" i="2" s="1"/>
  <c r="E174" i="2"/>
  <c r="G174" i="2" l="1"/>
  <c r="E173" i="2"/>
  <c r="F38" i="2"/>
  <c r="F13" i="2"/>
  <c r="G38" i="2"/>
  <c r="F81" i="2"/>
  <c r="F60" i="2"/>
  <c r="F23" i="2"/>
  <c r="G23" i="2"/>
  <c r="C55" i="2"/>
  <c r="C4" i="2" s="1"/>
  <c r="F174" i="2"/>
  <c r="F88" i="2"/>
  <c r="F89" i="2"/>
  <c r="G89" i="2"/>
  <c r="F35" i="2"/>
  <c r="F57" i="2"/>
  <c r="G13" i="2"/>
  <c r="G60" i="2"/>
  <c r="F68" i="2"/>
  <c r="G68" i="2"/>
  <c r="F44" i="2"/>
  <c r="G44" i="2"/>
  <c r="G42" i="2"/>
  <c r="D70" i="2"/>
  <c r="F71" i="2"/>
  <c r="D5" i="2"/>
  <c r="F6" i="2"/>
  <c r="F151" i="2"/>
  <c r="G151" i="2"/>
  <c r="C84" i="2"/>
  <c r="G88" i="2"/>
  <c r="C77" i="2"/>
  <c r="C30" i="2"/>
  <c r="E64" i="2"/>
  <c r="F64" i="2" s="1"/>
  <c r="E78" i="2"/>
  <c r="F78" i="2" s="1"/>
  <c r="E70" i="2"/>
  <c r="G70" i="2" s="1"/>
  <c r="E22" i="2"/>
  <c r="F22" i="2" s="1"/>
  <c r="E12" i="2"/>
  <c r="F12" i="2" s="1"/>
  <c r="D141" i="2"/>
  <c r="E5" i="2"/>
  <c r="G5" i="2" s="1"/>
  <c r="E34" i="2"/>
  <c r="E67" i="2"/>
  <c r="F67" i="2" s="1"/>
  <c r="D56" i="2"/>
  <c r="D55" i="2" s="1"/>
  <c r="E41" i="2"/>
  <c r="D34" i="2"/>
  <c r="D30" i="2" s="1"/>
  <c r="E56" i="2"/>
  <c r="D41" i="2"/>
  <c r="E77" i="2"/>
  <c r="D77" i="2"/>
  <c r="G78" i="2" l="1"/>
  <c r="F173" i="2"/>
  <c r="G173" i="2"/>
  <c r="E55" i="2"/>
  <c r="F56" i="2"/>
  <c r="F5" i="2"/>
  <c r="G12" i="2"/>
  <c r="F34" i="2"/>
  <c r="F77" i="2"/>
  <c r="F41" i="2"/>
  <c r="F70" i="2"/>
  <c r="G34" i="2"/>
  <c r="G56" i="2"/>
  <c r="E142" i="2"/>
  <c r="G142" i="2" s="1"/>
  <c r="G77" i="2"/>
  <c r="G22" i="2"/>
  <c r="G67" i="2"/>
  <c r="G41" i="2"/>
  <c r="C208" i="2"/>
  <c r="D4" i="2"/>
  <c r="D208" i="2" s="1"/>
  <c r="F84" i="2"/>
  <c r="E30" i="2"/>
  <c r="F30" i="2" s="1"/>
  <c r="E141" i="2" l="1"/>
  <c r="G141" i="2" s="1"/>
  <c r="F142" i="2"/>
  <c r="G84" i="2"/>
  <c r="G55" i="2"/>
  <c r="F55" i="2"/>
  <c r="G30" i="2"/>
  <c r="E4" i="2"/>
  <c r="E208" i="2" l="1"/>
  <c r="F208" i="2" s="1"/>
  <c r="F141" i="2"/>
  <c r="G4" i="2"/>
  <c r="F4" i="2"/>
  <c r="G208" i="2" l="1"/>
</calcChain>
</file>

<file path=xl/sharedStrings.xml><?xml version="1.0" encoding="utf-8"?>
<sst xmlns="http://schemas.openxmlformats.org/spreadsheetml/2006/main" count="423" uniqueCount="417">
  <si>
    <t>Наименование доходов</t>
  </si>
  <si>
    <t>КБК</t>
  </si>
  <si>
    <t>Процент исполнения к прогнозным показателям</t>
  </si>
  <si>
    <t>Всего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</si>
  <si>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</si>
  <si>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</si>
  <si>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Заместитель главы администрации района, начальник финансового управления</t>
  </si>
  <si>
    <t>В.Н.Кортелева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</si>
  <si>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</si>
  <si>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000 1 16 33000 00 0000 140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</si>
  <si>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</si>
  <si>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</si>
  <si>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</si>
  <si>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</si>
  <si>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</si>
  <si>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</si>
  <si>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</si>
  <si>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</si>
  <si>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</si>
  <si>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</si>
  <si>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</si>
  <si>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</si>
  <si>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</si>
  <si>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</si>
  <si>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</si>
  <si>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</si>
  <si>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</si>
  <si>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</si>
  <si>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</si>
  <si>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</si>
  <si>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</si>
  <si>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</si>
  <si>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</si>
  <si>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</si>
  <si>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</si>
  <si>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</si>
  <si>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</si>
  <si>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</si>
  <si>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</si>
  <si>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</si>
  <si>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</si>
  <si>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</si>
  <si>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</si>
  <si>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</si>
  <si>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</si>
  <si>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</si>
  <si>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</si>
  <si>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</si>
  <si>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</si>
  <si>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</si>
  <si>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</si>
  <si>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</si>
  <si>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</si>
  <si>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</si>
  <si>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</si>
  <si>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</si>
  <si>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</si>
  <si>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</si>
  <si>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</si>
  <si>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</si>
  <si>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</si>
  <si>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</si>
  <si>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</si>
  <si>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</si>
  <si>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</si>
  <si>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</si>
  <si>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</si>
  <si>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</si>
  <si>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</si>
  <si>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</si>
  <si>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</si>
  <si>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</si>
  <si>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</si>
  <si>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</si>
  <si>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</si>
  <si>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</si>
  <si>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</si>
  <si>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</si>
  <si>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</si>
  <si>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</si>
  <si>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</si>
  <si>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</si>
  <si>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</si>
  <si>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</si>
  <si>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</si>
  <si>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</si>
  <si>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</si>
  <si>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</si>
  <si>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</si>
  <si>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</si>
  <si>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</si>
  <si>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</si>
  <si>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</si>
  <si>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</si>
  <si>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</si>
  <si>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</si>
  <si>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</si>
  <si>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</si>
  <si>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</si>
  <si>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</si>
  <si>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</si>
  <si>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</si>
  <si>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</si>
  <si>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</si>
  <si>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</si>
  <si>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</si>
  <si>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</si>
  <si>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</si>
  <si>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</si>
  <si>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</si>
  <si>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</si>
  <si>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</si>
  <si>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</si>
  <si>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</si>
  <si>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</si>
  <si>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</si>
  <si>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</si>
  <si>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</si>
  <si>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</si>
  <si>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</si>
  <si>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</si>
  <si>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</si>
  <si>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</si>
  <si>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</si>
  <si>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</si>
  <si>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</si>
  <si>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</si>
  <si>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</si>
  <si>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</si>
  <si>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</si>
  <si>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</si>
  <si>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</si>
  <si>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</si>
  <si>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</si>
  <si>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</si>
  <si>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</si>
  <si>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</si>
  <si>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</si>
  <si>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</si>
  <si>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</si>
  <si>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</si>
  <si>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</si>
  <si>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</si>
  <si>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</si>
  <si>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</si>
  <si>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</si>
  <si>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</si>
  <si>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</si>
  <si>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</si>
  <si>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</si>
  <si>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</si>
  <si>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</si>
  <si>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</si>
  <si>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</si>
  <si>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</si>
  <si>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000 1140200000 0000 000</t>
  </si>
  <si>
    <t xml:space="preserve"> 000 1140205005 0000 410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</si>
  <si>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</si>
  <si>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</si>
  <si>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</si>
  <si>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</si>
  <si>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</si>
  <si>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</si>
  <si>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</si>
  <si>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</si>
  <si>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</si>
  <si>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</si>
  <si>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</si>
  <si>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</si>
  <si>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</si>
  <si>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</si>
  <si>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</si>
  <si>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</si>
  <si>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</si>
  <si>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</si>
  <si>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</si>
  <si>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</si>
  <si>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</si>
  <si>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</si>
  <si>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</si>
  <si>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</si>
  <si>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</si>
  <si>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</si>
  <si>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</si>
  <si>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</si>
  <si>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</si>
  <si>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</si>
  <si>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</si>
  <si>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</si>
  <si>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</si>
  <si>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</si>
  <si>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</si>
  <si>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</si>
  <si>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</si>
  <si>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</si>
  <si>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</si>
  <si>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</si>
  <si>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</si>
  <si>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</si>
  <si>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</si>
  <si>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</si>
  <si>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</si>
  <si>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</si>
  <si>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</si>
  <si>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</si>
  <si>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</si>
  <si>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</si>
  <si>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000 2022007700 0000 150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</si>
  <si>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</si>
  <si>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 xml:space="preserve"> 000 2022007713 0000 150</t>
  </si>
  <si>
    <t xml:space="preserve"> 000 2022021600 0000 150</t>
  </si>
  <si>
    <t xml:space="preserve"> 000 2022021613 0000 150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</si>
  <si>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</si>
  <si>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</si>
  <si>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</si>
  <si>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</si>
  <si>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</si>
  <si>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</si>
  <si>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</si>
  <si>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</si>
  <si>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</si>
  <si>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</si>
  <si>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</si>
  <si>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</si>
  <si>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</si>
  <si>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</si>
  <si>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</si>
  <si>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</si>
  <si>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</si>
  <si>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</si>
  <si>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</si>
  <si>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</si>
  <si>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</si>
  <si>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</si>
  <si>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</si>
  <si>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</si>
  <si>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</si>
  <si>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</si>
  <si>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</si>
  <si>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</si>
  <si>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</si>
  <si>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</si>
  <si>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</si>
  <si>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</si>
  <si>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</si>
  <si>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</si>
  <si>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</si>
  <si>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</si>
  <si>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</si>
  <si>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</si>
  <si>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</si>
  <si>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</si>
  <si>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</si>
  <si>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</si>
  <si>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</si>
  <si>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</si>
  <si>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</si>
  <si>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</si>
  <si>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</si>
  <si>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</si>
  <si>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</si>
  <si>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</si>
  <si>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</si>
  <si>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</si>
  <si>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</si>
  <si>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</si>
  <si>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</si>
  <si>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</si>
  <si>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</si>
  <si>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</si>
  <si>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</si>
  <si>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</si>
  <si>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</si>
  <si>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</si>
  <si>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</si>
  <si>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</si>
  <si>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</si>
  <si>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</si>
  <si>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</si>
  <si>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</si>
  <si>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</si>
  <si>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</si>
  <si>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</si>
  <si>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</si>
  <si>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</si>
  <si>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</si>
  <si>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000 2190000005 0000 150</t>
  </si>
  <si>
    <t xml:space="preserve"> 000 2196001005 0000 150</t>
  </si>
  <si>
    <t>(в рублях)</t>
  </si>
  <si>
    <t xml:space="preserve">  Плата за выбросы загрязняющих веществ в атмосферный воздух стационарными объектами 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</si>
  <si>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</si>
  <si>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тел.9 18 31</t>
  </si>
  <si>
    <t xml:space="preserve"> Прогноз доходов на 2020 год</t>
  </si>
  <si>
    <t>000 1130206000 0000 130</t>
  </si>
  <si>
    <t>000 1130206505 0000 130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</si>
  <si>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</si>
  <si>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000 1140602000 0000 430</t>
  </si>
  <si>
    <t>000 1140602510 0000 430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</si>
  <si>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</si>
  <si>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</si>
  <si>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</si>
  <si>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</si>
  <si>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</si>
  <si>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</si>
  <si>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</si>
  <si>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</si>
  <si>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</si>
  <si>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</si>
  <si>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</si>
  <si>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</si>
  <si>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Платежи в целях возмещения причиненного ущерба (убытков)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</si>
  <si>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</si>
  <si>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</si>
  <si>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</si>
  <si>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</si>
  <si>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</si>
  <si>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</si>
  <si>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</si>
  <si>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</si>
  <si>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</si>
  <si>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</si>
  <si>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</si>
  <si>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000 1160107001 0000 140</t>
  </si>
  <si>
    <t xml:space="preserve"> 000 1160107301 0000 140</t>
  </si>
  <si>
    <t xml:space="preserve"> 000 1160108001 0000 140</t>
  </si>
  <si>
    <t xml:space="preserve"> 000 1160108301 0000 140</t>
  </si>
  <si>
    <t xml:space="preserve"> 000 1160114001 0000 140</t>
  </si>
  <si>
    <t xml:space="preserve"> 000 1160114301 0000 140</t>
  </si>
  <si>
    <t xml:space="preserve"> 000 1160120001 0000 140</t>
  </si>
  <si>
    <t xml:space="preserve"> 000 1160120301 0000 140</t>
  </si>
  <si>
    <t xml:space="preserve"> 000 1161003005 0000 140</t>
  </si>
  <si>
    <t xml:space="preserve"> 000 1161003105 0000 140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</si>
  <si>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</si>
  <si>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</si>
  <si>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</si>
  <si>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000 1161100001 0000 140</t>
  </si>
  <si>
    <t xml:space="preserve"> 000 1161105001 0000 140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</si>
  <si>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</si>
  <si>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</si>
  <si>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</si>
  <si>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</si>
  <si>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</si>
  <si>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</si>
  <si>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000 2023546900 0000 150</t>
  </si>
  <si>
    <t xml:space="preserve"> 000 2023546905 0000 150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</si>
  <si>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</si>
  <si>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</si>
  <si>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сельских поселений</t>
  </si>
  <si>
    <t xml:space="preserve"> 000 1170000000 0000 000</t>
  </si>
  <si>
    <t xml:space="preserve"> 000 1170100000 0000 180</t>
  </si>
  <si>
    <t xml:space="preserve"> 000 1170105010 0000 180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</si>
  <si>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</si>
  <si>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</si>
  <si>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</si>
  <si>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000 1140602513 0000 430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</si>
  <si>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</si>
  <si>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000 116 0115001 0000 140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</si>
  <si>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</si>
  <si>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000 116 0115301 0000 140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</si>
  <si>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</si>
  <si>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000 116 0119001 0000 140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</si>
  <si>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</si>
  <si>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000 116 0119301 0000 140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</si>
  <si>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</si>
  <si>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000 116 0201002 0000 140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</si>
  <si>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</si>
  <si>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
000 116 1003005 0000 140
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</si>
  <si>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</si>
  <si>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000 2021585300 0000 150</t>
  </si>
  <si>
    <t xml:space="preserve">  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</si>
  <si>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000 2021585305 0000 150</t>
  </si>
  <si>
    <t xml:space="preserve">  Прочие субсидии бюджетам сельских поселений</t>
  </si>
  <si>
    <t xml:space="preserve"> 000 2022999910 0000 150</t>
  </si>
  <si>
    <t>000 1161000000 0000 140</t>
  </si>
  <si>
    <t>Сведения об исполнении консолидированного бюджета Клетнянского района по доходам  за 9 месяцев 2020 года в разрезе видов доходов в сравнении с соответствующим периодом прошлого года</t>
  </si>
  <si>
    <t>Кассовое исполнение за 9 месяцев 2019 года</t>
  </si>
  <si>
    <t>Кассовое исполнение за 9 месяцев 2020 года</t>
  </si>
  <si>
    <t>Темп роста к соответствующему периоду прошлого периода 2019 года,%</t>
  </si>
  <si>
    <t xml:space="preserve">  Прочие субсидии бюджетамгородских поселений</t>
  </si>
  <si>
    <t xml:space="preserve"> 000 2022999913 0000 150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</si>
  <si>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</si>
  <si>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</si>
  <si>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</si>
  <si>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2 02 25097 05 0000 151</t>
  </si>
  <si>
    <t>ЗАДОЛЖЕННОСТЬ И ПЕРЕРАСЧЕТЫ ПО ОТМЕНЕННЫМ НАЛОГАМ, СБОРАМ И ИНЫМ ОБЯЗАТЕЛЬНЫМ ПЛАТЕЖАМ</t>
  </si>
  <si>
    <t>000 1 09 00000 00 0000 000</t>
  </si>
  <si>
    <t>Земельный налог (по обязательствам, возникшим до 1 января 2006 года)</t>
  </si>
  <si>
    <t xml:space="preserve"> 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</si>
  <si>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</si>
  <si>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 000 1 09 04053 10 0000 110</t>
  </si>
  <si>
    <t>Земельный налог (по обязательствам, возникшим до 1 января 2006 года), мобилизуемый на территориях городских поселений</t>
  </si>
  <si>
    <t xml:space="preserve"> 000 1 09 04053 13 0000 110</t>
  </si>
  <si>
    <t>Прочие налоги и сборы (по отмененным налогам и сборам субъектов Российской Федерации)</t>
  </si>
  <si>
    <t xml:space="preserve">          000 1 09 06000 02 0000 110 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</si>
  <si>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</si>
  <si>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</si>
  <si>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</si>
  <si>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</si>
  <si>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</si>
  <si>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</si>
  <si>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</si>
  <si>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</si>
  <si>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</si>
  <si>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000 1160133000 0000 140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</si>
  <si>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</si>
  <si>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
000 1160133301 0000 140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</si>
  <si>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</si>
  <si>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</si>
  <si>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000 2022530400 0000 150</t>
  </si>
  <si>
    <t>000  022530405 0000 150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</si>
  <si>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</si>
  <si>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</si>
  <si>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</si>
  <si>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</si>
  <si>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Прочие межбюджетные трансферты, передаваемые бюджетам городских поселений</t>
  </si>
  <si>
    <t xml:space="preserve"> 000 2024999913 0000 150</t>
  </si>
  <si>
    <t>Исп.С.Н.Запецкая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</si>
</sst>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"/>
  </numFmts>
  <fonts count="2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.5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1" fillId="0" borderId="3">
      <alignment horizontal="left" wrapText="1" indent="2"/>
    </xf>
    <xf numFmtId="49" fontId="1" fillId="0" borderId="4">
      <alignment horizontal="center"/>
    </xf>
    <xf numFmtId="0" fontId="11" fillId="0" borderId="5">
      <alignment horizontal="left" wrapText="1" indent="2"/>
    </xf>
    <xf numFmtId="0" fontId="13" fillId="0" borderId="0"/>
    <xf numFmtId="0" fontId="14" fillId="0" borderId="0">
      <alignment horizontal="center" wrapText="1"/>
    </xf>
    <xf numFmtId="0" fontId="15" fillId="0" borderId="6"/>
    <xf numFmtId="0" fontId="15" fillId="0" borderId="0"/>
    <xf numFmtId="0" fontId="16" fillId="0" borderId="0"/>
    <xf numFmtId="0" fontId="14" fillId="0" borderId="0">
      <alignment horizontal="left" wrapText="1"/>
    </xf>
    <xf numFmtId="0" fontId="17" fillId="0" borderId="0"/>
    <xf numFmtId="0" fontId="18" fillId="0" borderId="0"/>
    <xf numFmtId="0" fontId="11" fillId="0" borderId="7">
      <alignment horizontal="center"/>
    </xf>
    <xf numFmtId="0" fontId="16" fillId="0" borderId="8"/>
    <xf numFmtId="0" fontId="11" fillId="0" borderId="0">
      <alignment horizontal="left"/>
    </xf>
    <xf numFmtId="0" fontId="19" fillId="0" borderId="0">
      <alignment horizontal="center" vertical="top"/>
    </xf>
    <xf numFmtId="49" fontId="20" fillId="0" borderId="9">
      <alignment horizontal="right"/>
    </xf>
    <xf numFmtId="49" fontId="16" fillId="0" borderId="10">
      <alignment horizontal="center"/>
    </xf>
    <xf numFmtId="0" fontId="16" fillId="0" borderId="11"/>
    <xf numFmtId="49" fontId="16" fillId="0" borderId="0"/>
    <xf numFmtId="49" fontId="11" fillId="0" borderId="0">
      <alignment horizontal="right"/>
    </xf>
    <xf numFmtId="0" fontId="11" fillId="0" borderId="0"/>
    <xf numFmtId="0" fontId="11" fillId="0" borderId="0">
      <alignment horizontal="center"/>
    </xf>
    <xf numFmtId="0" fontId="11" fillId="0" borderId="9">
      <alignment horizontal="right"/>
    </xf>
    <xf numFmtId="165" fontId="11" fillId="0" borderId="12">
      <alignment horizontal="center"/>
    </xf>
    <xf numFmtId="49" fontId="11" fillId="0" borderId="0"/>
    <xf numFmtId="0" fontId="11" fillId="0" borderId="0">
      <alignment horizontal="right"/>
    </xf>
    <xf numFmtId="0" fontId="11" fillId="0" borderId="13">
      <alignment horizontal="center"/>
    </xf>
    <xf numFmtId="0" fontId="11" fillId="0" borderId="6">
      <alignment wrapText="1"/>
    </xf>
    <xf numFmtId="49" fontId="11" fillId="0" borderId="14">
      <alignment horizontal="center"/>
    </xf>
    <xf numFmtId="0" fontId="11" fillId="0" borderId="15">
      <alignment wrapText="1"/>
    </xf>
    <xf numFmtId="49" fontId="11" fillId="0" borderId="12">
      <alignment horizontal="center"/>
    </xf>
    <xf numFmtId="49" fontId="11" fillId="0" borderId="16"/>
    <xf numFmtId="0" fontId="11" fillId="0" borderId="12">
      <alignment horizontal="center"/>
    </xf>
    <xf numFmtId="49" fontId="11" fillId="0" borderId="17">
      <alignment horizontal="center"/>
    </xf>
    <xf numFmtId="0" fontId="17" fillId="0" borderId="0"/>
    <xf numFmtId="0" fontId="17" fillId="0" borderId="18"/>
    <xf numFmtId="49" fontId="11" fillId="0" borderId="4">
      <alignment horizontal="center" vertical="center" wrapText="1"/>
    </xf>
    <xf numFmtId="49" fontId="11" fillId="0" borderId="7">
      <alignment horizontal="center" vertical="center" wrapText="1"/>
    </xf>
    <xf numFmtId="0" fontId="11" fillId="0" borderId="19">
      <alignment horizontal="left" wrapText="1"/>
    </xf>
    <xf numFmtId="49" fontId="11" fillId="0" borderId="20">
      <alignment horizontal="center" wrapText="1"/>
    </xf>
    <xf numFmtId="49" fontId="11" fillId="0" borderId="21">
      <alignment horizontal="center"/>
    </xf>
    <xf numFmtId="4" fontId="11" fillId="0" borderId="4">
      <alignment horizontal="right"/>
    </xf>
    <xf numFmtId="4" fontId="11" fillId="0" borderId="5">
      <alignment horizontal="right"/>
    </xf>
    <xf numFmtId="0" fontId="11" fillId="0" borderId="22">
      <alignment horizontal="left" wrapText="1"/>
    </xf>
    <xf numFmtId="0" fontId="11" fillId="0" borderId="23">
      <alignment horizontal="left" wrapText="1" indent="1"/>
    </xf>
    <xf numFmtId="49" fontId="11" fillId="0" borderId="24">
      <alignment horizontal="center" wrapText="1"/>
    </xf>
    <xf numFmtId="49" fontId="11" fillId="0" borderId="25">
      <alignment horizontal="center"/>
    </xf>
    <xf numFmtId="49" fontId="11" fillId="0" borderId="26">
      <alignment horizontal="center"/>
    </xf>
    <xf numFmtId="0" fontId="11" fillId="0" borderId="27">
      <alignment horizontal="left" wrapText="1" indent="1"/>
    </xf>
    <xf numFmtId="49" fontId="11" fillId="0" borderId="28">
      <alignment horizontal="center"/>
    </xf>
    <xf numFmtId="49" fontId="11" fillId="0" borderId="4">
      <alignment horizontal="center"/>
    </xf>
    <xf numFmtId="0" fontId="11" fillId="0" borderId="12">
      <alignment horizontal="left" wrapText="1" indent="2"/>
    </xf>
    <xf numFmtId="0" fontId="11" fillId="0" borderId="18"/>
    <xf numFmtId="0" fontId="11" fillId="2" borderId="18"/>
    <xf numFmtId="0" fontId="11" fillId="2" borderId="29"/>
    <xf numFmtId="0" fontId="11" fillId="2" borderId="0"/>
  </cellStyleXfs>
  <cellXfs count="87">
    <xf numFmtId="0" fontId="0" fillId="0" borderId="0" xfId="0"/>
    <xf numFmtId="0" fontId="3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8" fillId="0" borderId="2" xfId="0" applyFont="1" applyFill="1" applyBorder="1" applyAlignment="1">
      <alignment horizontal="right" vertical="top"/>
    </xf>
    <xf numFmtId="0" fontId="13" fillId="0" borderId="0" xfId="4" applyNumberFormat="1" applyAlignment="1" applyProtection="1">
      <alignment vertical="top"/>
    </xf>
    <xf numFmtId="0" fontId="0" fillId="0" borderId="0" xfId="0" applyAlignment="1" applyProtection="1">
      <alignment vertical="top"/>
      <protection locked="0"/>
    </xf>
    <xf numFmtId="0" fontId="11" fillId="0" borderId="0" xfId="14" applyNumberFormat="1" applyAlignment="1" applyProtection="1">
      <alignment horizontal="left" vertical="top"/>
    </xf>
    <xf numFmtId="0" fontId="11" fillId="0" borderId="0" xfId="21" applyNumberFormat="1" applyAlignment="1" applyProtection="1">
      <alignment vertical="top"/>
    </xf>
    <xf numFmtId="4" fontId="11" fillId="0" borderId="0" xfId="25" applyNumberFormat="1" applyAlignment="1" applyProtection="1">
      <alignment vertical="top"/>
    </xf>
    <xf numFmtId="0" fontId="21" fillId="0" borderId="0" xfId="0" applyFont="1" applyAlignment="1" applyProtection="1">
      <alignment vertical="top"/>
      <protection locked="0"/>
    </xf>
    <xf numFmtId="0" fontId="22" fillId="0" borderId="0" xfId="0" applyFont="1" applyAlignment="1" applyProtection="1">
      <alignment vertical="top"/>
      <protection locked="0"/>
    </xf>
    <xf numFmtId="0" fontId="11" fillId="2" borderId="0" xfId="56" applyNumberFormat="1" applyAlignment="1" applyProtection="1">
      <alignment vertical="top"/>
    </xf>
    <xf numFmtId="0" fontId="5" fillId="0" borderId="0" xfId="0" applyFont="1" applyAlignment="1" applyProtection="1">
      <alignment vertical="top"/>
      <protection locked="0"/>
    </xf>
    <xf numFmtId="4" fontId="5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vertical="top"/>
      <protection locked="0"/>
    </xf>
    <xf numFmtId="0" fontId="24" fillId="0" borderId="0" xfId="14" applyNumberFormat="1" applyFont="1" applyAlignment="1" applyProtection="1">
      <alignment horizontal="left" vertical="top"/>
    </xf>
    <xf numFmtId="0" fontId="24" fillId="0" borderId="0" xfId="21" applyNumberFormat="1" applyFont="1" applyAlignment="1" applyProtection="1">
      <alignment vertical="top"/>
    </xf>
    <xf numFmtId="0" fontId="10" fillId="0" borderId="0" xfId="0" applyFont="1" applyAlignment="1" applyProtection="1">
      <alignment vertical="top"/>
      <protection locked="0"/>
    </xf>
    <xf numFmtId="49" fontId="12" fillId="0" borderId="2" xfId="51" applyFont="1" applyBorder="1" applyAlignment="1" applyProtection="1">
      <alignment horizontal="center" vertical="top"/>
    </xf>
    <xf numFmtId="0" fontId="23" fillId="0" borderId="2" xfId="3" applyNumberFormat="1" applyFont="1" applyBorder="1" applyAlignment="1" applyProtection="1">
      <alignment horizontal="left" vertical="top" wrapText="1"/>
    </xf>
    <xf numFmtId="4" fontId="23" fillId="0" borderId="2" xfId="51" applyNumberFormat="1" applyFont="1" applyBorder="1" applyAlignment="1" applyProtection="1">
      <alignment horizontal="center" vertical="top"/>
    </xf>
    <xf numFmtId="0" fontId="9" fillId="0" borderId="2" xfId="3" applyNumberFormat="1" applyFont="1" applyBorder="1" applyAlignment="1" applyProtection="1">
      <alignment horizontal="left" vertical="top" wrapText="1"/>
    </xf>
    <xf numFmtId="4" fontId="9" fillId="0" borderId="2" xfId="51" applyNumberFormat="1" applyFont="1" applyBorder="1" applyAlignment="1" applyProtection="1">
      <alignment horizontal="center" vertical="top"/>
    </xf>
    <xf numFmtId="0" fontId="2" fillId="0" borderId="0" xfId="0" applyFont="1" applyAlignment="1" applyProtection="1">
      <alignment vertical="top"/>
      <protection locked="0"/>
    </xf>
    <xf numFmtId="4" fontId="7" fillId="0" borderId="0" xfId="0" applyNumberFormat="1" applyFont="1" applyAlignment="1" applyProtection="1">
      <alignment vertical="top"/>
      <protection locked="0"/>
    </xf>
    <xf numFmtId="49" fontId="25" fillId="0" borderId="2" xfId="51" applyFont="1" applyBorder="1" applyAlignment="1" applyProtection="1">
      <alignment horizontal="center" vertical="top"/>
    </xf>
    <xf numFmtId="0" fontId="7" fillId="0" borderId="0" xfId="0" applyFont="1" applyAlignment="1" applyProtection="1">
      <alignment vertical="top"/>
      <protection locked="0"/>
    </xf>
    <xf numFmtId="4" fontId="9" fillId="0" borderId="2" xfId="42" applyNumberFormat="1" applyFont="1" applyBorder="1" applyAlignment="1" applyProtection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9" fillId="0" borderId="5" xfId="3" applyNumberFormat="1" applyFont="1" applyAlignment="1" applyProtection="1">
      <alignment horizontal="left" vertical="top" wrapText="1"/>
    </xf>
    <xf numFmtId="49" fontId="12" fillId="0" borderId="25" xfId="47" applyNumberFormat="1" applyFont="1" applyAlignment="1" applyProtection="1">
      <alignment horizontal="left" vertical="top"/>
    </xf>
    <xf numFmtId="0" fontId="9" fillId="0" borderId="5" xfId="3" applyNumberFormat="1" applyFont="1" applyAlignment="1" applyProtection="1">
      <alignment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11" fillId="0" borderId="0" xfId="25" applyNumberFormat="1" applyFill="1" applyAlignment="1" applyProtection="1">
      <alignment vertical="top"/>
    </xf>
    <xf numFmtId="4" fontId="23" fillId="0" borderId="2" xfId="51" applyNumberFormat="1" applyFont="1" applyFill="1" applyBorder="1" applyAlignment="1" applyProtection="1">
      <alignment horizontal="center" vertical="top"/>
    </xf>
    <xf numFmtId="4" fontId="9" fillId="0" borderId="2" xfId="51" applyNumberFormat="1" applyFont="1" applyFill="1" applyBorder="1" applyAlignment="1" applyProtection="1">
      <alignment horizontal="center" vertical="top"/>
    </xf>
    <xf numFmtId="4" fontId="9" fillId="0" borderId="2" xfId="42" applyNumberFormat="1" applyFont="1" applyFill="1" applyBorder="1" applyAlignment="1" applyProtection="1">
      <alignment horizontal="center" vertical="top"/>
    </xf>
    <xf numFmtId="0" fontId="11" fillId="0" borderId="0" xfId="56" applyNumberFormat="1" applyFill="1" applyAlignment="1" applyProtection="1">
      <alignment vertical="top"/>
    </xf>
    <xf numFmtId="0" fontId="7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49" fontId="12" fillId="0" borderId="25" xfId="47" applyNumberFormat="1" applyFont="1" applyAlignment="1" applyProtection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0" fontId="26" fillId="0" borderId="2" xfId="0" applyFont="1" applyFill="1" applyBorder="1" applyAlignment="1">
      <alignment horizontal="right" vertical="top"/>
    </xf>
    <xf numFmtId="4" fontId="26" fillId="3" borderId="2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8" fillId="0" borderId="2" xfId="1" applyNumberFormat="1" applyFont="1" applyBorder="1" applyAlignment="1" applyProtection="1">
      <alignment horizontal="left" vertical="top" wrapText="1"/>
    </xf>
    <xf numFmtId="49" fontId="8" fillId="0" borderId="2" xfId="2" applyNumberFormat="1" applyFont="1" applyBorder="1" applyAlignment="1" applyProtection="1">
      <alignment horizontal="right" vertical="top"/>
    </xf>
    <xf numFmtId="4" fontId="8" fillId="3" borderId="2" xfId="0" applyNumberFormat="1" applyFont="1" applyFill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" fontId="8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center" vertical="top" wrapText="1"/>
    </xf>
    <xf numFmtId="0" fontId="0" fillId="0" borderId="0" xfId="0" applyFont="1" applyAlignment="1" applyProtection="1">
      <alignment vertical="top"/>
      <protection locked="0"/>
    </xf>
    <xf numFmtId="164" fontId="6" fillId="0" borderId="2" xfId="0" applyNumberFormat="1" applyFont="1" applyBorder="1" applyAlignment="1">
      <alignment horizontal="center" vertical="top"/>
    </xf>
    <xf numFmtId="164" fontId="8" fillId="0" borderId="2" xfId="0" applyNumberFormat="1" applyFont="1" applyBorder="1" applyAlignment="1">
      <alignment horizontal="center" vertical="top"/>
    </xf>
    <xf numFmtId="0" fontId="27" fillId="0" borderId="2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49" fontId="12" fillId="0" borderId="1" xfId="51" applyFont="1" applyBorder="1" applyAlignment="1" applyProtection="1">
      <alignment horizontal="center" vertical="top"/>
    </xf>
    <xf numFmtId="49" fontId="12" fillId="0" borderId="30" xfId="47" applyNumberFormat="1" applyFont="1" applyBorder="1" applyAlignment="1" applyProtection="1">
      <alignment horizontal="left" vertical="top"/>
    </xf>
    <xf numFmtId="4" fontId="9" fillId="0" borderId="31" xfId="42" applyNumberFormat="1" applyFont="1" applyBorder="1" applyAlignment="1" applyProtection="1">
      <alignment horizontal="center" vertical="top"/>
    </xf>
    <xf numFmtId="4" fontId="9" fillId="0" borderId="31" xfId="42" applyNumberFormat="1" applyFont="1" applyFill="1" applyBorder="1" applyAlignment="1" applyProtection="1">
      <alignment horizontal="center" vertical="top"/>
    </xf>
    <xf numFmtId="164" fontId="6" fillId="0" borderId="31" xfId="0" applyNumberFormat="1" applyFont="1" applyBorder="1" applyAlignment="1">
      <alignment horizontal="center" vertical="top"/>
    </xf>
    <xf numFmtId="4" fontId="9" fillId="0" borderId="2" xfId="38" applyNumberFormat="1" applyFont="1" applyBorder="1" applyAlignment="1" applyProtection="1">
      <alignment horizontal="center" vertical="top" shrinkToFit="1"/>
    </xf>
    <xf numFmtId="49" fontId="12" fillId="0" borderId="30" xfId="47" applyNumberFormat="1" applyFont="1" applyBorder="1" applyAlignment="1" applyProtection="1">
      <alignment horizontal="center" vertical="top"/>
    </xf>
    <xf numFmtId="0" fontId="8" fillId="0" borderId="1" xfId="0" applyFont="1" applyBorder="1" applyAlignment="1">
      <alignment horizontal="left" vertical="top" wrapText="1"/>
    </xf>
    <xf numFmtId="49" fontId="12" fillId="0" borderId="30" xfId="47" applyNumberFormat="1" applyFont="1" applyBorder="1" applyProtection="1">
      <alignment horizontal="center"/>
    </xf>
    <xf numFmtId="49" fontId="25" fillId="0" borderId="1" xfId="51" applyFont="1" applyBorder="1" applyAlignment="1" applyProtection="1">
      <alignment horizontal="center" vertical="top"/>
    </xf>
    <xf numFmtId="0" fontId="23" fillId="0" borderId="0" xfId="14" applyNumberFormat="1" applyFont="1" applyAlignment="1" applyProtection="1">
      <alignment horizontal="center" vertical="top" wrapText="1"/>
    </xf>
  </cellXfs>
  <cellStyles count="57">
    <cellStyle name="xl22" xfId="4"/>
    <cellStyle name="xl23" xfId="11"/>
    <cellStyle name="xl24" xfId="14"/>
    <cellStyle name="xl25" xfId="21"/>
    <cellStyle name="xl26" xfId="35"/>
    <cellStyle name="xl27" xfId="8"/>
    <cellStyle name="xl28" xfId="37"/>
    <cellStyle name="xl29" xfId="39"/>
    <cellStyle name="xl30" xfId="45"/>
    <cellStyle name="xl31" xfId="3"/>
    <cellStyle name="xl32" xfId="10"/>
    <cellStyle name="xl33" xfId="15"/>
    <cellStyle name="xl34" xfId="1"/>
    <cellStyle name="xl35" xfId="40"/>
    <cellStyle name="xl36" xfId="46"/>
    <cellStyle name="xl37" xfId="50"/>
    <cellStyle name="xl39" xfId="53"/>
    <cellStyle name="xl40" xfId="32"/>
    <cellStyle name="xl41" xfId="25"/>
    <cellStyle name="xl42" xfId="41"/>
    <cellStyle name="xl43" xfId="47"/>
    <cellStyle name="xl44" xfId="51"/>
    <cellStyle name="xl45" xfId="38"/>
    <cellStyle name="xl46" xfId="42"/>
    <cellStyle name="xl47" xfId="54"/>
    <cellStyle name="xl48" xfId="56"/>
    <cellStyle name="xl49" xfId="5"/>
    <cellStyle name="xl50" xfId="22"/>
    <cellStyle name="xl51" xfId="28"/>
    <cellStyle name="xl52" xfId="30"/>
    <cellStyle name="xl53" xfId="2"/>
    <cellStyle name="xl54" xfId="16"/>
    <cellStyle name="xl55" xfId="23"/>
    <cellStyle name="xl56" xfId="6"/>
    <cellStyle name="xl57" xfId="36"/>
    <cellStyle name="xl58" xfId="12"/>
    <cellStyle name="xl59" xfId="17"/>
    <cellStyle name="xl60" xfId="24"/>
    <cellStyle name="xl61" xfId="27"/>
    <cellStyle name="xl62" xfId="29"/>
    <cellStyle name="xl63" xfId="31"/>
    <cellStyle name="xl64" xfId="33"/>
    <cellStyle name="xl65" xfId="34"/>
    <cellStyle name="xl66" xfId="7"/>
    <cellStyle name="xl67" xfId="13"/>
    <cellStyle name="xl68" xfId="18"/>
    <cellStyle name="xl69" xfId="43"/>
    <cellStyle name="xl70" xfId="48"/>
    <cellStyle name="xl71" xfId="44"/>
    <cellStyle name="xl72" xfId="49"/>
    <cellStyle name="xl73" xfId="52"/>
    <cellStyle name="xl74" xfId="55"/>
    <cellStyle name="xl75" xfId="9"/>
    <cellStyle name="xl76" xfId="19"/>
    <cellStyle name="xl77" xfId="26"/>
    <cellStyle name="xl78" xfId="20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tabSelected="1" topLeftCell="A199" workbookViewId="0">
      <selection activeCell="A203" sqref="A203:G215"/>
    </sheetView>
  </sheetViews>
  <sheetFormatPr defaultRowHeight="15" x14ac:dyDescent="0.25"/>
  <cols>
    <col min="1" max="1" width="64.7109375" style="11" customWidth="1"/>
    <col min="2" max="2" width="23.28515625" style="24" customWidth="1"/>
    <col min="3" max="4" width="15.85546875" style="11" customWidth="1"/>
    <col min="5" max="5" width="15.85546875" style="48" customWidth="1"/>
    <col min="6" max="6" width="9.7109375" style="71" customWidth="1"/>
    <col min="7" max="7" width="10.85546875" style="71" customWidth="1"/>
    <col min="8" max="16384" width="9.140625" style="11"/>
  </cols>
  <sheetData>
    <row r="1" spans="1:8" ht="38.25" customHeight="1" x14ac:dyDescent="0.25">
      <c r="A1" s="86" t="s">
        <v>374</v>
      </c>
      <c r="B1" s="86"/>
      <c r="C1" s="86"/>
      <c r="D1" s="86"/>
      <c r="E1" s="86"/>
      <c r="F1" s="86"/>
      <c r="G1" s="86"/>
    </row>
    <row r="2" spans="1:8" ht="15" customHeight="1" x14ac:dyDescent="0.25">
      <c r="A2" s="10"/>
      <c r="B2" s="22"/>
      <c r="C2" s="12"/>
      <c r="D2" s="14"/>
      <c r="E2" s="41"/>
      <c r="G2" s="30" t="s">
        <v>288</v>
      </c>
    </row>
    <row r="3" spans="1:8" ht="84" x14ac:dyDescent="0.25">
      <c r="A3" s="7" t="s">
        <v>0</v>
      </c>
      <c r="B3" s="1" t="s">
        <v>1</v>
      </c>
      <c r="C3" s="1" t="s">
        <v>375</v>
      </c>
      <c r="D3" s="1" t="s">
        <v>292</v>
      </c>
      <c r="E3" s="1" t="s">
        <v>376</v>
      </c>
      <c r="F3" s="74" t="s">
        <v>2</v>
      </c>
      <c r="G3" s="75" t="s">
        <v>377</v>
      </c>
      <c r="H3" s="18"/>
    </row>
    <row r="4" spans="1:8" s="15" customFormat="1" ht="15.75" x14ac:dyDescent="0.25">
      <c r="A4" s="26" t="s">
        <v>19</v>
      </c>
      <c r="B4" s="32" t="s">
        <v>20</v>
      </c>
      <c r="C4" s="27">
        <f>C5+C12+C22+C30+C41+C55+C70+C77+C84+C95+C137+C46</f>
        <v>66272876.07</v>
      </c>
      <c r="D4" s="42">
        <f>D5+D12+D22+D30+D41+D55+D70+D77+D84+D95+D137</f>
        <v>97074086.090000004</v>
      </c>
      <c r="E4" s="42">
        <f>E5+E12+E22+E30+E41+E55+E70+E77+E84+E95+E137</f>
        <v>72283877.400000006</v>
      </c>
      <c r="F4" s="72">
        <f t="shared" ref="F4:F75" si="0">E4/D4*100</f>
        <v>74.462588638726572</v>
      </c>
      <c r="G4" s="72">
        <f t="shared" ref="G4:G76" si="1">E4/C4*100</f>
        <v>109.07007766442933</v>
      </c>
      <c r="H4" s="31"/>
    </row>
    <row r="5" spans="1:8" s="16" customFormat="1" ht="19.5" customHeight="1" x14ac:dyDescent="0.25">
      <c r="A5" s="28" t="s">
        <v>21</v>
      </c>
      <c r="B5" s="25" t="s">
        <v>22</v>
      </c>
      <c r="C5" s="29">
        <f t="shared" ref="C5:E5" si="2">C6</f>
        <v>34339846.680000007</v>
      </c>
      <c r="D5" s="29">
        <f t="shared" si="2"/>
        <v>52828400</v>
      </c>
      <c r="E5" s="43">
        <f t="shared" si="2"/>
        <v>36441315.809999995</v>
      </c>
      <c r="F5" s="72">
        <f t="shared" si="0"/>
        <v>68.98054041008244</v>
      </c>
      <c r="G5" s="72">
        <f t="shared" si="1"/>
        <v>106.11962292546842</v>
      </c>
      <c r="H5" s="19"/>
    </row>
    <row r="6" spans="1:8" ht="19.5" customHeight="1" x14ac:dyDescent="0.25">
      <c r="A6" s="28" t="s">
        <v>23</v>
      </c>
      <c r="B6" s="25" t="s">
        <v>24</v>
      </c>
      <c r="C6" s="29">
        <f t="shared" ref="C6" si="3">C7+C8+C9+C10+C11</f>
        <v>34339846.680000007</v>
      </c>
      <c r="D6" s="29">
        <f t="shared" ref="D6:E6" si="4">D7+D8+D9+D10+D11</f>
        <v>52828400</v>
      </c>
      <c r="E6" s="43">
        <f t="shared" si="4"/>
        <v>36441315.809999995</v>
      </c>
      <c r="F6" s="72">
        <f t="shared" si="0"/>
        <v>68.98054041008244</v>
      </c>
      <c r="G6" s="72">
        <f t="shared" si="1"/>
        <v>106.11962292546842</v>
      </c>
      <c r="H6" s="19"/>
    </row>
    <row r="7" spans="1:8" ht="81.75" customHeight="1" x14ac:dyDescent="0.25">
      <c r="A7" s="28" t="s">
        <v>25</v>
      </c>
      <c r="B7" s="25" t="s">
        <v>26</v>
      </c>
      <c r="C7" s="34">
        <v>33840800.840000004</v>
      </c>
      <c r="D7" s="34">
        <v>52154400</v>
      </c>
      <c r="E7" s="44">
        <v>35871640.369999997</v>
      </c>
      <c r="F7" s="72">
        <f t="shared" si="0"/>
        <v>68.779700984001352</v>
      </c>
      <c r="G7" s="72">
        <f t="shared" si="1"/>
        <v>106.00115682723303</v>
      </c>
      <c r="H7" s="19"/>
    </row>
    <row r="8" spans="1:8" ht="114" customHeight="1" x14ac:dyDescent="0.25">
      <c r="A8" s="28" t="s">
        <v>27</v>
      </c>
      <c r="B8" s="25" t="s">
        <v>28</v>
      </c>
      <c r="C8" s="34">
        <v>141741.5</v>
      </c>
      <c r="D8" s="34">
        <v>230000</v>
      </c>
      <c r="E8" s="44">
        <v>144497.94</v>
      </c>
      <c r="F8" s="72">
        <f t="shared" si="0"/>
        <v>62.825191304347825</v>
      </c>
      <c r="G8" s="72">
        <f t="shared" si="1"/>
        <v>101.94469509635498</v>
      </c>
      <c r="H8" s="19"/>
    </row>
    <row r="9" spans="1:8" ht="48.75" customHeight="1" x14ac:dyDescent="0.25">
      <c r="A9" s="28" t="s">
        <v>29</v>
      </c>
      <c r="B9" s="25" t="s">
        <v>30</v>
      </c>
      <c r="C9" s="34">
        <v>350533.9</v>
      </c>
      <c r="D9" s="34">
        <v>440000</v>
      </c>
      <c r="E9" s="44">
        <v>420215.8</v>
      </c>
      <c r="F9" s="72">
        <f t="shared" si="0"/>
        <v>95.503590909090903</v>
      </c>
      <c r="G9" s="72">
        <f t="shared" si="1"/>
        <v>119.87879061055149</v>
      </c>
      <c r="H9" s="19"/>
    </row>
    <row r="10" spans="1:8" ht="82.5" customHeight="1" x14ac:dyDescent="0.25">
      <c r="A10" s="28" t="s">
        <v>31</v>
      </c>
      <c r="B10" s="25" t="s">
        <v>32</v>
      </c>
      <c r="C10" s="34">
        <v>6728.85</v>
      </c>
      <c r="D10" s="34">
        <v>4000</v>
      </c>
      <c r="E10" s="44">
        <v>4961.7</v>
      </c>
      <c r="F10" s="72">
        <f t="shared" si="0"/>
        <v>124.04249999999999</v>
      </c>
      <c r="G10" s="72">
        <f t="shared" si="1"/>
        <v>73.737711496020864</v>
      </c>
      <c r="H10" s="19"/>
    </row>
    <row r="11" spans="1:8" ht="54" customHeight="1" x14ac:dyDescent="0.25">
      <c r="A11" s="28" t="s">
        <v>33</v>
      </c>
      <c r="B11" s="25" t="s">
        <v>34</v>
      </c>
      <c r="C11" s="34">
        <v>41.59</v>
      </c>
      <c r="D11" s="34">
        <v>0</v>
      </c>
      <c r="E11" s="44">
        <v>0</v>
      </c>
      <c r="F11" s="72"/>
      <c r="G11" s="72">
        <f t="shared" si="1"/>
        <v>0</v>
      </c>
      <c r="H11" s="19"/>
    </row>
    <row r="12" spans="1:8" s="16" customFormat="1" ht="31.5" customHeight="1" x14ac:dyDescent="0.25">
      <c r="A12" s="28" t="s">
        <v>35</v>
      </c>
      <c r="B12" s="25" t="s">
        <v>36</v>
      </c>
      <c r="C12" s="29">
        <f t="shared" ref="C12:E12" si="5">C13</f>
        <v>8814763.3200000003</v>
      </c>
      <c r="D12" s="29">
        <f t="shared" si="5"/>
        <v>12325900</v>
      </c>
      <c r="E12" s="43">
        <f t="shared" si="5"/>
        <v>8132991.3500000006</v>
      </c>
      <c r="F12" s="72">
        <f t="shared" si="0"/>
        <v>65.982941205104709</v>
      </c>
      <c r="G12" s="72">
        <f t="shared" si="1"/>
        <v>92.265566921653885</v>
      </c>
      <c r="H12" s="19"/>
    </row>
    <row r="13" spans="1:8" ht="34.5" customHeight="1" x14ac:dyDescent="0.25">
      <c r="A13" s="28" t="s">
        <v>37</v>
      </c>
      <c r="B13" s="25" t="s">
        <v>38</v>
      </c>
      <c r="C13" s="29">
        <f t="shared" ref="C13" si="6">C14+C16+C18+C20</f>
        <v>8814763.3200000003</v>
      </c>
      <c r="D13" s="29">
        <f t="shared" ref="D13:E13" si="7">D14+D16+D18+D20</f>
        <v>12325900</v>
      </c>
      <c r="E13" s="43">
        <f t="shared" si="7"/>
        <v>8132991.3500000006</v>
      </c>
      <c r="F13" s="72">
        <f t="shared" si="0"/>
        <v>65.982941205104709</v>
      </c>
      <c r="G13" s="72">
        <f t="shared" si="1"/>
        <v>92.265566921653885</v>
      </c>
      <c r="H13" s="19"/>
    </row>
    <row r="14" spans="1:8" ht="70.5" customHeight="1" x14ac:dyDescent="0.25">
      <c r="A14" s="28" t="s">
        <v>39</v>
      </c>
      <c r="B14" s="25" t="s">
        <v>40</v>
      </c>
      <c r="C14" s="34">
        <f>C15</f>
        <v>3990272.46</v>
      </c>
      <c r="D14" s="34">
        <v>5648200</v>
      </c>
      <c r="E14" s="44">
        <f>E15</f>
        <v>3791663.82</v>
      </c>
      <c r="F14" s="72">
        <f t="shared" si="0"/>
        <v>67.130480861159299</v>
      </c>
      <c r="G14" s="72">
        <f t="shared" si="1"/>
        <v>95.022679729493959</v>
      </c>
      <c r="H14" s="19"/>
    </row>
    <row r="15" spans="1:8" ht="114.75" customHeight="1" x14ac:dyDescent="0.25">
      <c r="A15" s="28" t="s">
        <v>41</v>
      </c>
      <c r="B15" s="25" t="s">
        <v>42</v>
      </c>
      <c r="C15" s="34">
        <v>3990272.46</v>
      </c>
      <c r="D15" s="34">
        <v>5648200</v>
      </c>
      <c r="E15" s="44">
        <v>3791663.82</v>
      </c>
      <c r="F15" s="72">
        <f t="shared" si="0"/>
        <v>67.130480861159299</v>
      </c>
      <c r="G15" s="72">
        <f t="shared" si="1"/>
        <v>95.022679729493959</v>
      </c>
      <c r="H15" s="19"/>
    </row>
    <row r="16" spans="1:8" ht="84.75" customHeight="1" x14ac:dyDescent="0.25">
      <c r="A16" s="28" t="s">
        <v>43</v>
      </c>
      <c r="B16" s="25" t="s">
        <v>44</v>
      </c>
      <c r="C16" s="34">
        <f>C17</f>
        <v>30336.62</v>
      </c>
      <c r="D16" s="34">
        <v>29100</v>
      </c>
      <c r="E16" s="44">
        <f>E17</f>
        <v>26176.05</v>
      </c>
      <c r="F16" s="72">
        <f t="shared" si="0"/>
        <v>89.952061855670095</v>
      </c>
      <c r="G16" s="72">
        <f t="shared" si="1"/>
        <v>86.285321172892694</v>
      </c>
      <c r="H16" s="19"/>
    </row>
    <row r="17" spans="1:8" ht="128.25" customHeight="1" x14ac:dyDescent="0.25">
      <c r="A17" s="28" t="s">
        <v>45</v>
      </c>
      <c r="B17" s="25" t="s">
        <v>46</v>
      </c>
      <c r="C17" s="34">
        <v>30336.62</v>
      </c>
      <c r="D17" s="34">
        <v>29100</v>
      </c>
      <c r="E17" s="44">
        <v>26176.05</v>
      </c>
      <c r="F17" s="72">
        <f t="shared" si="0"/>
        <v>89.952061855670095</v>
      </c>
      <c r="G17" s="72">
        <f t="shared" si="1"/>
        <v>86.285321172892694</v>
      </c>
      <c r="H17" s="19"/>
    </row>
    <row r="18" spans="1:8" ht="71.25" customHeight="1" x14ac:dyDescent="0.25">
      <c r="A18" s="28" t="s">
        <v>47</v>
      </c>
      <c r="B18" s="25" t="s">
        <v>48</v>
      </c>
      <c r="C18" s="34">
        <f>C19</f>
        <v>5469029.2599999998</v>
      </c>
      <c r="D18" s="34">
        <v>7377600</v>
      </c>
      <c r="E18" s="44">
        <f>E19</f>
        <v>5055768.2</v>
      </c>
      <c r="F18" s="72">
        <f t="shared" si="0"/>
        <v>68.52862990674474</v>
      </c>
      <c r="G18" s="72">
        <f t="shared" si="1"/>
        <v>92.443612195996934</v>
      </c>
      <c r="H18" s="19"/>
    </row>
    <row r="19" spans="1:8" ht="111.75" customHeight="1" x14ac:dyDescent="0.25">
      <c r="A19" s="28" t="s">
        <v>49</v>
      </c>
      <c r="B19" s="25" t="s">
        <v>50</v>
      </c>
      <c r="C19" s="34">
        <v>5469029.2599999998</v>
      </c>
      <c r="D19" s="34">
        <v>7377600</v>
      </c>
      <c r="E19" s="44">
        <v>5055768.2</v>
      </c>
      <c r="F19" s="72">
        <f t="shared" si="0"/>
        <v>68.52862990674474</v>
      </c>
      <c r="G19" s="72">
        <f t="shared" si="1"/>
        <v>92.443612195996934</v>
      </c>
      <c r="H19" s="19"/>
    </row>
    <row r="20" spans="1:8" ht="71.25" customHeight="1" x14ac:dyDescent="0.25">
      <c r="A20" s="28" t="s">
        <v>51</v>
      </c>
      <c r="B20" s="25" t="s">
        <v>52</v>
      </c>
      <c r="C20" s="34">
        <f>C21</f>
        <v>-674875.02</v>
      </c>
      <c r="D20" s="34">
        <v>-729000</v>
      </c>
      <c r="E20" s="44">
        <f>E21</f>
        <v>-740616.72</v>
      </c>
      <c r="F20" s="72">
        <f t="shared" si="0"/>
        <v>101.59351440329219</v>
      </c>
      <c r="G20" s="72">
        <f t="shared" si="1"/>
        <v>109.74131476965911</v>
      </c>
      <c r="H20" s="19"/>
    </row>
    <row r="21" spans="1:8" ht="111" customHeight="1" x14ac:dyDescent="0.25">
      <c r="A21" s="28" t="s">
        <v>53</v>
      </c>
      <c r="B21" s="25" t="s">
        <v>54</v>
      </c>
      <c r="C21" s="34">
        <v>-674875.02</v>
      </c>
      <c r="D21" s="34">
        <v>-729000</v>
      </c>
      <c r="E21" s="44">
        <v>-740616.72</v>
      </c>
      <c r="F21" s="72">
        <f t="shared" si="0"/>
        <v>101.59351440329219</v>
      </c>
      <c r="G21" s="72">
        <f t="shared" si="1"/>
        <v>109.74131476965911</v>
      </c>
      <c r="H21" s="19"/>
    </row>
    <row r="22" spans="1:8" s="16" customFormat="1" ht="21" customHeight="1" x14ac:dyDescent="0.25">
      <c r="A22" s="28" t="s">
        <v>55</v>
      </c>
      <c r="B22" s="25" t="s">
        <v>56</v>
      </c>
      <c r="C22" s="29">
        <f t="shared" ref="C22" si="8">C23+C26+C28</f>
        <v>4050821.11</v>
      </c>
      <c r="D22" s="29">
        <f t="shared" ref="D22:E22" si="9">D23+D26+D28</f>
        <v>3680300</v>
      </c>
      <c r="E22" s="43">
        <f t="shared" si="9"/>
        <v>3508448.2399999998</v>
      </c>
      <c r="F22" s="72">
        <f t="shared" si="0"/>
        <v>95.330495883487757</v>
      </c>
      <c r="G22" s="72">
        <f t="shared" si="1"/>
        <v>86.610791854987639</v>
      </c>
      <c r="H22" s="19"/>
    </row>
    <row r="23" spans="1:8" ht="33.75" customHeight="1" x14ac:dyDescent="0.25">
      <c r="A23" s="28" t="s">
        <v>57</v>
      </c>
      <c r="B23" s="25" t="s">
        <v>58</v>
      </c>
      <c r="C23" s="29">
        <f t="shared" ref="C23" si="10">C24+C25</f>
        <v>3788685.7399999998</v>
      </c>
      <c r="D23" s="29">
        <f t="shared" ref="D23:E23" si="11">D24+D25</f>
        <v>3448000</v>
      </c>
      <c r="E23" s="43">
        <f t="shared" si="11"/>
        <v>3283088.69</v>
      </c>
      <c r="F23" s="72">
        <f t="shared" si="0"/>
        <v>95.217189385150817</v>
      </c>
      <c r="G23" s="72">
        <f t="shared" si="1"/>
        <v>86.655080819661762</v>
      </c>
      <c r="H23" s="19"/>
    </row>
    <row r="24" spans="1:8" ht="30" customHeight="1" x14ac:dyDescent="0.25">
      <c r="A24" s="28" t="s">
        <v>57</v>
      </c>
      <c r="B24" s="25" t="s">
        <v>59</v>
      </c>
      <c r="C24" s="34">
        <v>3788437.96</v>
      </c>
      <c r="D24" s="34">
        <v>3448000</v>
      </c>
      <c r="E24" s="44">
        <v>3283088.69</v>
      </c>
      <c r="F24" s="72">
        <f t="shared" si="0"/>
        <v>95.217189385150817</v>
      </c>
      <c r="G24" s="72">
        <f t="shared" si="1"/>
        <v>86.660748431525064</v>
      </c>
      <c r="H24" s="19"/>
    </row>
    <row r="25" spans="1:8" ht="39" customHeight="1" x14ac:dyDescent="0.25">
      <c r="A25" s="28" t="s">
        <v>60</v>
      </c>
      <c r="B25" s="25" t="s">
        <v>61</v>
      </c>
      <c r="C25" s="34">
        <v>247.78</v>
      </c>
      <c r="D25" s="34"/>
      <c r="E25" s="44">
        <v>0</v>
      </c>
      <c r="F25" s="72"/>
      <c r="G25" s="72">
        <f t="shared" si="1"/>
        <v>0</v>
      </c>
      <c r="H25" s="19"/>
    </row>
    <row r="26" spans="1:8" ht="19.5" customHeight="1" x14ac:dyDescent="0.25">
      <c r="A26" s="28" t="s">
        <v>62</v>
      </c>
      <c r="B26" s="25" t="s">
        <v>63</v>
      </c>
      <c r="C26" s="34">
        <f>C27</f>
        <v>135077.95000000001</v>
      </c>
      <c r="D26" s="34">
        <v>45300</v>
      </c>
      <c r="E26" s="44">
        <f>E27</f>
        <v>105720.34</v>
      </c>
      <c r="F26" s="72">
        <f t="shared" si="0"/>
        <v>233.37823399558499</v>
      </c>
      <c r="G26" s="72">
        <f t="shared" si="1"/>
        <v>78.266171495791866</v>
      </c>
      <c r="H26" s="19"/>
    </row>
    <row r="27" spans="1:8" ht="19.5" customHeight="1" x14ac:dyDescent="0.25">
      <c r="A27" s="28" t="s">
        <v>62</v>
      </c>
      <c r="B27" s="25" t="s">
        <v>64</v>
      </c>
      <c r="C27" s="34">
        <v>135077.95000000001</v>
      </c>
      <c r="D27" s="34">
        <v>45300</v>
      </c>
      <c r="E27" s="44">
        <v>105720.34</v>
      </c>
      <c r="F27" s="72">
        <f t="shared" si="0"/>
        <v>233.37823399558499</v>
      </c>
      <c r="G27" s="72">
        <f t="shared" si="1"/>
        <v>78.266171495791866</v>
      </c>
      <c r="H27" s="19"/>
    </row>
    <row r="28" spans="1:8" ht="33.75" customHeight="1" x14ac:dyDescent="0.25">
      <c r="A28" s="28" t="s">
        <v>65</v>
      </c>
      <c r="B28" s="25" t="s">
        <v>66</v>
      </c>
      <c r="C28" s="34">
        <f>C29</f>
        <v>127057.42</v>
      </c>
      <c r="D28" s="34">
        <v>187000</v>
      </c>
      <c r="E28" s="44">
        <f>E29</f>
        <v>119639.21</v>
      </c>
      <c r="F28" s="72">
        <f t="shared" si="0"/>
        <v>63.978187165775402</v>
      </c>
      <c r="G28" s="72">
        <f t="shared" si="1"/>
        <v>94.161529488006295</v>
      </c>
      <c r="H28" s="19"/>
    </row>
    <row r="29" spans="1:8" ht="42.75" customHeight="1" x14ac:dyDescent="0.25">
      <c r="A29" s="28" t="s">
        <v>290</v>
      </c>
      <c r="B29" s="25" t="s">
        <v>67</v>
      </c>
      <c r="C29" s="34">
        <v>127057.42</v>
      </c>
      <c r="D29" s="34">
        <v>187000</v>
      </c>
      <c r="E29" s="44">
        <v>119639.21</v>
      </c>
      <c r="F29" s="72">
        <f t="shared" si="0"/>
        <v>63.978187165775402</v>
      </c>
      <c r="G29" s="72">
        <f t="shared" si="1"/>
        <v>94.161529488006295</v>
      </c>
      <c r="H29" s="19"/>
    </row>
    <row r="30" spans="1:8" s="16" customFormat="1" ht="15.75" x14ac:dyDescent="0.25">
      <c r="A30" s="28" t="s">
        <v>68</v>
      </c>
      <c r="B30" s="25" t="s">
        <v>69</v>
      </c>
      <c r="C30" s="29">
        <f t="shared" ref="C30" si="12">C31+C34</f>
        <v>9976505.6499999985</v>
      </c>
      <c r="D30" s="29">
        <f t="shared" ref="D30:E30" si="13">D31+D34</f>
        <v>19414000</v>
      </c>
      <c r="E30" s="43">
        <f t="shared" si="13"/>
        <v>10952497.080000002</v>
      </c>
      <c r="F30" s="72">
        <f t="shared" si="0"/>
        <v>56.415458329040916</v>
      </c>
      <c r="G30" s="72">
        <f t="shared" si="1"/>
        <v>109.78289858433553</v>
      </c>
      <c r="H30" s="19"/>
    </row>
    <row r="31" spans="1:8" ht="20.25" customHeight="1" x14ac:dyDescent="0.25">
      <c r="A31" s="28" t="s">
        <v>70</v>
      </c>
      <c r="B31" s="25" t="s">
        <v>71</v>
      </c>
      <c r="C31" s="29">
        <f t="shared" ref="C31" si="14">C32+C33</f>
        <v>697761.45</v>
      </c>
      <c r="D31" s="29">
        <f t="shared" ref="D31" si="15">D32+D33</f>
        <v>4652000</v>
      </c>
      <c r="E31" s="43">
        <f>E32+E33</f>
        <v>643264.97</v>
      </c>
      <c r="F31" s="72">
        <f t="shared" si="0"/>
        <v>13.827707867583836</v>
      </c>
      <c r="G31" s="72">
        <f t="shared" si="1"/>
        <v>92.189812148550203</v>
      </c>
      <c r="H31" s="19"/>
    </row>
    <row r="32" spans="1:8" ht="48" customHeight="1" x14ac:dyDescent="0.25">
      <c r="A32" s="28" t="s">
        <v>72</v>
      </c>
      <c r="B32" s="25" t="s">
        <v>73</v>
      </c>
      <c r="C32" s="34">
        <v>105711.36</v>
      </c>
      <c r="D32" s="34">
        <v>347000</v>
      </c>
      <c r="E32" s="44">
        <v>97518.09</v>
      </c>
      <c r="F32" s="72">
        <f t="shared" si="0"/>
        <v>28.103195965417864</v>
      </c>
      <c r="G32" s="72">
        <f t="shared" si="1"/>
        <v>92.249394956227974</v>
      </c>
      <c r="H32" s="19"/>
    </row>
    <row r="33" spans="1:9" ht="48" customHeight="1" x14ac:dyDescent="0.25">
      <c r="A33" s="28" t="s">
        <v>74</v>
      </c>
      <c r="B33" s="25" t="s">
        <v>75</v>
      </c>
      <c r="C33" s="34">
        <v>592050.09</v>
      </c>
      <c r="D33" s="34">
        <v>4305000</v>
      </c>
      <c r="E33" s="44">
        <v>545746.88</v>
      </c>
      <c r="F33" s="72">
        <f t="shared" si="0"/>
        <v>12.677047154471543</v>
      </c>
      <c r="G33" s="72">
        <f t="shared" si="1"/>
        <v>92.179173556075298</v>
      </c>
      <c r="H33" s="19"/>
    </row>
    <row r="34" spans="1:9" ht="15.75" x14ac:dyDescent="0.25">
      <c r="A34" s="28" t="s">
        <v>76</v>
      </c>
      <c r="B34" s="25" t="s">
        <v>77</v>
      </c>
      <c r="C34" s="29">
        <f t="shared" ref="C34" si="16">C35+C38</f>
        <v>9278744.1999999993</v>
      </c>
      <c r="D34" s="29">
        <f t="shared" ref="D34:E34" si="17">D35+D38</f>
        <v>14762000</v>
      </c>
      <c r="E34" s="43">
        <f t="shared" si="17"/>
        <v>10309232.110000001</v>
      </c>
      <c r="F34" s="72">
        <f t="shared" si="0"/>
        <v>69.836283091721995</v>
      </c>
      <c r="G34" s="72">
        <f t="shared" si="1"/>
        <v>111.1058984684587</v>
      </c>
      <c r="H34" s="19"/>
    </row>
    <row r="35" spans="1:9" ht="15.75" x14ac:dyDescent="0.25">
      <c r="A35" s="28" t="s">
        <v>78</v>
      </c>
      <c r="B35" s="25" t="s">
        <v>79</v>
      </c>
      <c r="C35" s="29">
        <f t="shared" ref="C35" si="18">C36+C37</f>
        <v>6771890.6699999999</v>
      </c>
      <c r="D35" s="29">
        <f t="shared" ref="D35:E35" si="19">D36+D37</f>
        <v>8197000</v>
      </c>
      <c r="E35" s="43">
        <f t="shared" si="19"/>
        <v>9832218.1500000004</v>
      </c>
      <c r="F35" s="72">
        <f t="shared" si="0"/>
        <v>119.94898316457241</v>
      </c>
      <c r="G35" s="72">
        <f t="shared" si="1"/>
        <v>145.19162563503113</v>
      </c>
      <c r="H35" s="19"/>
    </row>
    <row r="36" spans="1:9" ht="31.5" customHeight="1" x14ac:dyDescent="0.25">
      <c r="A36" s="28" t="s">
        <v>80</v>
      </c>
      <c r="B36" s="25" t="s">
        <v>81</v>
      </c>
      <c r="C36" s="34">
        <v>2310268.17</v>
      </c>
      <c r="D36" s="34">
        <v>2966000</v>
      </c>
      <c r="E36" s="44">
        <v>2278606.2000000002</v>
      </c>
      <c r="F36" s="72">
        <f t="shared" si="0"/>
        <v>76.82421443020904</v>
      </c>
      <c r="G36" s="72">
        <f t="shared" si="1"/>
        <v>98.629511049360147</v>
      </c>
      <c r="H36" s="19"/>
    </row>
    <row r="37" spans="1:9" ht="31.5" customHeight="1" x14ac:dyDescent="0.25">
      <c r="A37" s="28" t="s">
        <v>82</v>
      </c>
      <c r="B37" s="25" t="s">
        <v>83</v>
      </c>
      <c r="C37" s="34">
        <v>4461622.5</v>
      </c>
      <c r="D37" s="34">
        <v>5231000</v>
      </c>
      <c r="E37" s="44">
        <v>7553611.9500000002</v>
      </c>
      <c r="F37" s="72">
        <f t="shared" si="0"/>
        <v>144.40091665073601</v>
      </c>
      <c r="G37" s="72">
        <f t="shared" si="1"/>
        <v>169.30190642529709</v>
      </c>
      <c r="H37" s="19"/>
    </row>
    <row r="38" spans="1:9" ht="16.5" customHeight="1" x14ac:dyDescent="0.25">
      <c r="A38" s="28" t="s">
        <v>84</v>
      </c>
      <c r="B38" s="25" t="s">
        <v>85</v>
      </c>
      <c r="C38" s="29">
        <f t="shared" ref="C38" si="20">C39+C40</f>
        <v>2506853.5300000003</v>
      </c>
      <c r="D38" s="29">
        <f t="shared" ref="D38:E38" si="21">D39+D40</f>
        <v>6565000</v>
      </c>
      <c r="E38" s="43">
        <f t="shared" si="21"/>
        <v>477013.96</v>
      </c>
      <c r="F38" s="72">
        <f t="shared" si="0"/>
        <v>7.2660161462300072</v>
      </c>
      <c r="G38" s="72">
        <f t="shared" si="1"/>
        <v>19.028393733079412</v>
      </c>
      <c r="H38" s="19"/>
    </row>
    <row r="39" spans="1:9" ht="31.5" customHeight="1" x14ac:dyDescent="0.25">
      <c r="A39" s="28" t="s">
        <v>86</v>
      </c>
      <c r="B39" s="25" t="s">
        <v>87</v>
      </c>
      <c r="C39" s="34">
        <v>856950.74</v>
      </c>
      <c r="D39" s="34">
        <v>1853000</v>
      </c>
      <c r="E39" s="44">
        <v>161441.19</v>
      </c>
      <c r="F39" s="72">
        <f t="shared" si="0"/>
        <v>8.7124225580140315</v>
      </c>
      <c r="G39" s="72">
        <f t="shared" si="1"/>
        <v>18.839028016942958</v>
      </c>
      <c r="H39" s="19"/>
    </row>
    <row r="40" spans="1:9" ht="31.5" customHeight="1" x14ac:dyDescent="0.25">
      <c r="A40" s="28" t="s">
        <v>88</v>
      </c>
      <c r="B40" s="25" t="s">
        <v>89</v>
      </c>
      <c r="C40" s="34">
        <v>1649902.79</v>
      </c>
      <c r="D40" s="34">
        <v>4712000</v>
      </c>
      <c r="E40" s="44">
        <v>315572.77</v>
      </c>
      <c r="F40" s="72">
        <f t="shared" si="0"/>
        <v>6.6972149830220724</v>
      </c>
      <c r="G40" s="72">
        <f t="shared" si="1"/>
        <v>19.126749279574224</v>
      </c>
      <c r="H40" s="19"/>
    </row>
    <row r="41" spans="1:9" s="16" customFormat="1" ht="15.75" x14ac:dyDescent="0.25">
      <c r="A41" s="28" t="s">
        <v>90</v>
      </c>
      <c r="B41" s="25" t="s">
        <v>91</v>
      </c>
      <c r="C41" s="29">
        <f t="shared" ref="C41" si="22">C42+C44</f>
        <v>888344.7</v>
      </c>
      <c r="D41" s="29">
        <f t="shared" ref="D41:E41" si="23">D42+D44</f>
        <v>1100000</v>
      </c>
      <c r="E41" s="43">
        <f t="shared" si="23"/>
        <v>1077425.07</v>
      </c>
      <c r="F41" s="72">
        <f t="shared" si="0"/>
        <v>97.947733636363637</v>
      </c>
      <c r="G41" s="72">
        <f t="shared" si="1"/>
        <v>121.28457230622303</v>
      </c>
      <c r="H41" s="19"/>
    </row>
    <row r="42" spans="1:9" ht="31.5" customHeight="1" x14ac:dyDescent="0.25">
      <c r="A42" s="28" t="s">
        <v>92</v>
      </c>
      <c r="B42" s="25" t="s">
        <v>93</v>
      </c>
      <c r="C42" s="29">
        <f t="shared" ref="C42:E42" si="24">C43</f>
        <v>888344.7</v>
      </c>
      <c r="D42" s="29">
        <v>1100000</v>
      </c>
      <c r="E42" s="43">
        <f t="shared" si="24"/>
        <v>1077425.07</v>
      </c>
      <c r="F42" s="72">
        <f t="shared" si="0"/>
        <v>97.947733636363637</v>
      </c>
      <c r="G42" s="72">
        <f t="shared" si="1"/>
        <v>121.28457230622303</v>
      </c>
      <c r="H42" s="19"/>
    </row>
    <row r="43" spans="1:9" ht="49.5" customHeight="1" x14ac:dyDescent="0.25">
      <c r="A43" s="28" t="s">
        <v>94</v>
      </c>
      <c r="B43" s="25" t="s">
        <v>95</v>
      </c>
      <c r="C43" s="34">
        <v>888344.7</v>
      </c>
      <c r="D43" s="34">
        <v>1100000</v>
      </c>
      <c r="E43" s="44">
        <v>1077425.07</v>
      </c>
      <c r="F43" s="72">
        <f t="shared" si="0"/>
        <v>97.947733636363637</v>
      </c>
      <c r="G43" s="72">
        <f t="shared" si="1"/>
        <v>121.28457230622303</v>
      </c>
      <c r="H43" s="19"/>
    </row>
    <row r="44" spans="1:9" ht="49.5" hidden="1" customHeight="1" x14ac:dyDescent="0.25">
      <c r="A44" s="28" t="s">
        <v>96</v>
      </c>
      <c r="B44" s="25" t="s">
        <v>97</v>
      </c>
      <c r="C44" s="29">
        <f t="shared" ref="C44:E44" si="25">C45</f>
        <v>0</v>
      </c>
      <c r="D44" s="29">
        <v>0</v>
      </c>
      <c r="E44" s="43">
        <f t="shared" si="25"/>
        <v>0</v>
      </c>
      <c r="F44" s="72" t="e">
        <f t="shared" si="0"/>
        <v>#DIV/0!</v>
      </c>
      <c r="G44" s="72" t="e">
        <f t="shared" si="1"/>
        <v>#DIV/0!</v>
      </c>
      <c r="H44" s="19"/>
    </row>
    <row r="45" spans="1:9" ht="78" hidden="1" customHeight="1" x14ac:dyDescent="0.25">
      <c r="A45" s="28" t="s">
        <v>98</v>
      </c>
      <c r="B45" s="25" t="s">
        <v>99</v>
      </c>
      <c r="C45" s="34"/>
      <c r="D45" s="34">
        <v>0</v>
      </c>
      <c r="E45" s="44"/>
      <c r="F45" s="72" t="e">
        <f t="shared" si="0"/>
        <v>#DIV/0!</v>
      </c>
      <c r="G45" s="72" t="e">
        <f t="shared" si="1"/>
        <v>#DIV/0!</v>
      </c>
      <c r="H45" s="19"/>
    </row>
    <row r="46" spans="1:9" s="57" customFormat="1" ht="33.75" customHeight="1" x14ac:dyDescent="0.25">
      <c r="A46" s="53" t="s">
        <v>384</v>
      </c>
      <c r="B46" s="54" t="s">
        <v>385</v>
      </c>
      <c r="C46" s="55">
        <f t="shared" ref="C46:E46" si="26">C47+C50+C52</f>
        <v>3.16</v>
      </c>
      <c r="D46" s="55">
        <f t="shared" si="26"/>
        <v>0</v>
      </c>
      <c r="E46" s="55">
        <f t="shared" si="26"/>
        <v>0</v>
      </c>
      <c r="F46" s="72"/>
      <c r="G46" s="72">
        <f t="shared" si="1"/>
        <v>0</v>
      </c>
      <c r="H46" s="56"/>
      <c r="I46" s="56"/>
    </row>
    <row r="47" spans="1:9" s="57" customFormat="1" ht="18" customHeight="1" x14ac:dyDescent="0.25">
      <c r="A47" s="58" t="s">
        <v>386</v>
      </c>
      <c r="B47" s="59" t="s">
        <v>387</v>
      </c>
      <c r="C47" s="55">
        <f t="shared" ref="C47:E47" si="27">C48+C49</f>
        <v>0</v>
      </c>
      <c r="D47" s="55">
        <f t="shared" si="27"/>
        <v>0</v>
      </c>
      <c r="E47" s="55">
        <f t="shared" si="27"/>
        <v>0</v>
      </c>
      <c r="F47" s="72"/>
      <c r="G47" s="72"/>
      <c r="H47" s="56"/>
      <c r="I47" s="56"/>
    </row>
    <row r="48" spans="1:9" s="57" customFormat="1" ht="30.75" hidden="1" customHeight="1" x14ac:dyDescent="0.25">
      <c r="A48" s="58" t="s">
        <v>388</v>
      </c>
      <c r="B48" s="59" t="s">
        <v>389</v>
      </c>
      <c r="C48" s="60">
        <v>0</v>
      </c>
      <c r="D48" s="55"/>
      <c r="E48" s="60">
        <v>0</v>
      </c>
      <c r="F48" s="72"/>
      <c r="G48" s="72" t="e">
        <f t="shared" si="1"/>
        <v>#DIV/0!</v>
      </c>
      <c r="H48" s="56"/>
      <c r="I48" s="56"/>
    </row>
    <row r="49" spans="1:9" s="57" customFormat="1" ht="30.75" hidden="1" customHeight="1" x14ac:dyDescent="0.25">
      <c r="A49" s="58" t="s">
        <v>390</v>
      </c>
      <c r="B49" s="59" t="s">
        <v>391</v>
      </c>
      <c r="C49" s="60">
        <v>0</v>
      </c>
      <c r="D49" s="55"/>
      <c r="E49" s="60">
        <v>0</v>
      </c>
      <c r="F49" s="72"/>
      <c r="G49" s="72" t="e">
        <f t="shared" si="1"/>
        <v>#DIV/0!</v>
      </c>
      <c r="H49" s="56"/>
      <c r="I49" s="56"/>
    </row>
    <row r="50" spans="1:9" s="63" customFormat="1" ht="18" hidden="1" customHeight="1" x14ac:dyDescent="0.25">
      <c r="A50" s="61" t="s">
        <v>392</v>
      </c>
      <c r="B50" s="9" t="s">
        <v>393</v>
      </c>
      <c r="C50" s="60">
        <f>C51</f>
        <v>0</v>
      </c>
      <c r="D50" s="60">
        <f>D51</f>
        <v>0</v>
      </c>
      <c r="E50" s="60">
        <f>E51</f>
        <v>0</v>
      </c>
      <c r="F50" s="72"/>
      <c r="G50" s="72" t="e">
        <f t="shared" si="1"/>
        <v>#DIV/0!</v>
      </c>
      <c r="H50" s="62"/>
      <c r="I50" s="62"/>
    </row>
    <row r="51" spans="1:9" s="63" customFormat="1" ht="20.25" hidden="1" customHeight="1" x14ac:dyDescent="0.25">
      <c r="A51" s="61" t="s">
        <v>394</v>
      </c>
      <c r="B51" s="9" t="s">
        <v>395</v>
      </c>
      <c r="C51" s="64">
        <v>0</v>
      </c>
      <c r="D51" s="60"/>
      <c r="E51" s="64">
        <v>0</v>
      </c>
      <c r="F51" s="72"/>
      <c r="G51" s="72" t="e">
        <f t="shared" si="1"/>
        <v>#DIV/0!</v>
      </c>
      <c r="H51" s="62"/>
      <c r="I51" s="62"/>
    </row>
    <row r="52" spans="1:9" s="63" customFormat="1" ht="16.5" customHeight="1" x14ac:dyDescent="0.25">
      <c r="A52" s="61" t="s">
        <v>396</v>
      </c>
      <c r="B52" s="9" t="s">
        <v>397</v>
      </c>
      <c r="C52" s="60">
        <f t="shared" ref="C52:E53" si="28">C53</f>
        <v>3.16</v>
      </c>
      <c r="D52" s="60">
        <f t="shared" si="28"/>
        <v>0</v>
      </c>
      <c r="E52" s="60">
        <f t="shared" si="28"/>
        <v>0</v>
      </c>
      <c r="F52" s="72"/>
      <c r="G52" s="72">
        <f t="shared" si="1"/>
        <v>0</v>
      </c>
      <c r="H52" s="62"/>
      <c r="I52" s="62"/>
    </row>
    <row r="53" spans="1:9" s="63" customFormat="1" ht="45" customHeight="1" x14ac:dyDescent="0.25">
      <c r="A53" s="61" t="s">
        <v>398</v>
      </c>
      <c r="B53" s="9" t="s">
        <v>399</v>
      </c>
      <c r="C53" s="60">
        <f t="shared" si="28"/>
        <v>3.16</v>
      </c>
      <c r="D53" s="60">
        <f t="shared" si="28"/>
        <v>0</v>
      </c>
      <c r="E53" s="60">
        <f t="shared" si="28"/>
        <v>0</v>
      </c>
      <c r="F53" s="72"/>
      <c r="G53" s="72">
        <f t="shared" si="1"/>
        <v>0</v>
      </c>
      <c r="H53" s="62"/>
      <c r="I53" s="62"/>
    </row>
    <row r="54" spans="1:9" s="63" customFormat="1" ht="46.5" customHeight="1" x14ac:dyDescent="0.25">
      <c r="A54" s="61" t="s">
        <v>400</v>
      </c>
      <c r="B54" s="9" t="s">
        <v>401</v>
      </c>
      <c r="C54" s="64">
        <v>3.16</v>
      </c>
      <c r="D54" s="60"/>
      <c r="E54" s="64">
        <v>0</v>
      </c>
      <c r="F54" s="72"/>
      <c r="G54" s="72">
        <f t="shared" si="1"/>
        <v>0</v>
      </c>
      <c r="H54" s="62"/>
      <c r="I54" s="62"/>
    </row>
    <row r="55" spans="1:9" s="16" customFormat="1" ht="46.5" customHeight="1" x14ac:dyDescent="0.25">
      <c r="A55" s="28" t="s">
        <v>100</v>
      </c>
      <c r="B55" s="25" t="s">
        <v>101</v>
      </c>
      <c r="C55" s="29">
        <f t="shared" ref="C55" si="29">C56+C64+C67</f>
        <v>2619345.6499999994</v>
      </c>
      <c r="D55" s="29">
        <f t="shared" ref="D55:E55" si="30">D56+D64+D67</f>
        <v>3327400</v>
      </c>
      <c r="E55" s="43">
        <f t="shared" si="30"/>
        <v>1416569.49</v>
      </c>
      <c r="F55" s="72">
        <f t="shared" si="0"/>
        <v>42.572864398629562</v>
      </c>
      <c r="G55" s="72">
        <f t="shared" si="1"/>
        <v>54.081044630364083</v>
      </c>
      <c r="H55" s="19"/>
    </row>
    <row r="56" spans="1:9" ht="83.25" customHeight="1" x14ac:dyDescent="0.25">
      <c r="A56" s="28" t="s">
        <v>102</v>
      </c>
      <c r="B56" s="25" t="s">
        <v>103</v>
      </c>
      <c r="C56" s="29">
        <f t="shared" ref="C56" si="31">C57+C60</f>
        <v>2528572.8499999996</v>
      </c>
      <c r="D56" s="29">
        <f t="shared" ref="D56:E56" si="32">D57+D60</f>
        <v>3202300</v>
      </c>
      <c r="E56" s="43">
        <f t="shared" si="32"/>
        <v>1356569.49</v>
      </c>
      <c r="F56" s="72">
        <f t="shared" si="0"/>
        <v>42.362348624426197</v>
      </c>
      <c r="G56" s="72">
        <f t="shared" si="1"/>
        <v>53.649610688495699</v>
      </c>
      <c r="H56" s="19"/>
    </row>
    <row r="57" spans="1:9" ht="63" customHeight="1" x14ac:dyDescent="0.25">
      <c r="A57" s="28" t="s">
        <v>104</v>
      </c>
      <c r="B57" s="25" t="s">
        <v>105</v>
      </c>
      <c r="C57" s="29">
        <f t="shared" ref="C57" si="33">C58+C59</f>
        <v>1135749.19</v>
      </c>
      <c r="D57" s="29">
        <f t="shared" ref="D57:E57" si="34">D58+D59</f>
        <v>1762400</v>
      </c>
      <c r="E57" s="43">
        <f t="shared" si="34"/>
        <v>470745.16</v>
      </c>
      <c r="F57" s="72">
        <f t="shared" si="0"/>
        <v>26.710460735360869</v>
      </c>
      <c r="G57" s="72">
        <f t="shared" si="1"/>
        <v>41.447985536313695</v>
      </c>
      <c r="H57" s="19"/>
    </row>
    <row r="58" spans="1:9" ht="95.25" customHeight="1" x14ac:dyDescent="0.25">
      <c r="A58" s="28" t="s">
        <v>106</v>
      </c>
      <c r="B58" s="25" t="s">
        <v>107</v>
      </c>
      <c r="C58" s="34">
        <v>201709.66</v>
      </c>
      <c r="D58" s="34">
        <v>494400</v>
      </c>
      <c r="E58" s="44">
        <v>109141.17</v>
      </c>
      <c r="F58" s="72">
        <f t="shared" si="0"/>
        <v>22.075479368932037</v>
      </c>
      <c r="G58" s="72">
        <f t="shared" si="1"/>
        <v>54.108053129433664</v>
      </c>
      <c r="H58" s="19"/>
    </row>
    <row r="59" spans="1:9" ht="82.5" customHeight="1" x14ac:dyDescent="0.25">
      <c r="A59" s="28" t="s">
        <v>108</v>
      </c>
      <c r="B59" s="25" t="s">
        <v>109</v>
      </c>
      <c r="C59" s="34">
        <v>934039.53</v>
      </c>
      <c r="D59" s="34">
        <v>1268000</v>
      </c>
      <c r="E59" s="44">
        <v>361603.99</v>
      </c>
      <c r="F59" s="72">
        <f t="shared" si="0"/>
        <v>28.517664826498425</v>
      </c>
      <c r="G59" s="72">
        <f t="shared" si="1"/>
        <v>38.713992115515708</v>
      </c>
      <c r="H59" s="19"/>
    </row>
    <row r="60" spans="1:9" ht="80.25" customHeight="1" x14ac:dyDescent="0.25">
      <c r="A60" s="28" t="s">
        <v>110</v>
      </c>
      <c r="B60" s="25" t="s">
        <v>111</v>
      </c>
      <c r="C60" s="29">
        <f t="shared" ref="C60" si="35">C61+C62+C63</f>
        <v>1392823.66</v>
      </c>
      <c r="D60" s="29">
        <f t="shared" ref="D60:E60" si="36">D61+D62+D63</f>
        <v>1439900</v>
      </c>
      <c r="E60" s="43">
        <f t="shared" si="36"/>
        <v>885824.33</v>
      </c>
      <c r="F60" s="72">
        <f t="shared" si="0"/>
        <v>61.51985068407528</v>
      </c>
      <c r="G60" s="72">
        <f t="shared" si="1"/>
        <v>63.599173064018743</v>
      </c>
      <c r="H60" s="19"/>
    </row>
    <row r="61" spans="1:9" ht="65.25" customHeight="1" x14ac:dyDescent="0.25">
      <c r="A61" s="28" t="s">
        <v>112</v>
      </c>
      <c r="B61" s="25" t="s">
        <v>113</v>
      </c>
      <c r="C61" s="34">
        <v>539977.07999999996</v>
      </c>
      <c r="D61" s="34">
        <v>228000</v>
      </c>
      <c r="E61" s="44">
        <v>157742.76999999999</v>
      </c>
      <c r="F61" s="72">
        <f t="shared" si="0"/>
        <v>69.185425438596482</v>
      </c>
      <c r="G61" s="72">
        <f t="shared" si="1"/>
        <v>29.212863997857099</v>
      </c>
      <c r="H61" s="19"/>
    </row>
    <row r="62" spans="1:9" ht="68.25" customHeight="1" x14ac:dyDescent="0.25">
      <c r="A62" s="28" t="s">
        <v>114</v>
      </c>
      <c r="B62" s="25" t="s">
        <v>115</v>
      </c>
      <c r="C62" s="34">
        <v>199789.35</v>
      </c>
      <c r="D62" s="34">
        <v>272000</v>
      </c>
      <c r="E62" s="44">
        <v>165370.96</v>
      </c>
      <c r="F62" s="72">
        <f t="shared" si="0"/>
        <v>60.798147058823524</v>
      </c>
      <c r="G62" s="72">
        <f t="shared" si="1"/>
        <v>82.772660304465674</v>
      </c>
      <c r="H62" s="19"/>
    </row>
    <row r="63" spans="1:9" ht="64.5" customHeight="1" x14ac:dyDescent="0.25">
      <c r="A63" s="28" t="s">
        <v>116</v>
      </c>
      <c r="B63" s="25" t="s">
        <v>117</v>
      </c>
      <c r="C63" s="34">
        <v>653057.23</v>
      </c>
      <c r="D63" s="34">
        <v>939900</v>
      </c>
      <c r="E63" s="44">
        <v>562710.6</v>
      </c>
      <c r="F63" s="72">
        <f t="shared" si="0"/>
        <v>59.869198850941586</v>
      </c>
      <c r="G63" s="72">
        <f t="shared" si="1"/>
        <v>86.165587662202284</v>
      </c>
      <c r="H63" s="19"/>
    </row>
    <row r="64" spans="1:9" ht="31.5" x14ac:dyDescent="0.25">
      <c r="A64" s="28" t="s">
        <v>118</v>
      </c>
      <c r="B64" s="25" t="s">
        <v>119</v>
      </c>
      <c r="C64" s="29">
        <f t="shared" ref="C64:E65" si="37">C65</f>
        <v>0</v>
      </c>
      <c r="D64" s="29">
        <f t="shared" si="37"/>
        <v>4400</v>
      </c>
      <c r="E64" s="43">
        <f t="shared" si="37"/>
        <v>0</v>
      </c>
      <c r="F64" s="72">
        <f t="shared" si="0"/>
        <v>0</v>
      </c>
      <c r="G64" s="72"/>
      <c r="H64" s="19"/>
    </row>
    <row r="65" spans="1:8" ht="48.75" customHeight="1" x14ac:dyDescent="0.25">
      <c r="A65" s="28" t="s">
        <v>120</v>
      </c>
      <c r="B65" s="25" t="s">
        <v>121</v>
      </c>
      <c r="C65" s="29">
        <f t="shared" si="37"/>
        <v>0</v>
      </c>
      <c r="D65" s="29">
        <v>4400</v>
      </c>
      <c r="E65" s="43">
        <f t="shared" si="37"/>
        <v>0</v>
      </c>
      <c r="F65" s="72">
        <f t="shared" si="0"/>
        <v>0</v>
      </c>
      <c r="G65" s="72"/>
      <c r="H65" s="19"/>
    </row>
    <row r="66" spans="1:8" ht="49.5" customHeight="1" x14ac:dyDescent="0.25">
      <c r="A66" s="28" t="s">
        <v>122</v>
      </c>
      <c r="B66" s="25" t="s">
        <v>123</v>
      </c>
      <c r="C66" s="34">
        <v>0</v>
      </c>
      <c r="D66" s="34">
        <v>4400</v>
      </c>
      <c r="E66" s="44">
        <v>0</v>
      </c>
      <c r="F66" s="72">
        <f t="shared" si="0"/>
        <v>0</v>
      </c>
      <c r="G66" s="72"/>
      <c r="H66" s="19"/>
    </row>
    <row r="67" spans="1:8" ht="81.75" customHeight="1" x14ac:dyDescent="0.25">
      <c r="A67" s="28" t="s">
        <v>124</v>
      </c>
      <c r="B67" s="25" t="s">
        <v>125</v>
      </c>
      <c r="C67" s="29">
        <f t="shared" ref="C67:E68" si="38">C68</f>
        <v>90772.800000000003</v>
      </c>
      <c r="D67" s="29">
        <f t="shared" si="38"/>
        <v>120700</v>
      </c>
      <c r="E67" s="43">
        <f t="shared" si="38"/>
        <v>60000</v>
      </c>
      <c r="F67" s="72">
        <f t="shared" si="0"/>
        <v>49.710024855012428</v>
      </c>
      <c r="G67" s="72">
        <f t="shared" si="1"/>
        <v>66.099095764369935</v>
      </c>
      <c r="H67" s="19"/>
    </row>
    <row r="68" spans="1:8" ht="83.25" customHeight="1" x14ac:dyDescent="0.25">
      <c r="A68" s="28" t="s">
        <v>126</v>
      </c>
      <c r="B68" s="25" t="s">
        <v>127</v>
      </c>
      <c r="C68" s="29">
        <f t="shared" si="38"/>
        <v>90772.800000000003</v>
      </c>
      <c r="D68" s="29">
        <f t="shared" si="38"/>
        <v>120700</v>
      </c>
      <c r="E68" s="43">
        <f t="shared" si="38"/>
        <v>60000</v>
      </c>
      <c r="F68" s="72">
        <f t="shared" si="0"/>
        <v>49.710024855012428</v>
      </c>
      <c r="G68" s="72">
        <f t="shared" si="1"/>
        <v>66.099095764369935</v>
      </c>
      <c r="H68" s="21"/>
    </row>
    <row r="69" spans="1:8" ht="82.5" customHeight="1" x14ac:dyDescent="0.25">
      <c r="A69" s="28" t="s">
        <v>128</v>
      </c>
      <c r="B69" s="25" t="s">
        <v>129</v>
      </c>
      <c r="C69" s="34">
        <v>90772.800000000003</v>
      </c>
      <c r="D69" s="34">
        <v>120700</v>
      </c>
      <c r="E69" s="44">
        <v>60000</v>
      </c>
      <c r="F69" s="72">
        <f t="shared" si="0"/>
        <v>49.710024855012428</v>
      </c>
      <c r="G69" s="72">
        <f t="shared" si="1"/>
        <v>66.099095764369935</v>
      </c>
      <c r="H69" s="21"/>
    </row>
    <row r="70" spans="1:8" s="16" customFormat="1" ht="31.5" x14ac:dyDescent="0.25">
      <c r="A70" s="28" t="s">
        <v>130</v>
      </c>
      <c r="B70" s="25" t="s">
        <v>131</v>
      </c>
      <c r="C70" s="29">
        <f t="shared" ref="C70:E70" si="39">C71</f>
        <v>105292.37</v>
      </c>
      <c r="D70" s="29">
        <f t="shared" si="39"/>
        <v>103400</v>
      </c>
      <c r="E70" s="43">
        <f t="shared" si="39"/>
        <v>32863.79</v>
      </c>
      <c r="F70" s="72">
        <f t="shared" si="0"/>
        <v>31.783162475822053</v>
      </c>
      <c r="G70" s="72">
        <f t="shared" si="1"/>
        <v>31.211938718826449</v>
      </c>
      <c r="H70" s="21"/>
    </row>
    <row r="71" spans="1:8" ht="20.25" customHeight="1" x14ac:dyDescent="0.25">
      <c r="A71" s="28" t="s">
        <v>132</v>
      </c>
      <c r="B71" s="25" t="s">
        <v>133</v>
      </c>
      <c r="C71" s="29">
        <f t="shared" ref="C71" si="40">C72+C73+C74+C76</f>
        <v>105292.37</v>
      </c>
      <c r="D71" s="29">
        <f t="shared" ref="D71:E71" si="41">D72+D73+D74+D76</f>
        <v>103400</v>
      </c>
      <c r="E71" s="43">
        <f t="shared" si="41"/>
        <v>32863.79</v>
      </c>
      <c r="F71" s="72">
        <f t="shared" si="0"/>
        <v>31.783162475822053</v>
      </c>
      <c r="G71" s="72">
        <f t="shared" si="1"/>
        <v>31.211938718826449</v>
      </c>
      <c r="H71" s="21"/>
    </row>
    <row r="72" spans="1:8" ht="33.75" customHeight="1" x14ac:dyDescent="0.25">
      <c r="A72" s="28" t="s">
        <v>289</v>
      </c>
      <c r="B72" s="25" t="s">
        <v>134</v>
      </c>
      <c r="C72" s="34">
        <v>16888.46</v>
      </c>
      <c r="D72" s="34">
        <v>18400</v>
      </c>
      <c r="E72" s="44">
        <v>13269.06</v>
      </c>
      <c r="F72" s="72">
        <f t="shared" si="0"/>
        <v>72.114456521739129</v>
      </c>
      <c r="G72" s="72">
        <f t="shared" si="1"/>
        <v>78.568797865524743</v>
      </c>
      <c r="H72" s="21"/>
    </row>
    <row r="73" spans="1:8" ht="19.5" customHeight="1" x14ac:dyDescent="0.25">
      <c r="A73" s="28" t="s">
        <v>135</v>
      </c>
      <c r="B73" s="25" t="s">
        <v>136</v>
      </c>
      <c r="C73" s="34">
        <v>15393.51</v>
      </c>
      <c r="D73" s="34">
        <v>16200</v>
      </c>
      <c r="E73" s="44">
        <v>4797.4399999999996</v>
      </c>
      <c r="F73" s="72">
        <f t="shared" si="0"/>
        <v>29.613827160493827</v>
      </c>
      <c r="G73" s="72">
        <f t="shared" si="1"/>
        <v>31.165341757662805</v>
      </c>
      <c r="H73" s="21"/>
    </row>
    <row r="74" spans="1:8" ht="19.5" customHeight="1" x14ac:dyDescent="0.25">
      <c r="A74" s="28" t="s">
        <v>137</v>
      </c>
      <c r="B74" s="25" t="s">
        <v>138</v>
      </c>
      <c r="C74" s="34">
        <v>69204.399999999994</v>
      </c>
      <c r="D74" s="34">
        <v>68800</v>
      </c>
      <c r="E74" s="44">
        <v>14797.29</v>
      </c>
      <c r="F74" s="72">
        <f t="shared" si="0"/>
        <v>21.507688953488373</v>
      </c>
      <c r="G74" s="72">
        <f t="shared" si="1"/>
        <v>21.382007502413146</v>
      </c>
      <c r="H74" s="21"/>
    </row>
    <row r="75" spans="1:8" ht="19.5" customHeight="1" x14ac:dyDescent="0.25">
      <c r="A75" s="28" t="s">
        <v>139</v>
      </c>
      <c r="B75" s="25" t="s">
        <v>140</v>
      </c>
      <c r="C75" s="34">
        <v>69204.399999999994</v>
      </c>
      <c r="D75" s="34">
        <v>68800</v>
      </c>
      <c r="E75" s="44">
        <v>14797.29</v>
      </c>
      <c r="F75" s="72">
        <f t="shared" si="0"/>
        <v>21.507688953488373</v>
      </c>
      <c r="G75" s="72">
        <f t="shared" si="1"/>
        <v>21.382007502413146</v>
      </c>
      <c r="H75" s="21"/>
    </row>
    <row r="76" spans="1:8" ht="48.75" customHeight="1" x14ac:dyDescent="0.25">
      <c r="A76" s="28" t="s">
        <v>141</v>
      </c>
      <c r="B76" s="25" t="s">
        <v>142</v>
      </c>
      <c r="C76" s="34">
        <v>3806</v>
      </c>
      <c r="D76" s="34">
        <v>0</v>
      </c>
      <c r="E76" s="44">
        <v>0</v>
      </c>
      <c r="F76" s="72"/>
      <c r="G76" s="72">
        <f t="shared" si="1"/>
        <v>0</v>
      </c>
      <c r="H76" s="21"/>
    </row>
    <row r="77" spans="1:8" s="16" customFormat="1" ht="33" customHeight="1" x14ac:dyDescent="0.25">
      <c r="A77" s="28" t="s">
        <v>143</v>
      </c>
      <c r="B77" s="25" t="s">
        <v>144</v>
      </c>
      <c r="C77" s="29">
        <f t="shared" ref="C77:E77" si="42">C78</f>
        <v>285722.56</v>
      </c>
      <c r="D77" s="29">
        <f t="shared" si="42"/>
        <v>358000</v>
      </c>
      <c r="E77" s="43">
        <f t="shared" si="42"/>
        <v>190227.34</v>
      </c>
      <c r="F77" s="72">
        <f t="shared" ref="F77:F142" si="43">E77/D77*100</f>
        <v>53.136128491620113</v>
      </c>
      <c r="G77" s="72">
        <f t="shared" ref="G77:G142" si="44">E77/C77*100</f>
        <v>66.577640911519197</v>
      </c>
      <c r="H77" s="21"/>
    </row>
    <row r="78" spans="1:8" ht="20.25" customHeight="1" x14ac:dyDescent="0.25">
      <c r="A78" s="28" t="s">
        <v>145</v>
      </c>
      <c r="B78" s="25" t="s">
        <v>146</v>
      </c>
      <c r="C78" s="29">
        <f>C81+C79</f>
        <v>285722.56</v>
      </c>
      <c r="D78" s="29">
        <f>D81+D79</f>
        <v>358000</v>
      </c>
      <c r="E78" s="43">
        <f>E81+E79</f>
        <v>190227.34</v>
      </c>
      <c r="F78" s="72">
        <f t="shared" si="43"/>
        <v>53.136128491620113</v>
      </c>
      <c r="G78" s="72">
        <f t="shared" si="44"/>
        <v>66.577640911519197</v>
      </c>
      <c r="H78" s="21"/>
    </row>
    <row r="79" spans="1:8" ht="30" x14ac:dyDescent="0.25">
      <c r="A79" s="36" t="s">
        <v>351</v>
      </c>
      <c r="B79" s="25" t="s">
        <v>293</v>
      </c>
      <c r="C79" s="29">
        <f>C80</f>
        <v>62720.480000000003</v>
      </c>
      <c r="D79" s="29">
        <v>332000</v>
      </c>
      <c r="E79" s="43">
        <f>E80</f>
        <v>176946.43</v>
      </c>
      <c r="F79" s="72">
        <f t="shared" si="43"/>
        <v>53.297117469879517</v>
      </c>
      <c r="G79" s="72">
        <f t="shared" si="44"/>
        <v>282.11906222656455</v>
      </c>
      <c r="H79" s="21"/>
    </row>
    <row r="80" spans="1:8" ht="30.75" customHeight="1" x14ac:dyDescent="0.25">
      <c r="A80" s="35" t="s">
        <v>352</v>
      </c>
      <c r="B80" s="25" t="s">
        <v>294</v>
      </c>
      <c r="C80" s="29">
        <v>62720.480000000003</v>
      </c>
      <c r="D80" s="29">
        <v>332000</v>
      </c>
      <c r="E80" s="43">
        <v>176946.43</v>
      </c>
      <c r="F80" s="72">
        <f t="shared" si="43"/>
        <v>53.297117469879517</v>
      </c>
      <c r="G80" s="72">
        <f t="shared" si="44"/>
        <v>282.11906222656455</v>
      </c>
      <c r="H80" s="21"/>
    </row>
    <row r="81" spans="1:8" ht="19.5" customHeight="1" x14ac:dyDescent="0.25">
      <c r="A81" s="28" t="s">
        <v>147</v>
      </c>
      <c r="B81" s="25" t="s">
        <v>148</v>
      </c>
      <c r="C81" s="29">
        <f t="shared" ref="C81" si="45">C82+C83</f>
        <v>223002.08</v>
      </c>
      <c r="D81" s="29">
        <f t="shared" ref="D81:E81" si="46">D82+D83</f>
        <v>26000</v>
      </c>
      <c r="E81" s="43">
        <f t="shared" si="46"/>
        <v>13280.91</v>
      </c>
      <c r="F81" s="72">
        <f t="shared" si="43"/>
        <v>51.080423076923076</v>
      </c>
      <c r="G81" s="72">
        <f t="shared" si="44"/>
        <v>5.9555094732748683</v>
      </c>
      <c r="H81" s="21"/>
    </row>
    <row r="82" spans="1:8" ht="33.75" customHeight="1" x14ac:dyDescent="0.25">
      <c r="A82" s="28" t="s">
        <v>149</v>
      </c>
      <c r="B82" s="25" t="s">
        <v>150</v>
      </c>
      <c r="C82" s="34">
        <v>200469.18</v>
      </c>
      <c r="D82" s="34">
        <v>0</v>
      </c>
      <c r="E82" s="44">
        <v>0</v>
      </c>
      <c r="F82" s="72"/>
      <c r="G82" s="72">
        <f t="shared" si="44"/>
        <v>0</v>
      </c>
      <c r="H82" s="21"/>
    </row>
    <row r="83" spans="1:8" ht="33.75" customHeight="1" x14ac:dyDescent="0.25">
      <c r="A83" s="28" t="s">
        <v>151</v>
      </c>
      <c r="B83" s="25" t="s">
        <v>152</v>
      </c>
      <c r="C83" s="34">
        <v>22532.9</v>
      </c>
      <c r="D83" s="34">
        <v>26000</v>
      </c>
      <c r="E83" s="44">
        <v>13280.91</v>
      </c>
      <c r="F83" s="72">
        <f t="shared" si="43"/>
        <v>51.080423076923076</v>
      </c>
      <c r="G83" s="72">
        <f t="shared" si="44"/>
        <v>58.940083167279845</v>
      </c>
      <c r="H83" s="21"/>
    </row>
    <row r="84" spans="1:8" s="16" customFormat="1" ht="33.75" customHeight="1" x14ac:dyDescent="0.25">
      <c r="A84" s="28" t="s">
        <v>153</v>
      </c>
      <c r="B84" s="25" t="s">
        <v>154</v>
      </c>
      <c r="C84" s="29">
        <f t="shared" ref="C84" si="47">C85+C88</f>
        <v>4742058.22</v>
      </c>
      <c r="D84" s="29">
        <f>D85+D88+D92</f>
        <v>3896686.09</v>
      </c>
      <c r="E84" s="29">
        <f>E85+E88</f>
        <v>9733335.0700000003</v>
      </c>
      <c r="F84" s="72">
        <f t="shared" si="43"/>
        <v>249.78494149114283</v>
      </c>
      <c r="G84" s="72">
        <f t="shared" si="44"/>
        <v>205.25549494413423</v>
      </c>
      <c r="H84" s="21"/>
    </row>
    <row r="85" spans="1:8" ht="83.25" customHeight="1" x14ac:dyDescent="0.25">
      <c r="A85" s="28" t="s">
        <v>15</v>
      </c>
      <c r="B85" s="25" t="s">
        <v>155</v>
      </c>
      <c r="C85" s="34">
        <v>6045</v>
      </c>
      <c r="D85" s="34">
        <v>0</v>
      </c>
      <c r="E85" s="44">
        <v>0</v>
      </c>
      <c r="F85" s="72"/>
      <c r="G85" s="72">
        <f t="shared" si="44"/>
        <v>0</v>
      </c>
      <c r="H85" s="21"/>
    </row>
    <row r="86" spans="1:8" ht="96.75" customHeight="1" x14ac:dyDescent="0.25">
      <c r="A86" s="28" t="s">
        <v>16</v>
      </c>
      <c r="B86" s="25" t="s">
        <v>156</v>
      </c>
      <c r="C86" s="34">
        <v>6045</v>
      </c>
      <c r="D86" s="34">
        <v>0</v>
      </c>
      <c r="E86" s="44">
        <v>0</v>
      </c>
      <c r="F86" s="72"/>
      <c r="G86" s="72">
        <f t="shared" si="44"/>
        <v>0</v>
      </c>
      <c r="H86" s="21"/>
    </row>
    <row r="87" spans="1:8" ht="97.5" customHeight="1" x14ac:dyDescent="0.25">
      <c r="A87" s="28" t="s">
        <v>17</v>
      </c>
      <c r="B87" s="25" t="s">
        <v>157</v>
      </c>
      <c r="C87" s="34">
        <v>6045</v>
      </c>
      <c r="D87" s="34">
        <v>0</v>
      </c>
      <c r="E87" s="44">
        <v>0</v>
      </c>
      <c r="F87" s="72"/>
      <c r="G87" s="72">
        <f t="shared" si="44"/>
        <v>0</v>
      </c>
      <c r="H87" s="21"/>
    </row>
    <row r="88" spans="1:8" ht="34.5" customHeight="1" x14ac:dyDescent="0.25">
      <c r="A88" s="28" t="s">
        <v>158</v>
      </c>
      <c r="B88" s="25" t="s">
        <v>159</v>
      </c>
      <c r="C88" s="29">
        <f t="shared" ref="C88:D88" si="48">C89</f>
        <v>4736013.22</v>
      </c>
      <c r="D88" s="29">
        <f t="shared" si="48"/>
        <v>350000</v>
      </c>
      <c r="E88" s="43">
        <f>E89+E92</f>
        <v>9733335.0700000003</v>
      </c>
      <c r="F88" s="72">
        <f t="shared" si="43"/>
        <v>2780.9528771428572</v>
      </c>
      <c r="G88" s="72">
        <f t="shared" si="44"/>
        <v>205.51748100905854</v>
      </c>
      <c r="H88" s="21"/>
    </row>
    <row r="89" spans="1:8" ht="34.5" customHeight="1" x14ac:dyDescent="0.25">
      <c r="A89" s="28" t="s">
        <v>160</v>
      </c>
      <c r="B89" s="25" t="s">
        <v>161</v>
      </c>
      <c r="C89" s="29">
        <f t="shared" ref="C89" si="49">C90+C91</f>
        <v>4736013.22</v>
      </c>
      <c r="D89" s="29">
        <f t="shared" ref="D89" si="50">D90+D91</f>
        <v>350000</v>
      </c>
      <c r="E89" s="43">
        <f>E90+E91</f>
        <v>176341.99</v>
      </c>
      <c r="F89" s="72">
        <f t="shared" si="43"/>
        <v>50.383425714285714</v>
      </c>
      <c r="G89" s="72">
        <f t="shared" si="44"/>
        <v>3.7234268953328638</v>
      </c>
      <c r="H89" s="21"/>
    </row>
    <row r="90" spans="1:8" ht="63" customHeight="1" x14ac:dyDescent="0.25">
      <c r="A90" s="28" t="s">
        <v>162</v>
      </c>
      <c r="B90" s="25" t="s">
        <v>163</v>
      </c>
      <c r="C90" s="34">
        <v>4466021.34</v>
      </c>
      <c r="D90" s="34">
        <v>50000</v>
      </c>
      <c r="E90" s="44">
        <v>54922.85</v>
      </c>
      <c r="F90" s="72">
        <f t="shared" si="43"/>
        <v>109.84570000000001</v>
      </c>
      <c r="G90" s="72">
        <f t="shared" si="44"/>
        <v>1.229793720600538</v>
      </c>
      <c r="H90" s="21"/>
    </row>
    <row r="91" spans="1:8" ht="48.75" customHeight="1" x14ac:dyDescent="0.25">
      <c r="A91" s="28" t="s">
        <v>164</v>
      </c>
      <c r="B91" s="25" t="s">
        <v>165</v>
      </c>
      <c r="C91" s="34">
        <v>269991.88</v>
      </c>
      <c r="D91" s="34">
        <v>300000</v>
      </c>
      <c r="E91" s="44">
        <v>121419.14</v>
      </c>
      <c r="F91" s="72">
        <f t="shared" si="43"/>
        <v>40.473046666666669</v>
      </c>
      <c r="G91" s="72">
        <f t="shared" si="44"/>
        <v>44.971404325196737</v>
      </c>
      <c r="H91" s="21"/>
    </row>
    <row r="92" spans="1:8" ht="48.75" customHeight="1" x14ac:dyDescent="0.25">
      <c r="A92" s="8" t="s">
        <v>8</v>
      </c>
      <c r="B92" s="9" t="s">
        <v>296</v>
      </c>
      <c r="C92" s="34">
        <v>0</v>
      </c>
      <c r="D92" s="34">
        <f>D93</f>
        <v>3546686.09</v>
      </c>
      <c r="E92" s="44">
        <f>E93+E94</f>
        <v>9556993.0800000001</v>
      </c>
      <c r="F92" s="72">
        <f t="shared" si="43"/>
        <v>269.46261488848029</v>
      </c>
      <c r="G92" s="72"/>
      <c r="H92" s="21"/>
    </row>
    <row r="93" spans="1:8" ht="49.5" customHeight="1" x14ac:dyDescent="0.25">
      <c r="A93" s="8" t="s">
        <v>295</v>
      </c>
      <c r="B93" s="9" t="s">
        <v>297</v>
      </c>
      <c r="C93" s="34">
        <v>0</v>
      </c>
      <c r="D93" s="34">
        <f>3000000+546686.09</f>
        <v>3546686.09</v>
      </c>
      <c r="E93" s="44">
        <v>9379593.0800000001</v>
      </c>
      <c r="F93" s="72">
        <f t="shared" si="43"/>
        <v>264.46076258189515</v>
      </c>
      <c r="G93" s="72"/>
      <c r="H93" s="21"/>
    </row>
    <row r="94" spans="1:8" ht="49.5" customHeight="1" x14ac:dyDescent="0.25">
      <c r="A94" s="37" t="s">
        <v>353</v>
      </c>
      <c r="B94" s="49" t="s">
        <v>354</v>
      </c>
      <c r="C94" s="34">
        <v>0</v>
      </c>
      <c r="D94" s="34">
        <v>0</v>
      </c>
      <c r="E94" s="44">
        <v>177400</v>
      </c>
      <c r="F94" s="72"/>
      <c r="G94" s="72"/>
      <c r="H94" s="21"/>
    </row>
    <row r="95" spans="1:8" s="16" customFormat="1" ht="15.75" x14ac:dyDescent="0.25">
      <c r="A95" s="28" t="s">
        <v>166</v>
      </c>
      <c r="B95" s="25" t="s">
        <v>167</v>
      </c>
      <c r="C95" s="29">
        <f t="shared" ref="C95" si="51">C96+C99+C100+C102+C105+C106</f>
        <v>450172.65</v>
      </c>
      <c r="D95" s="29">
        <f>D96+D99+D100+D102+D105+D106+D108+D127+D133+D134+D135</f>
        <v>40000</v>
      </c>
      <c r="E95" s="29">
        <f>E96+E99+E100+E102+E105+E106+E108</f>
        <v>798204.16</v>
      </c>
      <c r="F95" s="72">
        <f t="shared" si="43"/>
        <v>1995.5104000000001</v>
      </c>
      <c r="G95" s="72">
        <f t="shared" si="44"/>
        <v>177.31067402695388</v>
      </c>
      <c r="H95" s="21"/>
    </row>
    <row r="96" spans="1:8" ht="33" customHeight="1" x14ac:dyDescent="0.25">
      <c r="A96" s="28" t="s">
        <v>168</v>
      </c>
      <c r="B96" s="25" t="s">
        <v>169</v>
      </c>
      <c r="C96" s="34">
        <f>C97+C98</f>
        <v>36575</v>
      </c>
      <c r="D96" s="34">
        <v>0</v>
      </c>
      <c r="E96" s="34">
        <v>0</v>
      </c>
      <c r="F96" s="72"/>
      <c r="G96" s="72">
        <f t="shared" si="44"/>
        <v>0</v>
      </c>
      <c r="H96" s="21"/>
    </row>
    <row r="97" spans="1:8" ht="79.5" customHeight="1" x14ac:dyDescent="0.25">
      <c r="A97" s="28" t="s">
        <v>170</v>
      </c>
      <c r="B97" s="25" t="s">
        <v>171</v>
      </c>
      <c r="C97" s="34">
        <v>35675</v>
      </c>
      <c r="D97" s="34">
        <v>0</v>
      </c>
      <c r="E97" s="34">
        <v>0</v>
      </c>
      <c r="F97" s="72"/>
      <c r="G97" s="72">
        <f t="shared" si="44"/>
        <v>0</v>
      </c>
      <c r="H97" s="21"/>
    </row>
    <row r="98" spans="1:8" ht="63.75" customHeight="1" x14ac:dyDescent="0.25">
      <c r="A98" s="28" t="s">
        <v>172</v>
      </c>
      <c r="B98" s="25" t="s">
        <v>173</v>
      </c>
      <c r="C98" s="34">
        <v>900</v>
      </c>
      <c r="D98" s="34">
        <v>0</v>
      </c>
      <c r="E98" s="34">
        <v>0</v>
      </c>
      <c r="F98" s="72"/>
      <c r="G98" s="72">
        <f t="shared" si="44"/>
        <v>0</v>
      </c>
      <c r="H98" s="21"/>
    </row>
    <row r="99" spans="1:8" ht="65.25" customHeight="1" x14ac:dyDescent="0.25">
      <c r="A99" s="28" t="s">
        <v>174</v>
      </c>
      <c r="B99" s="25" t="s">
        <v>175</v>
      </c>
      <c r="C99" s="34">
        <v>42000</v>
      </c>
      <c r="D99" s="34">
        <v>0</v>
      </c>
      <c r="E99" s="34">
        <v>0</v>
      </c>
      <c r="F99" s="72"/>
      <c r="G99" s="72">
        <f t="shared" si="44"/>
        <v>0</v>
      </c>
      <c r="H99" s="21"/>
    </row>
    <row r="100" spans="1:8" ht="114" customHeight="1" x14ac:dyDescent="0.25">
      <c r="A100" s="28" t="s">
        <v>176</v>
      </c>
      <c r="B100" s="25" t="s">
        <v>177</v>
      </c>
      <c r="C100" s="34">
        <f>C101</f>
        <v>10000</v>
      </c>
      <c r="D100" s="34">
        <v>0</v>
      </c>
      <c r="E100" s="34"/>
      <c r="F100" s="72"/>
      <c r="G100" s="72">
        <f t="shared" si="44"/>
        <v>0</v>
      </c>
      <c r="H100" s="21"/>
    </row>
    <row r="101" spans="1:8" ht="32.25" customHeight="1" x14ac:dyDescent="0.25">
      <c r="A101" s="28" t="s">
        <v>178</v>
      </c>
      <c r="B101" s="25" t="s">
        <v>179</v>
      </c>
      <c r="C101" s="34">
        <v>10000</v>
      </c>
      <c r="D101" s="34">
        <v>0</v>
      </c>
      <c r="E101" s="34"/>
      <c r="F101" s="72"/>
      <c r="G101" s="72">
        <f t="shared" si="44"/>
        <v>0</v>
      </c>
      <c r="H101" s="21"/>
    </row>
    <row r="102" spans="1:8" ht="53.25" customHeight="1" x14ac:dyDescent="0.25">
      <c r="A102" s="28" t="s">
        <v>180</v>
      </c>
      <c r="B102" s="25" t="s">
        <v>181</v>
      </c>
      <c r="C102" s="34">
        <v>21887.01</v>
      </c>
      <c r="D102" s="34">
        <v>0</v>
      </c>
      <c r="E102" s="34">
        <v>0</v>
      </c>
      <c r="F102" s="72"/>
      <c r="G102" s="72">
        <f t="shared" si="44"/>
        <v>0</v>
      </c>
      <c r="H102" s="21"/>
    </row>
    <row r="103" spans="1:8" ht="65.25" hidden="1" customHeight="1" x14ac:dyDescent="0.25">
      <c r="A103" s="3" t="s">
        <v>11</v>
      </c>
      <c r="B103" s="9" t="s">
        <v>9</v>
      </c>
      <c r="C103" s="34"/>
      <c r="D103" s="34"/>
      <c r="E103" s="34"/>
      <c r="F103" s="72"/>
      <c r="G103" s="72" t="e">
        <f t="shared" si="44"/>
        <v>#DIV/0!</v>
      </c>
      <c r="H103" s="21"/>
    </row>
    <row r="104" spans="1:8" ht="78" hidden="1" customHeight="1" x14ac:dyDescent="0.25">
      <c r="A104" s="3" t="s">
        <v>12</v>
      </c>
      <c r="B104" s="9" t="s">
        <v>10</v>
      </c>
      <c r="C104" s="34"/>
      <c r="D104" s="34"/>
      <c r="E104" s="34"/>
      <c r="F104" s="72"/>
      <c r="G104" s="72" t="e">
        <f t="shared" si="44"/>
        <v>#DIV/0!</v>
      </c>
      <c r="H104" s="21"/>
    </row>
    <row r="105" spans="1:8" ht="66" customHeight="1" x14ac:dyDescent="0.25">
      <c r="A105" s="28" t="s">
        <v>182</v>
      </c>
      <c r="B105" s="25" t="s">
        <v>183</v>
      </c>
      <c r="C105" s="34">
        <v>11000</v>
      </c>
      <c r="D105" s="34">
        <v>0</v>
      </c>
      <c r="E105" s="34">
        <v>0</v>
      </c>
      <c r="F105" s="72"/>
      <c r="G105" s="72">
        <f t="shared" si="44"/>
        <v>0</v>
      </c>
      <c r="H105" s="21"/>
    </row>
    <row r="106" spans="1:8" ht="33" customHeight="1" x14ac:dyDescent="0.25">
      <c r="A106" s="28" t="s">
        <v>184</v>
      </c>
      <c r="B106" s="25" t="s">
        <v>185</v>
      </c>
      <c r="C106" s="29">
        <f t="shared" ref="C106:E106" si="52">C107</f>
        <v>328710.64</v>
      </c>
      <c r="D106" s="29">
        <f t="shared" si="52"/>
        <v>0</v>
      </c>
      <c r="E106" s="29">
        <f t="shared" si="52"/>
        <v>0</v>
      </c>
      <c r="F106" s="72"/>
      <c r="G106" s="72">
        <f t="shared" si="44"/>
        <v>0</v>
      </c>
      <c r="H106" s="21"/>
    </row>
    <row r="107" spans="1:8" ht="48.75" customHeight="1" x14ac:dyDescent="0.25">
      <c r="A107" s="28" t="s">
        <v>186</v>
      </c>
      <c r="B107" s="76" t="s">
        <v>187</v>
      </c>
      <c r="C107" s="34">
        <v>328710.64</v>
      </c>
      <c r="D107" s="34">
        <v>0</v>
      </c>
      <c r="E107" s="34">
        <v>0</v>
      </c>
      <c r="F107" s="72"/>
      <c r="G107" s="72">
        <f t="shared" si="44"/>
        <v>0</v>
      </c>
      <c r="H107" s="21"/>
    </row>
    <row r="108" spans="1:8" ht="36" customHeight="1" x14ac:dyDescent="0.25">
      <c r="A108" s="37" t="s">
        <v>337</v>
      </c>
      <c r="B108" s="77" t="s">
        <v>338</v>
      </c>
      <c r="C108" s="34">
        <v>0</v>
      </c>
      <c r="D108" s="81">
        <v>40000</v>
      </c>
      <c r="E108" s="44">
        <f>E109+E111+E113+E115+E117+E119+E121+E123+E127+E130+E132+E135+E125</f>
        <v>798204.16</v>
      </c>
      <c r="F108" s="72">
        <f t="shared" si="43"/>
        <v>1995.5104000000001</v>
      </c>
      <c r="G108" s="72"/>
      <c r="H108" s="21"/>
    </row>
    <row r="109" spans="1:8" ht="48.75" customHeight="1" x14ac:dyDescent="0.25">
      <c r="A109" s="37" t="s">
        <v>298</v>
      </c>
      <c r="B109" s="77" t="s">
        <v>318</v>
      </c>
      <c r="C109" s="34">
        <v>0</v>
      </c>
      <c r="D109" s="81">
        <v>3500</v>
      </c>
      <c r="E109" s="44">
        <f>E110</f>
        <v>14416.95</v>
      </c>
      <c r="F109" s="72">
        <f t="shared" si="43"/>
        <v>411.91285714285721</v>
      </c>
      <c r="G109" s="72"/>
      <c r="H109" s="21"/>
    </row>
    <row r="110" spans="1:8" ht="78.75" x14ac:dyDescent="0.25">
      <c r="A110" s="37" t="s">
        <v>299</v>
      </c>
      <c r="B110" s="77" t="s">
        <v>319</v>
      </c>
      <c r="C110" s="34">
        <v>0</v>
      </c>
      <c r="D110" s="81">
        <v>3500</v>
      </c>
      <c r="E110" s="44">
        <v>14416.95</v>
      </c>
      <c r="F110" s="72">
        <f t="shared" si="43"/>
        <v>411.91285714285721</v>
      </c>
      <c r="G110" s="72"/>
      <c r="H110" s="21"/>
    </row>
    <row r="111" spans="1:8" ht="78.75" x14ac:dyDescent="0.25">
      <c r="A111" s="37" t="s">
        <v>300</v>
      </c>
      <c r="B111" s="77" t="s">
        <v>320</v>
      </c>
      <c r="C111" s="34">
        <v>0</v>
      </c>
      <c r="D111" s="81">
        <v>1500</v>
      </c>
      <c r="E111" s="44">
        <f>E112</f>
        <v>97009.93</v>
      </c>
      <c r="F111" s="72">
        <f t="shared" si="43"/>
        <v>6467.3286666666654</v>
      </c>
      <c r="G111" s="72"/>
      <c r="H111" s="21"/>
    </row>
    <row r="112" spans="1:8" ht="96" customHeight="1" x14ac:dyDescent="0.25">
      <c r="A112" s="37" t="s">
        <v>301</v>
      </c>
      <c r="B112" s="77" t="s">
        <v>321</v>
      </c>
      <c r="C112" s="34">
        <v>0</v>
      </c>
      <c r="D112" s="81">
        <v>1500</v>
      </c>
      <c r="E112" s="44">
        <v>97009.93</v>
      </c>
      <c r="F112" s="72">
        <f t="shared" si="43"/>
        <v>6467.3286666666654</v>
      </c>
      <c r="G112" s="72"/>
      <c r="H112" s="21"/>
    </row>
    <row r="113" spans="1:8" ht="51" customHeight="1" x14ac:dyDescent="0.25">
      <c r="A113" s="37" t="s">
        <v>302</v>
      </c>
      <c r="B113" s="77" t="s">
        <v>322</v>
      </c>
      <c r="C113" s="34">
        <v>0</v>
      </c>
      <c r="D113" s="81">
        <v>3000</v>
      </c>
      <c r="E113" s="44">
        <f>E114</f>
        <v>71600</v>
      </c>
      <c r="F113" s="72">
        <f t="shared" si="43"/>
        <v>2386.6666666666665</v>
      </c>
      <c r="G113" s="72"/>
      <c r="H113" s="21"/>
    </row>
    <row r="114" spans="1:8" ht="79.5" customHeight="1" x14ac:dyDescent="0.25">
      <c r="A114" s="37" t="s">
        <v>303</v>
      </c>
      <c r="B114" s="77" t="s">
        <v>323</v>
      </c>
      <c r="C114" s="34">
        <v>0</v>
      </c>
      <c r="D114" s="81">
        <v>3000</v>
      </c>
      <c r="E114" s="44">
        <v>71600</v>
      </c>
      <c r="F114" s="72">
        <f t="shared" si="43"/>
        <v>2386.6666666666665</v>
      </c>
      <c r="G114" s="72"/>
      <c r="H114" s="21"/>
    </row>
    <row r="115" spans="1:8" ht="63" x14ac:dyDescent="0.25">
      <c r="A115" s="37" t="s">
        <v>304</v>
      </c>
      <c r="B115" s="77" t="s">
        <v>324</v>
      </c>
      <c r="C115" s="34">
        <v>0</v>
      </c>
      <c r="D115" s="81">
        <v>15000</v>
      </c>
      <c r="E115" s="44">
        <f>E116</f>
        <v>4000</v>
      </c>
      <c r="F115" s="72">
        <f t="shared" si="43"/>
        <v>26.666666666666668</v>
      </c>
      <c r="G115" s="72"/>
      <c r="H115" s="21"/>
    </row>
    <row r="116" spans="1:8" ht="82.5" customHeight="1" x14ac:dyDescent="0.25">
      <c r="A116" s="37" t="s">
        <v>305</v>
      </c>
      <c r="B116" s="77" t="s">
        <v>325</v>
      </c>
      <c r="C116" s="34">
        <v>0</v>
      </c>
      <c r="D116" s="81">
        <v>15000</v>
      </c>
      <c r="E116" s="44">
        <v>4000</v>
      </c>
      <c r="F116" s="72">
        <f t="shared" si="43"/>
        <v>26.666666666666668</v>
      </c>
      <c r="G116" s="72"/>
      <c r="H116" s="21"/>
    </row>
    <row r="117" spans="1:8" ht="75.75" customHeight="1" x14ac:dyDescent="0.25">
      <c r="A117" s="37" t="s">
        <v>306</v>
      </c>
      <c r="B117" s="77" t="s">
        <v>326</v>
      </c>
      <c r="C117" s="34">
        <v>0</v>
      </c>
      <c r="D117" s="81">
        <v>0</v>
      </c>
      <c r="E117" s="44">
        <f>E118</f>
        <v>1500</v>
      </c>
      <c r="F117" s="72"/>
      <c r="G117" s="72"/>
      <c r="H117" s="21"/>
    </row>
    <row r="118" spans="1:8" ht="87" customHeight="1" x14ac:dyDescent="0.25">
      <c r="A118" s="37" t="s">
        <v>307</v>
      </c>
      <c r="B118" s="77" t="s">
        <v>327</v>
      </c>
      <c r="C118" s="34">
        <v>0</v>
      </c>
      <c r="D118" s="81">
        <v>0</v>
      </c>
      <c r="E118" s="44">
        <v>1500</v>
      </c>
      <c r="F118" s="72"/>
      <c r="G118" s="72"/>
      <c r="H118" s="21"/>
    </row>
    <row r="119" spans="1:8" ht="65.25" customHeight="1" x14ac:dyDescent="0.25">
      <c r="A119" s="39" t="s">
        <v>355</v>
      </c>
      <c r="B119" s="77" t="s">
        <v>356</v>
      </c>
      <c r="C119" s="34">
        <v>0</v>
      </c>
      <c r="D119" s="81">
        <f>D120</f>
        <v>0</v>
      </c>
      <c r="E119" s="44">
        <f>E120</f>
        <v>1500</v>
      </c>
      <c r="F119" s="72"/>
      <c r="G119" s="72"/>
      <c r="H119" s="21"/>
    </row>
    <row r="120" spans="1:8" ht="93" customHeight="1" x14ac:dyDescent="0.25">
      <c r="A120" s="39" t="s">
        <v>357</v>
      </c>
      <c r="B120" s="38" t="s">
        <v>358</v>
      </c>
      <c r="C120" s="78">
        <v>0</v>
      </c>
      <c r="D120" s="81">
        <v>0</v>
      </c>
      <c r="E120" s="44">
        <v>1500</v>
      </c>
      <c r="F120" s="80"/>
      <c r="G120" s="80"/>
      <c r="H120" s="21"/>
    </row>
    <row r="121" spans="1:8" ht="51.75" customHeight="1" x14ac:dyDescent="0.25">
      <c r="A121" s="39" t="s">
        <v>359</v>
      </c>
      <c r="B121" s="38" t="s">
        <v>360</v>
      </c>
      <c r="C121" s="34">
        <v>0</v>
      </c>
      <c r="D121" s="81">
        <f>D122</f>
        <v>0</v>
      </c>
      <c r="E121" s="44">
        <f>E122</f>
        <v>5000</v>
      </c>
      <c r="F121" s="72"/>
      <c r="G121" s="72"/>
      <c r="H121" s="21"/>
    </row>
    <row r="122" spans="1:8" ht="65.25" customHeight="1" x14ac:dyDescent="0.25">
      <c r="A122" s="39" t="s">
        <v>361</v>
      </c>
      <c r="B122" s="38" t="s">
        <v>362</v>
      </c>
      <c r="C122" s="34">
        <v>0</v>
      </c>
      <c r="D122" s="81">
        <v>0</v>
      </c>
      <c r="E122" s="44">
        <v>5000</v>
      </c>
      <c r="F122" s="72"/>
      <c r="G122" s="72"/>
      <c r="H122" s="21"/>
    </row>
    <row r="123" spans="1:8" ht="63" customHeight="1" x14ac:dyDescent="0.25">
      <c r="A123" s="37" t="s">
        <v>308</v>
      </c>
      <c r="B123" s="38" t="s">
        <v>328</v>
      </c>
      <c r="C123" s="34">
        <v>0</v>
      </c>
      <c r="D123" s="81">
        <v>17000</v>
      </c>
      <c r="E123" s="44">
        <f>E124</f>
        <v>69700.13</v>
      </c>
      <c r="F123" s="72">
        <f t="shared" si="43"/>
        <v>410.00076470588237</v>
      </c>
      <c r="G123" s="72"/>
      <c r="H123" s="21"/>
    </row>
    <row r="124" spans="1:8" ht="94.5" x14ac:dyDescent="0.25">
      <c r="A124" s="37" t="s">
        <v>309</v>
      </c>
      <c r="B124" s="38" t="s">
        <v>329</v>
      </c>
      <c r="C124" s="34">
        <v>0</v>
      </c>
      <c r="D124" s="81">
        <v>17000</v>
      </c>
      <c r="E124" s="44">
        <v>69700.13</v>
      </c>
      <c r="F124" s="72">
        <f t="shared" si="43"/>
        <v>410.00076470588237</v>
      </c>
      <c r="G124" s="72"/>
      <c r="H124" s="21"/>
    </row>
    <row r="125" spans="1:8" ht="112.5" customHeight="1" x14ac:dyDescent="0.25">
      <c r="A125" s="37" t="s">
        <v>402</v>
      </c>
      <c r="B125" s="38" t="s">
        <v>403</v>
      </c>
      <c r="C125" s="34">
        <v>0</v>
      </c>
      <c r="D125" s="81">
        <f>D126</f>
        <v>0</v>
      </c>
      <c r="E125" s="81">
        <f>E126</f>
        <v>30000</v>
      </c>
      <c r="F125" s="72"/>
      <c r="G125" s="72"/>
      <c r="H125" s="21"/>
    </row>
    <row r="126" spans="1:8" ht="150" customHeight="1" x14ac:dyDescent="0.25">
      <c r="A126" s="65" t="s">
        <v>404</v>
      </c>
      <c r="B126" s="50" t="s">
        <v>405</v>
      </c>
      <c r="C126" s="34">
        <v>0</v>
      </c>
      <c r="D126" s="81">
        <v>0</v>
      </c>
      <c r="E126" s="44">
        <v>30000</v>
      </c>
      <c r="F126" s="72"/>
      <c r="G126" s="72"/>
      <c r="H126" s="21"/>
    </row>
    <row r="127" spans="1:8" ht="37.5" customHeight="1" x14ac:dyDescent="0.25">
      <c r="A127" s="37" t="s">
        <v>363</v>
      </c>
      <c r="B127" s="82" t="s">
        <v>364</v>
      </c>
      <c r="C127" s="34">
        <v>0</v>
      </c>
      <c r="D127" s="81">
        <v>0</v>
      </c>
      <c r="E127" s="44">
        <f>E128</f>
        <v>1130</v>
      </c>
      <c r="F127" s="72"/>
      <c r="G127" s="72"/>
      <c r="H127" s="21"/>
    </row>
    <row r="128" spans="1:8" ht="63" x14ac:dyDescent="0.25">
      <c r="A128" s="37" t="s">
        <v>365</v>
      </c>
      <c r="B128" s="83" t="s">
        <v>366</v>
      </c>
      <c r="C128" s="34">
        <v>0</v>
      </c>
      <c r="D128" s="81">
        <v>0</v>
      </c>
      <c r="E128" s="44">
        <v>1130</v>
      </c>
      <c r="F128" s="72"/>
      <c r="G128" s="72"/>
      <c r="H128" s="21"/>
    </row>
    <row r="129" spans="1:8" ht="15.75" x14ac:dyDescent="0.25">
      <c r="A129" s="37" t="s">
        <v>310</v>
      </c>
      <c r="B129" s="82" t="s">
        <v>373</v>
      </c>
      <c r="C129" s="34">
        <v>0</v>
      </c>
      <c r="D129" s="81"/>
      <c r="E129" s="44"/>
      <c r="F129" s="72"/>
      <c r="G129" s="72"/>
      <c r="H129" s="21"/>
    </row>
    <row r="130" spans="1:8" ht="94.5" x14ac:dyDescent="0.25">
      <c r="A130" s="37" t="s">
        <v>311</v>
      </c>
      <c r="B130" s="77" t="s">
        <v>330</v>
      </c>
      <c r="C130" s="34">
        <v>0</v>
      </c>
      <c r="D130" s="81">
        <v>0</v>
      </c>
      <c r="E130" s="44">
        <v>27200</v>
      </c>
      <c r="F130" s="72"/>
      <c r="G130" s="72"/>
      <c r="H130" s="21"/>
    </row>
    <row r="131" spans="1:8" ht="47.25" x14ac:dyDescent="0.25">
      <c r="A131" s="37" t="s">
        <v>312</v>
      </c>
      <c r="B131" s="77" t="s">
        <v>331</v>
      </c>
      <c r="C131" s="34">
        <v>0</v>
      </c>
      <c r="D131" s="81">
        <v>0</v>
      </c>
      <c r="E131" s="44">
        <v>27200</v>
      </c>
      <c r="F131" s="72"/>
      <c r="G131" s="72"/>
      <c r="H131" s="21"/>
    </row>
    <row r="132" spans="1:8" ht="66.75" customHeight="1" x14ac:dyDescent="0.25">
      <c r="A132" s="37" t="s">
        <v>313</v>
      </c>
      <c r="B132" s="77" t="s">
        <v>332</v>
      </c>
      <c r="C132" s="34">
        <v>0</v>
      </c>
      <c r="D132" s="81">
        <v>0</v>
      </c>
      <c r="E132" s="44">
        <f>E133+E134</f>
        <v>241140.15</v>
      </c>
      <c r="F132" s="72"/>
      <c r="G132" s="72"/>
      <c r="H132" s="21"/>
    </row>
    <row r="133" spans="1:8" ht="63" x14ac:dyDescent="0.25">
      <c r="A133" s="37" t="s">
        <v>314</v>
      </c>
      <c r="B133" s="77" t="s">
        <v>333</v>
      </c>
      <c r="C133" s="34">
        <v>0</v>
      </c>
      <c r="D133" s="81">
        <v>0</v>
      </c>
      <c r="E133" s="44">
        <v>239165.15</v>
      </c>
      <c r="F133" s="72"/>
      <c r="G133" s="72"/>
      <c r="H133" s="21"/>
    </row>
    <row r="134" spans="1:8" ht="71.25" customHeight="1" x14ac:dyDescent="0.25">
      <c r="A134" s="37" t="s">
        <v>315</v>
      </c>
      <c r="B134" s="77" t="s">
        <v>334</v>
      </c>
      <c r="C134" s="34">
        <v>0</v>
      </c>
      <c r="D134" s="81">
        <v>0</v>
      </c>
      <c r="E134" s="79">
        <v>1975</v>
      </c>
      <c r="F134" s="72"/>
      <c r="G134" s="72"/>
      <c r="H134" s="21"/>
    </row>
    <row r="135" spans="1:8" ht="15.75" x14ac:dyDescent="0.25">
      <c r="A135" s="37" t="s">
        <v>316</v>
      </c>
      <c r="B135" s="77" t="s">
        <v>335</v>
      </c>
      <c r="C135" s="34">
        <v>0</v>
      </c>
      <c r="D135" s="81">
        <v>0</v>
      </c>
      <c r="E135" s="44">
        <v>234007</v>
      </c>
      <c r="F135" s="72"/>
      <c r="G135" s="72"/>
      <c r="H135" s="21"/>
    </row>
    <row r="136" spans="1:8" ht="96.75" customHeight="1" x14ac:dyDescent="0.25">
      <c r="A136" s="37" t="s">
        <v>317</v>
      </c>
      <c r="B136" s="77" t="s">
        <v>336</v>
      </c>
      <c r="C136" s="34">
        <v>0</v>
      </c>
      <c r="D136" s="81">
        <v>0</v>
      </c>
      <c r="E136" s="44">
        <v>234007</v>
      </c>
      <c r="F136" s="72"/>
      <c r="G136" s="72"/>
      <c r="H136" s="21"/>
    </row>
    <row r="137" spans="1:8" ht="15.75" hidden="1" x14ac:dyDescent="0.25">
      <c r="A137" s="39" t="s">
        <v>345</v>
      </c>
      <c r="B137" s="84" t="s">
        <v>348</v>
      </c>
      <c r="C137" s="34">
        <f>C138</f>
        <v>0</v>
      </c>
      <c r="D137" s="81">
        <v>0</v>
      </c>
      <c r="E137" s="44">
        <f>E138</f>
        <v>0</v>
      </c>
      <c r="F137" s="72"/>
      <c r="G137" s="72"/>
      <c r="H137" s="21"/>
    </row>
    <row r="138" spans="1:8" ht="15.75" hidden="1" x14ac:dyDescent="0.25">
      <c r="A138" s="39" t="s">
        <v>346</v>
      </c>
      <c r="B138" s="84" t="s">
        <v>349</v>
      </c>
      <c r="C138" s="34">
        <f>C139</f>
        <v>0</v>
      </c>
      <c r="D138" s="81">
        <v>0</v>
      </c>
      <c r="E138" s="44">
        <v>0</v>
      </c>
      <c r="F138" s="72"/>
      <c r="G138" s="72"/>
      <c r="H138" s="21"/>
    </row>
    <row r="139" spans="1:8" ht="31.5" hidden="1" x14ac:dyDescent="0.25">
      <c r="A139" s="39" t="s">
        <v>347</v>
      </c>
      <c r="B139" s="84" t="s">
        <v>350</v>
      </c>
      <c r="C139" s="34">
        <v>0</v>
      </c>
      <c r="D139" s="81">
        <v>0</v>
      </c>
      <c r="E139" s="44">
        <v>0</v>
      </c>
      <c r="F139" s="72"/>
      <c r="G139" s="72"/>
      <c r="H139" s="21"/>
    </row>
    <row r="140" spans="1:8" ht="15.75" hidden="1" x14ac:dyDescent="0.25">
      <c r="A140" s="28"/>
      <c r="B140" s="76"/>
      <c r="C140" s="34"/>
      <c r="D140" s="34"/>
      <c r="E140" s="44"/>
      <c r="F140" s="72" t="e">
        <f t="shared" si="43"/>
        <v>#DIV/0!</v>
      </c>
      <c r="G140" s="72" t="e">
        <f t="shared" si="44"/>
        <v>#DIV/0!</v>
      </c>
      <c r="H140" s="21"/>
    </row>
    <row r="141" spans="1:8" s="15" customFormat="1" ht="20.25" customHeight="1" x14ac:dyDescent="0.25">
      <c r="A141" s="26" t="s">
        <v>188</v>
      </c>
      <c r="B141" s="85" t="s">
        <v>189</v>
      </c>
      <c r="C141" s="27">
        <f>C142+C200+C205</f>
        <v>152783738.49000001</v>
      </c>
      <c r="D141" s="27">
        <f t="shared" ref="D141" si="53">D142+D200+D205</f>
        <v>235763154</v>
      </c>
      <c r="E141" s="42">
        <f>E142+E200</f>
        <v>153150526.74000001</v>
      </c>
      <c r="F141" s="72">
        <f t="shared" si="43"/>
        <v>64.959483338096163</v>
      </c>
      <c r="G141" s="72">
        <f t="shared" si="44"/>
        <v>100.24007021534167</v>
      </c>
      <c r="H141" s="21"/>
    </row>
    <row r="142" spans="1:8" ht="33" customHeight="1" x14ac:dyDescent="0.25">
      <c r="A142" s="28" t="s">
        <v>190</v>
      </c>
      <c r="B142" s="25" t="s">
        <v>191</v>
      </c>
      <c r="C142" s="29">
        <f>C143+C151+C173+C191</f>
        <v>152734800.49000001</v>
      </c>
      <c r="D142" s="29">
        <f>D143+D151+D173+D191</f>
        <v>235726343</v>
      </c>
      <c r="E142" s="43">
        <f>E143+E151+E173+E191</f>
        <v>153155520.19</v>
      </c>
      <c r="F142" s="72">
        <f t="shared" si="43"/>
        <v>64.971745728902263</v>
      </c>
      <c r="G142" s="72">
        <f t="shared" si="44"/>
        <v>100.27545765513179</v>
      </c>
      <c r="H142" s="18"/>
    </row>
    <row r="143" spans="1:8" s="16" customFormat="1" ht="27" customHeight="1" x14ac:dyDescent="0.25">
      <c r="A143" s="28" t="s">
        <v>192</v>
      </c>
      <c r="B143" s="25" t="s">
        <v>193</v>
      </c>
      <c r="C143" s="34">
        <f>C144+C147</f>
        <v>49768128</v>
      </c>
      <c r="D143" s="44">
        <f>D144+D147+D149</f>
        <v>63305620</v>
      </c>
      <c r="E143" s="44">
        <f>E144+E147+E149</f>
        <v>47521617</v>
      </c>
      <c r="F143" s="72">
        <f t="shared" ref="F143:F208" si="54">E143/D143*100</f>
        <v>75.066979835281614</v>
      </c>
      <c r="G143" s="72">
        <f t="shared" ref="G143:G208" si="55">E143/C143*100</f>
        <v>95.486044803614064</v>
      </c>
      <c r="H143" s="20"/>
    </row>
    <row r="144" spans="1:8" ht="18" customHeight="1" x14ac:dyDescent="0.25">
      <c r="A144" s="28" t="s">
        <v>194</v>
      </c>
      <c r="B144" s="25" t="s">
        <v>195</v>
      </c>
      <c r="C144" s="34">
        <f>C145</f>
        <v>43086753</v>
      </c>
      <c r="D144" s="34">
        <v>56218000</v>
      </c>
      <c r="E144" s="44">
        <f>E145</f>
        <v>42163497</v>
      </c>
      <c r="F144" s="72">
        <f t="shared" si="54"/>
        <v>74.999994663630858</v>
      </c>
      <c r="G144" s="72">
        <f t="shared" si="55"/>
        <v>97.857216114660588</v>
      </c>
      <c r="H144" s="18"/>
    </row>
    <row r="145" spans="1:9" ht="35.25" customHeight="1" x14ac:dyDescent="0.25">
      <c r="A145" s="28" t="s">
        <v>196</v>
      </c>
      <c r="B145" s="25" t="s">
        <v>197</v>
      </c>
      <c r="C145" s="34">
        <v>43086753</v>
      </c>
      <c r="D145" s="34">
        <v>56218000</v>
      </c>
      <c r="E145" s="44">
        <v>42163497</v>
      </c>
      <c r="F145" s="72">
        <f t="shared" si="54"/>
        <v>74.999994663630858</v>
      </c>
      <c r="G145" s="72">
        <f t="shared" si="55"/>
        <v>97.857216114660588</v>
      </c>
      <c r="H145" s="18"/>
    </row>
    <row r="146" spans="1:9" ht="31.5" hidden="1" x14ac:dyDescent="0.25">
      <c r="A146" s="28" t="s">
        <v>198</v>
      </c>
      <c r="B146" s="25" t="s">
        <v>199</v>
      </c>
      <c r="C146" s="34" t="s">
        <v>18</v>
      </c>
      <c r="D146" s="34" t="s">
        <v>18</v>
      </c>
      <c r="E146" s="44" t="s">
        <v>18</v>
      </c>
      <c r="F146" s="72" t="e">
        <f t="shared" si="54"/>
        <v>#VALUE!</v>
      </c>
      <c r="G146" s="72" t="e">
        <f t="shared" si="55"/>
        <v>#VALUE!</v>
      </c>
      <c r="H146" s="18"/>
    </row>
    <row r="147" spans="1:9" ht="33" customHeight="1" x14ac:dyDescent="0.25">
      <c r="A147" s="28" t="s">
        <v>200</v>
      </c>
      <c r="B147" s="25" t="s">
        <v>201</v>
      </c>
      <c r="C147" s="34">
        <f>C148</f>
        <v>6681375</v>
      </c>
      <c r="D147" s="34">
        <v>6918000</v>
      </c>
      <c r="E147" s="44">
        <f>E148</f>
        <v>5188500</v>
      </c>
      <c r="F147" s="72">
        <f t="shared" si="54"/>
        <v>75</v>
      </c>
      <c r="G147" s="72">
        <f t="shared" si="55"/>
        <v>77.656171072571141</v>
      </c>
      <c r="H147" s="18"/>
    </row>
    <row r="148" spans="1:9" ht="31.5" x14ac:dyDescent="0.25">
      <c r="A148" s="28" t="s">
        <v>202</v>
      </c>
      <c r="B148" s="25" t="s">
        <v>203</v>
      </c>
      <c r="C148" s="34">
        <v>6681375</v>
      </c>
      <c r="D148" s="34">
        <v>6918000</v>
      </c>
      <c r="E148" s="44">
        <v>5188500</v>
      </c>
      <c r="F148" s="72">
        <f t="shared" si="54"/>
        <v>75</v>
      </c>
      <c r="G148" s="72">
        <f t="shared" si="55"/>
        <v>77.656171072571141</v>
      </c>
      <c r="H148" s="18"/>
    </row>
    <row r="149" spans="1:9" ht="94.5" x14ac:dyDescent="0.25">
      <c r="A149" s="37" t="s">
        <v>367</v>
      </c>
      <c r="B149" s="49" t="s">
        <v>368</v>
      </c>
      <c r="C149" s="34">
        <f>C150</f>
        <v>0</v>
      </c>
      <c r="D149" s="34">
        <f>D150</f>
        <v>169620</v>
      </c>
      <c r="E149" s="34">
        <f>E150</f>
        <v>169620</v>
      </c>
      <c r="F149" s="72">
        <f t="shared" si="54"/>
        <v>100</v>
      </c>
      <c r="G149" s="72"/>
      <c r="H149" s="18"/>
    </row>
    <row r="150" spans="1:9" ht="94.5" x14ac:dyDescent="0.25">
      <c r="A150" s="37" t="s">
        <v>369</v>
      </c>
      <c r="B150" s="49" t="s">
        <v>370</v>
      </c>
      <c r="C150" s="34">
        <v>0</v>
      </c>
      <c r="D150" s="34">
        <v>169620</v>
      </c>
      <c r="E150" s="34">
        <v>169620</v>
      </c>
      <c r="F150" s="72">
        <f t="shared" si="54"/>
        <v>100</v>
      </c>
      <c r="G150" s="72"/>
      <c r="H150" s="18"/>
    </row>
    <row r="151" spans="1:9" s="16" customFormat="1" ht="31.5" x14ac:dyDescent="0.25">
      <c r="A151" s="28" t="s">
        <v>204</v>
      </c>
      <c r="B151" s="25" t="s">
        <v>205</v>
      </c>
      <c r="C151" s="29">
        <f>C152+C155+C161+C163+C165+C167+C169+C157</f>
        <v>28538605.41</v>
      </c>
      <c r="D151" s="29">
        <f>D152+D155+D161+D163+D165+D167+D169+D159</f>
        <v>49334997.020000003</v>
      </c>
      <c r="E151" s="29">
        <f>E152+E155+E161+E163+E165+E167+E169+E159</f>
        <v>25552518.840000004</v>
      </c>
      <c r="F151" s="72">
        <f t="shared" si="54"/>
        <v>51.793899632022324</v>
      </c>
      <c r="G151" s="72">
        <f t="shared" si="55"/>
        <v>89.53667662767549</v>
      </c>
      <c r="H151" s="21"/>
    </row>
    <row r="152" spans="1:9" ht="39.75" customHeight="1" x14ac:dyDescent="0.25">
      <c r="A152" s="28" t="s">
        <v>206</v>
      </c>
      <c r="B152" s="25" t="s">
        <v>207</v>
      </c>
      <c r="C152" s="34">
        <v>0</v>
      </c>
      <c r="D152" s="34">
        <f>D153+D154</f>
        <v>12351411.09</v>
      </c>
      <c r="E152" s="44">
        <f>E153</f>
        <v>1430388.32</v>
      </c>
      <c r="F152" s="72">
        <f t="shared" si="54"/>
        <v>11.58076846100667</v>
      </c>
      <c r="G152" s="72"/>
      <c r="H152" s="18"/>
    </row>
    <row r="153" spans="1:9" ht="45" customHeight="1" x14ac:dyDescent="0.25">
      <c r="A153" s="37" t="s">
        <v>339</v>
      </c>
      <c r="B153" s="38" t="s">
        <v>340</v>
      </c>
      <c r="C153" s="34">
        <v>0</v>
      </c>
      <c r="D153" s="34">
        <v>12351411.09</v>
      </c>
      <c r="E153" s="44">
        <v>1430388.32</v>
      </c>
      <c r="F153" s="72">
        <f t="shared" si="54"/>
        <v>11.58076846100667</v>
      </c>
      <c r="G153" s="72"/>
      <c r="H153" s="18"/>
    </row>
    <row r="154" spans="1:9" ht="34.5" hidden="1" customHeight="1" x14ac:dyDescent="0.25">
      <c r="A154" s="28" t="s">
        <v>208</v>
      </c>
      <c r="B154" s="25" t="s">
        <v>209</v>
      </c>
      <c r="C154" s="34">
        <v>0</v>
      </c>
      <c r="D154" s="34">
        <v>0</v>
      </c>
      <c r="E154" s="44"/>
      <c r="F154" s="72" t="e">
        <f t="shared" si="54"/>
        <v>#DIV/0!</v>
      </c>
      <c r="G154" s="72"/>
      <c r="H154" s="18"/>
    </row>
    <row r="155" spans="1:9" ht="78" customHeight="1" x14ac:dyDescent="0.25">
      <c r="A155" s="28" t="s">
        <v>4</v>
      </c>
      <c r="B155" s="25" t="s">
        <v>210</v>
      </c>
      <c r="C155" s="34">
        <f>C156</f>
        <v>8041636</v>
      </c>
      <c r="D155" s="34">
        <v>16413410</v>
      </c>
      <c r="E155" s="44">
        <f>E156</f>
        <v>16413410</v>
      </c>
      <c r="F155" s="72">
        <f t="shared" si="54"/>
        <v>100</v>
      </c>
      <c r="G155" s="72">
        <f t="shared" si="55"/>
        <v>204.10535866084962</v>
      </c>
      <c r="H155" s="18"/>
    </row>
    <row r="156" spans="1:9" ht="78.75" customHeight="1" x14ac:dyDescent="0.25">
      <c r="A156" s="28" t="s">
        <v>5</v>
      </c>
      <c r="B156" s="25" t="s">
        <v>211</v>
      </c>
      <c r="C156" s="34">
        <v>8041636</v>
      </c>
      <c r="D156" s="34">
        <v>16413410</v>
      </c>
      <c r="E156" s="44">
        <v>16413410</v>
      </c>
      <c r="F156" s="72">
        <f t="shared" si="54"/>
        <v>100</v>
      </c>
      <c r="G156" s="72">
        <f t="shared" si="55"/>
        <v>204.10535866084962</v>
      </c>
      <c r="H156" s="18"/>
    </row>
    <row r="157" spans="1:9" s="5" customFormat="1" ht="36" customHeight="1" x14ac:dyDescent="0.25">
      <c r="A157" s="51" t="s">
        <v>380</v>
      </c>
      <c r="B157" s="52" t="s">
        <v>381</v>
      </c>
      <c r="C157" s="68">
        <f>C158</f>
        <v>3012176.4</v>
      </c>
      <c r="D157" s="68">
        <f>D158</f>
        <v>0</v>
      </c>
      <c r="E157" s="68">
        <f>E158</f>
        <v>0</v>
      </c>
      <c r="F157" s="73"/>
      <c r="G157" s="73">
        <f t="shared" si="55"/>
        <v>0</v>
      </c>
      <c r="H157" s="6"/>
      <c r="I157" s="6"/>
    </row>
    <row r="158" spans="1:9" s="5" customFormat="1" ht="46.5" customHeight="1" x14ac:dyDescent="0.25">
      <c r="A158" s="51" t="s">
        <v>382</v>
      </c>
      <c r="B158" s="52" t="s">
        <v>383</v>
      </c>
      <c r="C158" s="68">
        <v>3012176.4</v>
      </c>
      <c r="D158" s="68">
        <v>0</v>
      </c>
      <c r="E158" s="68">
        <v>0</v>
      </c>
      <c r="F158" s="73"/>
      <c r="G158" s="73">
        <f t="shared" si="55"/>
        <v>0</v>
      </c>
      <c r="H158" s="6"/>
      <c r="I158" s="6"/>
    </row>
    <row r="159" spans="1:9" s="5" customFormat="1" ht="46.5" customHeight="1" x14ac:dyDescent="0.25">
      <c r="A159" s="66" t="s">
        <v>406</v>
      </c>
      <c r="B159" s="67" t="s">
        <v>408</v>
      </c>
      <c r="C159" s="68"/>
      <c r="D159" s="68">
        <f>D160</f>
        <v>2024738</v>
      </c>
      <c r="E159" s="68">
        <f>E160</f>
        <v>419911.07</v>
      </c>
      <c r="F159" s="73">
        <f t="shared" si="54"/>
        <v>20.739032408143672</v>
      </c>
      <c r="G159" s="73"/>
      <c r="H159" s="6"/>
      <c r="I159" s="6"/>
    </row>
    <row r="160" spans="1:9" s="5" customFormat="1" ht="46.5" customHeight="1" x14ac:dyDescent="0.25">
      <c r="A160" s="66" t="s">
        <v>407</v>
      </c>
      <c r="B160" s="67" t="s">
        <v>409</v>
      </c>
      <c r="C160" s="68"/>
      <c r="D160" s="68">
        <v>2024738</v>
      </c>
      <c r="E160" s="68">
        <v>419911.07</v>
      </c>
      <c r="F160" s="73">
        <f t="shared" si="54"/>
        <v>20.739032408143672</v>
      </c>
      <c r="G160" s="73"/>
      <c r="H160" s="6"/>
      <c r="I160" s="6"/>
    </row>
    <row r="161" spans="1:8" ht="48.75" customHeight="1" x14ac:dyDescent="0.25">
      <c r="A161" s="28" t="s">
        <v>212</v>
      </c>
      <c r="B161" s="25" t="s">
        <v>213</v>
      </c>
      <c r="C161" s="34">
        <f>C162</f>
        <v>881611.13</v>
      </c>
      <c r="D161" s="34">
        <f>D162</f>
        <v>1372500</v>
      </c>
      <c r="E161" s="34">
        <f>E162</f>
        <v>1099207.52</v>
      </c>
      <c r="F161" s="72">
        <f t="shared" si="54"/>
        <v>80.087979599271407</v>
      </c>
      <c r="G161" s="72">
        <f t="shared" si="55"/>
        <v>124.68167456098247</v>
      </c>
      <c r="H161" s="18"/>
    </row>
    <row r="162" spans="1:8" ht="51.75" customHeight="1" x14ac:dyDescent="0.25">
      <c r="A162" s="28" t="s">
        <v>214</v>
      </c>
      <c r="B162" s="25" t="s">
        <v>215</v>
      </c>
      <c r="C162" s="34">
        <v>881611.13</v>
      </c>
      <c r="D162" s="34">
        <v>1372500</v>
      </c>
      <c r="E162" s="44">
        <v>1099207.52</v>
      </c>
      <c r="F162" s="72">
        <f t="shared" si="54"/>
        <v>80.087979599271407</v>
      </c>
      <c r="G162" s="72">
        <f t="shared" si="55"/>
        <v>124.68167456098247</v>
      </c>
      <c r="H162" s="18"/>
    </row>
    <row r="163" spans="1:8" ht="33.75" customHeight="1" x14ac:dyDescent="0.25">
      <c r="A163" s="28" t="s">
        <v>216</v>
      </c>
      <c r="B163" s="25" t="s">
        <v>217</v>
      </c>
      <c r="C163" s="34">
        <f>C164</f>
        <v>2582190</v>
      </c>
      <c r="D163" s="34">
        <v>1915956</v>
      </c>
      <c r="E163" s="44">
        <f>E164</f>
        <v>1915956</v>
      </c>
      <c r="F163" s="72">
        <f t="shared" si="54"/>
        <v>100</v>
      </c>
      <c r="G163" s="72">
        <f t="shared" si="55"/>
        <v>74.198877696838721</v>
      </c>
      <c r="H163" s="18"/>
    </row>
    <row r="164" spans="1:8" ht="33.75" customHeight="1" x14ac:dyDescent="0.25">
      <c r="A164" s="28" t="s">
        <v>218</v>
      </c>
      <c r="B164" s="25" t="s">
        <v>219</v>
      </c>
      <c r="C164" s="34">
        <v>2582190</v>
      </c>
      <c r="D164" s="34">
        <v>1915956</v>
      </c>
      <c r="E164" s="44">
        <v>1915956</v>
      </c>
      <c r="F164" s="72">
        <f t="shared" si="54"/>
        <v>100</v>
      </c>
      <c r="G164" s="72">
        <f t="shared" si="55"/>
        <v>74.198877696838721</v>
      </c>
      <c r="H164" s="18"/>
    </row>
    <row r="165" spans="1:8" ht="19.5" customHeight="1" x14ac:dyDescent="0.25">
      <c r="A165" s="28" t="s">
        <v>220</v>
      </c>
      <c r="B165" s="25" t="s">
        <v>221</v>
      </c>
      <c r="C165" s="34">
        <f>C166</f>
        <v>118279</v>
      </c>
      <c r="D165" s="34">
        <v>149185</v>
      </c>
      <c r="E165" s="44">
        <v>149185</v>
      </c>
      <c r="F165" s="72">
        <f t="shared" si="54"/>
        <v>100</v>
      </c>
      <c r="G165" s="72">
        <f t="shared" si="55"/>
        <v>126.12974407967602</v>
      </c>
      <c r="H165" s="18"/>
    </row>
    <row r="166" spans="1:8" ht="30.75" customHeight="1" x14ac:dyDescent="0.25">
      <c r="A166" s="28" t="s">
        <v>222</v>
      </c>
      <c r="B166" s="25" t="s">
        <v>223</v>
      </c>
      <c r="C166" s="34">
        <v>118279</v>
      </c>
      <c r="D166" s="34">
        <v>149185</v>
      </c>
      <c r="E166" s="44">
        <v>149185</v>
      </c>
      <c r="F166" s="72">
        <f t="shared" si="54"/>
        <v>100</v>
      </c>
      <c r="G166" s="72">
        <f t="shared" si="55"/>
        <v>126.12974407967602</v>
      </c>
      <c r="H166" s="18"/>
    </row>
    <row r="167" spans="1:8" ht="33.75" customHeight="1" x14ac:dyDescent="0.25">
      <c r="A167" s="28" t="s">
        <v>224</v>
      </c>
      <c r="B167" s="25" t="s">
        <v>225</v>
      </c>
      <c r="C167" s="34">
        <f>C168</f>
        <v>3633181.64</v>
      </c>
      <c r="D167" s="34">
        <v>3476632.26</v>
      </c>
      <c r="E167" s="44">
        <f>E168</f>
        <v>3476632.26</v>
      </c>
      <c r="F167" s="72">
        <f t="shared" si="54"/>
        <v>100</v>
      </c>
      <c r="G167" s="72">
        <f t="shared" si="55"/>
        <v>95.691121570238906</v>
      </c>
      <c r="H167" s="18"/>
    </row>
    <row r="168" spans="1:8" ht="35.25" customHeight="1" x14ac:dyDescent="0.25">
      <c r="A168" s="28" t="s">
        <v>226</v>
      </c>
      <c r="B168" s="25" t="s">
        <v>227</v>
      </c>
      <c r="C168" s="34">
        <v>3633181.64</v>
      </c>
      <c r="D168" s="34">
        <v>3476632.26</v>
      </c>
      <c r="E168" s="44">
        <v>3476632.26</v>
      </c>
      <c r="F168" s="72">
        <f t="shared" si="54"/>
        <v>100</v>
      </c>
      <c r="G168" s="72">
        <f t="shared" si="55"/>
        <v>95.691121570238906</v>
      </c>
      <c r="H168" s="18"/>
    </row>
    <row r="169" spans="1:8" ht="21.75" customHeight="1" x14ac:dyDescent="0.25">
      <c r="A169" s="28" t="s">
        <v>228</v>
      </c>
      <c r="B169" s="25" t="s">
        <v>229</v>
      </c>
      <c r="C169" s="34">
        <f>C170+C171+C172</f>
        <v>10269531.24</v>
      </c>
      <c r="D169" s="34">
        <f>D170+D171</f>
        <v>11631164.67</v>
      </c>
      <c r="E169" s="34">
        <f>E170+E171</f>
        <v>647828.66999999993</v>
      </c>
      <c r="F169" s="72">
        <f t="shared" si="54"/>
        <v>5.5697661272987542</v>
      </c>
      <c r="G169" s="72">
        <f t="shared" si="55"/>
        <v>6.3082594021107425</v>
      </c>
      <c r="H169" s="18"/>
    </row>
    <row r="170" spans="1:8" ht="21.75" customHeight="1" x14ac:dyDescent="0.25">
      <c r="A170" s="28" t="s">
        <v>230</v>
      </c>
      <c r="B170" s="25" t="s">
        <v>231</v>
      </c>
      <c r="C170" s="34">
        <v>9840723.2400000002</v>
      </c>
      <c r="D170" s="34">
        <v>11363410.67</v>
      </c>
      <c r="E170" s="44">
        <v>380074.67</v>
      </c>
      <c r="F170" s="72">
        <f t="shared" si="54"/>
        <v>3.3447235256877326</v>
      </c>
      <c r="G170" s="72">
        <f t="shared" si="55"/>
        <v>3.8622635829762442</v>
      </c>
      <c r="H170" s="18"/>
    </row>
    <row r="171" spans="1:8" ht="21.75" customHeight="1" x14ac:dyDescent="0.25">
      <c r="A171" s="37" t="s">
        <v>371</v>
      </c>
      <c r="B171" s="49" t="s">
        <v>372</v>
      </c>
      <c r="C171" s="34">
        <v>0</v>
      </c>
      <c r="D171" s="34">
        <v>267754</v>
      </c>
      <c r="E171" s="44">
        <f>E172</f>
        <v>267754</v>
      </c>
      <c r="F171" s="72">
        <f t="shared" si="54"/>
        <v>100</v>
      </c>
      <c r="G171" s="72"/>
      <c r="H171" s="18"/>
    </row>
    <row r="172" spans="1:8" ht="21.75" customHeight="1" x14ac:dyDescent="0.25">
      <c r="A172" s="37" t="s">
        <v>378</v>
      </c>
      <c r="B172" s="49" t="s">
        <v>379</v>
      </c>
      <c r="C172" s="34">
        <v>428808</v>
      </c>
      <c r="D172" s="34">
        <v>267754</v>
      </c>
      <c r="E172" s="44">
        <v>267754</v>
      </c>
      <c r="F172" s="72">
        <f t="shared" ref="F172" si="56">E172/D172*100</f>
        <v>100</v>
      </c>
      <c r="G172" s="72">
        <f t="shared" ref="G172" si="57">E172/C172*100</f>
        <v>62.441465644297679</v>
      </c>
      <c r="H172" s="18"/>
    </row>
    <row r="173" spans="1:8" s="16" customFormat="1" ht="31.5" customHeight="1" x14ac:dyDescent="0.25">
      <c r="A173" s="28" t="s">
        <v>232</v>
      </c>
      <c r="B173" s="25" t="s">
        <v>233</v>
      </c>
      <c r="C173" s="29">
        <f>C174+C177+C179+C181+C185+C187</f>
        <v>74428067.080000013</v>
      </c>
      <c r="D173" s="29">
        <f>D174+D177+D179+D181+D185+D187+D189</f>
        <v>117891368.98</v>
      </c>
      <c r="E173" s="29">
        <f>E174+E177+E179+E181+E185+E187+E189</f>
        <v>76885597.349999994</v>
      </c>
      <c r="F173" s="72">
        <f t="shared" si="54"/>
        <v>65.217325080891598</v>
      </c>
      <c r="G173" s="72">
        <f t="shared" si="55"/>
        <v>103.30188646086759</v>
      </c>
      <c r="H173" s="21"/>
    </row>
    <row r="174" spans="1:8" ht="33.75" customHeight="1" x14ac:dyDescent="0.25">
      <c r="A174" s="28" t="s">
        <v>234</v>
      </c>
      <c r="B174" s="25" t="s">
        <v>235</v>
      </c>
      <c r="C174" s="29">
        <f t="shared" ref="C174" si="58">C175+C176</f>
        <v>73030362.450000003</v>
      </c>
      <c r="D174" s="29">
        <f>D175+D176</f>
        <v>107338809.2</v>
      </c>
      <c r="E174" s="43">
        <f t="shared" ref="E174" si="59">E175+E176</f>
        <v>75843059.280000001</v>
      </c>
      <c r="F174" s="72">
        <f t="shared" si="54"/>
        <v>70.657630586049024</v>
      </c>
      <c r="G174" s="72">
        <f t="shared" si="55"/>
        <v>103.85140746347206</v>
      </c>
      <c r="H174" s="18"/>
    </row>
    <row r="175" spans="1:8" ht="33" customHeight="1" x14ac:dyDescent="0.25">
      <c r="A175" s="28" t="s">
        <v>236</v>
      </c>
      <c r="B175" s="25" t="s">
        <v>237</v>
      </c>
      <c r="C175" s="34">
        <v>73030362.450000003</v>
      </c>
      <c r="D175" s="34">
        <v>107338809.2</v>
      </c>
      <c r="E175" s="44">
        <v>75843059.280000001</v>
      </c>
      <c r="F175" s="72">
        <f t="shared" si="54"/>
        <v>70.657630586049024</v>
      </c>
      <c r="G175" s="72">
        <f t="shared" si="55"/>
        <v>103.85140746347206</v>
      </c>
      <c r="H175" s="18"/>
    </row>
    <row r="176" spans="1:8" ht="31.5" hidden="1" customHeight="1" x14ac:dyDescent="0.25">
      <c r="A176" s="28" t="s">
        <v>238</v>
      </c>
      <c r="B176" s="25" t="s">
        <v>239</v>
      </c>
      <c r="C176" s="34"/>
      <c r="D176" s="34">
        <v>0</v>
      </c>
      <c r="E176" s="44">
        <v>0</v>
      </c>
      <c r="F176" s="72" t="e">
        <f t="shared" si="54"/>
        <v>#DIV/0!</v>
      </c>
      <c r="G176" s="72" t="e">
        <f t="shared" si="55"/>
        <v>#DIV/0!</v>
      </c>
      <c r="H176" s="18"/>
    </row>
    <row r="177" spans="1:8" ht="72" customHeight="1" x14ac:dyDescent="0.25">
      <c r="A177" s="28" t="s">
        <v>240</v>
      </c>
      <c r="B177" s="25" t="s">
        <v>241</v>
      </c>
      <c r="C177" s="34">
        <f>C178</f>
        <v>630759.4</v>
      </c>
      <c r="D177" s="34">
        <v>1026413</v>
      </c>
      <c r="E177" s="44">
        <f>E178</f>
        <v>224694.24</v>
      </c>
      <c r="F177" s="72">
        <f t="shared" si="54"/>
        <v>21.891211432435089</v>
      </c>
      <c r="G177" s="72">
        <f t="shared" si="55"/>
        <v>35.622812755545141</v>
      </c>
      <c r="H177" s="18"/>
    </row>
    <row r="178" spans="1:8" ht="79.5" customHeight="1" x14ac:dyDescent="0.25">
      <c r="A178" s="28" t="s">
        <v>242</v>
      </c>
      <c r="B178" s="25" t="s">
        <v>243</v>
      </c>
      <c r="C178" s="34">
        <v>630759.4</v>
      </c>
      <c r="D178" s="34">
        <v>1026413</v>
      </c>
      <c r="E178" s="44">
        <v>224694.24</v>
      </c>
      <c r="F178" s="72">
        <f t="shared" si="54"/>
        <v>21.891211432435089</v>
      </c>
      <c r="G178" s="72">
        <f t="shared" si="55"/>
        <v>35.622812755545141</v>
      </c>
      <c r="H178" s="18"/>
    </row>
    <row r="179" spans="1:8" ht="64.5" customHeight="1" x14ac:dyDescent="0.25">
      <c r="A179" s="28" t="s">
        <v>244</v>
      </c>
      <c r="B179" s="25" t="s">
        <v>245</v>
      </c>
      <c r="C179" s="34">
        <v>0</v>
      </c>
      <c r="D179" s="34">
        <v>8028768</v>
      </c>
      <c r="E179" s="44">
        <f>E180</f>
        <v>0</v>
      </c>
      <c r="F179" s="72">
        <f t="shared" si="54"/>
        <v>0</v>
      </c>
      <c r="G179" s="72"/>
      <c r="H179" s="18"/>
    </row>
    <row r="180" spans="1:8" ht="64.5" customHeight="1" x14ac:dyDescent="0.25">
      <c r="A180" s="28" t="s">
        <v>246</v>
      </c>
      <c r="B180" s="25" t="s">
        <v>247</v>
      </c>
      <c r="C180" s="34">
        <v>0</v>
      </c>
      <c r="D180" s="34">
        <v>8028768</v>
      </c>
      <c r="E180" s="44">
        <v>0</v>
      </c>
      <c r="F180" s="72">
        <f t="shared" si="54"/>
        <v>0</v>
      </c>
      <c r="G180" s="72"/>
      <c r="H180" s="18"/>
    </row>
    <row r="181" spans="1:8" ht="33.75" customHeight="1" x14ac:dyDescent="0.25">
      <c r="A181" s="28" t="s">
        <v>248</v>
      </c>
      <c r="B181" s="25" t="s">
        <v>249</v>
      </c>
      <c r="C181" s="34">
        <f>C182</f>
        <v>743485.5</v>
      </c>
      <c r="D181" s="34">
        <f>D182</f>
        <v>1111060</v>
      </c>
      <c r="E181" s="44">
        <f>E182</f>
        <v>758240.25</v>
      </c>
      <c r="F181" s="72">
        <f t="shared" si="54"/>
        <v>68.244761759040912</v>
      </c>
      <c r="G181" s="72">
        <f t="shared" si="55"/>
        <v>101.98453769441367</v>
      </c>
      <c r="H181" s="18"/>
    </row>
    <row r="182" spans="1:8" ht="50.25" customHeight="1" x14ac:dyDescent="0.25">
      <c r="A182" s="28" t="s">
        <v>250</v>
      </c>
      <c r="B182" s="25" t="s">
        <v>251</v>
      </c>
      <c r="C182" s="34">
        <v>743485.5</v>
      </c>
      <c r="D182" s="34">
        <v>1111060</v>
      </c>
      <c r="E182" s="44">
        <v>758240.25</v>
      </c>
      <c r="F182" s="72">
        <f t="shared" si="54"/>
        <v>68.244761759040912</v>
      </c>
      <c r="G182" s="72">
        <f t="shared" si="55"/>
        <v>101.98453769441367</v>
      </c>
      <c r="H182" s="18"/>
    </row>
    <row r="183" spans="1:8" ht="45.75" hidden="1" customHeight="1" x14ac:dyDescent="0.25">
      <c r="A183" s="28" t="s">
        <v>252</v>
      </c>
      <c r="B183" s="25" t="s">
        <v>253</v>
      </c>
      <c r="C183" s="34"/>
      <c r="D183" s="34"/>
      <c r="E183" s="44"/>
      <c r="F183" s="72" t="e">
        <f t="shared" si="54"/>
        <v>#DIV/0!</v>
      </c>
      <c r="G183" s="72" t="e">
        <f t="shared" si="55"/>
        <v>#DIV/0!</v>
      </c>
      <c r="H183" s="18"/>
    </row>
    <row r="184" spans="1:8" ht="45.75" hidden="1" customHeight="1" x14ac:dyDescent="0.25">
      <c r="A184" s="28" t="s">
        <v>254</v>
      </c>
      <c r="B184" s="25" t="s">
        <v>255</v>
      </c>
      <c r="C184" s="34"/>
      <c r="D184" s="34"/>
      <c r="E184" s="44"/>
      <c r="F184" s="72" t="e">
        <f t="shared" si="54"/>
        <v>#DIV/0!</v>
      </c>
      <c r="G184" s="72" t="e">
        <f t="shared" si="55"/>
        <v>#DIV/0!</v>
      </c>
      <c r="H184" s="18"/>
    </row>
    <row r="185" spans="1:8" ht="63" customHeight="1" x14ac:dyDescent="0.25">
      <c r="A185" s="28" t="s">
        <v>256</v>
      </c>
      <c r="B185" s="25" t="s">
        <v>257</v>
      </c>
      <c r="C185" s="34">
        <f>C186</f>
        <v>5980</v>
      </c>
      <c r="D185" s="34">
        <v>6640</v>
      </c>
      <c r="E185" s="44">
        <f>E186</f>
        <v>6640</v>
      </c>
      <c r="F185" s="72">
        <f t="shared" si="54"/>
        <v>100</v>
      </c>
      <c r="G185" s="72">
        <f t="shared" si="55"/>
        <v>111.03678929765886</v>
      </c>
      <c r="H185" s="18"/>
    </row>
    <row r="186" spans="1:8" ht="63" customHeight="1" x14ac:dyDescent="0.25">
      <c r="A186" s="28" t="s">
        <v>258</v>
      </c>
      <c r="B186" s="25" t="s">
        <v>259</v>
      </c>
      <c r="C186" s="34">
        <v>5980</v>
      </c>
      <c r="D186" s="34">
        <v>6640</v>
      </c>
      <c r="E186" s="44">
        <v>6640</v>
      </c>
      <c r="F186" s="72">
        <f t="shared" si="54"/>
        <v>100</v>
      </c>
      <c r="G186" s="72">
        <f t="shared" si="55"/>
        <v>111.03678929765886</v>
      </c>
      <c r="H186" s="18"/>
    </row>
    <row r="187" spans="1:8" ht="48.75" customHeight="1" x14ac:dyDescent="0.25">
      <c r="A187" s="28" t="s">
        <v>260</v>
      </c>
      <c r="B187" s="25" t="s">
        <v>261</v>
      </c>
      <c r="C187" s="34">
        <f>C188</f>
        <v>17479.73</v>
      </c>
      <c r="D187" s="34">
        <v>108024.78</v>
      </c>
      <c r="E187" s="44">
        <f>E188</f>
        <v>52963.58</v>
      </c>
      <c r="F187" s="72">
        <f t="shared" si="54"/>
        <v>49.029102396690838</v>
      </c>
      <c r="G187" s="72">
        <f t="shared" si="55"/>
        <v>302.9999891302669</v>
      </c>
      <c r="H187" s="18"/>
    </row>
    <row r="188" spans="1:8" ht="48.75" customHeight="1" x14ac:dyDescent="0.25">
      <c r="A188" s="28" t="s">
        <v>262</v>
      </c>
      <c r="B188" s="25" t="s">
        <v>263</v>
      </c>
      <c r="C188" s="34">
        <v>17479.73</v>
      </c>
      <c r="D188" s="34">
        <v>108024.78</v>
      </c>
      <c r="E188" s="44">
        <v>52963.58</v>
      </c>
      <c r="F188" s="72">
        <f t="shared" si="54"/>
        <v>49.029102396690838</v>
      </c>
      <c r="G188" s="72">
        <f t="shared" si="55"/>
        <v>302.9999891302669</v>
      </c>
      <c r="H188" s="18"/>
    </row>
    <row r="189" spans="1:8" ht="31.5" x14ac:dyDescent="0.25">
      <c r="A189" s="37" t="s">
        <v>341</v>
      </c>
      <c r="B189" s="38" t="s">
        <v>343</v>
      </c>
      <c r="C189" s="34">
        <v>0</v>
      </c>
      <c r="D189" s="34">
        <f>D190</f>
        <v>271654</v>
      </c>
      <c r="E189" s="44">
        <f>E190</f>
        <v>0</v>
      </c>
      <c r="F189" s="72">
        <f t="shared" si="54"/>
        <v>0</v>
      </c>
      <c r="G189" s="72"/>
      <c r="H189" s="18"/>
    </row>
    <row r="190" spans="1:8" ht="31.5" x14ac:dyDescent="0.25">
      <c r="A190" s="37" t="s">
        <v>342</v>
      </c>
      <c r="B190" s="38" t="s">
        <v>344</v>
      </c>
      <c r="C190" s="34">
        <v>0</v>
      </c>
      <c r="D190" s="34">
        <v>271654</v>
      </c>
      <c r="E190" s="44">
        <v>0</v>
      </c>
      <c r="F190" s="72">
        <f t="shared" si="54"/>
        <v>0</v>
      </c>
      <c r="G190" s="72"/>
      <c r="H190" s="18"/>
    </row>
    <row r="191" spans="1:8" s="16" customFormat="1" ht="18.75" customHeight="1" x14ac:dyDescent="0.25">
      <c r="A191" s="28" t="s">
        <v>264</v>
      </c>
      <c r="B191" s="25" t="s">
        <v>265</v>
      </c>
      <c r="C191" s="34">
        <v>0</v>
      </c>
      <c r="D191" s="34">
        <f>D192+D195+D197</f>
        <v>5194357</v>
      </c>
      <c r="E191" s="34">
        <f>E192+E195+E197</f>
        <v>3195787</v>
      </c>
      <c r="F191" s="72">
        <f t="shared" si="54"/>
        <v>61.524207904847508</v>
      </c>
      <c r="G191" s="72"/>
      <c r="H191" s="20"/>
    </row>
    <row r="192" spans="1:8" ht="67.5" hidden="1" customHeight="1" x14ac:dyDescent="0.25">
      <c r="A192" s="28" t="s">
        <v>266</v>
      </c>
      <c r="B192" s="25" t="s">
        <v>267</v>
      </c>
      <c r="C192" s="34">
        <v>0</v>
      </c>
      <c r="D192" s="34"/>
      <c r="E192" s="44"/>
      <c r="F192" s="72"/>
      <c r="G192" s="72"/>
      <c r="H192" s="18"/>
    </row>
    <row r="193" spans="1:9" ht="78.75" hidden="1" x14ac:dyDescent="0.25">
      <c r="A193" s="28" t="s">
        <v>268</v>
      </c>
      <c r="B193" s="25" t="s">
        <v>269</v>
      </c>
      <c r="C193" s="34">
        <v>0</v>
      </c>
      <c r="D193" s="34">
        <v>0</v>
      </c>
      <c r="E193" s="44"/>
      <c r="F193" s="72" t="e">
        <f t="shared" si="54"/>
        <v>#DIV/0!</v>
      </c>
      <c r="G193" s="72"/>
      <c r="H193" s="18"/>
    </row>
    <row r="194" spans="1:9" ht="78.75" hidden="1" x14ac:dyDescent="0.25">
      <c r="A194" s="28" t="s">
        <v>270</v>
      </c>
      <c r="B194" s="25" t="s">
        <v>271</v>
      </c>
      <c r="C194" s="34">
        <v>0</v>
      </c>
      <c r="D194" s="34"/>
      <c r="E194" s="44"/>
      <c r="F194" s="72" t="e">
        <f t="shared" si="54"/>
        <v>#DIV/0!</v>
      </c>
      <c r="G194" s="72"/>
      <c r="H194" s="18"/>
    </row>
    <row r="195" spans="1:9" ht="63" x14ac:dyDescent="0.25">
      <c r="A195" s="69" t="s">
        <v>410</v>
      </c>
      <c r="B195" s="70" t="s">
        <v>411</v>
      </c>
      <c r="C195" s="34"/>
      <c r="D195" s="34">
        <f>D196</f>
        <v>2656080</v>
      </c>
      <c r="E195" s="34">
        <f>E196</f>
        <v>657510</v>
      </c>
      <c r="F195" s="72">
        <f t="shared" si="54"/>
        <v>24.754901960784316</v>
      </c>
      <c r="G195" s="72"/>
      <c r="H195" s="18"/>
    </row>
    <row r="196" spans="1:9" ht="78.75" x14ac:dyDescent="0.25">
      <c r="A196" s="69" t="s">
        <v>412</v>
      </c>
      <c r="B196" s="70" t="s">
        <v>413</v>
      </c>
      <c r="C196" s="34"/>
      <c r="D196" s="34">
        <v>2656080</v>
      </c>
      <c r="E196" s="44">
        <v>657510</v>
      </c>
      <c r="F196" s="72">
        <f t="shared" si="54"/>
        <v>24.754901960784316</v>
      </c>
      <c r="G196" s="72"/>
      <c r="H196" s="18"/>
    </row>
    <row r="197" spans="1:9" ht="17.25" customHeight="1" x14ac:dyDescent="0.25">
      <c r="A197" s="28" t="s">
        <v>272</v>
      </c>
      <c r="B197" s="25" t="s">
        <v>273</v>
      </c>
      <c r="C197" s="34">
        <v>0</v>
      </c>
      <c r="D197" s="34">
        <f>D198+D199</f>
        <v>2538277</v>
      </c>
      <c r="E197" s="34">
        <f>E198+E199</f>
        <v>2538277</v>
      </c>
      <c r="F197" s="72">
        <f t="shared" si="54"/>
        <v>100</v>
      </c>
      <c r="G197" s="72"/>
      <c r="H197" s="18"/>
    </row>
    <row r="198" spans="1:9" ht="32.25" hidden="1" customHeight="1" x14ac:dyDescent="0.25">
      <c r="A198" s="28" t="s">
        <v>274</v>
      </c>
      <c r="B198" s="25" t="s">
        <v>275</v>
      </c>
      <c r="C198" s="34">
        <v>0</v>
      </c>
      <c r="D198" s="34"/>
      <c r="E198" s="44"/>
      <c r="F198" s="72" t="e">
        <f t="shared" si="54"/>
        <v>#DIV/0!</v>
      </c>
      <c r="G198" s="72"/>
      <c r="H198" s="18"/>
    </row>
    <row r="199" spans="1:9" ht="32.25" customHeight="1" x14ac:dyDescent="0.25">
      <c r="A199" s="28" t="s">
        <v>414</v>
      </c>
      <c r="B199" s="25" t="s">
        <v>415</v>
      </c>
      <c r="C199" s="34"/>
      <c r="D199" s="34">
        <v>2538277</v>
      </c>
      <c r="E199" s="44">
        <v>2538277</v>
      </c>
      <c r="F199" s="72">
        <f t="shared" si="54"/>
        <v>100</v>
      </c>
      <c r="G199" s="72"/>
      <c r="H199" s="18"/>
    </row>
    <row r="200" spans="1:9" s="16" customFormat="1" ht="18" customHeight="1" x14ac:dyDescent="0.25">
      <c r="A200" s="28" t="s">
        <v>276</v>
      </c>
      <c r="B200" s="25" t="s">
        <v>277</v>
      </c>
      <c r="C200" s="34">
        <f>C201+C202+C203+C204</f>
        <v>50000</v>
      </c>
      <c r="D200" s="34">
        <f>D201+D202</f>
        <v>36811</v>
      </c>
      <c r="E200" s="34">
        <f>E201+E202</f>
        <v>-4993.45</v>
      </c>
      <c r="F200" s="72">
        <f t="shared" si="54"/>
        <v>-13.565102822525876</v>
      </c>
      <c r="G200" s="72">
        <f t="shared" si="55"/>
        <v>-9.9869000000000003</v>
      </c>
      <c r="H200" s="20"/>
    </row>
    <row r="201" spans="1:9" ht="27" customHeight="1" x14ac:dyDescent="0.25">
      <c r="A201" s="28" t="s">
        <v>278</v>
      </c>
      <c r="B201" s="25" t="s">
        <v>279</v>
      </c>
      <c r="C201" s="34">
        <v>0</v>
      </c>
      <c r="D201" s="34">
        <v>18811</v>
      </c>
      <c r="E201" s="44">
        <v>0</v>
      </c>
      <c r="F201" s="72">
        <f t="shared" si="54"/>
        <v>0</v>
      </c>
      <c r="G201" s="72"/>
      <c r="H201" s="18"/>
    </row>
    <row r="202" spans="1:9" ht="25.5" customHeight="1" x14ac:dyDescent="0.25">
      <c r="A202" s="28" t="s">
        <v>280</v>
      </c>
      <c r="B202" s="25" t="s">
        <v>281</v>
      </c>
      <c r="C202" s="34">
        <v>0</v>
      </c>
      <c r="D202" s="34">
        <v>18000</v>
      </c>
      <c r="E202" s="44">
        <v>-4993.45</v>
      </c>
      <c r="F202" s="72">
        <f t="shared" si="54"/>
        <v>-27.741388888888892</v>
      </c>
      <c r="G202" s="72"/>
      <c r="H202" s="18"/>
    </row>
    <row r="203" spans="1:9" ht="30.75" customHeight="1" x14ac:dyDescent="0.25">
      <c r="A203" s="28" t="s">
        <v>278</v>
      </c>
      <c r="B203" s="25" t="s">
        <v>282</v>
      </c>
      <c r="C203" s="34">
        <v>0</v>
      </c>
      <c r="D203" s="34">
        <v>18811</v>
      </c>
      <c r="E203" s="44">
        <v>0</v>
      </c>
      <c r="F203" s="72">
        <f t="shared" si="54"/>
        <v>0</v>
      </c>
      <c r="G203" s="72"/>
      <c r="H203" s="18"/>
    </row>
    <row r="204" spans="1:9" ht="34.5" customHeight="1" x14ac:dyDescent="0.25">
      <c r="A204" s="28" t="s">
        <v>280</v>
      </c>
      <c r="B204" s="25" t="s">
        <v>283</v>
      </c>
      <c r="C204" s="34">
        <v>50000</v>
      </c>
      <c r="D204" s="34">
        <v>0</v>
      </c>
      <c r="E204" s="44"/>
      <c r="F204" s="72"/>
      <c r="G204" s="72">
        <f t="shared" si="55"/>
        <v>0</v>
      </c>
      <c r="H204" s="18"/>
    </row>
    <row r="205" spans="1:9" s="16" customFormat="1" ht="48" customHeight="1" x14ac:dyDescent="0.25">
      <c r="A205" s="28" t="s">
        <v>284</v>
      </c>
      <c r="B205" s="25" t="s">
        <v>285</v>
      </c>
      <c r="C205" s="34">
        <v>-1062</v>
      </c>
      <c r="D205" s="34">
        <v>0</v>
      </c>
      <c r="E205" s="44">
        <v>0</v>
      </c>
      <c r="F205" s="72"/>
      <c r="G205" s="72">
        <f t="shared" si="55"/>
        <v>0</v>
      </c>
      <c r="H205" s="20"/>
    </row>
    <row r="206" spans="1:9" ht="48.75" customHeight="1" x14ac:dyDescent="0.25">
      <c r="A206" s="28" t="s">
        <v>13</v>
      </c>
      <c r="B206" s="25" t="s">
        <v>286</v>
      </c>
      <c r="C206" s="34">
        <v>-1062</v>
      </c>
      <c r="D206" s="34">
        <v>0</v>
      </c>
      <c r="E206" s="44">
        <v>0</v>
      </c>
      <c r="F206" s="72"/>
      <c r="G206" s="72">
        <f t="shared" si="55"/>
        <v>0</v>
      </c>
      <c r="H206" s="18"/>
    </row>
    <row r="207" spans="1:9" ht="48.75" customHeight="1" x14ac:dyDescent="0.25">
      <c r="A207" s="28" t="s">
        <v>14</v>
      </c>
      <c r="B207" s="25" t="s">
        <v>287</v>
      </c>
      <c r="C207" s="34">
        <v>-1062</v>
      </c>
      <c r="D207" s="34">
        <v>0</v>
      </c>
      <c r="E207" s="44">
        <v>0</v>
      </c>
      <c r="F207" s="72"/>
      <c r="G207" s="72">
        <f t="shared" si="55"/>
        <v>0</v>
      </c>
      <c r="H207" s="18"/>
    </row>
    <row r="208" spans="1:9" s="5" customFormat="1" ht="21.75" customHeight="1" x14ac:dyDescent="0.25">
      <c r="A208" s="4" t="s">
        <v>3</v>
      </c>
      <c r="B208" s="2"/>
      <c r="C208" s="40">
        <f>C4+C141</f>
        <v>219056614.56</v>
      </c>
      <c r="D208" s="40">
        <f>D4+D141</f>
        <v>332837240.09000003</v>
      </c>
      <c r="E208" s="40">
        <f>E4+E141</f>
        <v>225434404.14000002</v>
      </c>
      <c r="F208" s="72">
        <f t="shared" si="54"/>
        <v>67.731124101089762</v>
      </c>
      <c r="G208" s="72">
        <f t="shared" si="55"/>
        <v>102.91148002666365</v>
      </c>
      <c r="H208" s="6"/>
      <c r="I208" s="6"/>
    </row>
    <row r="209" spans="1:7" hidden="1" x14ac:dyDescent="0.25">
      <c r="A209" s="13"/>
      <c r="B209" s="23"/>
      <c r="C209" s="13"/>
      <c r="D209" s="17"/>
      <c r="E209" s="45"/>
    </row>
    <row r="211" spans="1:7" s="33" customFormat="1" ht="15.75" x14ac:dyDescent="0.25">
      <c r="A211" s="33" t="s">
        <v>6</v>
      </c>
      <c r="E211" s="46"/>
      <c r="F211" s="33" t="s">
        <v>7</v>
      </c>
      <c r="G211" s="18"/>
    </row>
    <row r="212" spans="1:7" s="30" customFormat="1" x14ac:dyDescent="0.25">
      <c r="E212" s="47"/>
    </row>
    <row r="213" spans="1:7" s="30" customFormat="1" x14ac:dyDescent="0.25">
      <c r="A213" s="30" t="s">
        <v>416</v>
      </c>
      <c r="E213" s="47"/>
    </row>
    <row r="214" spans="1:7" s="30" customFormat="1" x14ac:dyDescent="0.25">
      <c r="A214" s="30" t="s">
        <v>291</v>
      </c>
      <c r="E214" s="47"/>
    </row>
    <row r="215" spans="1:7" s="30" customFormat="1" x14ac:dyDescent="0.25">
      <c r="E215" s="47"/>
    </row>
  </sheetData>
  <mergeCells count="1">
    <mergeCell ref="A1:G1"/>
  </mergeCells>
  <pageMargins left="0.11811023622047245" right="0.11811023622047245" top="0.74803149606299213" bottom="0.35433070866141736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2020-10-29T14:44:13Z</dcterms:modified>
</cp:coreProperties>
</file>