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3" sheetId="3" r:id="rId1"/>
  </sheets>
  <definedNames>
    <definedName name="_xlnm.Print_Titles" localSheetId="0">Лист3!$3:$3</definedName>
  </definedNames>
  <calcPr calcId="145621"/>
</workbook>
</file>

<file path=xl/calcChain.xml><?xml version="1.0" encoding="utf-8"?>
<calcChain xmlns="http://schemas.openxmlformats.org/spreadsheetml/2006/main">
  <c r="E74" i="3" l="1"/>
  <c r="E143" i="3"/>
  <c r="F157" i="3"/>
  <c r="E158" i="3"/>
  <c r="E151" i="3"/>
  <c r="F190" i="3"/>
  <c r="F191" i="3"/>
  <c r="E191" i="3"/>
  <c r="E190" i="3"/>
  <c r="E180" i="3"/>
  <c r="E156" i="3"/>
  <c r="F156" i="3" s="1"/>
  <c r="E102" i="3"/>
  <c r="E89" i="3"/>
  <c r="E119" i="3"/>
  <c r="E117" i="3"/>
  <c r="D168" i="3" l="1"/>
  <c r="D184" i="3"/>
  <c r="D176" i="3"/>
  <c r="D151" i="3"/>
  <c r="D190" i="3"/>
  <c r="D156" i="3"/>
  <c r="D157" i="3"/>
  <c r="C143" i="3"/>
  <c r="C151" i="3"/>
  <c r="C154" i="3"/>
  <c r="C158" i="3"/>
  <c r="C180" i="3"/>
  <c r="C94" i="3"/>
  <c r="C47" i="3"/>
  <c r="C46" i="3" s="1"/>
  <c r="G7" i="3" l="1"/>
  <c r="G8" i="3"/>
  <c r="G9" i="3"/>
  <c r="G10" i="3"/>
  <c r="G11" i="3"/>
  <c r="G15" i="3"/>
  <c r="G17" i="3"/>
  <c r="G19" i="3"/>
  <c r="G21" i="3"/>
  <c r="G24" i="3"/>
  <c r="G25" i="3"/>
  <c r="G27" i="3"/>
  <c r="G29" i="3"/>
  <c r="G32" i="3"/>
  <c r="G33" i="3"/>
  <c r="G36" i="3"/>
  <c r="G37" i="3"/>
  <c r="G39" i="3"/>
  <c r="G40" i="3"/>
  <c r="G43" i="3"/>
  <c r="G45" i="3"/>
  <c r="G53" i="3"/>
  <c r="G54" i="3"/>
  <c r="G56" i="3"/>
  <c r="G57" i="3"/>
  <c r="G58" i="3"/>
  <c r="G61" i="3"/>
  <c r="G64" i="3"/>
  <c r="G67" i="3"/>
  <c r="G68" i="3"/>
  <c r="G69" i="3"/>
  <c r="G70" i="3"/>
  <c r="G71" i="3"/>
  <c r="G74" i="3"/>
  <c r="G75" i="3"/>
  <c r="G77" i="3"/>
  <c r="G78" i="3"/>
  <c r="G80" i="3"/>
  <c r="G81" i="3"/>
  <c r="G82" i="3"/>
  <c r="G85" i="3"/>
  <c r="G86" i="3"/>
  <c r="G87" i="3"/>
  <c r="G88" i="3"/>
  <c r="G91" i="3"/>
  <c r="G92" i="3"/>
  <c r="G93" i="3"/>
  <c r="G94" i="3"/>
  <c r="G95" i="3"/>
  <c r="G96" i="3"/>
  <c r="G97" i="3"/>
  <c r="G98" i="3"/>
  <c r="G99" i="3"/>
  <c r="G101" i="3"/>
  <c r="G133" i="3"/>
  <c r="G134" i="3"/>
  <c r="G135" i="3"/>
  <c r="G136" i="3"/>
  <c r="G137" i="3"/>
  <c r="G138" i="3"/>
  <c r="G139" i="3"/>
  <c r="G140" i="3"/>
  <c r="G145" i="3"/>
  <c r="G146" i="3"/>
  <c r="G148" i="3"/>
  <c r="G158" i="3"/>
  <c r="G159" i="3"/>
  <c r="G163" i="3"/>
  <c r="G164" i="3"/>
  <c r="G165" i="3"/>
  <c r="G170" i="3"/>
  <c r="G171" i="3"/>
  <c r="G173" i="3"/>
  <c r="G177" i="3"/>
  <c r="G178" i="3"/>
  <c r="G179" i="3"/>
  <c r="G180" i="3"/>
  <c r="G181" i="3"/>
  <c r="G183" i="3"/>
  <c r="G188" i="3"/>
  <c r="G189" i="3"/>
  <c r="G193" i="3"/>
  <c r="G198" i="3"/>
  <c r="G199" i="3"/>
  <c r="G200" i="3"/>
  <c r="G201" i="3"/>
  <c r="F7" i="3"/>
  <c r="F8" i="3"/>
  <c r="F9" i="3"/>
  <c r="F10" i="3"/>
  <c r="F15" i="3"/>
  <c r="F17" i="3"/>
  <c r="F19" i="3"/>
  <c r="F21" i="3"/>
  <c r="F24" i="3"/>
  <c r="F27" i="3"/>
  <c r="F29" i="3"/>
  <c r="F32" i="3"/>
  <c r="F33" i="3"/>
  <c r="F36" i="3"/>
  <c r="F37" i="3"/>
  <c r="F39" i="3"/>
  <c r="F40" i="3"/>
  <c r="F43" i="3"/>
  <c r="F45" i="3"/>
  <c r="F53" i="3"/>
  <c r="F54" i="3"/>
  <c r="F56" i="3"/>
  <c r="F57" i="3"/>
  <c r="F58" i="3"/>
  <c r="F61" i="3"/>
  <c r="F64" i="3"/>
  <c r="F67" i="3"/>
  <c r="F68" i="3"/>
  <c r="F69" i="3"/>
  <c r="F70" i="3"/>
  <c r="F74" i="3"/>
  <c r="F75" i="3"/>
  <c r="F78" i="3"/>
  <c r="F85" i="3"/>
  <c r="F86" i="3"/>
  <c r="F87" i="3"/>
  <c r="F88" i="3"/>
  <c r="F104" i="3"/>
  <c r="F106" i="3"/>
  <c r="F108" i="3"/>
  <c r="F110" i="3"/>
  <c r="F118" i="3"/>
  <c r="F133" i="3"/>
  <c r="F134" i="3"/>
  <c r="F135" i="3"/>
  <c r="F136" i="3"/>
  <c r="F137" i="3"/>
  <c r="F138" i="3"/>
  <c r="F139" i="3"/>
  <c r="F140" i="3"/>
  <c r="F145" i="3"/>
  <c r="F146" i="3"/>
  <c r="F148" i="3"/>
  <c r="F150" i="3"/>
  <c r="F153" i="3"/>
  <c r="F154" i="3"/>
  <c r="F155" i="3"/>
  <c r="F158" i="3"/>
  <c r="F159" i="3"/>
  <c r="F161" i="3"/>
  <c r="F162" i="3"/>
  <c r="F163" i="3"/>
  <c r="F164" i="3"/>
  <c r="F165" i="3"/>
  <c r="F167" i="3"/>
  <c r="F170" i="3"/>
  <c r="F171" i="3"/>
  <c r="F172" i="3"/>
  <c r="F173" i="3"/>
  <c r="F174" i="3"/>
  <c r="F175" i="3"/>
  <c r="F177" i="3"/>
  <c r="F178" i="3"/>
  <c r="F179" i="3"/>
  <c r="F180" i="3"/>
  <c r="F181" i="3"/>
  <c r="F183" i="3"/>
  <c r="F184" i="3"/>
  <c r="F185" i="3"/>
  <c r="F188" i="3"/>
  <c r="F189" i="3"/>
  <c r="F193" i="3"/>
  <c r="F195" i="3"/>
  <c r="F196" i="3"/>
  <c r="F197" i="3"/>
  <c r="F198" i="3"/>
  <c r="C132" i="3" l="1"/>
  <c r="C131" i="3" s="1"/>
  <c r="C90" i="3"/>
  <c r="G90" i="3" s="1"/>
  <c r="C169" i="3" l="1"/>
  <c r="C176" i="3"/>
  <c r="C182" i="3"/>
  <c r="C168" i="3" s="1"/>
  <c r="C174" i="3"/>
  <c r="C172" i="3"/>
  <c r="G172" i="3" s="1"/>
  <c r="G167" i="3"/>
  <c r="C162" i="3"/>
  <c r="G162" i="3" s="1"/>
  <c r="G161" i="3"/>
  <c r="C147" i="3"/>
  <c r="C144" i="3"/>
  <c r="C166" i="3" l="1"/>
  <c r="C160" i="3"/>
  <c r="E182" i="3"/>
  <c r="E176" i="3"/>
  <c r="G176" i="3" l="1"/>
  <c r="F176" i="3"/>
  <c r="G182" i="3"/>
  <c r="F182" i="3"/>
  <c r="E166" i="3"/>
  <c r="E160" i="3"/>
  <c r="C149" i="3"/>
  <c r="D149" i="3"/>
  <c r="E149" i="3"/>
  <c r="E147" i="3"/>
  <c r="E144" i="3"/>
  <c r="E132" i="3"/>
  <c r="E121" i="3"/>
  <c r="E126" i="3"/>
  <c r="D115" i="3"/>
  <c r="E115" i="3"/>
  <c r="D113" i="3"/>
  <c r="E113" i="3"/>
  <c r="F149" i="3" l="1"/>
  <c r="G144" i="3"/>
  <c r="F144" i="3"/>
  <c r="G160" i="3"/>
  <c r="F160" i="3"/>
  <c r="G132" i="3"/>
  <c r="F132" i="3"/>
  <c r="F117" i="3"/>
  <c r="E131" i="3"/>
  <c r="G147" i="3"/>
  <c r="G166" i="3"/>
  <c r="F166" i="3"/>
  <c r="E111" i="3"/>
  <c r="E109" i="3"/>
  <c r="E107" i="3"/>
  <c r="E105" i="3"/>
  <c r="E103" i="3"/>
  <c r="D28" i="3"/>
  <c r="C28" i="3"/>
  <c r="E28" i="3"/>
  <c r="F28" i="3" s="1"/>
  <c r="E16" i="3"/>
  <c r="F16" i="3" s="1"/>
  <c r="C16" i="3"/>
  <c r="G16" i="3" s="1"/>
  <c r="G28" i="3" l="1"/>
  <c r="F105" i="3"/>
  <c r="F107" i="3"/>
  <c r="G143" i="3"/>
  <c r="G131" i="3"/>
  <c r="F131" i="3"/>
  <c r="F109" i="3"/>
  <c r="F103" i="3"/>
  <c r="E152" i="3"/>
  <c r="D152" i="3"/>
  <c r="F152" i="3" l="1"/>
  <c r="F102" i="3"/>
  <c r="C192" i="3" l="1"/>
  <c r="C187" i="3"/>
  <c r="C186" i="3" s="1"/>
  <c r="C100" i="3"/>
  <c r="C89" i="3"/>
  <c r="C84" i="3"/>
  <c r="C76" i="3"/>
  <c r="C66" i="3"/>
  <c r="C65" i="3" s="1"/>
  <c r="C63" i="3"/>
  <c r="C62" i="3" s="1"/>
  <c r="C60" i="3"/>
  <c r="C59" i="3" s="1"/>
  <c r="C55" i="3"/>
  <c r="C52" i="3"/>
  <c r="C44" i="3"/>
  <c r="C42" i="3"/>
  <c r="C38" i="3"/>
  <c r="C35" i="3"/>
  <c r="C31" i="3"/>
  <c r="C26" i="3"/>
  <c r="C23" i="3"/>
  <c r="C20" i="3"/>
  <c r="C18" i="3"/>
  <c r="C14" i="3"/>
  <c r="C6" i="3"/>
  <c r="C5" i="3" l="1"/>
  <c r="C142" i="3"/>
  <c r="C141" i="3" s="1"/>
  <c r="C83" i="3"/>
  <c r="C79" i="3" s="1"/>
  <c r="C73" i="3"/>
  <c r="C72" i="3" s="1"/>
  <c r="C51" i="3"/>
  <c r="C50" i="3" s="1"/>
  <c r="C41" i="3"/>
  <c r="C22" i="3"/>
  <c r="C13" i="3"/>
  <c r="C34" i="3"/>
  <c r="C30" i="3" s="1"/>
  <c r="D6" i="3"/>
  <c r="D5" i="3" s="1"/>
  <c r="E6" i="3"/>
  <c r="G6" i="3" s="1"/>
  <c r="E14" i="3"/>
  <c r="F14" i="3" s="1"/>
  <c r="D13" i="3"/>
  <c r="D12" i="3" s="1"/>
  <c r="E18" i="3"/>
  <c r="F18" i="3" s="1"/>
  <c r="E20" i="3"/>
  <c r="F20" i="3" s="1"/>
  <c r="D23" i="3"/>
  <c r="E23" i="3"/>
  <c r="F23" i="3" s="1"/>
  <c r="D26" i="3"/>
  <c r="E26" i="3"/>
  <c r="D31" i="3"/>
  <c r="E31" i="3"/>
  <c r="D35" i="3"/>
  <c r="E35" i="3"/>
  <c r="D38" i="3"/>
  <c r="E38" i="3"/>
  <c r="D42" i="3"/>
  <c r="E42" i="3"/>
  <c r="F42" i="3" s="1"/>
  <c r="D44" i="3"/>
  <c r="E44" i="3"/>
  <c r="D52" i="3"/>
  <c r="E52" i="3"/>
  <c r="D55" i="3"/>
  <c r="E55" i="3"/>
  <c r="D60" i="3"/>
  <c r="D59" i="3" s="1"/>
  <c r="E60" i="3"/>
  <c r="D63" i="3"/>
  <c r="D62" i="3" s="1"/>
  <c r="E63" i="3"/>
  <c r="G14" i="3" l="1"/>
  <c r="G60" i="3"/>
  <c r="F60" i="3"/>
  <c r="G35" i="3"/>
  <c r="F35" i="3"/>
  <c r="F26" i="3"/>
  <c r="F6" i="3"/>
  <c r="G18" i="3"/>
  <c r="G63" i="3"/>
  <c r="F63" i="3"/>
  <c r="E34" i="3"/>
  <c r="G38" i="3"/>
  <c r="F38" i="3"/>
  <c r="G23" i="3"/>
  <c r="G52" i="3"/>
  <c r="F52" i="3"/>
  <c r="G55" i="3"/>
  <c r="F55" i="3"/>
  <c r="G31" i="3"/>
  <c r="F31" i="3"/>
  <c r="D34" i="3"/>
  <c r="D30" i="3" s="1"/>
  <c r="G20" i="3"/>
  <c r="G26" i="3"/>
  <c r="F44" i="3"/>
  <c r="G44" i="3"/>
  <c r="G42" i="3"/>
  <c r="E62" i="3"/>
  <c r="E59" i="3"/>
  <c r="E22" i="3"/>
  <c r="C12" i="3"/>
  <c r="C4" i="3" s="1"/>
  <c r="E5" i="3"/>
  <c r="F5" i="3" s="1"/>
  <c r="E51" i="3"/>
  <c r="E41" i="3"/>
  <c r="D51" i="3"/>
  <c r="D50" i="3" s="1"/>
  <c r="D41" i="3"/>
  <c r="E13" i="3"/>
  <c r="F13" i="3" s="1"/>
  <c r="D22" i="3"/>
  <c r="D147" i="3"/>
  <c r="D187" i="3"/>
  <c r="D186" i="3" s="1"/>
  <c r="D142" i="3" s="1"/>
  <c r="E187" i="3"/>
  <c r="E186" i="3" s="1"/>
  <c r="D192" i="3"/>
  <c r="E192" i="3"/>
  <c r="D194" i="3"/>
  <c r="F194" i="3" s="1"/>
  <c r="F41" i="3" l="1"/>
  <c r="G13" i="3"/>
  <c r="G5" i="3"/>
  <c r="G192" i="3"/>
  <c r="F192" i="3"/>
  <c r="D143" i="3"/>
  <c r="F143" i="3" s="1"/>
  <c r="F147" i="3"/>
  <c r="F22" i="3"/>
  <c r="E30" i="3"/>
  <c r="G34" i="3"/>
  <c r="F34" i="3"/>
  <c r="G187" i="3"/>
  <c r="F187" i="3"/>
  <c r="G51" i="3"/>
  <c r="F51" i="3"/>
  <c r="G59" i="3"/>
  <c r="F59" i="3"/>
  <c r="G22" i="3"/>
  <c r="G62" i="3"/>
  <c r="F62" i="3"/>
  <c r="G41" i="3"/>
  <c r="E50" i="3"/>
  <c r="E12" i="3"/>
  <c r="F12" i="3" s="1"/>
  <c r="E169" i="3"/>
  <c r="D169" i="3"/>
  <c r="E100" i="3"/>
  <c r="D100" i="3"/>
  <c r="D89" i="3" s="1"/>
  <c r="E84" i="3"/>
  <c r="D84" i="3"/>
  <c r="D83" i="3" s="1"/>
  <c r="D79" i="3" s="1"/>
  <c r="E76" i="3"/>
  <c r="D76" i="3"/>
  <c r="E66" i="3"/>
  <c r="D66" i="3"/>
  <c r="D65" i="3" s="1"/>
  <c r="G66" i="3" l="1"/>
  <c r="F66" i="3"/>
  <c r="G84" i="3"/>
  <c r="F84" i="3"/>
  <c r="G76" i="3"/>
  <c r="E73" i="3"/>
  <c r="E72" i="3" s="1"/>
  <c r="G100" i="3"/>
  <c r="G186" i="3"/>
  <c r="F186" i="3"/>
  <c r="G151" i="3"/>
  <c r="F151" i="3"/>
  <c r="G30" i="3"/>
  <c r="F30" i="3"/>
  <c r="D73" i="3"/>
  <c r="D72" i="3" s="1"/>
  <c r="D4" i="3" s="1"/>
  <c r="G169" i="3"/>
  <c r="F169" i="3"/>
  <c r="G50" i="3"/>
  <c r="F50" i="3"/>
  <c r="G12" i="3"/>
  <c r="C202" i="3"/>
  <c r="E168" i="3"/>
  <c r="E65" i="3"/>
  <c r="E83" i="3"/>
  <c r="D141" i="3"/>
  <c r="D202" i="3" s="1"/>
  <c r="G72" i="3" l="1"/>
  <c r="F72" i="3"/>
  <c r="G65" i="3"/>
  <c r="F65" i="3"/>
  <c r="G73" i="3"/>
  <c r="F73" i="3"/>
  <c r="G89" i="3"/>
  <c r="F89" i="3"/>
  <c r="E142" i="3"/>
  <c r="E141" i="3" s="1"/>
  <c r="G168" i="3"/>
  <c r="F168" i="3"/>
  <c r="G83" i="3"/>
  <c r="F83" i="3"/>
  <c r="E79" i="3"/>
  <c r="E4" i="3" s="1"/>
  <c r="G4" i="3" l="1"/>
  <c r="E202" i="3"/>
  <c r="G141" i="3"/>
  <c r="F141" i="3"/>
  <c r="G79" i="3"/>
  <c r="F79" i="3"/>
  <c r="G142" i="3"/>
  <c r="F142" i="3"/>
  <c r="F4" i="3"/>
  <c r="F202" i="3" l="1"/>
  <c r="G202" i="3"/>
</calcChain>
</file>

<file path=xl/sharedStrings.xml><?xml version="1.0" encoding="utf-8"?>
<sst xmlns="http://schemas.openxmlformats.org/spreadsheetml/2006/main" count="401" uniqueCount="394">
  <si>
    <t>КБК</t>
  </si>
  <si>
    <t>Наименование доходов</t>
  </si>
  <si>
    <t>Процент исполнения к прогнозным показателям</t>
  </si>
  <si>
    <t>Всего доходов</t>
  </si>
  <si>
    <t>В.Н.Кортелева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</si>
  <si>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</si>
  <si>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</si>
  <si>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</si>
  <si>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</si>
  <si>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</si>
  <si>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</si>
  <si>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</si>
  <si>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</si>
  <si>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</si>
  <si>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</si>
  <si>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</si>
  <si>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</si>
  <si>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</si>
  <si>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</si>
  <si>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</si>
  <si>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</si>
  <si>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</si>
  <si>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</si>
  <si>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</si>
  <si>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</si>
  <si>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</si>
  <si>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</si>
  <si>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</si>
  <si>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</si>
  <si>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</si>
  <si>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</si>
  <si>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</si>
  <si>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</si>
  <si>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</si>
  <si>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</si>
  <si>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</si>
  <si>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</si>
  <si>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</si>
  <si>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</si>
  <si>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</si>
  <si>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</si>
  <si>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</si>
  <si>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</si>
  <si>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</si>
  <si>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</si>
  <si>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</si>
  <si>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</si>
  <si>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</si>
  <si>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</si>
  <si>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</si>
  <si>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</si>
  <si>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</si>
  <si>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</si>
  <si>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</si>
  <si>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</si>
  <si>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</si>
  <si>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</si>
  <si>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</si>
  <si>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</si>
  <si>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</si>
  <si>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</si>
  <si>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</si>
  <si>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</si>
  <si>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</si>
  <si>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</si>
  <si>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</si>
  <si>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</si>
  <si>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</si>
  <si>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</si>
  <si>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</si>
  <si>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</si>
  <si>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</si>
  <si>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</si>
  <si>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</si>
  <si>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</si>
  <si>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</si>
  <si>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</si>
  <si>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</si>
  <si>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</si>
  <si>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</si>
  <si>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</si>
  <si>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</si>
  <si>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</si>
  <si>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</si>
  <si>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</si>
  <si>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</si>
  <si>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</si>
  <si>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</si>
  <si>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</si>
  <si>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</si>
  <si>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</si>
  <si>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</si>
  <si>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</si>
  <si>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</si>
  <si>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</si>
  <si>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</si>
  <si>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</si>
  <si>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</si>
  <si>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</si>
  <si>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</si>
  <si>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</si>
  <si>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</si>
  <si>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</si>
  <si>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</si>
  <si>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</si>
  <si>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</si>
  <si>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</si>
  <si>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</si>
  <si>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</si>
  <si>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</si>
  <si>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</si>
  <si>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</si>
  <si>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</si>
  <si>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</si>
  <si>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</si>
  <si>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</si>
  <si>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</si>
  <si>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</si>
  <si>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</si>
  <si>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</si>
  <si>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</si>
  <si>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</si>
  <si>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</si>
  <si>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</si>
  <si>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</si>
  <si>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</si>
  <si>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</si>
  <si>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</si>
  <si>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</si>
  <si>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</si>
  <si>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</si>
  <si>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</si>
  <si>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</si>
  <si>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</si>
  <si>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</si>
  <si>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</si>
  <si>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</si>
  <si>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</si>
  <si>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</si>
  <si>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</si>
  <si>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</si>
  <si>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</si>
  <si>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</si>
  <si>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</si>
  <si>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</si>
  <si>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</si>
  <si>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</si>
  <si>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</si>
  <si>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</si>
  <si>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</si>
  <si>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</si>
  <si>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</si>
  <si>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</si>
  <si>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</si>
  <si>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</si>
  <si>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</si>
  <si>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</si>
  <si>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</si>
  <si>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</si>
  <si>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</si>
  <si>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</si>
  <si>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</si>
  <si>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</si>
  <si>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</si>
  <si>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</si>
  <si>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</si>
  <si>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</si>
  <si>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</si>
  <si>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</si>
  <si>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</si>
  <si>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</si>
  <si>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</si>
  <si>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</si>
  <si>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</si>
  <si>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</si>
  <si>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</si>
  <si>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</si>
  <si>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</si>
  <si>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</si>
  <si>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</si>
  <si>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>000 1 16 33000 00 0000 140</t>
  </si>
  <si>
    <t>000 1 16 33050 05 0000 140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</si>
  <si>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</si>
  <si>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</si>
  <si>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</si>
  <si>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</si>
  <si>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</si>
  <si>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</si>
  <si>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</si>
  <si>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</si>
  <si>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</si>
  <si>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</si>
  <si>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</si>
  <si>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</si>
  <si>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</si>
  <si>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</si>
  <si>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</si>
  <si>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</si>
  <si>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</si>
  <si>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</si>
  <si>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</si>
  <si>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</si>
  <si>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</si>
  <si>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</si>
  <si>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</si>
  <si>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</si>
  <si>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</si>
  <si>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</si>
  <si>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</si>
  <si>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</si>
  <si>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</si>
  <si>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</si>
  <si>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</si>
  <si>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</si>
  <si>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</si>
  <si>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</si>
  <si>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</si>
  <si>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</si>
  <si>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</si>
  <si>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</si>
  <si>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</si>
  <si>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</si>
  <si>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</si>
  <si>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</si>
  <si>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</si>
  <si>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</si>
  <si>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</si>
  <si>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</si>
  <si>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</si>
  <si>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</si>
  <si>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</si>
  <si>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</si>
  <si>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</si>
  <si>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</si>
  <si>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</si>
  <si>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</si>
  <si>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</si>
  <si>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</si>
  <si>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</si>
  <si>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</si>
  <si>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</si>
  <si>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</si>
  <si>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</si>
  <si>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</si>
  <si>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</si>
  <si>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</si>
  <si>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</si>
  <si>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</si>
  <si>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</si>
  <si>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</si>
  <si>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</si>
  <si>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</si>
  <si>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</si>
  <si>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</si>
  <si>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</si>
  <si>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</si>
  <si>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</si>
  <si>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</si>
  <si>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</si>
  <si>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</si>
  <si>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</si>
  <si>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</si>
  <si>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</si>
  <si>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</si>
  <si>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</si>
  <si>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</si>
  <si>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</si>
  <si>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</si>
  <si>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</si>
  <si>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</si>
  <si>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</si>
  <si>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</si>
  <si>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</si>
  <si>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</si>
  <si>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</si>
  <si>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</si>
  <si>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</si>
  <si>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</si>
  <si>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</si>
  <si>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</si>
  <si>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</si>
  <si>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</si>
  <si>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</si>
  <si>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</si>
  <si>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</si>
  <si>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</si>
  <si>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</si>
  <si>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Прогноз доходов на 2020 год</t>
  </si>
  <si>
    <t>Темп роста к соответствующему периоду прошлого периода 2019 года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</si>
  <si>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</si>
  <si>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</si>
  <si>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</si>
  <si>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</si>
  <si>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</si>
  <si>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</si>
  <si>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</si>
  <si>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</si>
  <si>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</si>
  <si>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</si>
  <si>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</si>
  <si>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</si>
  <si>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</si>
  <si>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</si>
  <si>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</si>
  <si>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</si>
  <si>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</si>
  <si>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</si>
  <si>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</si>
  <si>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</si>
  <si>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</si>
  <si>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</si>
  <si>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</si>
  <si>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</si>
  <si>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</si>
  <si>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</si>
  <si>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</si>
  <si>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</si>
  <si>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</si>
  <si>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</si>
  <si>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</si>
  <si>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</si>
  <si>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</si>
  <si>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</si>
  <si>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</si>
  <si>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</si>
  <si>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</si>
  <si>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</si>
  <si>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</si>
  <si>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</si>
  <si>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</si>
  <si>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</si>
  <si>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</si>
  <si>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</si>
  <si>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</si>
  <si>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</si>
  <si>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</si>
  <si>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</si>
  <si>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</si>
  <si>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</si>
  <si>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</si>
  <si>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</si>
  <si>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</si>
  <si>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</si>
  <si>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</si>
  <si>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</si>
  <si>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</si>
  <si>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</si>
  <si>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</si>
  <si>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</si>
  <si>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</si>
  <si>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</si>
  <si>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000 116 0115001 0000 140</t>
  </si>
  <si>
    <t xml:space="preserve"> 000 116 0115301 0000 140</t>
  </si>
  <si>
    <t xml:space="preserve"> 000 116 0119001 0000 140</t>
  </si>
  <si>
    <t>000 116 0119301 0000 140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</si>
  <si>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</si>
  <si>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</si>
  <si>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000 116 0201002 0000 140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</si>
  <si>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</si>
  <si>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</si>
  <si>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</si>
  <si>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</si>
  <si>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</si>
  <si>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000 2021585305 0000 150</t>
  </si>
  <si>
    <t>Кассовое исполнение за 9 месяцев  2019 года</t>
  </si>
  <si>
    <t>Сведения об исполнении бюджета муниципального образования Клетнянский муниципальный район Брянской области по доходам за 9 месяцев 2020 года в разрезе видов доходов в сравнении с соответствующим периодом прошлого года</t>
  </si>
  <si>
    <t>Кассовое исполнение за 9 месяцев 2020 года</t>
  </si>
  <si>
    <t>ЗАДОЛЖЕННОСТЬ И ПЕРЕРАСЧЕТЫ  ПО ОТМЕНЕННЫМ  НАЛОГАМ. СБОРАМ И ИНЫМ  ОБЯЗАТЕЛЬНЫМ ПЛАТЕЖАМ</t>
  </si>
  <si>
    <t>Прочие налоги и сборы ( по отмененным  местным налогам и  сборам)</t>
  </si>
  <si>
    <t>Целевые сборы с граждан и предприятий. учреждений, организаций  на содержание милиции,  на благоустройство территорий, на  нужды образования и другие цели</t>
  </si>
  <si>
    <t>Целевые сборы с граждан и предприятий. учреждений, организаций  на содержание милиции,  на благоустройство территорий, на  нужды образования и другие цели, мобилизуемые  на территориях  муниципальных районов</t>
  </si>
  <si>
    <t>000 109 00000 00 0000 000</t>
  </si>
  <si>
    <t>000 109 07000 00 0000 110</t>
  </si>
  <si>
    <t>000 109 07030 00 0000 110</t>
  </si>
  <si>
    <t>000 109 07033 05 0000 110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</si>
  <si>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</si>
  <si>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</si>
  <si>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000 2022509700 0000 150</t>
  </si>
  <si>
    <t>000 2022509705 0000 150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</si>
  <si>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</si>
  <si>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</si>
  <si>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000 2022530400 0000 150</t>
  </si>
  <si>
    <t>000  022530405 0000 150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</si>
  <si>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</si>
  <si>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</si>
  <si>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000 2024530300 0000 150</t>
  </si>
  <si>
    <t>000 2024530305 0000 150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</si>
  <si>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</si>
  <si>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000 1160133301 0000 140
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</si>
  <si>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</si>
  <si>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000 1160133000 0000 140</t>
  </si>
  <si>
    <t>Исп.С.Н.Запецкая</t>
  </si>
  <si>
    <t>тел.9 16 37</t>
  </si>
  <si>
    <t>Заместитель главы администрации - начальник финансового управления администрации Клетнянскогог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</si>
</sst>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3" fillId="0" borderId="2">
      <alignment horizontal="left" wrapText="1" indent="2"/>
    </xf>
    <xf numFmtId="0" fontId="7" fillId="0" borderId="0">
      <alignment horizontal="left"/>
    </xf>
    <xf numFmtId="0" fontId="8" fillId="0" borderId="0"/>
    <xf numFmtId="49" fontId="7" fillId="0" borderId="0"/>
    <xf numFmtId="0" fontId="7" fillId="0" borderId="3">
      <alignment horizontal="left" wrapText="1" indent="2"/>
    </xf>
    <xf numFmtId="49" fontId="7" fillId="0" borderId="4">
      <alignment horizontal="center"/>
    </xf>
    <xf numFmtId="4" fontId="7" fillId="0" borderId="4">
      <alignment horizontal="right"/>
    </xf>
    <xf numFmtId="0" fontId="7" fillId="0" borderId="0"/>
    <xf numFmtId="0" fontId="7" fillId="2" borderId="0"/>
    <xf numFmtId="49" fontId="7" fillId="0" borderId="5">
      <alignment horizontal="center"/>
    </xf>
    <xf numFmtId="49" fontId="7" fillId="0" borderId="6">
      <alignment horizontal="center" vertical="center" wrapText="1"/>
    </xf>
  </cellStyleXfs>
  <cellXfs count="54">
    <xf numFmtId="0" fontId="0" fillId="0" borderId="0" xfId="0"/>
    <xf numFmtId="0" fontId="1" fillId="0" borderId="0" xfId="2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7" fillId="0" borderId="0" xfId="3" applyNumberFormat="1" applyFont="1" applyAlignment="1" applyProtection="1">
      <alignment vertical="center"/>
    </xf>
    <xf numFmtId="0" fontId="9" fillId="0" borderId="0" xfId="2" applyNumberFormat="1" applyFont="1" applyAlignment="1" applyProtection="1">
      <alignment horizontal="left" vertical="center"/>
    </xf>
    <xf numFmtId="0" fontId="7" fillId="0" borderId="0" xfId="2" applyNumberFormat="1" applyFont="1" applyAlignment="1" applyProtection="1">
      <alignment horizontal="left" vertical="center"/>
    </xf>
    <xf numFmtId="4" fontId="7" fillId="0" borderId="0" xfId="4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4" fillId="0" borderId="1" xfId="5" applyNumberFormat="1" applyFont="1" applyBorder="1" applyAlignment="1" applyProtection="1">
      <alignment horizontal="left" vertical="center" wrapText="1"/>
    </xf>
    <xf numFmtId="49" fontId="14" fillId="0" borderId="1" xfId="6" applyFont="1" applyBorder="1" applyAlignment="1" applyProtection="1">
      <alignment horizontal="center" vertical="center"/>
    </xf>
    <xf numFmtId="4" fontId="4" fillId="0" borderId="1" xfId="6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49" fontId="10" fillId="0" borderId="1" xfId="6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4" fontId="4" fillId="0" borderId="1" xfId="7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4" fontId="1" fillId="0" borderId="0" xfId="0" applyNumberFormat="1" applyFont="1" applyAlignment="1" applyProtection="1">
      <alignment vertical="center"/>
      <protection locked="0"/>
    </xf>
    <xf numFmtId="0" fontId="11" fillId="0" borderId="1" xfId="0" applyFont="1" applyFill="1" applyBorder="1" applyAlignment="1">
      <alignment vertical="center" wrapText="1"/>
    </xf>
    <xf numFmtId="4" fontId="4" fillId="0" borderId="1" xfId="6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/>
    </xf>
    <xf numFmtId="4" fontId="4" fillId="0" borderId="1" xfId="7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8" applyNumberFormat="1" applyFont="1" applyAlignment="1" applyProtection="1">
      <alignment vertical="center"/>
    </xf>
    <xf numFmtId="0" fontId="9" fillId="0" borderId="0" xfId="8" applyNumberFormat="1" applyFont="1" applyAlignment="1" applyProtection="1">
      <alignment vertical="center"/>
    </xf>
    <xf numFmtId="0" fontId="7" fillId="2" borderId="0" xfId="9" applyNumberFormat="1" applyFont="1" applyAlignment="1" applyProtection="1">
      <alignment vertical="center"/>
    </xf>
    <xf numFmtId="4" fontId="4" fillId="0" borderId="1" xfId="11" applyNumberFormat="1" applyFont="1" applyBorder="1" applyAlignment="1" applyProtection="1">
      <alignment horizontal="center" vertical="center" shrinkToFit="1"/>
    </xf>
    <xf numFmtId="49" fontId="10" fillId="0" borderId="1" xfId="10" applyNumberFormat="1" applyFont="1" applyBorder="1" applyAlignment="1" applyProtection="1">
      <alignment horizontal="left" vertical="center"/>
    </xf>
    <xf numFmtId="0" fontId="4" fillId="0" borderId="1" xfId="5" applyNumberFormat="1" applyFont="1" applyBorder="1" applyAlignment="1" applyProtection="1">
      <alignment vertical="center" wrapText="1"/>
    </xf>
    <xf numFmtId="49" fontId="10" fillId="0" borderId="1" xfId="10" applyNumberFormat="1" applyFont="1" applyBorder="1" applyAlignment="1" applyProtection="1">
      <alignment horizontal="center" vertical="center"/>
    </xf>
    <xf numFmtId="0" fontId="7" fillId="0" borderId="1" xfId="5" applyNumberFormat="1" applyFont="1" applyBorder="1" applyAlignment="1" applyProtection="1">
      <alignment horizontal="left" vertical="center" wrapText="1"/>
    </xf>
    <xf numFmtId="49" fontId="7" fillId="0" borderId="1" xfId="10" applyNumberFormat="1" applyFont="1" applyBorder="1" applyAlignment="1" applyProtection="1">
      <alignment horizontal="center" vertical="center"/>
    </xf>
    <xf numFmtId="0" fontId="2" fillId="0" borderId="0" xfId="0" applyFont="1" applyAlignment="1">
      <alignment wrapText="1"/>
    </xf>
  </cellXfs>
  <cellStyles count="12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topLeftCell="A193" workbookViewId="0">
      <selection activeCell="B199" sqref="B199"/>
    </sheetView>
  </sheetViews>
  <sheetFormatPr defaultRowHeight="15" x14ac:dyDescent="0.25"/>
  <cols>
    <col min="1" max="1" width="68.85546875" style="2" customWidth="1"/>
    <col min="2" max="2" width="23.28515625" style="2" customWidth="1"/>
    <col min="3" max="3" width="16.140625" style="2" customWidth="1"/>
    <col min="4" max="5" width="15.85546875" style="2" customWidth="1"/>
    <col min="6" max="6" width="11.140625" style="2" customWidth="1"/>
    <col min="7" max="7" width="12" style="2" customWidth="1"/>
    <col min="8" max="16384" width="9.140625" style="2"/>
  </cols>
  <sheetData>
    <row r="1" spans="1:8" ht="38.25" customHeight="1" x14ac:dyDescent="0.25">
      <c r="A1" s="1" t="s">
        <v>365</v>
      </c>
      <c r="B1" s="1"/>
      <c r="C1" s="1"/>
      <c r="D1" s="1"/>
      <c r="E1" s="1"/>
      <c r="F1" s="1"/>
      <c r="G1" s="1"/>
    </row>
    <row r="2" spans="1:8" ht="22.5" customHeight="1" x14ac:dyDescent="0.25">
      <c r="A2" s="3"/>
      <c r="B2" s="4"/>
      <c r="C2" s="5"/>
      <c r="D2" s="6"/>
      <c r="E2" s="6"/>
      <c r="G2" s="7" t="s">
        <v>9</v>
      </c>
    </row>
    <row r="3" spans="1:8" ht="89.25" customHeight="1" x14ac:dyDescent="0.25">
      <c r="A3" s="8" t="s">
        <v>1</v>
      </c>
      <c r="B3" s="8" t="s">
        <v>0</v>
      </c>
      <c r="C3" s="8" t="s">
        <v>364</v>
      </c>
      <c r="D3" s="8" t="s">
        <v>287</v>
      </c>
      <c r="E3" s="8" t="s">
        <v>366</v>
      </c>
      <c r="F3" s="8" t="s">
        <v>2</v>
      </c>
      <c r="G3" s="8" t="s">
        <v>288</v>
      </c>
      <c r="H3" s="9"/>
    </row>
    <row r="4" spans="1:8" s="15" customFormat="1" ht="15.75" x14ac:dyDescent="0.25">
      <c r="A4" s="10" t="s">
        <v>10</v>
      </c>
      <c r="B4" s="11" t="s">
        <v>11</v>
      </c>
      <c r="C4" s="12">
        <f>C5+C12+C22+C30+C41+C50+C65+C72+C79+C89+C131+C46</f>
        <v>46919505.909999996</v>
      </c>
      <c r="D4" s="12">
        <f>D5+D12+D22+D30+D41+D50+D65+D72+D79+D89</f>
        <v>60384000</v>
      </c>
      <c r="E4" s="12">
        <f>E5+E12+E22+E30+E41+E50+E65+E72+E79+E89+E131</f>
        <v>42922405.629999995</v>
      </c>
      <c r="F4" s="13">
        <f t="shared" ref="F4:F71" si="0">E4/D4*100</f>
        <v>71.082415259008997</v>
      </c>
      <c r="G4" s="13">
        <f>E4/C4*100</f>
        <v>91.480941236535713</v>
      </c>
      <c r="H4" s="14"/>
    </row>
    <row r="5" spans="1:8" s="17" customFormat="1" ht="19.5" customHeight="1" x14ac:dyDescent="0.25">
      <c r="A5" s="10" t="s">
        <v>12</v>
      </c>
      <c r="B5" s="16" t="s">
        <v>13</v>
      </c>
      <c r="C5" s="12">
        <f t="shared" ref="C5:E5" si="1">C6</f>
        <v>30023865.030000001</v>
      </c>
      <c r="D5" s="12">
        <f t="shared" si="1"/>
        <v>46148000</v>
      </c>
      <c r="E5" s="12">
        <f t="shared" si="1"/>
        <v>31912848.920000002</v>
      </c>
      <c r="F5" s="13">
        <f t="shared" si="0"/>
        <v>69.153265406951547</v>
      </c>
      <c r="G5" s="13">
        <f t="shared" ref="G5:G72" si="2">E5/C5*100</f>
        <v>106.29160798622202</v>
      </c>
      <c r="H5" s="14"/>
    </row>
    <row r="6" spans="1:8" ht="19.5" customHeight="1" x14ac:dyDescent="0.25">
      <c r="A6" s="10" t="s">
        <v>14</v>
      </c>
      <c r="B6" s="16" t="s">
        <v>15</v>
      </c>
      <c r="C6" s="12">
        <f t="shared" ref="C6" si="3">C7+C8+C9+C10+C11</f>
        <v>30023865.030000001</v>
      </c>
      <c r="D6" s="12">
        <f t="shared" ref="D6:E6" si="4">D7+D8+D9+D10+D11</f>
        <v>46148000</v>
      </c>
      <c r="E6" s="12">
        <f t="shared" si="4"/>
        <v>31912848.920000002</v>
      </c>
      <c r="F6" s="13">
        <f t="shared" si="0"/>
        <v>69.153265406951547</v>
      </c>
      <c r="G6" s="13">
        <f t="shared" si="2"/>
        <v>106.29160798622202</v>
      </c>
      <c r="H6" s="14"/>
    </row>
    <row r="7" spans="1:8" ht="81.75" customHeight="1" x14ac:dyDescent="0.25">
      <c r="A7" s="10" t="s">
        <v>16</v>
      </c>
      <c r="B7" s="16" t="s">
        <v>17</v>
      </c>
      <c r="C7" s="18">
        <v>29576813.91</v>
      </c>
      <c r="D7" s="18">
        <v>45544000</v>
      </c>
      <c r="E7" s="18">
        <v>31408353.210000001</v>
      </c>
      <c r="F7" s="13">
        <f t="shared" si="0"/>
        <v>68.962658549973654</v>
      </c>
      <c r="G7" s="13">
        <f t="shared" si="2"/>
        <v>106.19248342831393</v>
      </c>
      <c r="H7" s="14"/>
    </row>
    <row r="8" spans="1:8" ht="114" customHeight="1" x14ac:dyDescent="0.25">
      <c r="A8" s="10" t="s">
        <v>18</v>
      </c>
      <c r="B8" s="16" t="s">
        <v>19</v>
      </c>
      <c r="C8" s="18">
        <v>122215.18</v>
      </c>
      <c r="D8" s="18">
        <v>200000</v>
      </c>
      <c r="E8" s="18">
        <v>124468.78</v>
      </c>
      <c r="F8" s="13">
        <f t="shared" si="0"/>
        <v>62.234389999999998</v>
      </c>
      <c r="G8" s="13">
        <f t="shared" si="2"/>
        <v>101.84396079112268</v>
      </c>
      <c r="H8" s="14"/>
    </row>
    <row r="9" spans="1:8" ht="48.75" customHeight="1" x14ac:dyDescent="0.25">
      <c r="A9" s="10" t="s">
        <v>20</v>
      </c>
      <c r="B9" s="16" t="s">
        <v>21</v>
      </c>
      <c r="C9" s="18">
        <v>318071.28000000003</v>
      </c>
      <c r="D9" s="18">
        <v>400000</v>
      </c>
      <c r="E9" s="18">
        <v>375065.23</v>
      </c>
      <c r="F9" s="13">
        <f t="shared" si="0"/>
        <v>93.766307499999996</v>
      </c>
      <c r="G9" s="13">
        <f t="shared" si="2"/>
        <v>117.91860931298166</v>
      </c>
      <c r="H9" s="14"/>
    </row>
    <row r="10" spans="1:8" ht="80.25" customHeight="1" x14ac:dyDescent="0.25">
      <c r="A10" s="10" t="s">
        <v>22</v>
      </c>
      <c r="B10" s="16" t="s">
        <v>23</v>
      </c>
      <c r="C10" s="18">
        <v>6728.85</v>
      </c>
      <c r="D10" s="18">
        <v>4000</v>
      </c>
      <c r="E10" s="18">
        <v>4961.7</v>
      </c>
      <c r="F10" s="13">
        <f t="shared" si="0"/>
        <v>124.04249999999999</v>
      </c>
      <c r="G10" s="13">
        <f t="shared" si="2"/>
        <v>73.737711496020864</v>
      </c>
      <c r="H10" s="14"/>
    </row>
    <row r="11" spans="1:8" ht="52.5" customHeight="1" x14ac:dyDescent="0.25">
      <c r="A11" s="10" t="s">
        <v>24</v>
      </c>
      <c r="B11" s="16" t="s">
        <v>25</v>
      </c>
      <c r="C11" s="18">
        <v>35.81</v>
      </c>
      <c r="D11" s="18"/>
      <c r="E11" s="18">
        <v>0</v>
      </c>
      <c r="F11" s="13"/>
      <c r="G11" s="13">
        <f t="shared" si="2"/>
        <v>0</v>
      </c>
      <c r="H11" s="14"/>
    </row>
    <row r="12" spans="1:8" s="17" customFormat="1" ht="31.5" customHeight="1" x14ac:dyDescent="0.25">
      <c r="A12" s="10" t="s">
        <v>26</v>
      </c>
      <c r="B12" s="16" t="s">
        <v>27</v>
      </c>
      <c r="C12" s="12">
        <f t="shared" ref="C12:E12" si="5">C13</f>
        <v>5283555.8899999997</v>
      </c>
      <c r="D12" s="12">
        <f t="shared" si="5"/>
        <v>7317800</v>
      </c>
      <c r="E12" s="12">
        <f t="shared" si="5"/>
        <v>4828492.07</v>
      </c>
      <c r="F12" s="13">
        <f t="shared" si="0"/>
        <v>65.982837328158737</v>
      </c>
      <c r="G12" s="13">
        <f t="shared" si="2"/>
        <v>91.387167478226488</v>
      </c>
      <c r="H12" s="14"/>
    </row>
    <row r="13" spans="1:8" ht="34.5" customHeight="1" x14ac:dyDescent="0.25">
      <c r="A13" s="10" t="s">
        <v>28</v>
      </c>
      <c r="B13" s="16" t="s">
        <v>29</v>
      </c>
      <c r="C13" s="12">
        <f t="shared" ref="C13" si="6">C14+C16+C18+C20</f>
        <v>5283555.8899999997</v>
      </c>
      <c r="D13" s="12">
        <f t="shared" ref="D13:E13" si="7">D14+D16+D18+D20</f>
        <v>7317800</v>
      </c>
      <c r="E13" s="12">
        <f t="shared" si="7"/>
        <v>4828492.07</v>
      </c>
      <c r="F13" s="13">
        <f t="shared" si="0"/>
        <v>65.982837328158737</v>
      </c>
      <c r="G13" s="13">
        <f t="shared" si="2"/>
        <v>91.387167478226488</v>
      </c>
      <c r="H13" s="14"/>
    </row>
    <row r="14" spans="1:8" ht="78" customHeight="1" x14ac:dyDescent="0.25">
      <c r="A14" s="10" t="s">
        <v>30</v>
      </c>
      <c r="B14" s="16" t="s">
        <v>31</v>
      </c>
      <c r="C14" s="12">
        <f t="shared" ref="C14:E14" si="8">C15</f>
        <v>2391763.31</v>
      </c>
      <c r="D14" s="12">
        <v>3353300</v>
      </c>
      <c r="E14" s="12">
        <f t="shared" si="8"/>
        <v>2251080.5499999998</v>
      </c>
      <c r="F14" s="13">
        <f t="shared" si="0"/>
        <v>67.130305967256135</v>
      </c>
      <c r="G14" s="13">
        <f t="shared" si="2"/>
        <v>94.118031687675639</v>
      </c>
      <c r="H14" s="14"/>
    </row>
    <row r="15" spans="1:8" ht="114.75" customHeight="1" x14ac:dyDescent="0.25">
      <c r="A15" s="10" t="s">
        <v>32</v>
      </c>
      <c r="B15" s="16" t="s">
        <v>33</v>
      </c>
      <c r="C15" s="18">
        <v>2391763.31</v>
      </c>
      <c r="D15" s="18">
        <v>3353300</v>
      </c>
      <c r="E15" s="18">
        <v>2251080.5499999998</v>
      </c>
      <c r="F15" s="13">
        <f t="shared" si="0"/>
        <v>67.130305967256135</v>
      </c>
      <c r="G15" s="13">
        <f t="shared" si="2"/>
        <v>94.118031687675639</v>
      </c>
      <c r="H15" s="14"/>
    </row>
    <row r="16" spans="1:8" ht="80.25" customHeight="1" x14ac:dyDescent="0.25">
      <c r="A16" s="10" t="s">
        <v>34</v>
      </c>
      <c r="B16" s="16" t="s">
        <v>35</v>
      </c>
      <c r="C16" s="12">
        <f t="shared" ref="C16" si="9">C17</f>
        <v>18183.71</v>
      </c>
      <c r="D16" s="12">
        <v>17300</v>
      </c>
      <c r="E16" s="12">
        <f>E17</f>
        <v>15540.51</v>
      </c>
      <c r="F16" s="13">
        <f t="shared" si="0"/>
        <v>89.829537572254338</v>
      </c>
      <c r="G16" s="13">
        <f t="shared" si="2"/>
        <v>85.463912479906469</v>
      </c>
      <c r="H16" s="14"/>
    </row>
    <row r="17" spans="1:8" ht="128.25" customHeight="1" x14ac:dyDescent="0.25">
      <c r="A17" s="10" t="s">
        <v>36</v>
      </c>
      <c r="B17" s="16" t="s">
        <v>37</v>
      </c>
      <c r="C17" s="18">
        <v>18183.71</v>
      </c>
      <c r="D17" s="18">
        <v>17300</v>
      </c>
      <c r="E17" s="18">
        <v>15540.51</v>
      </c>
      <c r="F17" s="13">
        <f t="shared" si="0"/>
        <v>89.829537572254338</v>
      </c>
      <c r="G17" s="13">
        <f t="shared" si="2"/>
        <v>85.463912479906469</v>
      </c>
      <c r="H17" s="14"/>
    </row>
    <row r="18" spans="1:8" ht="78.75" customHeight="1" x14ac:dyDescent="0.25">
      <c r="A18" s="10" t="s">
        <v>38</v>
      </c>
      <c r="B18" s="16" t="s">
        <v>39</v>
      </c>
      <c r="C18" s="12">
        <f t="shared" ref="C18:E18" si="10">C19</f>
        <v>3278127.91</v>
      </c>
      <c r="D18" s="12">
        <v>4380000</v>
      </c>
      <c r="E18" s="12">
        <f t="shared" si="10"/>
        <v>3001569.24</v>
      </c>
      <c r="F18" s="13">
        <f t="shared" si="0"/>
        <v>68.528978082191784</v>
      </c>
      <c r="G18" s="13">
        <f t="shared" si="2"/>
        <v>91.563518032461403</v>
      </c>
      <c r="H18" s="14"/>
    </row>
    <row r="19" spans="1:8" ht="111.75" customHeight="1" x14ac:dyDescent="0.25">
      <c r="A19" s="10" t="s">
        <v>40</v>
      </c>
      <c r="B19" s="16" t="s">
        <v>41</v>
      </c>
      <c r="C19" s="18">
        <v>3278127.91</v>
      </c>
      <c r="D19" s="18">
        <v>4380000</v>
      </c>
      <c r="E19" s="18">
        <v>3001569.24</v>
      </c>
      <c r="F19" s="13">
        <f t="shared" si="0"/>
        <v>68.528978082191784</v>
      </c>
      <c r="G19" s="13">
        <f t="shared" si="2"/>
        <v>91.563518032461403</v>
      </c>
      <c r="H19" s="14"/>
    </row>
    <row r="20" spans="1:8" ht="65.25" customHeight="1" x14ac:dyDescent="0.25">
      <c r="A20" s="10" t="s">
        <v>42</v>
      </c>
      <c r="B20" s="16" t="s">
        <v>43</v>
      </c>
      <c r="C20" s="12">
        <f t="shared" ref="C20:E20" si="11">C21</f>
        <v>-404519.04</v>
      </c>
      <c r="D20" s="12">
        <v>-432800</v>
      </c>
      <c r="E20" s="12">
        <f t="shared" si="11"/>
        <v>-439698.23</v>
      </c>
      <c r="F20" s="13">
        <f t="shared" si="0"/>
        <v>101.59386090573012</v>
      </c>
      <c r="G20" s="13">
        <f t="shared" si="2"/>
        <v>108.69654738624912</v>
      </c>
      <c r="H20" s="14"/>
    </row>
    <row r="21" spans="1:8" ht="111" customHeight="1" x14ac:dyDescent="0.25">
      <c r="A21" s="10" t="s">
        <v>44</v>
      </c>
      <c r="B21" s="16" t="s">
        <v>45</v>
      </c>
      <c r="C21" s="18">
        <v>-404519.04</v>
      </c>
      <c r="D21" s="18">
        <v>-432800</v>
      </c>
      <c r="E21" s="18">
        <v>-439698.23</v>
      </c>
      <c r="F21" s="13">
        <f t="shared" si="0"/>
        <v>101.59386090573012</v>
      </c>
      <c r="G21" s="13">
        <f t="shared" si="2"/>
        <v>108.69654738624912</v>
      </c>
      <c r="H21" s="14"/>
    </row>
    <row r="22" spans="1:8" s="17" customFormat="1" ht="21" customHeight="1" x14ac:dyDescent="0.25">
      <c r="A22" s="10" t="s">
        <v>46</v>
      </c>
      <c r="B22" s="16" t="s">
        <v>47</v>
      </c>
      <c r="C22" s="12">
        <f t="shared" ref="C22" si="12">C23+C26+C28</f>
        <v>4005340.86</v>
      </c>
      <c r="D22" s="12">
        <f t="shared" ref="D22:E22" si="13">D23+D26+D28</f>
        <v>3665700</v>
      </c>
      <c r="E22" s="12">
        <f t="shared" si="13"/>
        <v>3472306.83</v>
      </c>
      <c r="F22" s="13">
        <f t="shared" si="0"/>
        <v>94.72424993862019</v>
      </c>
      <c r="G22" s="13">
        <f t="shared" si="2"/>
        <v>86.691918400173321</v>
      </c>
      <c r="H22" s="14"/>
    </row>
    <row r="23" spans="1:8" ht="33.75" customHeight="1" x14ac:dyDescent="0.25">
      <c r="A23" s="10" t="s">
        <v>48</v>
      </c>
      <c r="B23" s="16" t="s">
        <v>49</v>
      </c>
      <c r="C23" s="12">
        <f t="shared" ref="C23" si="14">C24+C25</f>
        <v>3788685.7399999998</v>
      </c>
      <c r="D23" s="12">
        <f t="shared" ref="D23:E23" si="15">D24+D25</f>
        <v>3448000</v>
      </c>
      <c r="E23" s="12">
        <f t="shared" si="15"/>
        <v>3283088.69</v>
      </c>
      <c r="F23" s="13">
        <f t="shared" si="0"/>
        <v>95.217189385150817</v>
      </c>
      <c r="G23" s="13">
        <f t="shared" si="2"/>
        <v>86.655080819661762</v>
      </c>
      <c r="H23" s="14"/>
    </row>
    <row r="24" spans="1:8" ht="33.75" customHeight="1" x14ac:dyDescent="0.25">
      <c r="A24" s="10" t="s">
        <v>48</v>
      </c>
      <c r="B24" s="16" t="s">
        <v>50</v>
      </c>
      <c r="C24" s="18">
        <v>3788437.96</v>
      </c>
      <c r="D24" s="18">
        <v>3448000</v>
      </c>
      <c r="E24" s="18">
        <v>3283088.69</v>
      </c>
      <c r="F24" s="13">
        <f t="shared" si="0"/>
        <v>95.217189385150817</v>
      </c>
      <c r="G24" s="13">
        <f t="shared" si="2"/>
        <v>86.660748431525064</v>
      </c>
      <c r="H24" s="14"/>
    </row>
    <row r="25" spans="1:8" ht="50.25" customHeight="1" x14ac:dyDescent="0.25">
      <c r="A25" s="10" t="s">
        <v>51</v>
      </c>
      <c r="B25" s="16" t="s">
        <v>52</v>
      </c>
      <c r="C25" s="18">
        <v>247.78</v>
      </c>
      <c r="D25" s="18">
        <v>0</v>
      </c>
      <c r="E25" s="18">
        <v>0</v>
      </c>
      <c r="F25" s="13"/>
      <c r="G25" s="13">
        <f t="shared" si="2"/>
        <v>0</v>
      </c>
      <c r="H25" s="14"/>
    </row>
    <row r="26" spans="1:8" ht="19.5" customHeight="1" x14ac:dyDescent="0.25">
      <c r="A26" s="10" t="s">
        <v>53</v>
      </c>
      <c r="B26" s="16" t="s">
        <v>54</v>
      </c>
      <c r="C26" s="12">
        <f t="shared" ref="C26:E26" si="16">C27</f>
        <v>89597.7</v>
      </c>
      <c r="D26" s="12">
        <f t="shared" si="16"/>
        <v>30700</v>
      </c>
      <c r="E26" s="12">
        <f t="shared" si="16"/>
        <v>69578.929999999993</v>
      </c>
      <c r="F26" s="13">
        <f t="shared" si="0"/>
        <v>226.64146579804557</v>
      </c>
      <c r="G26" s="13">
        <f t="shared" si="2"/>
        <v>77.657049232290547</v>
      </c>
      <c r="H26" s="14"/>
    </row>
    <row r="27" spans="1:8" ht="19.5" customHeight="1" x14ac:dyDescent="0.25">
      <c r="A27" s="10" t="s">
        <v>53</v>
      </c>
      <c r="B27" s="16" t="s">
        <v>55</v>
      </c>
      <c r="C27" s="18">
        <v>89597.7</v>
      </c>
      <c r="D27" s="18">
        <v>30700</v>
      </c>
      <c r="E27" s="18">
        <v>69578.929999999993</v>
      </c>
      <c r="F27" s="13">
        <f t="shared" si="0"/>
        <v>226.64146579804557</v>
      </c>
      <c r="G27" s="13">
        <f t="shared" si="2"/>
        <v>77.657049232290547</v>
      </c>
      <c r="H27" s="14"/>
    </row>
    <row r="28" spans="1:8" ht="33.75" customHeight="1" x14ac:dyDescent="0.25">
      <c r="A28" s="10" t="s">
        <v>56</v>
      </c>
      <c r="B28" s="16" t="s">
        <v>57</v>
      </c>
      <c r="C28" s="18">
        <f>C29</f>
        <v>127057.42</v>
      </c>
      <c r="D28" s="18">
        <f>D29</f>
        <v>187000</v>
      </c>
      <c r="E28" s="18">
        <f>E29</f>
        <v>119639.21</v>
      </c>
      <c r="F28" s="13">
        <f t="shared" si="0"/>
        <v>63.978187165775402</v>
      </c>
      <c r="G28" s="13">
        <f t="shared" si="2"/>
        <v>94.161529488006295</v>
      </c>
      <c r="H28" s="14"/>
    </row>
    <row r="29" spans="1:8" ht="46.5" customHeight="1" x14ac:dyDescent="0.25">
      <c r="A29" s="10" t="s">
        <v>58</v>
      </c>
      <c r="B29" s="16" t="s">
        <v>59</v>
      </c>
      <c r="C29" s="18">
        <v>127057.42</v>
      </c>
      <c r="D29" s="18">
        <v>187000</v>
      </c>
      <c r="E29" s="18">
        <v>119639.21</v>
      </c>
      <c r="F29" s="13">
        <f t="shared" si="0"/>
        <v>63.978187165775402</v>
      </c>
      <c r="G29" s="13">
        <f t="shared" si="2"/>
        <v>94.161529488006295</v>
      </c>
      <c r="H29" s="14"/>
    </row>
    <row r="30" spans="1:8" s="17" customFormat="1" ht="15.75" hidden="1" x14ac:dyDescent="0.25">
      <c r="A30" s="10" t="s">
        <v>60</v>
      </c>
      <c r="B30" s="16" t="s">
        <v>61</v>
      </c>
      <c r="C30" s="12">
        <f t="shared" ref="C30" si="17">C31+C34</f>
        <v>0</v>
      </c>
      <c r="D30" s="12">
        <f t="shared" ref="D30:E30" si="18">D31+D34</f>
        <v>0</v>
      </c>
      <c r="E30" s="12">
        <f t="shared" si="18"/>
        <v>0</v>
      </c>
      <c r="F30" s="13" t="e">
        <f t="shared" si="0"/>
        <v>#DIV/0!</v>
      </c>
      <c r="G30" s="13" t="e">
        <f t="shared" si="2"/>
        <v>#DIV/0!</v>
      </c>
      <c r="H30" s="14"/>
    </row>
    <row r="31" spans="1:8" ht="20.25" hidden="1" customHeight="1" x14ac:dyDescent="0.25">
      <c r="A31" s="10" t="s">
        <v>62</v>
      </c>
      <c r="B31" s="16" t="s">
        <v>63</v>
      </c>
      <c r="C31" s="12">
        <f t="shared" ref="C31" si="19">C32+C33</f>
        <v>0</v>
      </c>
      <c r="D31" s="12">
        <f t="shared" ref="D31:E31" si="20">D32+D33</f>
        <v>0</v>
      </c>
      <c r="E31" s="12">
        <f t="shared" si="20"/>
        <v>0</v>
      </c>
      <c r="F31" s="13" t="e">
        <f t="shared" si="0"/>
        <v>#DIV/0!</v>
      </c>
      <c r="G31" s="13" t="e">
        <f t="shared" si="2"/>
        <v>#DIV/0!</v>
      </c>
      <c r="H31" s="14"/>
    </row>
    <row r="32" spans="1:8" ht="48" hidden="1" customHeight="1" x14ac:dyDescent="0.25">
      <c r="A32" s="10" t="s">
        <v>64</v>
      </c>
      <c r="B32" s="16" t="s">
        <v>65</v>
      </c>
      <c r="C32" s="18"/>
      <c r="D32" s="18"/>
      <c r="E32" s="18"/>
      <c r="F32" s="13" t="e">
        <f t="shared" si="0"/>
        <v>#DIV/0!</v>
      </c>
      <c r="G32" s="13" t="e">
        <f t="shared" si="2"/>
        <v>#DIV/0!</v>
      </c>
      <c r="H32" s="14"/>
    </row>
    <row r="33" spans="1:8" ht="48" hidden="1" customHeight="1" x14ac:dyDescent="0.25">
      <c r="A33" s="10" t="s">
        <v>66</v>
      </c>
      <c r="B33" s="16" t="s">
        <v>67</v>
      </c>
      <c r="C33" s="18"/>
      <c r="D33" s="18"/>
      <c r="E33" s="18"/>
      <c r="F33" s="13" t="e">
        <f t="shared" si="0"/>
        <v>#DIV/0!</v>
      </c>
      <c r="G33" s="13" t="e">
        <f t="shared" si="2"/>
        <v>#DIV/0!</v>
      </c>
      <c r="H33" s="14"/>
    </row>
    <row r="34" spans="1:8" ht="15.75" hidden="1" x14ac:dyDescent="0.25">
      <c r="A34" s="10" t="s">
        <v>68</v>
      </c>
      <c r="B34" s="16" t="s">
        <v>69</v>
      </c>
      <c r="C34" s="12">
        <f t="shared" ref="C34" si="21">C35+C38</f>
        <v>0</v>
      </c>
      <c r="D34" s="12">
        <f t="shared" ref="D34:E34" si="22">D35+D38</f>
        <v>0</v>
      </c>
      <c r="E34" s="12">
        <f t="shared" si="22"/>
        <v>0</v>
      </c>
      <c r="F34" s="13" t="e">
        <f t="shared" si="0"/>
        <v>#DIV/0!</v>
      </c>
      <c r="G34" s="13" t="e">
        <f t="shared" si="2"/>
        <v>#DIV/0!</v>
      </c>
      <c r="H34" s="14"/>
    </row>
    <row r="35" spans="1:8" ht="15.75" hidden="1" x14ac:dyDescent="0.25">
      <c r="A35" s="10" t="s">
        <v>70</v>
      </c>
      <c r="B35" s="16" t="s">
        <v>71</v>
      </c>
      <c r="C35" s="12">
        <f t="shared" ref="C35" si="23">C36+C37</f>
        <v>0</v>
      </c>
      <c r="D35" s="12">
        <f t="shared" ref="D35:E35" si="24">D36+D37</f>
        <v>0</v>
      </c>
      <c r="E35" s="12">
        <f t="shared" si="24"/>
        <v>0</v>
      </c>
      <c r="F35" s="13" t="e">
        <f t="shared" si="0"/>
        <v>#DIV/0!</v>
      </c>
      <c r="G35" s="13" t="e">
        <f t="shared" si="2"/>
        <v>#DIV/0!</v>
      </c>
      <c r="H35" s="14"/>
    </row>
    <row r="36" spans="1:8" ht="31.5" hidden="1" customHeight="1" x14ac:dyDescent="0.25">
      <c r="A36" s="10" t="s">
        <v>72</v>
      </c>
      <c r="B36" s="16" t="s">
        <v>73</v>
      </c>
      <c r="C36" s="18"/>
      <c r="D36" s="18"/>
      <c r="E36" s="18"/>
      <c r="F36" s="13" t="e">
        <f t="shared" si="0"/>
        <v>#DIV/0!</v>
      </c>
      <c r="G36" s="13" t="e">
        <f t="shared" si="2"/>
        <v>#DIV/0!</v>
      </c>
      <c r="H36" s="14"/>
    </row>
    <row r="37" spans="1:8" ht="31.5" hidden="1" customHeight="1" x14ac:dyDescent="0.25">
      <c r="A37" s="10" t="s">
        <v>74</v>
      </c>
      <c r="B37" s="16" t="s">
        <v>75</v>
      </c>
      <c r="C37" s="18"/>
      <c r="D37" s="18"/>
      <c r="E37" s="18"/>
      <c r="F37" s="13" t="e">
        <f t="shared" si="0"/>
        <v>#DIV/0!</v>
      </c>
      <c r="G37" s="13" t="e">
        <f t="shared" si="2"/>
        <v>#DIV/0!</v>
      </c>
      <c r="H37" s="14"/>
    </row>
    <row r="38" spans="1:8" ht="16.5" hidden="1" customHeight="1" x14ac:dyDescent="0.25">
      <c r="A38" s="10" t="s">
        <v>76</v>
      </c>
      <c r="B38" s="16" t="s">
        <v>77</v>
      </c>
      <c r="C38" s="12">
        <f t="shared" ref="C38" si="25">C39+C40</f>
        <v>0</v>
      </c>
      <c r="D38" s="12">
        <f t="shared" ref="D38:E38" si="26">D39+D40</f>
        <v>0</v>
      </c>
      <c r="E38" s="12">
        <f t="shared" si="26"/>
        <v>0</v>
      </c>
      <c r="F38" s="13" t="e">
        <f t="shared" si="0"/>
        <v>#DIV/0!</v>
      </c>
      <c r="G38" s="13" t="e">
        <f t="shared" si="2"/>
        <v>#DIV/0!</v>
      </c>
      <c r="H38" s="14"/>
    </row>
    <row r="39" spans="1:8" ht="31.5" hidden="1" customHeight="1" x14ac:dyDescent="0.25">
      <c r="A39" s="10" t="s">
        <v>78</v>
      </c>
      <c r="B39" s="16" t="s">
        <v>79</v>
      </c>
      <c r="C39" s="18"/>
      <c r="D39" s="18"/>
      <c r="E39" s="18"/>
      <c r="F39" s="13" t="e">
        <f t="shared" si="0"/>
        <v>#DIV/0!</v>
      </c>
      <c r="G39" s="13" t="e">
        <f t="shared" si="2"/>
        <v>#DIV/0!</v>
      </c>
      <c r="H39" s="14"/>
    </row>
    <row r="40" spans="1:8" ht="31.5" hidden="1" customHeight="1" x14ac:dyDescent="0.25">
      <c r="A40" s="10" t="s">
        <v>80</v>
      </c>
      <c r="B40" s="16" t="s">
        <v>81</v>
      </c>
      <c r="C40" s="18"/>
      <c r="D40" s="18"/>
      <c r="E40" s="18"/>
      <c r="F40" s="13" t="e">
        <f t="shared" si="0"/>
        <v>#DIV/0!</v>
      </c>
      <c r="G40" s="13" t="e">
        <f t="shared" si="2"/>
        <v>#DIV/0!</v>
      </c>
      <c r="H40" s="14"/>
    </row>
    <row r="41" spans="1:8" s="17" customFormat="1" ht="15.75" x14ac:dyDescent="0.25">
      <c r="A41" s="10" t="s">
        <v>82</v>
      </c>
      <c r="B41" s="16" t="s">
        <v>83</v>
      </c>
      <c r="C41" s="12">
        <f t="shared" ref="C41" si="27">C42+C44</f>
        <v>888344.7</v>
      </c>
      <c r="D41" s="12">
        <f t="shared" ref="D41:E41" si="28">D42+D44</f>
        <v>1100000</v>
      </c>
      <c r="E41" s="12">
        <f t="shared" si="28"/>
        <v>1077425.07</v>
      </c>
      <c r="F41" s="13">
        <f t="shared" si="0"/>
        <v>97.947733636363637</v>
      </c>
      <c r="G41" s="13">
        <f t="shared" si="2"/>
        <v>121.28457230622303</v>
      </c>
      <c r="H41" s="14"/>
    </row>
    <row r="42" spans="1:8" ht="31.5" customHeight="1" x14ac:dyDescent="0.25">
      <c r="A42" s="10" t="s">
        <v>84</v>
      </c>
      <c r="B42" s="16" t="s">
        <v>85</v>
      </c>
      <c r="C42" s="12">
        <f t="shared" ref="C42:E42" si="29">C43</f>
        <v>888344.7</v>
      </c>
      <c r="D42" s="12">
        <f t="shared" si="29"/>
        <v>1100000</v>
      </c>
      <c r="E42" s="12">
        <f t="shared" si="29"/>
        <v>1077425.07</v>
      </c>
      <c r="F42" s="13">
        <f t="shared" si="0"/>
        <v>97.947733636363637</v>
      </c>
      <c r="G42" s="13">
        <f t="shared" si="2"/>
        <v>121.28457230622303</v>
      </c>
      <c r="H42" s="14"/>
    </row>
    <row r="43" spans="1:8" ht="49.5" customHeight="1" x14ac:dyDescent="0.25">
      <c r="A43" s="10" t="s">
        <v>86</v>
      </c>
      <c r="B43" s="16" t="s">
        <v>87</v>
      </c>
      <c r="C43" s="18">
        <v>888344.7</v>
      </c>
      <c r="D43" s="18">
        <v>1100000</v>
      </c>
      <c r="E43" s="18">
        <v>1077425.07</v>
      </c>
      <c r="F43" s="13">
        <f t="shared" si="0"/>
        <v>97.947733636363637</v>
      </c>
      <c r="G43" s="13">
        <f t="shared" si="2"/>
        <v>121.28457230622303</v>
      </c>
      <c r="H43" s="14"/>
    </row>
    <row r="44" spans="1:8" ht="49.5" hidden="1" customHeight="1" x14ac:dyDescent="0.25">
      <c r="A44" s="10" t="s">
        <v>88</v>
      </c>
      <c r="B44" s="16" t="s">
        <v>89</v>
      </c>
      <c r="C44" s="12">
        <f t="shared" ref="C44:E44" si="30">C45</f>
        <v>0</v>
      </c>
      <c r="D44" s="12">
        <f t="shared" si="30"/>
        <v>0</v>
      </c>
      <c r="E44" s="12">
        <f t="shared" si="30"/>
        <v>0</v>
      </c>
      <c r="F44" s="13" t="e">
        <f t="shared" si="0"/>
        <v>#DIV/0!</v>
      </c>
      <c r="G44" s="13" t="e">
        <f t="shared" si="2"/>
        <v>#DIV/0!</v>
      </c>
      <c r="H44" s="14"/>
    </row>
    <row r="45" spans="1:8" ht="78" hidden="1" customHeight="1" x14ac:dyDescent="0.25">
      <c r="A45" s="10" t="s">
        <v>90</v>
      </c>
      <c r="B45" s="16" t="s">
        <v>91</v>
      </c>
      <c r="C45" s="18"/>
      <c r="D45" s="18"/>
      <c r="E45" s="18"/>
      <c r="F45" s="13" t="e">
        <f t="shared" si="0"/>
        <v>#DIV/0!</v>
      </c>
      <c r="G45" s="13" t="e">
        <f t="shared" si="2"/>
        <v>#DIV/0!</v>
      </c>
      <c r="H45" s="14"/>
    </row>
    <row r="46" spans="1:8" ht="33.75" customHeight="1" x14ac:dyDescent="0.25">
      <c r="A46" s="19" t="s">
        <v>367</v>
      </c>
      <c r="B46" s="20" t="s">
        <v>371</v>
      </c>
      <c r="C46" s="18">
        <f>C47</f>
        <v>3.16</v>
      </c>
      <c r="D46" s="18"/>
      <c r="E46" s="18"/>
      <c r="F46" s="13"/>
      <c r="G46" s="13"/>
      <c r="H46" s="14"/>
    </row>
    <row r="47" spans="1:8" ht="15.75" x14ac:dyDescent="0.25">
      <c r="A47" s="21" t="s">
        <v>368</v>
      </c>
      <c r="B47" s="22" t="s">
        <v>372</v>
      </c>
      <c r="C47" s="18">
        <f>C48+C49</f>
        <v>3.16</v>
      </c>
      <c r="D47" s="18"/>
      <c r="E47" s="18"/>
      <c r="F47" s="13"/>
      <c r="G47" s="13"/>
      <c r="H47" s="14"/>
    </row>
    <row r="48" spans="1:8" ht="47.25" hidden="1" x14ac:dyDescent="0.25">
      <c r="A48" s="19" t="s">
        <v>369</v>
      </c>
      <c r="B48" s="22" t="s">
        <v>373</v>
      </c>
      <c r="C48" s="18"/>
      <c r="D48" s="18"/>
      <c r="E48" s="18"/>
      <c r="F48" s="13"/>
      <c r="G48" s="13"/>
      <c r="H48" s="14"/>
    </row>
    <row r="49" spans="1:8" ht="63" x14ac:dyDescent="0.25">
      <c r="A49" s="23" t="s">
        <v>370</v>
      </c>
      <c r="B49" s="24" t="s">
        <v>374</v>
      </c>
      <c r="C49" s="18">
        <v>3.16</v>
      </c>
      <c r="D49" s="18"/>
      <c r="E49" s="18"/>
      <c r="F49" s="13"/>
      <c r="G49" s="13"/>
      <c r="H49" s="14"/>
    </row>
    <row r="50" spans="1:8" s="17" customFormat="1" ht="45.75" customHeight="1" x14ac:dyDescent="0.25">
      <c r="A50" s="10" t="s">
        <v>92</v>
      </c>
      <c r="B50" s="16" t="s">
        <v>93</v>
      </c>
      <c r="C50" s="12">
        <f t="shared" ref="C50" si="31">C51+C59+C62</f>
        <v>1299479.31</v>
      </c>
      <c r="D50" s="12">
        <f t="shared" ref="D50:E50" si="32">D51+D59+D62</f>
        <v>1477100</v>
      </c>
      <c r="E50" s="12">
        <f t="shared" si="32"/>
        <v>507685.93999999994</v>
      </c>
      <c r="F50" s="13">
        <f t="shared" si="0"/>
        <v>34.370451560490146</v>
      </c>
      <c r="G50" s="13">
        <f t="shared" si="2"/>
        <v>39.068412716782689</v>
      </c>
      <c r="H50" s="14"/>
    </row>
    <row r="51" spans="1:8" ht="81.75" customHeight="1" x14ac:dyDescent="0.25">
      <c r="A51" s="10" t="s">
        <v>94</v>
      </c>
      <c r="B51" s="16" t="s">
        <v>95</v>
      </c>
      <c r="C51" s="12">
        <f t="shared" ref="C51" si="33">C52+C55</f>
        <v>1208706.51</v>
      </c>
      <c r="D51" s="12">
        <f t="shared" ref="D51:E51" si="34">D52+D55</f>
        <v>1356400</v>
      </c>
      <c r="E51" s="12">
        <f t="shared" si="34"/>
        <v>447685.93999999994</v>
      </c>
      <c r="F51" s="13">
        <f t="shared" si="0"/>
        <v>33.005451194337951</v>
      </c>
      <c r="G51" s="13">
        <f t="shared" si="2"/>
        <v>37.038432100444297</v>
      </c>
      <c r="H51" s="14"/>
    </row>
    <row r="52" spans="1:8" ht="63" customHeight="1" x14ac:dyDescent="0.25">
      <c r="A52" s="10" t="s">
        <v>96</v>
      </c>
      <c r="B52" s="16" t="s">
        <v>97</v>
      </c>
      <c r="C52" s="12">
        <f t="shared" ref="C52" si="35">C53+C54</f>
        <v>668729.43000000005</v>
      </c>
      <c r="D52" s="12">
        <f t="shared" ref="D52:E52" si="36">D53+D54</f>
        <v>1128400</v>
      </c>
      <c r="E52" s="12">
        <f t="shared" si="36"/>
        <v>289943.17</v>
      </c>
      <c r="F52" s="13">
        <f t="shared" si="0"/>
        <v>25.695070010634524</v>
      </c>
      <c r="G52" s="13">
        <f t="shared" si="2"/>
        <v>43.357321659972399</v>
      </c>
      <c r="H52" s="14"/>
    </row>
    <row r="53" spans="1:8" ht="95.25" customHeight="1" x14ac:dyDescent="0.25">
      <c r="A53" s="10" t="s">
        <v>98</v>
      </c>
      <c r="B53" s="16" t="s">
        <v>99</v>
      </c>
      <c r="C53" s="18">
        <v>201709.66</v>
      </c>
      <c r="D53" s="18">
        <v>494400</v>
      </c>
      <c r="E53" s="18">
        <v>109141.17</v>
      </c>
      <c r="F53" s="13">
        <f t="shared" si="0"/>
        <v>22.075479368932037</v>
      </c>
      <c r="G53" s="13">
        <f t="shared" si="2"/>
        <v>54.108053129433664</v>
      </c>
      <c r="H53" s="14"/>
    </row>
    <row r="54" spans="1:8" ht="82.5" customHeight="1" x14ac:dyDescent="0.25">
      <c r="A54" s="10" t="s">
        <v>100</v>
      </c>
      <c r="B54" s="16" t="s">
        <v>101</v>
      </c>
      <c r="C54" s="18">
        <v>467019.77</v>
      </c>
      <c r="D54" s="18">
        <v>634000</v>
      </c>
      <c r="E54" s="18">
        <v>180802</v>
      </c>
      <c r="F54" s="13">
        <f t="shared" si="0"/>
        <v>28.517665615141958</v>
      </c>
      <c r="G54" s="13">
        <f t="shared" si="2"/>
        <v>38.713992771655043</v>
      </c>
      <c r="H54" s="14"/>
    </row>
    <row r="55" spans="1:8" ht="80.25" customHeight="1" x14ac:dyDescent="0.25">
      <c r="A55" s="10" t="s">
        <v>102</v>
      </c>
      <c r="B55" s="16" t="s">
        <v>103</v>
      </c>
      <c r="C55" s="12">
        <f t="shared" ref="C55" si="37">C56+C57+C58</f>
        <v>539977.07999999996</v>
      </c>
      <c r="D55" s="12">
        <f t="shared" ref="D55:E55" si="38">D56+D57+D58</f>
        <v>228000</v>
      </c>
      <c r="E55" s="12">
        <f t="shared" si="38"/>
        <v>157742.76999999999</v>
      </c>
      <c r="F55" s="13">
        <f t="shared" si="0"/>
        <v>69.185425438596482</v>
      </c>
      <c r="G55" s="13">
        <f t="shared" si="2"/>
        <v>29.212863997857099</v>
      </c>
      <c r="H55" s="14"/>
    </row>
    <row r="56" spans="1:8" ht="65.25" customHeight="1" x14ac:dyDescent="0.25">
      <c r="A56" s="10" t="s">
        <v>104</v>
      </c>
      <c r="B56" s="16" t="s">
        <v>105</v>
      </c>
      <c r="C56" s="18">
        <v>539977.07999999996</v>
      </c>
      <c r="D56" s="18">
        <v>228000</v>
      </c>
      <c r="E56" s="18">
        <v>157742.76999999999</v>
      </c>
      <c r="F56" s="13">
        <f t="shared" si="0"/>
        <v>69.185425438596482</v>
      </c>
      <c r="G56" s="13">
        <f t="shared" si="2"/>
        <v>29.212863997857099</v>
      </c>
      <c r="H56" s="14"/>
    </row>
    <row r="57" spans="1:8" ht="68.25" hidden="1" customHeight="1" x14ac:dyDescent="0.25">
      <c r="A57" s="10" t="s">
        <v>106</v>
      </c>
      <c r="B57" s="16" t="s">
        <v>107</v>
      </c>
      <c r="C57" s="18"/>
      <c r="D57" s="18"/>
      <c r="E57" s="18"/>
      <c r="F57" s="13" t="e">
        <f t="shared" si="0"/>
        <v>#DIV/0!</v>
      </c>
      <c r="G57" s="13" t="e">
        <f t="shared" si="2"/>
        <v>#DIV/0!</v>
      </c>
      <c r="H57" s="14"/>
    </row>
    <row r="58" spans="1:8" ht="64.5" hidden="1" customHeight="1" x14ac:dyDescent="0.25">
      <c r="A58" s="10" t="s">
        <v>108</v>
      </c>
      <c r="B58" s="16" t="s">
        <v>109</v>
      </c>
      <c r="C58" s="18"/>
      <c r="D58" s="18"/>
      <c r="E58" s="18"/>
      <c r="F58" s="13" t="e">
        <f t="shared" si="0"/>
        <v>#DIV/0!</v>
      </c>
      <c r="G58" s="13" t="e">
        <f t="shared" si="2"/>
        <v>#DIV/0!</v>
      </c>
      <c r="H58" s="14"/>
    </row>
    <row r="59" spans="1:8" ht="31.5" hidden="1" x14ac:dyDescent="0.25">
      <c r="A59" s="10" t="s">
        <v>110</v>
      </c>
      <c r="B59" s="16" t="s">
        <v>111</v>
      </c>
      <c r="C59" s="12">
        <f t="shared" ref="C59:E60" si="39">C60</f>
        <v>0</v>
      </c>
      <c r="D59" s="12">
        <f t="shared" si="39"/>
        <v>0</v>
      </c>
      <c r="E59" s="12">
        <f t="shared" si="39"/>
        <v>0</v>
      </c>
      <c r="F59" s="13" t="e">
        <f t="shared" si="0"/>
        <v>#DIV/0!</v>
      </c>
      <c r="G59" s="13" t="e">
        <f t="shared" si="2"/>
        <v>#DIV/0!</v>
      </c>
      <c r="H59" s="14"/>
    </row>
    <row r="60" spans="1:8" ht="48.75" hidden="1" customHeight="1" x14ac:dyDescent="0.25">
      <c r="A60" s="10" t="s">
        <v>112</v>
      </c>
      <c r="B60" s="16" t="s">
        <v>113</v>
      </c>
      <c r="C60" s="12">
        <f t="shared" si="39"/>
        <v>0</v>
      </c>
      <c r="D60" s="12">
        <f t="shared" si="39"/>
        <v>0</v>
      </c>
      <c r="E60" s="12">
        <f t="shared" si="39"/>
        <v>0</v>
      </c>
      <c r="F60" s="13" t="e">
        <f t="shared" si="0"/>
        <v>#DIV/0!</v>
      </c>
      <c r="G60" s="13" t="e">
        <f t="shared" si="2"/>
        <v>#DIV/0!</v>
      </c>
      <c r="H60" s="14"/>
    </row>
    <row r="61" spans="1:8" ht="49.5" hidden="1" customHeight="1" x14ac:dyDescent="0.25">
      <c r="A61" s="10" t="s">
        <v>114</v>
      </c>
      <c r="B61" s="16" t="s">
        <v>115</v>
      </c>
      <c r="C61" s="18"/>
      <c r="D61" s="18"/>
      <c r="E61" s="18"/>
      <c r="F61" s="13" t="e">
        <f t="shared" si="0"/>
        <v>#DIV/0!</v>
      </c>
      <c r="G61" s="13" t="e">
        <f t="shared" si="2"/>
        <v>#DIV/0!</v>
      </c>
      <c r="H61" s="14"/>
    </row>
    <row r="62" spans="1:8" ht="81.75" customHeight="1" x14ac:dyDescent="0.25">
      <c r="A62" s="10" t="s">
        <v>116</v>
      </c>
      <c r="B62" s="16" t="s">
        <v>117</v>
      </c>
      <c r="C62" s="12">
        <f t="shared" ref="C62:E63" si="40">C63</f>
        <v>90772.800000000003</v>
      </c>
      <c r="D62" s="12">
        <f t="shared" si="40"/>
        <v>120700</v>
      </c>
      <c r="E62" s="12">
        <f t="shared" si="40"/>
        <v>60000</v>
      </c>
      <c r="F62" s="13">
        <f t="shared" si="0"/>
        <v>49.710024855012428</v>
      </c>
      <c r="G62" s="13">
        <f t="shared" si="2"/>
        <v>66.099095764369935</v>
      </c>
      <c r="H62" s="14"/>
    </row>
    <row r="63" spans="1:8" ht="83.25" customHeight="1" x14ac:dyDescent="0.25">
      <c r="A63" s="10" t="s">
        <v>118</v>
      </c>
      <c r="B63" s="16" t="s">
        <v>119</v>
      </c>
      <c r="C63" s="12">
        <f t="shared" si="40"/>
        <v>90772.800000000003</v>
      </c>
      <c r="D63" s="12">
        <f t="shared" si="40"/>
        <v>120700</v>
      </c>
      <c r="E63" s="12">
        <f t="shared" si="40"/>
        <v>60000</v>
      </c>
      <c r="F63" s="13">
        <f t="shared" si="0"/>
        <v>49.710024855012428</v>
      </c>
      <c r="G63" s="13">
        <f t="shared" si="2"/>
        <v>66.099095764369935</v>
      </c>
      <c r="H63" s="25"/>
    </row>
    <row r="64" spans="1:8" ht="82.5" customHeight="1" x14ac:dyDescent="0.25">
      <c r="A64" s="10" t="s">
        <v>120</v>
      </c>
      <c r="B64" s="16" t="s">
        <v>121</v>
      </c>
      <c r="C64" s="18">
        <v>90772.800000000003</v>
      </c>
      <c r="D64" s="18">
        <v>120700</v>
      </c>
      <c r="E64" s="18">
        <v>60000</v>
      </c>
      <c r="F64" s="13">
        <f t="shared" si="0"/>
        <v>49.710024855012428</v>
      </c>
      <c r="G64" s="13">
        <f t="shared" si="2"/>
        <v>66.099095764369935</v>
      </c>
      <c r="H64" s="25"/>
    </row>
    <row r="65" spans="1:8" s="17" customFormat="1" ht="25.5" customHeight="1" x14ac:dyDescent="0.25">
      <c r="A65" s="10" t="s">
        <v>122</v>
      </c>
      <c r="B65" s="16" t="s">
        <v>123</v>
      </c>
      <c r="C65" s="12">
        <f t="shared" ref="C65:E65" si="41">C66</f>
        <v>105292.37</v>
      </c>
      <c r="D65" s="12">
        <f t="shared" si="41"/>
        <v>103400</v>
      </c>
      <c r="E65" s="12">
        <f t="shared" si="41"/>
        <v>32863.79</v>
      </c>
      <c r="F65" s="13">
        <f t="shared" si="0"/>
        <v>31.783162475822053</v>
      </c>
      <c r="G65" s="13">
        <f t="shared" si="2"/>
        <v>31.211938718826449</v>
      </c>
      <c r="H65" s="25"/>
    </row>
    <row r="66" spans="1:8" ht="20.25" customHeight="1" x14ac:dyDescent="0.25">
      <c r="A66" s="10" t="s">
        <v>124</v>
      </c>
      <c r="B66" s="16" t="s">
        <v>125</v>
      </c>
      <c r="C66" s="12">
        <f t="shared" ref="C66" si="42">C67+C68+C69+C71</f>
        <v>105292.37</v>
      </c>
      <c r="D66" s="12">
        <f t="shared" ref="D66:E66" si="43">D67+D68+D69+D71</f>
        <v>103400</v>
      </c>
      <c r="E66" s="12">
        <f t="shared" si="43"/>
        <v>32863.79</v>
      </c>
      <c r="F66" s="13">
        <f t="shared" si="0"/>
        <v>31.783162475822053</v>
      </c>
      <c r="G66" s="13">
        <f t="shared" si="2"/>
        <v>31.211938718826449</v>
      </c>
      <c r="H66" s="25"/>
    </row>
    <row r="67" spans="1:8" ht="33.75" customHeight="1" x14ac:dyDescent="0.25">
      <c r="A67" s="10" t="s">
        <v>126</v>
      </c>
      <c r="B67" s="16" t="s">
        <v>127</v>
      </c>
      <c r="C67" s="18">
        <v>16888.46</v>
      </c>
      <c r="D67" s="18">
        <v>18400</v>
      </c>
      <c r="E67" s="18">
        <v>13269.06</v>
      </c>
      <c r="F67" s="13">
        <f t="shared" si="0"/>
        <v>72.114456521739129</v>
      </c>
      <c r="G67" s="13">
        <f t="shared" si="2"/>
        <v>78.568797865524743</v>
      </c>
      <c r="H67" s="25"/>
    </row>
    <row r="68" spans="1:8" ht="19.5" customHeight="1" x14ac:dyDescent="0.25">
      <c r="A68" s="10" t="s">
        <v>128</v>
      </c>
      <c r="B68" s="16" t="s">
        <v>129</v>
      </c>
      <c r="C68" s="18">
        <v>15393.51</v>
      </c>
      <c r="D68" s="18">
        <v>16200</v>
      </c>
      <c r="E68" s="18">
        <v>4797.4399999999996</v>
      </c>
      <c r="F68" s="13">
        <f t="shared" si="0"/>
        <v>29.613827160493827</v>
      </c>
      <c r="G68" s="13">
        <f t="shared" si="2"/>
        <v>31.165341757662805</v>
      </c>
      <c r="H68" s="25"/>
    </row>
    <row r="69" spans="1:8" ht="19.5" customHeight="1" x14ac:dyDescent="0.25">
      <c r="A69" s="10" t="s">
        <v>130</v>
      </c>
      <c r="B69" s="16" t="s">
        <v>131</v>
      </c>
      <c r="C69" s="18">
        <v>69204.399999999994</v>
      </c>
      <c r="D69" s="18">
        <v>68800</v>
      </c>
      <c r="E69" s="18">
        <v>14797.29</v>
      </c>
      <c r="F69" s="13">
        <f t="shared" si="0"/>
        <v>21.507688953488373</v>
      </c>
      <c r="G69" s="13">
        <f t="shared" si="2"/>
        <v>21.382007502413146</v>
      </c>
      <c r="H69" s="25"/>
    </row>
    <row r="70" spans="1:8" ht="19.5" customHeight="1" x14ac:dyDescent="0.25">
      <c r="A70" s="10" t="s">
        <v>132</v>
      </c>
      <c r="B70" s="16" t="s">
        <v>133</v>
      </c>
      <c r="C70" s="18">
        <v>69204.399999999994</v>
      </c>
      <c r="D70" s="18">
        <v>68800</v>
      </c>
      <c r="E70" s="18">
        <v>14797.29</v>
      </c>
      <c r="F70" s="13">
        <f t="shared" si="0"/>
        <v>21.507688953488373</v>
      </c>
      <c r="G70" s="13">
        <f t="shared" si="2"/>
        <v>21.382007502413146</v>
      </c>
      <c r="H70" s="25"/>
    </row>
    <row r="71" spans="1:8" ht="48.75" customHeight="1" x14ac:dyDescent="0.25">
      <c r="A71" s="10" t="s">
        <v>134</v>
      </c>
      <c r="B71" s="16" t="s">
        <v>135</v>
      </c>
      <c r="C71" s="18">
        <v>3806</v>
      </c>
      <c r="D71" s="18"/>
      <c r="E71" s="18">
        <v>0</v>
      </c>
      <c r="F71" s="13"/>
      <c r="G71" s="13">
        <f t="shared" si="2"/>
        <v>0</v>
      </c>
      <c r="H71" s="25"/>
    </row>
    <row r="72" spans="1:8" s="17" customFormat="1" ht="33" customHeight="1" x14ac:dyDescent="0.25">
      <c r="A72" s="10" t="s">
        <v>136</v>
      </c>
      <c r="B72" s="16" t="s">
        <v>137</v>
      </c>
      <c r="C72" s="12">
        <f>C73</f>
        <v>263189.65999999997</v>
      </c>
      <c r="D72" s="12">
        <f>D73</f>
        <v>332000</v>
      </c>
      <c r="E72" s="12">
        <f>E73</f>
        <v>176946.43</v>
      </c>
      <c r="F72" s="13">
        <f t="shared" ref="F72:F137" si="44">E72/D72*100</f>
        <v>53.297117469879517</v>
      </c>
      <c r="G72" s="13">
        <f t="shared" si="2"/>
        <v>67.231528016716155</v>
      </c>
      <c r="H72" s="25"/>
    </row>
    <row r="73" spans="1:8" ht="20.25" customHeight="1" x14ac:dyDescent="0.25">
      <c r="A73" s="10" t="s">
        <v>138</v>
      </c>
      <c r="B73" s="16" t="s">
        <v>139</v>
      </c>
      <c r="C73" s="12">
        <f>C76+C74</f>
        <v>263189.65999999997</v>
      </c>
      <c r="D73" s="12">
        <f>D76+D74</f>
        <v>332000</v>
      </c>
      <c r="E73" s="12">
        <f t="shared" ref="E73" si="45">E76+E74</f>
        <v>176946.43</v>
      </c>
      <c r="F73" s="13">
        <f t="shared" si="44"/>
        <v>53.297117469879517</v>
      </c>
      <c r="G73" s="13">
        <f t="shared" ref="G73:G138" si="46">E73/C73*100</f>
        <v>67.231528016716155</v>
      </c>
      <c r="H73" s="25"/>
    </row>
    <row r="74" spans="1:8" ht="20.25" customHeight="1" x14ac:dyDescent="0.25">
      <c r="A74" s="26" t="s">
        <v>289</v>
      </c>
      <c r="B74" s="16" t="s">
        <v>290</v>
      </c>
      <c r="C74" s="12">
        <v>62720.480000000003</v>
      </c>
      <c r="D74" s="12">
        <v>332000</v>
      </c>
      <c r="E74" s="27">
        <f>E75</f>
        <v>176946.43</v>
      </c>
      <c r="F74" s="13">
        <f t="shared" si="44"/>
        <v>53.297117469879517</v>
      </c>
      <c r="G74" s="13">
        <f t="shared" si="46"/>
        <v>282.11906222656455</v>
      </c>
      <c r="H74" s="25"/>
    </row>
    <row r="75" spans="1:8" ht="20.25" customHeight="1" x14ac:dyDescent="0.25">
      <c r="A75" s="28" t="s">
        <v>291</v>
      </c>
      <c r="B75" s="16" t="s">
        <v>292</v>
      </c>
      <c r="C75" s="12">
        <v>62720.480000000003</v>
      </c>
      <c r="D75" s="12">
        <v>332000</v>
      </c>
      <c r="E75" s="27">
        <v>176946.43</v>
      </c>
      <c r="F75" s="13">
        <f t="shared" si="44"/>
        <v>53.297117469879517</v>
      </c>
      <c r="G75" s="13">
        <f t="shared" si="46"/>
        <v>282.11906222656455</v>
      </c>
      <c r="H75" s="25"/>
    </row>
    <row r="76" spans="1:8" ht="19.5" customHeight="1" x14ac:dyDescent="0.25">
      <c r="A76" s="10" t="s">
        <v>140</v>
      </c>
      <c r="B76" s="16" t="s">
        <v>141</v>
      </c>
      <c r="C76" s="12">
        <f t="shared" ref="C76" si="47">C77+C78</f>
        <v>200469.18</v>
      </c>
      <c r="D76" s="12">
        <f t="shared" ref="D76:E76" si="48">D77+D78</f>
        <v>0</v>
      </c>
      <c r="E76" s="12">
        <f t="shared" si="48"/>
        <v>0</v>
      </c>
      <c r="F76" s="13"/>
      <c r="G76" s="13">
        <f t="shared" si="46"/>
        <v>0</v>
      </c>
      <c r="H76" s="25"/>
    </row>
    <row r="77" spans="1:8" ht="33.75" customHeight="1" x14ac:dyDescent="0.25">
      <c r="A77" s="10" t="s">
        <v>142</v>
      </c>
      <c r="B77" s="16" t="s">
        <v>143</v>
      </c>
      <c r="C77" s="18">
        <v>200469.18</v>
      </c>
      <c r="D77" s="18">
        <v>0</v>
      </c>
      <c r="E77" s="18">
        <v>0</v>
      </c>
      <c r="F77" s="13"/>
      <c r="G77" s="13">
        <f t="shared" si="46"/>
        <v>0</v>
      </c>
      <c r="H77" s="25"/>
    </row>
    <row r="78" spans="1:8" ht="33.75" hidden="1" customHeight="1" x14ac:dyDescent="0.25">
      <c r="A78" s="10" t="s">
        <v>144</v>
      </c>
      <c r="B78" s="16" t="s">
        <v>145</v>
      </c>
      <c r="C78" s="18"/>
      <c r="D78" s="18"/>
      <c r="E78" s="18"/>
      <c r="F78" s="13" t="e">
        <f t="shared" si="44"/>
        <v>#DIV/0!</v>
      </c>
      <c r="G78" s="13" t="e">
        <f t="shared" si="46"/>
        <v>#DIV/0!</v>
      </c>
      <c r="H78" s="25"/>
    </row>
    <row r="79" spans="1:8" s="17" customFormat="1" ht="33.75" customHeight="1" x14ac:dyDescent="0.25">
      <c r="A79" s="10" t="s">
        <v>146</v>
      </c>
      <c r="B79" s="16" t="s">
        <v>147</v>
      </c>
      <c r="C79" s="12">
        <f>C80+C83</f>
        <v>4607062.28</v>
      </c>
      <c r="D79" s="12">
        <f t="shared" ref="D79:E79" si="49">D80+D83</f>
        <v>200000</v>
      </c>
      <c r="E79" s="12">
        <f t="shared" si="49"/>
        <v>115632.42</v>
      </c>
      <c r="F79" s="13">
        <f t="shared" si="44"/>
        <v>57.816209999999998</v>
      </c>
      <c r="G79" s="13">
        <f t="shared" si="46"/>
        <v>2.5098948738327018</v>
      </c>
      <c r="H79" s="25"/>
    </row>
    <row r="80" spans="1:8" ht="83.25" customHeight="1" x14ac:dyDescent="0.25">
      <c r="A80" s="10" t="s">
        <v>148</v>
      </c>
      <c r="B80" s="16" t="s">
        <v>149</v>
      </c>
      <c r="C80" s="18">
        <v>6045</v>
      </c>
      <c r="D80" s="18">
        <v>0</v>
      </c>
      <c r="E80" s="18">
        <v>0</v>
      </c>
      <c r="F80" s="13"/>
      <c r="G80" s="13">
        <f t="shared" si="46"/>
        <v>0</v>
      </c>
      <c r="H80" s="25"/>
    </row>
    <row r="81" spans="1:8" ht="96.75" customHeight="1" x14ac:dyDescent="0.25">
      <c r="A81" s="10" t="s">
        <v>150</v>
      </c>
      <c r="B81" s="16" t="s">
        <v>151</v>
      </c>
      <c r="C81" s="18">
        <v>6045</v>
      </c>
      <c r="D81" s="18">
        <v>0</v>
      </c>
      <c r="E81" s="18">
        <v>0</v>
      </c>
      <c r="F81" s="13"/>
      <c r="G81" s="13">
        <f t="shared" si="46"/>
        <v>0</v>
      </c>
      <c r="H81" s="25"/>
    </row>
    <row r="82" spans="1:8" ht="97.5" customHeight="1" x14ac:dyDescent="0.25">
      <c r="A82" s="10" t="s">
        <v>152</v>
      </c>
      <c r="B82" s="16" t="s">
        <v>153</v>
      </c>
      <c r="C82" s="18">
        <v>6045</v>
      </c>
      <c r="D82" s="18">
        <v>0</v>
      </c>
      <c r="E82" s="18">
        <v>0</v>
      </c>
      <c r="F82" s="13"/>
      <c r="G82" s="13">
        <f t="shared" si="46"/>
        <v>0</v>
      </c>
      <c r="H82" s="25"/>
    </row>
    <row r="83" spans="1:8" ht="34.5" customHeight="1" x14ac:dyDescent="0.25">
      <c r="A83" s="10" t="s">
        <v>154</v>
      </c>
      <c r="B83" s="16" t="s">
        <v>155</v>
      </c>
      <c r="C83" s="12">
        <f t="shared" ref="C83:E83" si="50">C84</f>
        <v>4601017.28</v>
      </c>
      <c r="D83" s="12">
        <f t="shared" si="50"/>
        <v>200000</v>
      </c>
      <c r="E83" s="12">
        <f t="shared" si="50"/>
        <v>115632.42</v>
      </c>
      <c r="F83" s="13">
        <f t="shared" si="44"/>
        <v>57.816209999999998</v>
      </c>
      <c r="G83" s="13">
        <f t="shared" si="46"/>
        <v>2.5131924738174423</v>
      </c>
      <c r="H83" s="25"/>
    </row>
    <row r="84" spans="1:8" ht="34.5" customHeight="1" x14ac:dyDescent="0.25">
      <c r="A84" s="10" t="s">
        <v>156</v>
      </c>
      <c r="B84" s="16" t="s">
        <v>157</v>
      </c>
      <c r="C84" s="12">
        <f t="shared" ref="C84" si="51">C85+C86</f>
        <v>4601017.28</v>
      </c>
      <c r="D84" s="12">
        <f t="shared" ref="D84:E84" si="52">D85+D86</f>
        <v>200000</v>
      </c>
      <c r="E84" s="12">
        <f t="shared" si="52"/>
        <v>115632.42</v>
      </c>
      <c r="F84" s="13">
        <f t="shared" si="44"/>
        <v>57.816209999999998</v>
      </c>
      <c r="G84" s="13">
        <f t="shared" si="46"/>
        <v>2.5131924738174423</v>
      </c>
      <c r="H84" s="25"/>
    </row>
    <row r="85" spans="1:8" ht="63" customHeight="1" x14ac:dyDescent="0.25">
      <c r="A85" s="10" t="s">
        <v>158</v>
      </c>
      <c r="B85" s="16" t="s">
        <v>159</v>
      </c>
      <c r="C85" s="18">
        <v>4466021.34</v>
      </c>
      <c r="D85" s="18">
        <v>50000</v>
      </c>
      <c r="E85" s="18">
        <v>54922.85</v>
      </c>
      <c r="F85" s="13">
        <f t="shared" si="44"/>
        <v>109.84570000000001</v>
      </c>
      <c r="G85" s="13">
        <f t="shared" si="46"/>
        <v>1.229793720600538</v>
      </c>
      <c r="H85" s="25"/>
    </row>
    <row r="86" spans="1:8" ht="48.75" customHeight="1" x14ac:dyDescent="0.25">
      <c r="A86" s="10" t="s">
        <v>160</v>
      </c>
      <c r="B86" s="16" t="s">
        <v>161</v>
      </c>
      <c r="C86" s="18">
        <v>134995.94</v>
      </c>
      <c r="D86" s="18">
        <v>150000</v>
      </c>
      <c r="E86" s="18">
        <v>60709.57</v>
      </c>
      <c r="F86" s="13">
        <f t="shared" si="44"/>
        <v>40.473046666666669</v>
      </c>
      <c r="G86" s="13">
        <f t="shared" si="46"/>
        <v>44.971404325196737</v>
      </c>
      <c r="H86" s="25"/>
    </row>
    <row r="87" spans="1:8" ht="48.75" hidden="1" customHeight="1" x14ac:dyDescent="0.25">
      <c r="A87" s="23" t="s">
        <v>7</v>
      </c>
      <c r="B87" s="29" t="s">
        <v>162</v>
      </c>
      <c r="C87" s="18"/>
      <c r="D87" s="18"/>
      <c r="E87" s="18"/>
      <c r="F87" s="13" t="e">
        <f t="shared" si="44"/>
        <v>#DIV/0!</v>
      </c>
      <c r="G87" s="13" t="e">
        <f t="shared" si="46"/>
        <v>#DIV/0!</v>
      </c>
      <c r="H87" s="25"/>
    </row>
    <row r="88" spans="1:8" ht="49.5" hidden="1" customHeight="1" x14ac:dyDescent="0.25">
      <c r="A88" s="23" t="s">
        <v>8</v>
      </c>
      <c r="B88" s="29" t="s">
        <v>163</v>
      </c>
      <c r="C88" s="18"/>
      <c r="D88" s="18"/>
      <c r="E88" s="18"/>
      <c r="F88" s="13" t="e">
        <f t="shared" si="44"/>
        <v>#DIV/0!</v>
      </c>
      <c r="G88" s="13" t="e">
        <f t="shared" si="46"/>
        <v>#DIV/0!</v>
      </c>
      <c r="H88" s="25"/>
    </row>
    <row r="89" spans="1:8" s="17" customFormat="1" ht="20.25" customHeight="1" x14ac:dyDescent="0.25">
      <c r="A89" s="10" t="s">
        <v>164</v>
      </c>
      <c r="B89" s="16" t="s">
        <v>165</v>
      </c>
      <c r="C89" s="12">
        <f t="shared" ref="C89" si="53">C90+C93+C94+C96+C99+C100</f>
        <v>443372.65</v>
      </c>
      <c r="D89" s="12">
        <f>D90+D93+D94+D96+D99+D100+D102+D121+D127+D128+D129</f>
        <v>40000</v>
      </c>
      <c r="E89" s="12">
        <f>E90+E93+E94+E96+E99+E100+E102</f>
        <v>798204.16</v>
      </c>
      <c r="F89" s="13">
        <f t="shared" si="44"/>
        <v>1995.5104000000001</v>
      </c>
      <c r="G89" s="13">
        <f t="shared" si="46"/>
        <v>180.03008530183357</v>
      </c>
      <c r="H89" s="25"/>
    </row>
    <row r="90" spans="1:8" ht="33" customHeight="1" x14ac:dyDescent="0.25">
      <c r="A90" s="10" t="s">
        <v>166</v>
      </c>
      <c r="B90" s="16" t="s">
        <v>167</v>
      </c>
      <c r="C90" s="18">
        <f>C91+C92</f>
        <v>36575</v>
      </c>
      <c r="D90" s="18">
        <v>0</v>
      </c>
      <c r="E90" s="18">
        <v>0</v>
      </c>
      <c r="F90" s="13"/>
      <c r="G90" s="13">
        <f t="shared" si="46"/>
        <v>0</v>
      </c>
      <c r="H90" s="25"/>
    </row>
    <row r="91" spans="1:8" ht="79.5" customHeight="1" x14ac:dyDescent="0.25">
      <c r="A91" s="10" t="s">
        <v>168</v>
      </c>
      <c r="B91" s="16" t="s">
        <v>169</v>
      </c>
      <c r="C91" s="18">
        <v>35675</v>
      </c>
      <c r="D91" s="18">
        <v>0</v>
      </c>
      <c r="E91" s="18">
        <v>0</v>
      </c>
      <c r="F91" s="13"/>
      <c r="G91" s="13">
        <f t="shared" si="46"/>
        <v>0</v>
      </c>
      <c r="H91" s="25"/>
    </row>
    <row r="92" spans="1:8" ht="63.75" customHeight="1" x14ac:dyDescent="0.25">
      <c r="A92" s="10" t="s">
        <v>170</v>
      </c>
      <c r="B92" s="16" t="s">
        <v>171</v>
      </c>
      <c r="C92" s="18">
        <v>900</v>
      </c>
      <c r="D92" s="18">
        <v>0</v>
      </c>
      <c r="E92" s="18">
        <v>0</v>
      </c>
      <c r="F92" s="13"/>
      <c r="G92" s="13">
        <f t="shared" si="46"/>
        <v>0</v>
      </c>
      <c r="H92" s="25"/>
    </row>
    <row r="93" spans="1:8" ht="65.25" customHeight="1" x14ac:dyDescent="0.25">
      <c r="A93" s="10" t="s">
        <v>172</v>
      </c>
      <c r="B93" s="16" t="s">
        <v>173</v>
      </c>
      <c r="C93" s="18">
        <v>42000</v>
      </c>
      <c r="D93" s="18">
        <v>0</v>
      </c>
      <c r="E93" s="18">
        <v>0</v>
      </c>
      <c r="F93" s="13"/>
      <c r="G93" s="13">
        <f t="shared" si="46"/>
        <v>0</v>
      </c>
      <c r="H93" s="25"/>
    </row>
    <row r="94" spans="1:8" ht="114" customHeight="1" x14ac:dyDescent="0.25">
      <c r="A94" s="10" t="s">
        <v>174</v>
      </c>
      <c r="B94" s="16" t="s">
        <v>175</v>
      </c>
      <c r="C94" s="18">
        <f>C95</f>
        <v>10000</v>
      </c>
      <c r="D94" s="18">
        <v>0</v>
      </c>
      <c r="E94" s="18"/>
      <c r="F94" s="13"/>
      <c r="G94" s="13">
        <f t="shared" si="46"/>
        <v>0</v>
      </c>
      <c r="H94" s="25"/>
    </row>
    <row r="95" spans="1:8" ht="32.25" customHeight="1" x14ac:dyDescent="0.25">
      <c r="A95" s="10" t="s">
        <v>176</v>
      </c>
      <c r="B95" s="16" t="s">
        <v>177</v>
      </c>
      <c r="C95" s="18">
        <v>10000</v>
      </c>
      <c r="D95" s="18">
        <v>0</v>
      </c>
      <c r="E95" s="18"/>
      <c r="F95" s="13"/>
      <c r="G95" s="13">
        <f t="shared" si="46"/>
        <v>0</v>
      </c>
      <c r="H95" s="25"/>
    </row>
    <row r="96" spans="1:8" ht="54" customHeight="1" x14ac:dyDescent="0.25">
      <c r="A96" s="10" t="s">
        <v>178</v>
      </c>
      <c r="B96" s="16" t="s">
        <v>179</v>
      </c>
      <c r="C96" s="18">
        <v>21887.01</v>
      </c>
      <c r="D96" s="18">
        <v>0</v>
      </c>
      <c r="E96" s="18">
        <v>0</v>
      </c>
      <c r="F96" s="13"/>
      <c r="G96" s="13">
        <f t="shared" si="46"/>
        <v>0</v>
      </c>
      <c r="H96" s="25"/>
    </row>
    <row r="97" spans="1:8" ht="65.25" hidden="1" customHeight="1" x14ac:dyDescent="0.25">
      <c r="A97" s="19" t="s">
        <v>5</v>
      </c>
      <c r="B97" s="29" t="s">
        <v>180</v>
      </c>
      <c r="C97" s="18"/>
      <c r="D97" s="18"/>
      <c r="E97" s="18"/>
      <c r="F97" s="13"/>
      <c r="G97" s="13" t="e">
        <f t="shared" si="46"/>
        <v>#DIV/0!</v>
      </c>
      <c r="H97" s="25"/>
    </row>
    <row r="98" spans="1:8" ht="65.25" hidden="1" customHeight="1" x14ac:dyDescent="0.25">
      <c r="A98" s="19" t="s">
        <v>6</v>
      </c>
      <c r="B98" s="29" t="s">
        <v>181</v>
      </c>
      <c r="C98" s="18"/>
      <c r="D98" s="18"/>
      <c r="E98" s="18"/>
      <c r="F98" s="13"/>
      <c r="G98" s="13" t="e">
        <f t="shared" si="46"/>
        <v>#DIV/0!</v>
      </c>
      <c r="H98" s="25"/>
    </row>
    <row r="99" spans="1:8" ht="61.5" customHeight="1" x14ac:dyDescent="0.25">
      <c r="A99" s="10" t="s">
        <v>182</v>
      </c>
      <c r="B99" s="16" t="s">
        <v>183</v>
      </c>
      <c r="C99" s="18">
        <v>11000</v>
      </c>
      <c r="D99" s="18">
        <v>0</v>
      </c>
      <c r="E99" s="18">
        <v>0</v>
      </c>
      <c r="F99" s="13"/>
      <c r="G99" s="13">
        <f t="shared" si="46"/>
        <v>0</v>
      </c>
      <c r="H99" s="25"/>
    </row>
    <row r="100" spans="1:8" ht="33" customHeight="1" x14ac:dyDescent="0.25">
      <c r="A100" s="10" t="s">
        <v>184</v>
      </c>
      <c r="B100" s="16" t="s">
        <v>185</v>
      </c>
      <c r="C100" s="12">
        <f t="shared" ref="C100:E100" si="54">C101</f>
        <v>321910.64</v>
      </c>
      <c r="D100" s="12">
        <f t="shared" si="54"/>
        <v>0</v>
      </c>
      <c r="E100" s="12">
        <f t="shared" si="54"/>
        <v>0</v>
      </c>
      <c r="F100" s="13"/>
      <c r="G100" s="13">
        <f t="shared" si="46"/>
        <v>0</v>
      </c>
      <c r="H100" s="25"/>
    </row>
    <row r="101" spans="1:8" ht="48.75" customHeight="1" x14ac:dyDescent="0.25">
      <c r="A101" s="10" t="s">
        <v>186</v>
      </c>
      <c r="B101" s="16" t="s">
        <v>187</v>
      </c>
      <c r="C101" s="18">
        <v>321910.64</v>
      </c>
      <c r="D101" s="18">
        <v>0</v>
      </c>
      <c r="E101" s="18">
        <v>0</v>
      </c>
      <c r="F101" s="13"/>
      <c r="G101" s="13">
        <f t="shared" si="46"/>
        <v>0</v>
      </c>
      <c r="H101" s="25"/>
    </row>
    <row r="102" spans="1:8" ht="37.5" customHeight="1" x14ac:dyDescent="0.25">
      <c r="A102" s="10" t="s">
        <v>293</v>
      </c>
      <c r="B102" s="48" t="s">
        <v>294</v>
      </c>
      <c r="C102" s="18">
        <v>0</v>
      </c>
      <c r="D102" s="47">
        <v>40000</v>
      </c>
      <c r="E102" s="30">
        <f>E103+E105+E107+E109+E111+E113+E115+E117+E121+E124+E126+E129+E119</f>
        <v>798204.16</v>
      </c>
      <c r="F102" s="13">
        <f t="shared" si="44"/>
        <v>1995.5104000000001</v>
      </c>
      <c r="G102" s="13"/>
      <c r="H102" s="25"/>
    </row>
    <row r="103" spans="1:8" ht="52.5" customHeight="1" x14ac:dyDescent="0.25">
      <c r="A103" s="10" t="s">
        <v>295</v>
      </c>
      <c r="B103" s="48" t="s">
        <v>296</v>
      </c>
      <c r="C103" s="18">
        <v>0</v>
      </c>
      <c r="D103" s="47">
        <v>3500</v>
      </c>
      <c r="E103" s="30">
        <f>E104</f>
        <v>14416.95</v>
      </c>
      <c r="F103" s="13">
        <f t="shared" si="44"/>
        <v>411.91285714285721</v>
      </c>
      <c r="G103" s="13"/>
      <c r="H103" s="25"/>
    </row>
    <row r="104" spans="1:8" ht="78.75" x14ac:dyDescent="0.25">
      <c r="A104" s="10" t="s">
        <v>297</v>
      </c>
      <c r="B104" s="48" t="s">
        <v>298</v>
      </c>
      <c r="C104" s="18">
        <v>0</v>
      </c>
      <c r="D104" s="47">
        <v>3500</v>
      </c>
      <c r="E104" s="30">
        <v>14416.95</v>
      </c>
      <c r="F104" s="13">
        <f t="shared" si="44"/>
        <v>411.91285714285721</v>
      </c>
      <c r="G104" s="13"/>
      <c r="H104" s="25"/>
    </row>
    <row r="105" spans="1:8" ht="78.75" x14ac:dyDescent="0.25">
      <c r="A105" s="10" t="s">
        <v>299</v>
      </c>
      <c r="B105" s="48" t="s">
        <v>300</v>
      </c>
      <c r="C105" s="18">
        <v>0</v>
      </c>
      <c r="D105" s="47">
        <v>1500</v>
      </c>
      <c r="E105" s="30">
        <f>E106</f>
        <v>97009.93</v>
      </c>
      <c r="F105" s="13">
        <f t="shared" si="44"/>
        <v>6467.3286666666654</v>
      </c>
      <c r="G105" s="13"/>
      <c r="H105" s="25"/>
    </row>
    <row r="106" spans="1:8" ht="96" customHeight="1" x14ac:dyDescent="0.25">
      <c r="A106" s="10" t="s">
        <v>301</v>
      </c>
      <c r="B106" s="48" t="s">
        <v>302</v>
      </c>
      <c r="C106" s="18">
        <v>0</v>
      </c>
      <c r="D106" s="47">
        <v>1500</v>
      </c>
      <c r="E106" s="30">
        <v>97009.93</v>
      </c>
      <c r="F106" s="13">
        <f t="shared" si="44"/>
        <v>6467.3286666666654</v>
      </c>
      <c r="G106" s="13"/>
      <c r="H106" s="25"/>
    </row>
    <row r="107" spans="1:8" ht="63" x14ac:dyDescent="0.25">
      <c r="A107" s="10" t="s">
        <v>303</v>
      </c>
      <c r="B107" s="48" t="s">
        <v>304</v>
      </c>
      <c r="C107" s="18">
        <v>0</v>
      </c>
      <c r="D107" s="47">
        <v>3000</v>
      </c>
      <c r="E107" s="30">
        <f>E108</f>
        <v>71600</v>
      </c>
      <c r="F107" s="13">
        <f t="shared" si="44"/>
        <v>2386.6666666666665</v>
      </c>
      <c r="G107" s="13"/>
      <c r="H107" s="25"/>
    </row>
    <row r="108" spans="1:8" ht="78.75" customHeight="1" x14ac:dyDescent="0.25">
      <c r="A108" s="10" t="s">
        <v>305</v>
      </c>
      <c r="B108" s="48" t="s">
        <v>306</v>
      </c>
      <c r="C108" s="18">
        <v>0</v>
      </c>
      <c r="D108" s="47">
        <v>3000</v>
      </c>
      <c r="E108" s="30">
        <v>71600</v>
      </c>
      <c r="F108" s="13">
        <f t="shared" si="44"/>
        <v>2386.6666666666665</v>
      </c>
      <c r="G108" s="13"/>
      <c r="H108" s="25"/>
    </row>
    <row r="109" spans="1:8" ht="63" x14ac:dyDescent="0.25">
      <c r="A109" s="10" t="s">
        <v>307</v>
      </c>
      <c r="B109" s="48" t="s">
        <v>308</v>
      </c>
      <c r="C109" s="18">
        <v>0</v>
      </c>
      <c r="D109" s="47">
        <v>15000</v>
      </c>
      <c r="E109" s="30">
        <f>E110</f>
        <v>4000</v>
      </c>
      <c r="F109" s="13">
        <f t="shared" si="44"/>
        <v>26.666666666666668</v>
      </c>
      <c r="G109" s="13"/>
      <c r="H109" s="25"/>
    </row>
    <row r="110" spans="1:8" ht="94.5" x14ac:dyDescent="0.25">
      <c r="A110" s="10" t="s">
        <v>309</v>
      </c>
      <c r="B110" s="48" t="s">
        <v>310</v>
      </c>
      <c r="C110" s="18">
        <v>0</v>
      </c>
      <c r="D110" s="47">
        <v>15000</v>
      </c>
      <c r="E110" s="30">
        <v>4000</v>
      </c>
      <c r="F110" s="13">
        <f t="shared" si="44"/>
        <v>26.666666666666668</v>
      </c>
      <c r="G110" s="13"/>
      <c r="H110" s="25"/>
    </row>
    <row r="111" spans="1:8" ht="78.75" x14ac:dyDescent="0.25">
      <c r="A111" s="10" t="s">
        <v>311</v>
      </c>
      <c r="B111" s="48" t="s">
        <v>312</v>
      </c>
      <c r="C111" s="18">
        <v>0</v>
      </c>
      <c r="D111" s="47">
        <v>0</v>
      </c>
      <c r="E111" s="30">
        <f>E112</f>
        <v>1500</v>
      </c>
      <c r="F111" s="13"/>
      <c r="G111" s="13"/>
      <c r="H111" s="25"/>
    </row>
    <row r="112" spans="1:8" ht="96.75" customHeight="1" x14ac:dyDescent="0.25">
      <c r="A112" s="10" t="s">
        <v>313</v>
      </c>
      <c r="B112" s="48" t="s">
        <v>314</v>
      </c>
      <c r="C112" s="18">
        <v>0</v>
      </c>
      <c r="D112" s="47">
        <v>0</v>
      </c>
      <c r="E112" s="30">
        <v>1500</v>
      </c>
      <c r="F112" s="13"/>
      <c r="G112" s="13"/>
      <c r="H112" s="25"/>
    </row>
    <row r="113" spans="1:8" ht="66.75" customHeight="1" x14ac:dyDescent="0.25">
      <c r="A113" s="49" t="s">
        <v>350</v>
      </c>
      <c r="B113" s="48" t="s">
        <v>351</v>
      </c>
      <c r="C113" s="18">
        <v>0</v>
      </c>
      <c r="D113" s="47">
        <f>D114</f>
        <v>0</v>
      </c>
      <c r="E113" s="30">
        <f>E114</f>
        <v>1500</v>
      </c>
      <c r="F113" s="13"/>
      <c r="G113" s="13"/>
      <c r="H113" s="25"/>
    </row>
    <row r="114" spans="1:8" ht="105.75" customHeight="1" x14ac:dyDescent="0.25">
      <c r="A114" s="49" t="s">
        <v>349</v>
      </c>
      <c r="B114" s="48" t="s">
        <v>352</v>
      </c>
      <c r="C114" s="18">
        <v>0</v>
      </c>
      <c r="D114" s="47">
        <v>0</v>
      </c>
      <c r="E114" s="30">
        <v>1500</v>
      </c>
      <c r="F114" s="13"/>
      <c r="G114" s="13"/>
      <c r="H114" s="25"/>
    </row>
    <row r="115" spans="1:8" ht="48" customHeight="1" x14ac:dyDescent="0.25">
      <c r="A115" s="49" t="s">
        <v>347</v>
      </c>
      <c r="B115" s="48" t="s">
        <v>353</v>
      </c>
      <c r="C115" s="18">
        <v>0</v>
      </c>
      <c r="D115" s="47">
        <f>D116</f>
        <v>0</v>
      </c>
      <c r="E115" s="30">
        <f>E116</f>
        <v>5000</v>
      </c>
      <c r="F115" s="13"/>
      <c r="G115" s="13"/>
      <c r="H115" s="25"/>
    </row>
    <row r="116" spans="1:8" ht="78.75" x14ac:dyDescent="0.25">
      <c r="A116" s="49" t="s">
        <v>348</v>
      </c>
      <c r="B116" s="48" t="s">
        <v>354</v>
      </c>
      <c r="C116" s="18">
        <v>0</v>
      </c>
      <c r="D116" s="47">
        <v>0</v>
      </c>
      <c r="E116" s="30">
        <v>5000</v>
      </c>
      <c r="F116" s="13"/>
      <c r="G116" s="13"/>
      <c r="H116" s="25"/>
    </row>
    <row r="117" spans="1:8" ht="63" customHeight="1" x14ac:dyDescent="0.25">
      <c r="A117" s="10" t="s">
        <v>315</v>
      </c>
      <c r="B117" s="48" t="s">
        <v>316</v>
      </c>
      <c r="C117" s="18">
        <v>0</v>
      </c>
      <c r="D117" s="47">
        <v>17000</v>
      </c>
      <c r="E117" s="30">
        <f>E118</f>
        <v>69700.13</v>
      </c>
      <c r="F117" s="13">
        <f t="shared" si="44"/>
        <v>410.00076470588237</v>
      </c>
      <c r="G117" s="13"/>
      <c r="H117" s="25"/>
    </row>
    <row r="118" spans="1:8" ht="83.25" customHeight="1" x14ac:dyDescent="0.25">
      <c r="A118" s="10" t="s">
        <v>317</v>
      </c>
      <c r="B118" s="48" t="s">
        <v>318</v>
      </c>
      <c r="C118" s="18">
        <v>0</v>
      </c>
      <c r="D118" s="47">
        <v>17000</v>
      </c>
      <c r="E118" s="30">
        <v>69700.13</v>
      </c>
      <c r="F118" s="13">
        <f t="shared" si="44"/>
        <v>410.00076470588237</v>
      </c>
      <c r="G118" s="13"/>
      <c r="H118" s="25"/>
    </row>
    <row r="119" spans="1:8" ht="112.5" customHeight="1" x14ac:dyDescent="0.25">
      <c r="A119" s="10" t="s">
        <v>389</v>
      </c>
      <c r="B119" s="48" t="s">
        <v>390</v>
      </c>
      <c r="C119" s="18">
        <v>0</v>
      </c>
      <c r="D119" s="47">
        <v>0</v>
      </c>
      <c r="E119" s="30">
        <f>E120</f>
        <v>30000</v>
      </c>
      <c r="F119" s="13"/>
      <c r="G119" s="13"/>
      <c r="H119" s="25"/>
    </row>
    <row r="120" spans="1:8" ht="134.25" customHeight="1" x14ac:dyDescent="0.25">
      <c r="A120" s="31" t="s">
        <v>387</v>
      </c>
      <c r="B120" s="32" t="s">
        <v>388</v>
      </c>
      <c r="C120" s="18">
        <v>0</v>
      </c>
      <c r="D120" s="47">
        <v>0</v>
      </c>
      <c r="E120" s="30">
        <v>30000</v>
      </c>
      <c r="F120" s="13"/>
      <c r="G120" s="13"/>
      <c r="H120" s="25"/>
    </row>
    <row r="121" spans="1:8" ht="37.5" customHeight="1" x14ac:dyDescent="0.25">
      <c r="A121" s="10" t="s">
        <v>356</v>
      </c>
      <c r="B121" s="50" t="s">
        <v>357</v>
      </c>
      <c r="C121" s="18">
        <v>0</v>
      </c>
      <c r="D121" s="47">
        <v>0</v>
      </c>
      <c r="E121" s="30">
        <f>E122</f>
        <v>1130</v>
      </c>
      <c r="F121" s="13"/>
      <c r="G121" s="13"/>
      <c r="H121" s="25"/>
    </row>
    <row r="122" spans="1:8" ht="63" x14ac:dyDescent="0.25">
      <c r="A122" s="10" t="s">
        <v>355</v>
      </c>
      <c r="B122" s="50" t="s">
        <v>357</v>
      </c>
      <c r="C122" s="18">
        <v>0</v>
      </c>
      <c r="D122" s="47">
        <v>0</v>
      </c>
      <c r="E122" s="30">
        <v>1130</v>
      </c>
      <c r="F122" s="13"/>
      <c r="G122" s="13"/>
      <c r="H122" s="25"/>
    </row>
    <row r="123" spans="1:8" ht="15.75" hidden="1" x14ac:dyDescent="0.25">
      <c r="A123" s="51" t="s">
        <v>319</v>
      </c>
      <c r="B123" s="52" t="s">
        <v>320</v>
      </c>
      <c r="C123" s="18">
        <v>0</v>
      </c>
      <c r="D123" s="47"/>
      <c r="E123" s="30"/>
      <c r="F123" s="13"/>
      <c r="G123" s="13"/>
      <c r="H123" s="25"/>
    </row>
    <row r="124" spans="1:8" ht="94.5" x14ac:dyDescent="0.25">
      <c r="A124" s="10" t="s">
        <v>321</v>
      </c>
      <c r="B124" s="48" t="s">
        <v>322</v>
      </c>
      <c r="C124" s="18">
        <v>0</v>
      </c>
      <c r="D124" s="47">
        <v>0</v>
      </c>
      <c r="E124" s="30">
        <v>27200</v>
      </c>
      <c r="F124" s="13"/>
      <c r="G124" s="13"/>
      <c r="H124" s="25"/>
    </row>
    <row r="125" spans="1:8" ht="47.25" x14ac:dyDescent="0.25">
      <c r="A125" s="10" t="s">
        <v>323</v>
      </c>
      <c r="B125" s="48" t="s">
        <v>324</v>
      </c>
      <c r="C125" s="18">
        <v>0</v>
      </c>
      <c r="D125" s="47">
        <v>0</v>
      </c>
      <c r="E125" s="30">
        <v>27200</v>
      </c>
      <c r="F125" s="13"/>
      <c r="G125" s="13"/>
      <c r="H125" s="25"/>
    </row>
    <row r="126" spans="1:8" ht="78.75" x14ac:dyDescent="0.25">
      <c r="A126" s="10" t="s">
        <v>325</v>
      </c>
      <c r="B126" s="48" t="s">
        <v>326</v>
      </c>
      <c r="C126" s="18">
        <v>0</v>
      </c>
      <c r="D126" s="47">
        <v>0</v>
      </c>
      <c r="E126" s="30">
        <f>E127+E128</f>
        <v>241140.15</v>
      </c>
      <c r="F126" s="13"/>
      <c r="G126" s="13"/>
      <c r="H126" s="25"/>
    </row>
    <row r="127" spans="1:8" ht="63" x14ac:dyDescent="0.25">
      <c r="A127" s="10" t="s">
        <v>327</v>
      </c>
      <c r="B127" s="48" t="s">
        <v>328</v>
      </c>
      <c r="C127" s="18">
        <v>0</v>
      </c>
      <c r="D127" s="47">
        <v>0</v>
      </c>
      <c r="E127" s="30">
        <v>239165.15</v>
      </c>
      <c r="F127" s="13"/>
      <c r="G127" s="13"/>
      <c r="H127" s="25"/>
    </row>
    <row r="128" spans="1:8" ht="78.75" x14ac:dyDescent="0.25">
      <c r="A128" s="10" t="s">
        <v>329</v>
      </c>
      <c r="B128" s="48" t="s">
        <v>330</v>
      </c>
      <c r="C128" s="18">
        <v>0</v>
      </c>
      <c r="D128" s="47">
        <v>0</v>
      </c>
      <c r="E128" s="30">
        <v>1975</v>
      </c>
      <c r="F128" s="13"/>
      <c r="G128" s="13"/>
      <c r="H128" s="25"/>
    </row>
    <row r="129" spans="1:8" ht="15.75" x14ac:dyDescent="0.25">
      <c r="A129" s="10" t="s">
        <v>331</v>
      </c>
      <c r="B129" s="48" t="s">
        <v>332</v>
      </c>
      <c r="C129" s="18">
        <v>0</v>
      </c>
      <c r="D129" s="47">
        <v>0</v>
      </c>
      <c r="E129" s="30">
        <v>234007</v>
      </c>
      <c r="F129" s="13"/>
      <c r="G129" s="13"/>
      <c r="H129" s="25"/>
    </row>
    <row r="130" spans="1:8" ht="96" customHeight="1" x14ac:dyDescent="0.25">
      <c r="A130" s="10" t="s">
        <v>333</v>
      </c>
      <c r="B130" s="48" t="s">
        <v>334</v>
      </c>
      <c r="C130" s="18">
        <v>0</v>
      </c>
      <c r="D130" s="47">
        <v>0</v>
      </c>
      <c r="E130" s="30">
        <v>234007</v>
      </c>
      <c r="F130" s="13"/>
      <c r="G130" s="13"/>
      <c r="H130" s="25"/>
    </row>
    <row r="131" spans="1:8" ht="15.75" hidden="1" x14ac:dyDescent="0.25">
      <c r="A131" s="49" t="s">
        <v>335</v>
      </c>
      <c r="B131" s="50" t="s">
        <v>336</v>
      </c>
      <c r="C131" s="18">
        <f>C132</f>
        <v>0</v>
      </c>
      <c r="D131" s="47">
        <v>0</v>
      </c>
      <c r="E131" s="30">
        <f>E132</f>
        <v>0</v>
      </c>
      <c r="F131" s="13" t="e">
        <f t="shared" si="44"/>
        <v>#DIV/0!</v>
      </c>
      <c r="G131" s="13" t="e">
        <f t="shared" si="46"/>
        <v>#DIV/0!</v>
      </c>
      <c r="H131" s="25"/>
    </row>
    <row r="132" spans="1:8" ht="15.75" hidden="1" x14ac:dyDescent="0.25">
      <c r="A132" s="49" t="s">
        <v>337</v>
      </c>
      <c r="B132" s="50" t="s">
        <v>338</v>
      </c>
      <c r="C132" s="18">
        <f>C134</f>
        <v>0</v>
      </c>
      <c r="D132" s="47">
        <v>0</v>
      </c>
      <c r="E132" s="30">
        <f>E134</f>
        <v>0</v>
      </c>
      <c r="F132" s="13" t="e">
        <f t="shared" si="44"/>
        <v>#DIV/0!</v>
      </c>
      <c r="G132" s="13" t="e">
        <f t="shared" si="46"/>
        <v>#DIV/0!</v>
      </c>
      <c r="H132" s="25"/>
    </row>
    <row r="133" spans="1:8" ht="31.5" hidden="1" x14ac:dyDescent="0.25">
      <c r="A133" s="49" t="s">
        <v>339</v>
      </c>
      <c r="B133" s="50" t="s">
        <v>340</v>
      </c>
      <c r="C133" s="18"/>
      <c r="D133" s="47">
        <v>0</v>
      </c>
      <c r="E133" s="30">
        <v>0</v>
      </c>
      <c r="F133" s="13" t="e">
        <f t="shared" si="44"/>
        <v>#DIV/0!</v>
      </c>
      <c r="G133" s="13" t="e">
        <f t="shared" si="46"/>
        <v>#DIV/0!</v>
      </c>
      <c r="H133" s="25"/>
    </row>
    <row r="134" spans="1:8" ht="31.5" hidden="1" x14ac:dyDescent="0.25">
      <c r="A134" s="10" t="s">
        <v>358</v>
      </c>
      <c r="B134" s="50" t="s">
        <v>359</v>
      </c>
      <c r="C134" s="18">
        <v>0</v>
      </c>
      <c r="D134" s="47">
        <v>0</v>
      </c>
      <c r="E134" s="47">
        <v>0</v>
      </c>
      <c r="F134" s="13" t="e">
        <f t="shared" si="44"/>
        <v>#DIV/0!</v>
      </c>
      <c r="G134" s="13" t="e">
        <f t="shared" si="46"/>
        <v>#DIV/0!</v>
      </c>
      <c r="H134" s="25"/>
    </row>
    <row r="135" spans="1:8" ht="15.75" hidden="1" x14ac:dyDescent="0.25">
      <c r="A135" s="10"/>
      <c r="B135" s="16"/>
      <c r="C135" s="18"/>
      <c r="D135" s="18"/>
      <c r="E135" s="18"/>
      <c r="F135" s="13" t="e">
        <f t="shared" si="44"/>
        <v>#DIV/0!</v>
      </c>
      <c r="G135" s="13" t="e">
        <f t="shared" si="46"/>
        <v>#DIV/0!</v>
      </c>
      <c r="H135" s="25"/>
    </row>
    <row r="136" spans="1:8" ht="15.75" hidden="1" x14ac:dyDescent="0.25">
      <c r="A136" s="10"/>
      <c r="B136" s="16"/>
      <c r="C136" s="18"/>
      <c r="D136" s="18"/>
      <c r="E136" s="18"/>
      <c r="F136" s="13" t="e">
        <f t="shared" si="44"/>
        <v>#DIV/0!</v>
      </c>
      <c r="G136" s="13" t="e">
        <f t="shared" si="46"/>
        <v>#DIV/0!</v>
      </c>
      <c r="H136" s="25"/>
    </row>
    <row r="137" spans="1:8" ht="15.75" hidden="1" x14ac:dyDescent="0.25">
      <c r="A137" s="10"/>
      <c r="B137" s="16"/>
      <c r="C137" s="18"/>
      <c r="D137" s="18"/>
      <c r="E137" s="18"/>
      <c r="F137" s="13" t="e">
        <f t="shared" si="44"/>
        <v>#DIV/0!</v>
      </c>
      <c r="G137" s="13" t="e">
        <f t="shared" si="46"/>
        <v>#DIV/0!</v>
      </c>
      <c r="H137" s="25"/>
    </row>
    <row r="138" spans="1:8" ht="15.75" hidden="1" x14ac:dyDescent="0.25">
      <c r="A138" s="10"/>
      <c r="B138" s="16"/>
      <c r="C138" s="18"/>
      <c r="D138" s="18"/>
      <c r="E138" s="18"/>
      <c r="F138" s="13" t="e">
        <f t="shared" ref="F138:F202" si="55">E138/D138*100</f>
        <v>#DIV/0!</v>
      </c>
      <c r="G138" s="13" t="e">
        <f t="shared" si="46"/>
        <v>#DIV/0!</v>
      </c>
      <c r="H138" s="25"/>
    </row>
    <row r="139" spans="1:8" ht="15.75" hidden="1" x14ac:dyDescent="0.25">
      <c r="A139" s="10"/>
      <c r="B139" s="16"/>
      <c r="C139" s="18"/>
      <c r="D139" s="18"/>
      <c r="E139" s="18"/>
      <c r="F139" s="13" t="e">
        <f t="shared" si="55"/>
        <v>#DIV/0!</v>
      </c>
      <c r="G139" s="13" t="e">
        <f t="shared" ref="G139:G202" si="56">E139/C139*100</f>
        <v>#DIV/0!</v>
      </c>
      <c r="H139" s="25"/>
    </row>
    <row r="140" spans="1:8" ht="15.75" hidden="1" x14ac:dyDescent="0.25">
      <c r="A140" s="10"/>
      <c r="B140" s="16"/>
      <c r="C140" s="18"/>
      <c r="D140" s="18"/>
      <c r="E140" s="18"/>
      <c r="F140" s="13" t="e">
        <f t="shared" si="55"/>
        <v>#DIV/0!</v>
      </c>
      <c r="G140" s="13" t="e">
        <f t="shared" si="56"/>
        <v>#DIV/0!</v>
      </c>
      <c r="H140" s="25"/>
    </row>
    <row r="141" spans="1:8" s="15" customFormat="1" ht="20.25" customHeight="1" x14ac:dyDescent="0.25">
      <c r="A141" s="10" t="s">
        <v>188</v>
      </c>
      <c r="B141" s="11" t="s">
        <v>189</v>
      </c>
      <c r="C141" s="12">
        <f>C142+C194+C199</f>
        <v>144271723.17000002</v>
      </c>
      <c r="D141" s="12">
        <f t="shared" ref="D141:E141" si="57">D142+D194+D199</f>
        <v>219606615.74000001</v>
      </c>
      <c r="E141" s="12">
        <f t="shared" si="57"/>
        <v>137199166.09999999</v>
      </c>
      <c r="F141" s="13">
        <f t="shared" si="55"/>
        <v>62.474969452848775</v>
      </c>
      <c r="G141" s="13">
        <f t="shared" si="56"/>
        <v>95.097752411492166</v>
      </c>
      <c r="H141" s="25"/>
    </row>
    <row r="142" spans="1:8" ht="33" customHeight="1" x14ac:dyDescent="0.25">
      <c r="A142" s="10" t="s">
        <v>190</v>
      </c>
      <c r="B142" s="16" t="s">
        <v>191</v>
      </c>
      <c r="C142" s="12">
        <f>C143+C151+C168+C186</f>
        <v>144272785.17000002</v>
      </c>
      <c r="D142" s="12">
        <f>D143+D151+D168+D186</f>
        <v>219587804.74000001</v>
      </c>
      <c r="E142" s="12">
        <f t="shared" ref="E142" si="58">E143+E151+E168+E186</f>
        <v>137199166.09999999</v>
      </c>
      <c r="F142" s="13">
        <f t="shared" si="55"/>
        <v>62.480321374153192</v>
      </c>
      <c r="G142" s="13">
        <f t="shared" si="56"/>
        <v>95.097052391644752</v>
      </c>
      <c r="H142" s="9"/>
    </row>
    <row r="143" spans="1:8" s="17" customFormat="1" ht="32.25" customHeight="1" x14ac:dyDescent="0.25">
      <c r="A143" s="10" t="s">
        <v>192</v>
      </c>
      <c r="B143" s="16" t="s">
        <v>193</v>
      </c>
      <c r="C143" s="18">
        <f>C144+C147+C149</f>
        <v>49768128</v>
      </c>
      <c r="D143" s="18">
        <f t="shared" ref="D143" si="59">D144+D147+D149</f>
        <v>63305620</v>
      </c>
      <c r="E143" s="18">
        <f>E144+E147+E149</f>
        <v>47521617</v>
      </c>
      <c r="F143" s="13">
        <f t="shared" si="55"/>
        <v>75.066979835281614</v>
      </c>
      <c r="G143" s="13">
        <f t="shared" si="56"/>
        <v>95.486044803614064</v>
      </c>
      <c r="H143" s="33"/>
    </row>
    <row r="144" spans="1:8" ht="18" customHeight="1" x14ac:dyDescent="0.25">
      <c r="A144" s="10" t="s">
        <v>194</v>
      </c>
      <c r="B144" s="16" t="s">
        <v>195</v>
      </c>
      <c r="C144" s="18">
        <f>C145</f>
        <v>43086753</v>
      </c>
      <c r="D144" s="18">
        <v>56218000</v>
      </c>
      <c r="E144" s="18">
        <f>E145</f>
        <v>42163497</v>
      </c>
      <c r="F144" s="13">
        <f t="shared" si="55"/>
        <v>74.999994663630858</v>
      </c>
      <c r="G144" s="13">
        <f t="shared" si="56"/>
        <v>97.857216114660588</v>
      </c>
      <c r="H144" s="9"/>
    </row>
    <row r="145" spans="1:8" ht="35.25" customHeight="1" x14ac:dyDescent="0.25">
      <c r="A145" s="10" t="s">
        <v>196</v>
      </c>
      <c r="B145" s="16" t="s">
        <v>197</v>
      </c>
      <c r="C145" s="18">
        <v>43086753</v>
      </c>
      <c r="D145" s="18">
        <v>56218000</v>
      </c>
      <c r="E145" s="18">
        <v>42163497</v>
      </c>
      <c r="F145" s="13">
        <f t="shared" si="55"/>
        <v>74.999994663630858</v>
      </c>
      <c r="G145" s="13">
        <f t="shared" si="56"/>
        <v>97.857216114660588</v>
      </c>
      <c r="H145" s="9"/>
    </row>
    <row r="146" spans="1:8" ht="31.5" hidden="1" x14ac:dyDescent="0.25">
      <c r="A146" s="10" t="s">
        <v>198</v>
      </c>
      <c r="B146" s="16" t="s">
        <v>199</v>
      </c>
      <c r="C146" s="18" t="s">
        <v>200</v>
      </c>
      <c r="D146" s="18" t="s">
        <v>200</v>
      </c>
      <c r="E146" s="18" t="s">
        <v>200</v>
      </c>
      <c r="F146" s="13" t="e">
        <f t="shared" si="55"/>
        <v>#VALUE!</v>
      </c>
      <c r="G146" s="13" t="e">
        <f t="shared" si="56"/>
        <v>#VALUE!</v>
      </c>
      <c r="H146" s="9"/>
    </row>
    <row r="147" spans="1:8" ht="33" customHeight="1" x14ac:dyDescent="0.25">
      <c r="A147" s="10" t="s">
        <v>201</v>
      </c>
      <c r="B147" s="16" t="s">
        <v>202</v>
      </c>
      <c r="C147" s="12">
        <f>C148</f>
        <v>6681375</v>
      </c>
      <c r="D147" s="12">
        <f t="shared" ref="D147" si="60">D148</f>
        <v>6918000</v>
      </c>
      <c r="E147" s="12">
        <f>E148</f>
        <v>5188500</v>
      </c>
      <c r="F147" s="13">
        <f t="shared" si="55"/>
        <v>75</v>
      </c>
      <c r="G147" s="13">
        <f t="shared" si="56"/>
        <v>77.656171072571141</v>
      </c>
      <c r="H147" s="9"/>
    </row>
    <row r="148" spans="1:8" ht="48" customHeight="1" x14ac:dyDescent="0.25">
      <c r="A148" s="10" t="s">
        <v>203</v>
      </c>
      <c r="B148" s="16" t="s">
        <v>204</v>
      </c>
      <c r="C148" s="18">
        <v>6681375</v>
      </c>
      <c r="D148" s="18">
        <v>6918000</v>
      </c>
      <c r="E148" s="18">
        <v>5188500</v>
      </c>
      <c r="F148" s="13">
        <f t="shared" si="55"/>
        <v>75</v>
      </c>
      <c r="G148" s="13">
        <f t="shared" si="56"/>
        <v>77.656171072571141</v>
      </c>
      <c r="H148" s="9"/>
    </row>
    <row r="149" spans="1:8" ht="48" customHeight="1" x14ac:dyDescent="0.25">
      <c r="A149" s="10" t="s">
        <v>360</v>
      </c>
      <c r="B149" s="50" t="s">
        <v>362</v>
      </c>
      <c r="C149" s="18">
        <f>C150</f>
        <v>0</v>
      </c>
      <c r="D149" s="18">
        <f>D150</f>
        <v>169620</v>
      </c>
      <c r="E149" s="18">
        <f>E150</f>
        <v>169620</v>
      </c>
      <c r="F149" s="13">
        <f t="shared" si="55"/>
        <v>100</v>
      </c>
      <c r="G149" s="13"/>
      <c r="H149" s="9"/>
    </row>
    <row r="150" spans="1:8" ht="105" customHeight="1" x14ac:dyDescent="0.25">
      <c r="A150" s="10" t="s">
        <v>361</v>
      </c>
      <c r="B150" s="50" t="s">
        <v>363</v>
      </c>
      <c r="C150" s="18">
        <v>0</v>
      </c>
      <c r="D150" s="18">
        <v>169620</v>
      </c>
      <c r="E150" s="18">
        <v>169620</v>
      </c>
      <c r="F150" s="13">
        <f t="shared" si="55"/>
        <v>100</v>
      </c>
      <c r="G150" s="13"/>
      <c r="H150" s="9"/>
    </row>
    <row r="151" spans="1:8" s="17" customFormat="1" ht="48" customHeight="1" x14ac:dyDescent="0.25">
      <c r="A151" s="10" t="s">
        <v>205</v>
      </c>
      <c r="B151" s="16" t="s">
        <v>206</v>
      </c>
      <c r="C151" s="12">
        <f>C152+C154+C158+C160+C162+C164+C166</f>
        <v>16434979.77</v>
      </c>
      <c r="D151" s="12">
        <f>D152+D154+D158+D160+D162+D164+D166+D156</f>
        <v>29177200.759999998</v>
      </c>
      <c r="E151" s="12">
        <f>E152+E154+E158+E160+E162+E164+E166+E156</f>
        <v>5394722.5800000001</v>
      </c>
      <c r="F151" s="13">
        <f t="shared" si="55"/>
        <v>18.489513865208774</v>
      </c>
      <c r="G151" s="13">
        <f t="shared" si="56"/>
        <v>32.824637787795709</v>
      </c>
      <c r="H151" s="25"/>
    </row>
    <row r="152" spans="1:8" ht="48" customHeight="1" x14ac:dyDescent="0.25">
      <c r="A152" s="10" t="s">
        <v>207</v>
      </c>
      <c r="B152" s="16" t="s">
        <v>208</v>
      </c>
      <c r="C152" s="18">
        <v>0</v>
      </c>
      <c r="D152" s="18">
        <f>D153</f>
        <v>12351411.09</v>
      </c>
      <c r="E152" s="18">
        <f>E153</f>
        <v>1430388.32</v>
      </c>
      <c r="F152" s="13">
        <f t="shared" si="55"/>
        <v>11.58076846100667</v>
      </c>
      <c r="G152" s="13"/>
      <c r="H152" s="9"/>
    </row>
    <row r="153" spans="1:8" ht="47.25" customHeight="1" x14ac:dyDescent="0.25">
      <c r="A153" s="10" t="s">
        <v>341</v>
      </c>
      <c r="B153" s="50" t="s">
        <v>342</v>
      </c>
      <c r="C153" s="18">
        <v>0</v>
      </c>
      <c r="D153" s="18">
        <v>12351411.09</v>
      </c>
      <c r="E153" s="18">
        <v>1430388.32</v>
      </c>
      <c r="F153" s="13">
        <f t="shared" si="55"/>
        <v>11.58076846100667</v>
      </c>
      <c r="G153" s="13"/>
      <c r="H153" s="9"/>
    </row>
    <row r="154" spans="1:8" ht="47.25" hidden="1" x14ac:dyDescent="0.25">
      <c r="A154" s="34" t="s">
        <v>375</v>
      </c>
      <c r="B154" s="35" t="s">
        <v>377</v>
      </c>
      <c r="C154" s="18">
        <f>C155</f>
        <v>3012176.4</v>
      </c>
      <c r="D154" s="18">
        <v>0</v>
      </c>
      <c r="E154" s="18">
        <v>0</v>
      </c>
      <c r="F154" s="13" t="e">
        <f t="shared" si="55"/>
        <v>#DIV/0!</v>
      </c>
      <c r="G154" s="13"/>
      <c r="H154" s="9"/>
    </row>
    <row r="155" spans="1:8" ht="63" hidden="1" x14ac:dyDescent="0.25">
      <c r="A155" s="34" t="s">
        <v>376</v>
      </c>
      <c r="B155" s="35" t="s">
        <v>378</v>
      </c>
      <c r="C155" s="18">
        <v>3012176.4</v>
      </c>
      <c r="D155" s="18">
        <v>0</v>
      </c>
      <c r="E155" s="18">
        <v>0</v>
      </c>
      <c r="F155" s="13" t="e">
        <f t="shared" si="55"/>
        <v>#DIV/0!</v>
      </c>
      <c r="G155" s="13"/>
      <c r="H155" s="9"/>
    </row>
    <row r="156" spans="1:8" ht="63" x14ac:dyDescent="0.25">
      <c r="A156" s="36" t="s">
        <v>379</v>
      </c>
      <c r="B156" s="37" t="s">
        <v>381</v>
      </c>
      <c r="C156" s="18"/>
      <c r="D156" s="18">
        <f>D157</f>
        <v>2024738</v>
      </c>
      <c r="E156" s="18">
        <f>E157</f>
        <v>419911.07</v>
      </c>
      <c r="F156" s="13">
        <f t="shared" si="55"/>
        <v>20.739032408143672</v>
      </c>
      <c r="G156" s="13"/>
      <c r="H156" s="9"/>
    </row>
    <row r="157" spans="1:8" ht="63" x14ac:dyDescent="0.25">
      <c r="A157" s="36" t="s">
        <v>380</v>
      </c>
      <c r="B157" s="37" t="s">
        <v>382</v>
      </c>
      <c r="C157" s="18"/>
      <c r="D157" s="18">
        <f>2024738</f>
        <v>2024738</v>
      </c>
      <c r="E157" s="18">
        <v>419911.07</v>
      </c>
      <c r="F157" s="13">
        <f t="shared" si="55"/>
        <v>20.739032408143672</v>
      </c>
      <c r="G157" s="13"/>
      <c r="H157" s="9"/>
    </row>
    <row r="158" spans="1:8" ht="48.75" customHeight="1" x14ac:dyDescent="0.25">
      <c r="A158" s="10" t="s">
        <v>209</v>
      </c>
      <c r="B158" s="16" t="s">
        <v>210</v>
      </c>
      <c r="C158" s="18">
        <f>C159</f>
        <v>881611.13</v>
      </c>
      <c r="D158" s="18">
        <v>1372500</v>
      </c>
      <c r="E158" s="18">
        <f>E159</f>
        <v>1099207.52</v>
      </c>
      <c r="F158" s="13">
        <f t="shared" si="55"/>
        <v>80.087979599271407</v>
      </c>
      <c r="G158" s="13">
        <f t="shared" si="56"/>
        <v>124.68167456098247</v>
      </c>
      <c r="H158" s="9"/>
    </row>
    <row r="159" spans="1:8" ht="64.5" customHeight="1" x14ac:dyDescent="0.25">
      <c r="A159" s="10" t="s">
        <v>211</v>
      </c>
      <c r="B159" s="16" t="s">
        <v>212</v>
      </c>
      <c r="C159" s="18">
        <v>881611.13</v>
      </c>
      <c r="D159" s="18">
        <v>1372500</v>
      </c>
      <c r="E159" s="18">
        <v>1099207.52</v>
      </c>
      <c r="F159" s="13">
        <f t="shared" si="55"/>
        <v>80.087979599271407</v>
      </c>
      <c r="G159" s="13">
        <f t="shared" si="56"/>
        <v>124.68167456098247</v>
      </c>
      <c r="H159" s="9"/>
    </row>
    <row r="160" spans="1:8" ht="33.75" customHeight="1" x14ac:dyDescent="0.25">
      <c r="A160" s="10" t="s">
        <v>213</v>
      </c>
      <c r="B160" s="16" t="s">
        <v>214</v>
      </c>
      <c r="C160" s="18">
        <f>C161</f>
        <v>2582190</v>
      </c>
      <c r="D160" s="18">
        <v>1915956</v>
      </c>
      <c r="E160" s="18">
        <f>E161</f>
        <v>1915956</v>
      </c>
      <c r="F160" s="13">
        <f t="shared" si="55"/>
        <v>100</v>
      </c>
      <c r="G160" s="13">
        <f t="shared" si="56"/>
        <v>74.198877696838721</v>
      </c>
      <c r="H160" s="9"/>
    </row>
    <row r="161" spans="1:8" ht="33.75" customHeight="1" x14ac:dyDescent="0.25">
      <c r="A161" s="10" t="s">
        <v>215</v>
      </c>
      <c r="B161" s="16" t="s">
        <v>216</v>
      </c>
      <c r="C161" s="18">
        <v>2582190</v>
      </c>
      <c r="D161" s="18">
        <v>1915956</v>
      </c>
      <c r="E161" s="18">
        <v>1915956</v>
      </c>
      <c r="F161" s="13">
        <f t="shared" si="55"/>
        <v>100</v>
      </c>
      <c r="G161" s="13">
        <f t="shared" si="56"/>
        <v>74.198877696838721</v>
      </c>
      <c r="H161" s="9"/>
    </row>
    <row r="162" spans="1:8" ht="19.5" customHeight="1" x14ac:dyDescent="0.25">
      <c r="A162" s="10" t="s">
        <v>217</v>
      </c>
      <c r="B162" s="16" t="s">
        <v>218</v>
      </c>
      <c r="C162" s="18">
        <f>C163</f>
        <v>118279</v>
      </c>
      <c r="D162" s="18">
        <v>149185</v>
      </c>
      <c r="E162" s="18">
        <v>149185</v>
      </c>
      <c r="F162" s="13">
        <f t="shared" si="55"/>
        <v>100</v>
      </c>
      <c r="G162" s="13">
        <f t="shared" si="56"/>
        <v>126.12974407967602</v>
      </c>
      <c r="H162" s="9"/>
    </row>
    <row r="163" spans="1:8" ht="36.75" customHeight="1" x14ac:dyDescent="0.25">
      <c r="A163" s="10" t="s">
        <v>219</v>
      </c>
      <c r="B163" s="16" t="s">
        <v>220</v>
      </c>
      <c r="C163" s="18">
        <v>118279</v>
      </c>
      <c r="D163" s="18">
        <v>149185</v>
      </c>
      <c r="E163" s="18">
        <v>149185</v>
      </c>
      <c r="F163" s="13">
        <f t="shared" si="55"/>
        <v>100</v>
      </c>
      <c r="G163" s="13">
        <f t="shared" si="56"/>
        <v>126.12974407967602</v>
      </c>
      <c r="H163" s="9"/>
    </row>
    <row r="164" spans="1:8" ht="33.75" hidden="1" customHeight="1" x14ac:dyDescent="0.25">
      <c r="A164" s="10" t="s">
        <v>221</v>
      </c>
      <c r="B164" s="16" t="s">
        <v>222</v>
      </c>
      <c r="C164" s="18"/>
      <c r="D164" s="18"/>
      <c r="E164" s="18"/>
      <c r="F164" s="13" t="e">
        <f t="shared" si="55"/>
        <v>#DIV/0!</v>
      </c>
      <c r="G164" s="13" t="e">
        <f t="shared" si="56"/>
        <v>#DIV/0!</v>
      </c>
      <c r="H164" s="9"/>
    </row>
    <row r="165" spans="1:8" ht="35.25" hidden="1" customHeight="1" x14ac:dyDescent="0.25">
      <c r="A165" s="10" t="s">
        <v>223</v>
      </c>
      <c r="B165" s="16" t="s">
        <v>224</v>
      </c>
      <c r="C165" s="18"/>
      <c r="D165" s="18"/>
      <c r="E165" s="18"/>
      <c r="F165" s="13" t="e">
        <f t="shared" si="55"/>
        <v>#DIV/0!</v>
      </c>
      <c r="G165" s="13" t="e">
        <f t="shared" si="56"/>
        <v>#DIV/0!</v>
      </c>
      <c r="H165" s="9"/>
    </row>
    <row r="166" spans="1:8" ht="21.75" customHeight="1" x14ac:dyDescent="0.25">
      <c r="A166" s="10" t="s">
        <v>225</v>
      </c>
      <c r="B166" s="16" t="s">
        <v>226</v>
      </c>
      <c r="C166" s="18">
        <f>C167</f>
        <v>9840723.2400000002</v>
      </c>
      <c r="D166" s="18">
        <v>11363410.67</v>
      </c>
      <c r="E166" s="18">
        <f>E167</f>
        <v>380074.67</v>
      </c>
      <c r="F166" s="13">
        <f t="shared" si="55"/>
        <v>3.3447235256877326</v>
      </c>
      <c r="G166" s="13">
        <f t="shared" si="56"/>
        <v>3.8622635829762442</v>
      </c>
      <c r="H166" s="9"/>
    </row>
    <row r="167" spans="1:8" ht="21.75" customHeight="1" x14ac:dyDescent="0.25">
      <c r="A167" s="10" t="s">
        <v>227</v>
      </c>
      <c r="B167" s="16" t="s">
        <v>228</v>
      </c>
      <c r="C167" s="18">
        <v>9840723.2400000002</v>
      </c>
      <c r="D167" s="18">
        <v>11363410.67</v>
      </c>
      <c r="E167" s="18">
        <v>380074.67</v>
      </c>
      <c r="F167" s="13">
        <f t="shared" si="55"/>
        <v>3.3447235256877326</v>
      </c>
      <c r="G167" s="13">
        <f t="shared" si="56"/>
        <v>3.8622635829762442</v>
      </c>
      <c r="H167" s="9"/>
    </row>
    <row r="168" spans="1:8" s="17" customFormat="1" ht="31.5" customHeight="1" x14ac:dyDescent="0.25">
      <c r="A168" s="10" t="s">
        <v>229</v>
      </c>
      <c r="B168" s="16" t="s">
        <v>230</v>
      </c>
      <c r="C168" s="12">
        <f>C169+C172+C174+C176+C180+C182</f>
        <v>74428067.080000013</v>
      </c>
      <c r="D168" s="12">
        <f>D169+D172+D174+D176+D180+D182+D184</f>
        <v>117891368.98</v>
      </c>
      <c r="E168" s="12">
        <f t="shared" ref="E168" si="61">E169+E172+E174+E176+E180+E182</f>
        <v>76885597.349999994</v>
      </c>
      <c r="F168" s="13">
        <f t="shared" si="55"/>
        <v>65.217325080891598</v>
      </c>
      <c r="G168" s="13">
        <f t="shared" si="56"/>
        <v>103.30188646086759</v>
      </c>
      <c r="H168" s="25"/>
    </row>
    <row r="169" spans="1:8" ht="33.75" customHeight="1" x14ac:dyDescent="0.25">
      <c r="A169" s="10" t="s">
        <v>231</v>
      </c>
      <c r="B169" s="16" t="s">
        <v>232</v>
      </c>
      <c r="C169" s="12">
        <f>C170</f>
        <v>73030362.450000003</v>
      </c>
      <c r="D169" s="12">
        <f t="shared" ref="D169:E169" si="62">D170+D171</f>
        <v>107338809.2</v>
      </c>
      <c r="E169" s="12">
        <f t="shared" si="62"/>
        <v>75843059.280000001</v>
      </c>
      <c r="F169" s="13">
        <f t="shared" si="55"/>
        <v>70.657630586049024</v>
      </c>
      <c r="G169" s="13">
        <f t="shared" si="56"/>
        <v>103.85140746347206</v>
      </c>
      <c r="H169" s="9"/>
    </row>
    <row r="170" spans="1:8" ht="33" customHeight="1" x14ac:dyDescent="0.25">
      <c r="A170" s="10" t="s">
        <v>233</v>
      </c>
      <c r="B170" s="16" t="s">
        <v>234</v>
      </c>
      <c r="C170" s="18">
        <v>73030362.450000003</v>
      </c>
      <c r="D170" s="18">
        <v>107338809.2</v>
      </c>
      <c r="E170" s="18">
        <v>75843059.280000001</v>
      </c>
      <c r="F170" s="13">
        <f t="shared" si="55"/>
        <v>70.657630586049024</v>
      </c>
      <c r="G170" s="13">
        <f t="shared" si="56"/>
        <v>103.85140746347206</v>
      </c>
      <c r="H170" s="9"/>
    </row>
    <row r="171" spans="1:8" ht="31.5" hidden="1" x14ac:dyDescent="0.25">
      <c r="A171" s="10" t="s">
        <v>235</v>
      </c>
      <c r="B171" s="16" t="s">
        <v>236</v>
      </c>
      <c r="C171" s="18"/>
      <c r="D171" s="18"/>
      <c r="E171" s="18"/>
      <c r="F171" s="13" t="e">
        <f t="shared" si="55"/>
        <v>#DIV/0!</v>
      </c>
      <c r="G171" s="13" t="e">
        <f t="shared" si="56"/>
        <v>#DIV/0!</v>
      </c>
      <c r="H171" s="9"/>
    </row>
    <row r="172" spans="1:8" ht="79.5" customHeight="1" x14ac:dyDescent="0.25">
      <c r="A172" s="10" t="s">
        <v>237</v>
      </c>
      <c r="B172" s="16" t="s">
        <v>238</v>
      </c>
      <c r="C172" s="18">
        <f>C173</f>
        <v>630759.4</v>
      </c>
      <c r="D172" s="18">
        <v>1026413</v>
      </c>
      <c r="E172" s="18">
        <v>224694.24</v>
      </c>
      <c r="F172" s="13">
        <f t="shared" si="55"/>
        <v>21.891211432435089</v>
      </c>
      <c r="G172" s="13">
        <f t="shared" si="56"/>
        <v>35.622812755545141</v>
      </c>
      <c r="H172" s="9"/>
    </row>
    <row r="173" spans="1:8" ht="79.5" customHeight="1" x14ac:dyDescent="0.25">
      <c r="A173" s="10" t="s">
        <v>239</v>
      </c>
      <c r="B173" s="16" t="s">
        <v>240</v>
      </c>
      <c r="C173" s="18">
        <v>630759.4</v>
      </c>
      <c r="D173" s="18">
        <v>1026413</v>
      </c>
      <c r="E173" s="18">
        <v>224694.24</v>
      </c>
      <c r="F173" s="13">
        <f t="shared" si="55"/>
        <v>21.891211432435089</v>
      </c>
      <c r="G173" s="13">
        <f t="shared" si="56"/>
        <v>35.622812755545141</v>
      </c>
      <c r="H173" s="9"/>
    </row>
    <row r="174" spans="1:8" ht="64.5" customHeight="1" x14ac:dyDescent="0.25">
      <c r="A174" s="10" t="s">
        <v>241</v>
      </c>
      <c r="B174" s="16" t="s">
        <v>242</v>
      </c>
      <c r="C174" s="18">
        <f>C175</f>
        <v>0</v>
      </c>
      <c r="D174" s="18">
        <v>8028768</v>
      </c>
      <c r="E174" s="18">
        <v>0</v>
      </c>
      <c r="F174" s="13">
        <f t="shared" si="55"/>
        <v>0</v>
      </c>
      <c r="G174" s="13"/>
      <c r="H174" s="9"/>
    </row>
    <row r="175" spans="1:8" ht="64.5" customHeight="1" x14ac:dyDescent="0.25">
      <c r="A175" s="10" t="s">
        <v>243</v>
      </c>
      <c r="B175" s="16" t="s">
        <v>244</v>
      </c>
      <c r="C175" s="18">
        <v>0</v>
      </c>
      <c r="D175" s="18">
        <v>8028768</v>
      </c>
      <c r="E175" s="18">
        <v>0</v>
      </c>
      <c r="F175" s="13">
        <f t="shared" si="55"/>
        <v>0</v>
      </c>
      <c r="G175" s="13"/>
      <c r="H175" s="9"/>
    </row>
    <row r="176" spans="1:8" ht="33.75" customHeight="1" x14ac:dyDescent="0.25">
      <c r="A176" s="10" t="s">
        <v>245</v>
      </c>
      <c r="B176" s="16" t="s">
        <v>246</v>
      </c>
      <c r="C176" s="18">
        <f>C177</f>
        <v>743485.5</v>
      </c>
      <c r="D176" s="18">
        <f>D177</f>
        <v>1111060</v>
      </c>
      <c r="E176" s="18">
        <f>E177</f>
        <v>758240.25</v>
      </c>
      <c r="F176" s="13">
        <f t="shared" si="55"/>
        <v>68.244761759040912</v>
      </c>
      <c r="G176" s="13">
        <f t="shared" si="56"/>
        <v>101.98453769441367</v>
      </c>
      <c r="H176" s="9"/>
    </row>
    <row r="177" spans="1:8" ht="50.25" customHeight="1" x14ac:dyDescent="0.25">
      <c r="A177" s="10" t="s">
        <v>247</v>
      </c>
      <c r="B177" s="16" t="s">
        <v>248</v>
      </c>
      <c r="C177" s="18">
        <v>743485.5</v>
      </c>
      <c r="D177" s="18">
        <v>1111060</v>
      </c>
      <c r="E177" s="18">
        <v>758240.25</v>
      </c>
      <c r="F177" s="13">
        <f t="shared" si="55"/>
        <v>68.244761759040912</v>
      </c>
      <c r="G177" s="13">
        <f t="shared" si="56"/>
        <v>101.98453769441367</v>
      </c>
      <c r="H177" s="9"/>
    </row>
    <row r="178" spans="1:8" ht="45.75" hidden="1" customHeight="1" x14ac:dyDescent="0.25">
      <c r="A178" s="10" t="s">
        <v>249</v>
      </c>
      <c r="B178" s="16" t="s">
        <v>250</v>
      </c>
      <c r="C178" s="18"/>
      <c r="D178" s="18"/>
      <c r="E178" s="18"/>
      <c r="F178" s="13" t="e">
        <f t="shared" si="55"/>
        <v>#DIV/0!</v>
      </c>
      <c r="G178" s="13" t="e">
        <f t="shared" si="56"/>
        <v>#DIV/0!</v>
      </c>
      <c r="H178" s="9"/>
    </row>
    <row r="179" spans="1:8" ht="45.75" hidden="1" customHeight="1" x14ac:dyDescent="0.25">
      <c r="A179" s="10" t="s">
        <v>251</v>
      </c>
      <c r="B179" s="16" t="s">
        <v>252</v>
      </c>
      <c r="C179" s="18"/>
      <c r="D179" s="18"/>
      <c r="E179" s="18"/>
      <c r="F179" s="13" t="e">
        <f t="shared" si="55"/>
        <v>#DIV/0!</v>
      </c>
      <c r="G179" s="13" t="e">
        <f t="shared" si="56"/>
        <v>#DIV/0!</v>
      </c>
      <c r="H179" s="9"/>
    </row>
    <row r="180" spans="1:8" ht="63" customHeight="1" x14ac:dyDescent="0.25">
      <c r="A180" s="10" t="s">
        <v>253</v>
      </c>
      <c r="B180" s="16" t="s">
        <v>254</v>
      </c>
      <c r="C180" s="18">
        <f>C181</f>
        <v>5980</v>
      </c>
      <c r="D180" s="18">
        <v>6640</v>
      </c>
      <c r="E180" s="18">
        <f>E181</f>
        <v>6640</v>
      </c>
      <c r="F180" s="13">
        <f t="shared" si="55"/>
        <v>100</v>
      </c>
      <c r="G180" s="13">
        <f t="shared" si="56"/>
        <v>111.03678929765886</v>
      </c>
      <c r="H180" s="9"/>
    </row>
    <row r="181" spans="1:8" ht="63" customHeight="1" x14ac:dyDescent="0.25">
      <c r="A181" s="10" t="s">
        <v>255</v>
      </c>
      <c r="B181" s="16" t="s">
        <v>256</v>
      </c>
      <c r="C181" s="18">
        <v>5980</v>
      </c>
      <c r="D181" s="18">
        <v>6640</v>
      </c>
      <c r="E181" s="18">
        <v>6640</v>
      </c>
      <c r="F181" s="13">
        <f t="shared" si="55"/>
        <v>100</v>
      </c>
      <c r="G181" s="13">
        <f t="shared" si="56"/>
        <v>111.03678929765886</v>
      </c>
      <c r="H181" s="9"/>
    </row>
    <row r="182" spans="1:8" ht="48.75" customHeight="1" x14ac:dyDescent="0.25">
      <c r="A182" s="10" t="s">
        <v>257</v>
      </c>
      <c r="B182" s="16" t="s">
        <v>258</v>
      </c>
      <c r="C182" s="18">
        <f>C183</f>
        <v>17479.73</v>
      </c>
      <c r="D182" s="18">
        <v>108024.78</v>
      </c>
      <c r="E182" s="18">
        <f>E183</f>
        <v>52963.58</v>
      </c>
      <c r="F182" s="13">
        <f t="shared" si="55"/>
        <v>49.029102396690838</v>
      </c>
      <c r="G182" s="13">
        <f t="shared" si="56"/>
        <v>302.9999891302669</v>
      </c>
      <c r="H182" s="9"/>
    </row>
    <row r="183" spans="1:8" ht="48.75" customHeight="1" x14ac:dyDescent="0.25">
      <c r="A183" s="10" t="s">
        <v>259</v>
      </c>
      <c r="B183" s="16" t="s">
        <v>260</v>
      </c>
      <c r="C183" s="18">
        <v>17479.73</v>
      </c>
      <c r="D183" s="18">
        <v>108024.78</v>
      </c>
      <c r="E183" s="18">
        <v>52963.58</v>
      </c>
      <c r="F183" s="13">
        <f t="shared" si="55"/>
        <v>49.029102396690838</v>
      </c>
      <c r="G183" s="13">
        <f t="shared" si="56"/>
        <v>302.9999891302669</v>
      </c>
      <c r="H183" s="9"/>
    </row>
    <row r="184" spans="1:8" ht="31.5" x14ac:dyDescent="0.25">
      <c r="A184" s="10" t="s">
        <v>343</v>
      </c>
      <c r="B184" s="48" t="s">
        <v>344</v>
      </c>
      <c r="C184" s="18"/>
      <c r="D184" s="18">
        <f>D185</f>
        <v>271654</v>
      </c>
      <c r="E184" s="30">
        <v>0</v>
      </c>
      <c r="F184" s="13">
        <f t="shared" si="55"/>
        <v>0</v>
      </c>
      <c r="G184" s="13"/>
      <c r="H184" s="9"/>
    </row>
    <row r="185" spans="1:8" ht="31.5" x14ac:dyDescent="0.25">
      <c r="A185" s="10" t="s">
        <v>345</v>
      </c>
      <c r="B185" s="48" t="s">
        <v>346</v>
      </c>
      <c r="C185" s="18"/>
      <c r="D185" s="18">
        <v>271654</v>
      </c>
      <c r="E185" s="30">
        <v>0</v>
      </c>
      <c r="F185" s="13">
        <f t="shared" si="55"/>
        <v>0</v>
      </c>
      <c r="G185" s="13"/>
      <c r="H185" s="9"/>
    </row>
    <row r="186" spans="1:8" s="17" customFormat="1" ht="18.75" customHeight="1" x14ac:dyDescent="0.25">
      <c r="A186" s="10" t="s">
        <v>261</v>
      </c>
      <c r="B186" s="16" t="s">
        <v>262</v>
      </c>
      <c r="C186" s="12">
        <f>C187+C192</f>
        <v>3641610.32</v>
      </c>
      <c r="D186" s="12">
        <f>D187+D192+D190</f>
        <v>9213615</v>
      </c>
      <c r="E186" s="12">
        <f>E187+E192+E190</f>
        <v>7397229.1699999999</v>
      </c>
      <c r="F186" s="13">
        <f t="shared" si="55"/>
        <v>80.285850559199616</v>
      </c>
      <c r="G186" s="13">
        <f t="shared" si="56"/>
        <v>203.13071745688595</v>
      </c>
      <c r="H186" s="33"/>
    </row>
    <row r="187" spans="1:8" ht="67.5" customHeight="1" x14ac:dyDescent="0.25">
      <c r="A187" s="10" t="s">
        <v>263</v>
      </c>
      <c r="B187" s="16" t="s">
        <v>264</v>
      </c>
      <c r="C187" s="12">
        <f t="shared" ref="C187" si="63">C188+C189</f>
        <v>3195518.57</v>
      </c>
      <c r="D187" s="12">
        <f t="shared" ref="D187:E187" si="64">D188+D189</f>
        <v>5890900</v>
      </c>
      <c r="E187" s="12">
        <f t="shared" si="64"/>
        <v>3746498.17</v>
      </c>
      <c r="F187" s="13">
        <f t="shared" si="55"/>
        <v>63.598060907501399</v>
      </c>
      <c r="G187" s="13">
        <f t="shared" si="56"/>
        <v>117.24225936825022</v>
      </c>
      <c r="H187" s="9"/>
    </row>
    <row r="188" spans="1:8" ht="78.75" x14ac:dyDescent="0.25">
      <c r="A188" s="10" t="s">
        <v>265</v>
      </c>
      <c r="B188" s="16" t="s">
        <v>266</v>
      </c>
      <c r="C188" s="18">
        <v>3195518.57</v>
      </c>
      <c r="D188" s="18">
        <v>5890900</v>
      </c>
      <c r="E188" s="18">
        <v>3746498.17</v>
      </c>
      <c r="F188" s="13">
        <f t="shared" si="55"/>
        <v>63.598060907501399</v>
      </c>
      <c r="G188" s="13">
        <f t="shared" si="56"/>
        <v>117.24225936825022</v>
      </c>
      <c r="H188" s="9"/>
    </row>
    <row r="189" spans="1:8" ht="78.75" hidden="1" x14ac:dyDescent="0.25">
      <c r="A189" s="10" t="s">
        <v>267</v>
      </c>
      <c r="B189" s="16" t="s">
        <v>268</v>
      </c>
      <c r="C189" s="18"/>
      <c r="D189" s="18">
        <v>0</v>
      </c>
      <c r="E189" s="18">
        <v>0</v>
      </c>
      <c r="F189" s="13" t="e">
        <f t="shared" si="55"/>
        <v>#DIV/0!</v>
      </c>
      <c r="G189" s="13" t="e">
        <f t="shared" si="56"/>
        <v>#DIV/0!</v>
      </c>
      <c r="H189" s="9"/>
    </row>
    <row r="190" spans="1:8" ht="63" x14ac:dyDescent="0.25">
      <c r="A190" s="38" t="s">
        <v>383</v>
      </c>
      <c r="B190" s="39" t="s">
        <v>385</v>
      </c>
      <c r="C190" s="18">
        <v>0</v>
      </c>
      <c r="D190" s="18">
        <f>D191</f>
        <v>2656080</v>
      </c>
      <c r="E190" s="18">
        <f>E191</f>
        <v>657510</v>
      </c>
      <c r="F190" s="13">
        <f t="shared" si="55"/>
        <v>24.754901960784316</v>
      </c>
      <c r="G190" s="13"/>
      <c r="H190" s="9"/>
    </row>
    <row r="191" spans="1:8" ht="78.75" x14ac:dyDescent="0.25">
      <c r="A191" s="38" t="s">
        <v>384</v>
      </c>
      <c r="B191" s="39" t="s">
        <v>386</v>
      </c>
      <c r="C191" s="18">
        <v>0</v>
      </c>
      <c r="D191" s="18">
        <v>2656080</v>
      </c>
      <c r="E191" s="18">
        <f>657510</f>
        <v>657510</v>
      </c>
      <c r="F191" s="13">
        <f t="shared" si="55"/>
        <v>24.754901960784316</v>
      </c>
      <c r="G191" s="13"/>
      <c r="H191" s="9"/>
    </row>
    <row r="192" spans="1:8" ht="17.25" customHeight="1" x14ac:dyDescent="0.25">
      <c r="A192" s="10" t="s">
        <v>269</v>
      </c>
      <c r="B192" s="16" t="s">
        <v>270</v>
      </c>
      <c r="C192" s="12">
        <f t="shared" ref="C192:E192" si="65">C193</f>
        <v>446091.75</v>
      </c>
      <c r="D192" s="12">
        <f t="shared" si="65"/>
        <v>666635</v>
      </c>
      <c r="E192" s="12">
        <f t="shared" si="65"/>
        <v>2993221</v>
      </c>
      <c r="F192" s="13">
        <f t="shared" si="55"/>
        <v>449.00447771269131</v>
      </c>
      <c r="G192" s="13">
        <f t="shared" si="56"/>
        <v>670.9877508382524</v>
      </c>
      <c r="H192" s="9"/>
    </row>
    <row r="193" spans="1:9" ht="32.25" customHeight="1" x14ac:dyDescent="0.25">
      <c r="A193" s="10" t="s">
        <v>271</v>
      </c>
      <c r="B193" s="16" t="s">
        <v>272</v>
      </c>
      <c r="C193" s="18">
        <v>446091.75</v>
      </c>
      <c r="D193" s="18">
        <v>666635</v>
      </c>
      <c r="E193" s="18">
        <v>2993221</v>
      </c>
      <c r="F193" s="13">
        <f t="shared" si="55"/>
        <v>449.00447771269131</v>
      </c>
      <c r="G193" s="13">
        <f t="shared" si="56"/>
        <v>670.9877508382524</v>
      </c>
      <c r="H193" s="9"/>
    </row>
    <row r="194" spans="1:9" s="17" customFormat="1" ht="18" customHeight="1" x14ac:dyDescent="0.25">
      <c r="A194" s="10" t="s">
        <v>273</v>
      </c>
      <c r="B194" s="16" t="s">
        <v>274</v>
      </c>
      <c r="C194" s="18">
        <v>0</v>
      </c>
      <c r="D194" s="18">
        <f>D195</f>
        <v>18811</v>
      </c>
      <c r="E194" s="18">
        <v>0</v>
      </c>
      <c r="F194" s="13">
        <f t="shared" si="55"/>
        <v>0</v>
      </c>
      <c r="G194" s="13"/>
      <c r="H194" s="33"/>
    </row>
    <row r="195" spans="1:9" ht="34.5" customHeight="1" x14ac:dyDescent="0.25">
      <c r="A195" s="10" t="s">
        <v>275</v>
      </c>
      <c r="B195" s="16" t="s">
        <v>276</v>
      </c>
      <c r="C195" s="18">
        <v>0</v>
      </c>
      <c r="D195" s="18">
        <v>18811</v>
      </c>
      <c r="E195" s="18">
        <v>0</v>
      </c>
      <c r="F195" s="13">
        <f t="shared" si="55"/>
        <v>0</v>
      </c>
      <c r="G195" s="13"/>
      <c r="H195" s="9"/>
    </row>
    <row r="196" spans="1:9" ht="34.5" hidden="1" customHeight="1" x14ac:dyDescent="0.25">
      <c r="A196" s="10" t="s">
        <v>277</v>
      </c>
      <c r="B196" s="16" t="s">
        <v>278</v>
      </c>
      <c r="C196" s="18"/>
      <c r="D196" s="18"/>
      <c r="E196" s="18"/>
      <c r="F196" s="13" t="e">
        <f t="shared" si="55"/>
        <v>#DIV/0!</v>
      </c>
      <c r="G196" s="13"/>
      <c r="H196" s="9"/>
    </row>
    <row r="197" spans="1:9" ht="34.5" customHeight="1" x14ac:dyDescent="0.25">
      <c r="A197" s="10" t="s">
        <v>275</v>
      </c>
      <c r="B197" s="16" t="s">
        <v>279</v>
      </c>
      <c r="C197" s="18">
        <v>0</v>
      </c>
      <c r="D197" s="18">
        <v>18811</v>
      </c>
      <c r="E197" s="18">
        <v>0</v>
      </c>
      <c r="F197" s="13">
        <f t="shared" si="55"/>
        <v>0</v>
      </c>
      <c r="G197" s="13"/>
      <c r="H197" s="9"/>
    </row>
    <row r="198" spans="1:9" ht="34.5" hidden="1" customHeight="1" x14ac:dyDescent="0.25">
      <c r="A198" s="10" t="s">
        <v>277</v>
      </c>
      <c r="B198" s="16" t="s">
        <v>280</v>
      </c>
      <c r="C198" s="18"/>
      <c r="D198" s="18"/>
      <c r="E198" s="18"/>
      <c r="F198" s="13" t="e">
        <f t="shared" si="55"/>
        <v>#DIV/0!</v>
      </c>
      <c r="G198" s="13" t="e">
        <f t="shared" si="56"/>
        <v>#DIV/0!</v>
      </c>
      <c r="H198" s="9"/>
    </row>
    <row r="199" spans="1:9" s="17" customFormat="1" ht="48" customHeight="1" x14ac:dyDescent="0.25">
      <c r="A199" s="10" t="s">
        <v>281</v>
      </c>
      <c r="B199" s="16" t="s">
        <v>282</v>
      </c>
      <c r="C199" s="18">
        <v>-1062</v>
      </c>
      <c r="D199" s="18">
        <v>0</v>
      </c>
      <c r="E199" s="18">
        <v>0</v>
      </c>
      <c r="F199" s="13"/>
      <c r="G199" s="13">
        <f t="shared" si="56"/>
        <v>0</v>
      </c>
      <c r="H199" s="33"/>
    </row>
    <row r="200" spans="1:9" ht="48.75" customHeight="1" x14ac:dyDescent="0.25">
      <c r="A200" s="10" t="s">
        <v>283</v>
      </c>
      <c r="B200" s="16" t="s">
        <v>284</v>
      </c>
      <c r="C200" s="18">
        <v>-1062</v>
      </c>
      <c r="D200" s="18">
        <v>0</v>
      </c>
      <c r="E200" s="18">
        <v>0</v>
      </c>
      <c r="F200" s="13"/>
      <c r="G200" s="13">
        <f t="shared" si="56"/>
        <v>0</v>
      </c>
      <c r="H200" s="9"/>
    </row>
    <row r="201" spans="1:9" ht="48.75" customHeight="1" x14ac:dyDescent="0.25">
      <c r="A201" s="10" t="s">
        <v>285</v>
      </c>
      <c r="B201" s="16" t="s">
        <v>286</v>
      </c>
      <c r="C201" s="18">
        <v>-1062</v>
      </c>
      <c r="D201" s="18">
        <v>0</v>
      </c>
      <c r="E201" s="18">
        <v>0</v>
      </c>
      <c r="F201" s="13"/>
      <c r="G201" s="13">
        <f t="shared" si="56"/>
        <v>0</v>
      </c>
      <c r="H201" s="9"/>
    </row>
    <row r="202" spans="1:9" s="43" customFormat="1" ht="21.75" customHeight="1" x14ac:dyDescent="0.25">
      <c r="A202" s="40" t="s">
        <v>3</v>
      </c>
      <c r="B202" s="40"/>
      <c r="C202" s="41">
        <f>C4+C141</f>
        <v>191191229.08000001</v>
      </c>
      <c r="D202" s="41">
        <f>D4+D141</f>
        <v>279990615.74000001</v>
      </c>
      <c r="E202" s="41">
        <f>E4+E141</f>
        <v>180121571.72999999</v>
      </c>
      <c r="F202" s="13">
        <f t="shared" si="55"/>
        <v>64.331288837644948</v>
      </c>
      <c r="G202" s="13">
        <f t="shared" si="56"/>
        <v>94.210164659086871</v>
      </c>
      <c r="H202" s="42"/>
      <c r="I202" s="42"/>
    </row>
    <row r="203" spans="1:9" hidden="1" x14ac:dyDescent="0.25">
      <c r="A203" s="44"/>
      <c r="B203" s="45"/>
      <c r="C203" s="44"/>
      <c r="D203" s="46"/>
      <c r="E203" s="46"/>
    </row>
    <row r="205" spans="1:9" s="9" customFormat="1" ht="31.5" x14ac:dyDescent="0.25">
      <c r="A205" s="53" t="s">
        <v>393</v>
      </c>
      <c r="F205" s="9" t="s">
        <v>4</v>
      </c>
    </row>
    <row r="206" spans="1:9" s="7" customFormat="1" x14ac:dyDescent="0.25"/>
    <row r="207" spans="1:9" s="7" customFormat="1" x14ac:dyDescent="0.25">
      <c r="A207" s="7" t="s">
        <v>391</v>
      </c>
    </row>
    <row r="208" spans="1:9" s="7" customFormat="1" x14ac:dyDescent="0.25">
      <c r="A208" s="7" t="s">
        <v>392</v>
      </c>
    </row>
    <row r="209" s="7" customFormat="1" x14ac:dyDescent="0.25"/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2020-10-14T07:15:10Z</dcterms:modified>
</cp:coreProperties>
</file>