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165" windowWidth="14805" windowHeight="7950"/>
  </bookViews>
  <sheets>
    <sheet name="Расходы подробное пояснение" sheetId="1" r:id="rId1"/>
  </sheets>
  <definedNames>
    <definedName name="_xlnm._FilterDatabase" localSheetId="0" hidden="1">'Расходы подробное пояснение'!$A$4:$I$33</definedName>
    <definedName name="_xlnm.Print_Titles" localSheetId="0">'Расходы подробное пояснение'!$2:$4</definedName>
    <definedName name="_xlnm.Print_Area" localSheetId="0">'Расходы подробное пояснение'!$A$1:$I$58</definedName>
  </definedNames>
  <calcPr calcId="145621"/>
</workbook>
</file>

<file path=xl/calcChain.xml><?xml version="1.0" encoding="utf-8"?>
<calcChain xmlns="http://schemas.openxmlformats.org/spreadsheetml/2006/main">
  <c r="F39" i="1" l="1"/>
  <c r="G43" i="1"/>
  <c r="H43" i="1"/>
  <c r="F43" i="1"/>
  <c r="F42" i="1"/>
  <c r="G56" i="1" l="1"/>
  <c r="G57" i="1" s="1"/>
  <c r="H56" i="1"/>
  <c r="H57" i="1" s="1"/>
  <c r="F55" i="1" l="1"/>
  <c r="F56" i="1" s="1"/>
  <c r="F52" i="1"/>
  <c r="F51" i="1"/>
  <c r="F53" i="1" s="1"/>
  <c r="F57" i="1" l="1"/>
  <c r="G61" i="1"/>
  <c r="H61" i="1"/>
  <c r="G62" i="1"/>
  <c r="H62" i="1"/>
  <c r="G63" i="1"/>
  <c r="H63" i="1"/>
  <c r="G64" i="1"/>
  <c r="H64" i="1"/>
  <c r="G65" i="1"/>
  <c r="H65" i="1"/>
  <c r="G66" i="1"/>
  <c r="H66" i="1"/>
  <c r="G67" i="1"/>
  <c r="H67" i="1"/>
  <c r="G68" i="1"/>
  <c r="H68" i="1"/>
  <c r="G69" i="1"/>
  <c r="H69" i="1"/>
  <c r="G70" i="1"/>
  <c r="H70" i="1"/>
  <c r="F65" i="1"/>
  <c r="F61" i="1"/>
  <c r="F70" i="1"/>
  <c r="F68" i="1"/>
  <c r="F67" i="1"/>
  <c r="F63" i="1"/>
  <c r="F66" i="1"/>
  <c r="F69" i="1"/>
  <c r="F64" i="1"/>
  <c r="F62" i="1"/>
  <c r="H71" i="1" l="1"/>
  <c r="F71" i="1"/>
  <c r="G71" i="1"/>
  <c r="G31" i="1"/>
  <c r="H31" i="1"/>
  <c r="F31" i="1"/>
  <c r="G32" i="1" l="1"/>
  <c r="G44" i="1"/>
  <c r="G48" i="1"/>
  <c r="G49" i="1" s="1"/>
  <c r="H32" i="1"/>
  <c r="H44" i="1"/>
  <c r="H48" i="1"/>
  <c r="H49" i="1" s="1"/>
  <c r="F32" i="1"/>
  <c r="F44" i="1"/>
  <c r="F48" i="1"/>
  <c r="F49" i="1" s="1"/>
  <c r="G58" i="1" l="1"/>
  <c r="G72" i="1" s="1"/>
  <c r="F58" i="1"/>
  <c r="F72" i="1" s="1"/>
  <c r="H58" i="1"/>
  <c r="H72" i="1" s="1"/>
</calcChain>
</file>

<file path=xl/sharedStrings.xml><?xml version="1.0" encoding="utf-8"?>
<sst xmlns="http://schemas.openxmlformats.org/spreadsheetml/2006/main" count="123" uniqueCount="93">
  <si>
    <t>НР (наименование)</t>
  </si>
  <si>
    <t>Рз Пр</t>
  </si>
  <si>
    <t>ВР</t>
  </si>
  <si>
    <t>2020 год</t>
  </si>
  <si>
    <t>2021 год</t>
  </si>
  <si>
    <t>Пояснение предлагаемых изменений</t>
  </si>
  <si>
    <t>Наименование главного распорядителя бюджетных средств</t>
  </si>
  <si>
    <t>ВСЕГО:</t>
  </si>
  <si>
    <t>-</t>
  </si>
  <si>
    <t>2022 год</t>
  </si>
  <si>
    <t>Код ГРБС</t>
  </si>
  <si>
    <t>НР</t>
  </si>
  <si>
    <t>Корректировка расходной части бюджета Клетнянскогго муниципального района Брянской области на 2020 - 2022 годы</t>
  </si>
  <si>
    <t xml:space="preserve">Обеспечение реализации полномочий Клетнянского муниципального района </t>
  </si>
  <si>
    <t>Администрация Клетнянского района</t>
  </si>
  <si>
    <t>ИТОГО по главному распорядителю бюджетных средств "Администрация Клетнянского района"</t>
  </si>
  <si>
    <t xml:space="preserve">Развитие системы образования Клетнянского муниципального  района </t>
  </si>
  <si>
    <t>ИТОГО по главному распорядителю бюджетных средств "Развитие системы образования Клетнянского муниципального  района"</t>
  </si>
  <si>
    <t>ИТОГО по муниципальной программе "Развитие системы образования Клетнянского муниципального  района"</t>
  </si>
  <si>
    <t>ИТОГО по муниципальной программе "Обеспечение реализации полномочий Клетнянского муниципального района"</t>
  </si>
  <si>
    <t>Управление муниципальными финансами муниципального образования "Клетнянский муниципальный район"</t>
  </si>
  <si>
    <t>ИТОГО по муниципальной программе "Управление муниципальными финансами муниципального образования "Клетнянский муниципальный район""</t>
  </si>
  <si>
    <t>Финансовое управление администрации Клетнянского района</t>
  </si>
  <si>
    <t>ИТОГО по главному распорядителю бюджетных средств "Финансовое управление администрации Клетнянского района"</t>
  </si>
  <si>
    <t xml:space="preserve">Бюджетные инвестиции в объекты капитального строительства муниципальной собственности </t>
  </si>
  <si>
    <t>Мероприятия в сфере коммунального хозяйства</t>
  </si>
  <si>
    <t xml:space="preserve">Мероприятия по развитию образования </t>
  </si>
  <si>
    <t>Мероприятия по комплексной безопасности муниципальных учреждений</t>
  </si>
  <si>
    <t xml:space="preserve">Резервный фонд местной администрации </t>
  </si>
  <si>
    <t>244</t>
  </si>
  <si>
    <t>0502</t>
  </si>
  <si>
    <t>Непрограммная деятельность</t>
  </si>
  <si>
    <t>0701</t>
  </si>
  <si>
    <t>0702</t>
  </si>
  <si>
    <t>0703</t>
  </si>
  <si>
    <t>0111</t>
  </si>
  <si>
    <t>ИТОГО по по непрограммной деятельности</t>
  </si>
  <si>
    <t>Резервный фонд местной администрации</t>
  </si>
  <si>
    <t>414</t>
  </si>
  <si>
    <t>Мероприятия, направленные на профилактику и устранение последствий распространения коронавирусной инфекции</t>
  </si>
  <si>
    <t>За счет уменьшения расходов по КБК 0702 82330 612 (на приобретение вышедшего из строя электропривода системы оповещения (противопожарные мероприятия) МБДОУ д/с «Сказка»)</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</si>
  <si>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</si>
  <si>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 xml:space="preserve">2020 год: Поступление средств из федерального бюджета на выплату ежемесячного денежного вознаграждения за классное руководство педагогическим работникам - 2656080 рублей.                                                                                          2021-2022 годы поступления составят 7968240 рублей ежегодно. </t>
  </si>
  <si>
    <t>За счет уменьшения расходов по КБК 0702 82330 612 (направлено на приобритение дезинфицирующих средств (асептолин), хлорных таблеток, а также защитных масок и перчаток для поваров, помошников поваров, диетсестер, во исполнение постановления главного санитарного врача Российской Федерации от 30.06.20.№16)</t>
  </si>
  <si>
    <t>В связи с приостановкой финансирования непервоочередных расходов в 2020 году, ассигнования предусмотренные на текущий ремонт СОШ №1 частично перераспределены на мероприятия направленные на профилактику распространения коронавирусной инфекции и мероприятия по безопасности образовательных учреждений</t>
  </si>
  <si>
    <t>За счет уменьшения расходов по КБК 0702 82330 612 (направлено на приобретение бесконтактных термометров,  передвижных облучателей  для общеобразовательных учреждений района, а также дезинфицирующих средств (хлорные таблети и антисептики), средств индивидуальной защиты (защитные маски и перчатки для работников школьных столовых и диетических систер) во исполнение постановления главного санитарного врача Российской Федерации от 30.06.20.№16)</t>
  </si>
  <si>
    <t>За счет уменьшения расходов по КБК 0702 82330 612 (направлено на приобретение дезинфицирующих средств во исполнение постановления главного санитарного врача Российской Федерации от 30.06.20.№16)</t>
  </si>
  <si>
    <t>За счет уменьшения расходов по КБК 0702 82330 612 (на подготовку проектно-сметной документации по текущему ремонту здания МБУ ДО «Клетнянская ДШИ» (в целях вступление в 2021 году в ГП «Развитие образования и науки Брянской области») 30000 рублей)</t>
  </si>
  <si>
    <t>Направлено на оказание материальной помощи гражданам пострадавшим при пожарах, за счет средств резервного фонда администрации Клетнянского района, из них 25000 рублей переносятся с раздела 1003</t>
  </si>
  <si>
    <t>Распределение средств  резервного фонда администрации района на материальную поддержку гражданам, пострадавшим при пожарах</t>
  </si>
  <si>
    <t>Условно утвержденные расходы</t>
  </si>
  <si>
    <t>0113</t>
  </si>
  <si>
    <t>Проведение Всероссийской переписи населения 2020 года</t>
  </si>
  <si>
    <t>Поступление средств областного бюджета на мероприятия по проведению всероссийской переписи населения в 2020 году</t>
  </si>
  <si>
    <t>Эксплуатация и содержание имущества казны муниципального образования</t>
  </si>
  <si>
    <t>Реализация мероприятий, связанных с обеспечением санитарно-эпидемиологической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 за счет средств резервного фонда Правительства Российской Федерации</t>
  </si>
  <si>
    <t>Поступление средств областного бюджета на обеспечение санитарноэпидемиологической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 (направлены гражданам, работающим по гражданско-правовым договорам, за выполненные ими работы, оказанныеуслуги, непосредственно связанные с подготовкой и проведением общероссийского голосования)</t>
  </si>
  <si>
    <t>0203</t>
  </si>
  <si>
    <t>121</t>
  </si>
  <si>
    <t>129</t>
  </si>
  <si>
    <t>530</t>
  </si>
  <si>
    <t>Осуществление первичного воинского учета на территориях, где отсутствуют военные комиссариаты</t>
  </si>
  <si>
    <t>Поступление средств федерального бюджета на осуществление первичного воинского учета на территориях, где отсутствуют военные комиссариаты (распределение межбюджетного трансферта по поселениям прилагается)</t>
  </si>
  <si>
    <t xml:space="preserve">Поступление средств из бюджета городского поселения на оплату труда, начисления на оплату труда работникам осуществляющим ведение воинского учета на территории Клетнянского городского поселения, возмещение коммунальных услуг </t>
  </si>
  <si>
    <t>Уменьшние ассигнования в связи с частичной приостановкой в текущем году финансирования непервоочередных расходов, а также необходимостью перераспределения по другим направлениям, из них:</t>
  </si>
  <si>
    <t xml:space="preserve"> 50000 рублей направляются на выполнение инженерных изысканий для подготовки проекта по объекту «Реконструкция водоснабжения н.п.Строительная Слобода Клетнянского района Брянской области» (в текущем году предусмотрены бюджетные ассигнования в сумме 230 000 руб.00 коп., сумма договора составляет 280 000 руб.00 коп. 
</t>
  </si>
  <si>
    <t xml:space="preserve"> 30600 рублей направляются на оплату работ по подготовке гидроэкологического заключения на проектирование разведочно-эксплуатационной скважины в н.п.Строительная Слобода Клетнянского района Брянской области</t>
  </si>
  <si>
    <t xml:space="preserve">  20600 рублей направляются на выполнение инженерных изысканий для проектирования объекта «Реконструкция водоснабжения в н.п.Алень» (стоимость договора 30600 рублей, 10000 рублей будет оплачено за счет экономии по другим договорам данного объекта)
</t>
  </si>
  <si>
    <t>243</t>
  </si>
  <si>
    <t>За счет уменьшения расходов по КБК 0502 81680 414 направляются на оказание услуг по проведению проверки сметной стоимости по объекту «Капитальный ремонт сетей водоснабжения в д.Неделька по ул.Молодежной Клетнянского района Брянской области»</t>
  </si>
  <si>
    <t>Софинансирование объектов капитальных вложений муниципальной собственности</t>
  </si>
  <si>
    <t>0505</t>
  </si>
  <si>
    <t>Увеличение ассигнований в связи с внесением изменения в адресную инвестиционную программу Брянской области, а также в целях приведения бюджетных назначений в соответствие с заключенными Соглашениями:</t>
  </si>
  <si>
    <t>0801</t>
  </si>
  <si>
    <t>Дворцы и дома культуры, клубы, выставочные залы</t>
  </si>
  <si>
    <t>За счет уменьшения расходов по другим направлениям раздела 0801 увеличиваются расходы на текущий ремонт Акуличского КДЦ</t>
  </si>
  <si>
    <t>Мероприятия по развитию культуры</t>
  </si>
  <si>
    <t>В связи с отсутствием отдельных районных мероприятий по причине пандемии COVID, ассигнования переносятся на ремонт Акуличского КДЦ</t>
  </si>
  <si>
    <t>Мероприятия по охране, сохранению и популяризации культурного наследия</t>
  </si>
  <si>
    <t>Уменьшние ассигнования в связи с частичной приостановкой в текущем году финансирования непервоочередных расходов, ассигнования переносятся на ремонт Акуличского КДЦ</t>
  </si>
  <si>
    <t>В связи с необходимостью софинансирования расходов по реконструкции водоснабжения населенных пунктов Клетнянского района, уменьшается объем условно утвержденных расходов. После указанных изменений доля УУР в расходах бюджета без учета целевых МБТ составит на 2021 год 3,0%, на 2022 год 5,4%.</t>
  </si>
  <si>
    <t>Поступление средств областного бюджета на финансирование объекта "Реконструкция водоснабжения в н.п.Синицкое - н.п.Мичурино Клетнянского района Брянской области" в сумме 10858410,09 рублей, софинансирование из местного бюджета в сумме 109680,91 рублей</t>
  </si>
  <si>
    <r>
      <rPr>
        <b/>
        <sz val="10"/>
        <rFont val="Trebuchet MS"/>
        <family val="2"/>
        <charset val="204"/>
      </rPr>
      <t xml:space="preserve">2021 год:  </t>
    </r>
    <r>
      <rPr>
        <sz val="10"/>
        <rFont val="Trebuchet MS"/>
        <family val="2"/>
        <charset val="204"/>
      </rPr>
      <t xml:space="preserve">  </t>
    </r>
    <r>
      <rPr>
        <b/>
        <sz val="10"/>
        <rFont val="Trebuchet MS"/>
        <family val="2"/>
        <charset val="204"/>
      </rPr>
      <t xml:space="preserve"> 1)</t>
    </r>
    <r>
      <rPr>
        <sz val="10"/>
        <rFont val="Trebuchet MS"/>
        <family val="2"/>
        <charset val="204"/>
      </rPr>
      <t xml:space="preserve"> Увеличение ассигнований областного бюджета на финансирование объекта "Реконструкция водоснабжения в н.п.Синицкое - н.п.Мичурино Клетнянского района Брянской области" в сумме 5365150 рублей, из них областной бюджет +5311498,50 рублей, местный бюджет +53651,50 рублей.                                                                                                                                             </t>
    </r>
    <r>
      <rPr>
        <b/>
        <sz val="10"/>
        <rFont val="Trebuchet MS"/>
        <family val="2"/>
        <charset val="204"/>
      </rPr>
      <t>2)</t>
    </r>
    <r>
      <rPr>
        <sz val="10"/>
        <rFont val="Trebuchet MS"/>
        <family val="2"/>
        <charset val="204"/>
      </rPr>
      <t xml:space="preserve"> Увеличение ассигнований областного бюджета на финансирование объекта "Реконструкция водоснабжения в н.п.Строительная Слобода Клетнянского района Брянской области" в сумме 1259234,02 рублей, из них областной бюджет +1247400 рублей, местный бюджет +11834,02 рублей.                                                                                                                  </t>
    </r>
    <r>
      <rPr>
        <b/>
        <sz val="10"/>
        <rFont val="Trebuchet MS"/>
        <family val="2"/>
        <charset val="204"/>
      </rPr>
      <t xml:space="preserve">3) </t>
    </r>
    <r>
      <rPr>
        <sz val="10"/>
        <rFont val="Trebuchet MS"/>
        <family val="2"/>
        <charset val="204"/>
      </rPr>
      <t xml:space="preserve">Уменьшение ассигнований областного бюджета на финансирование объекта "Реконструкция водоснабжения в н.п.Коршево Клетнянского района Брянской области" в сумме 5230750,20 рублей, из них областной бюджет -5177700 рублей, местный бюджет -53050,20 рублей.                                                                                                                          </t>
    </r>
    <r>
      <rPr>
        <b/>
        <sz val="10"/>
        <rFont val="Trebuchet MS"/>
        <family val="2"/>
        <charset val="204"/>
      </rPr>
      <t xml:space="preserve"> 4)</t>
    </r>
    <r>
      <rPr>
        <sz val="10"/>
        <rFont val="Trebuchet MS"/>
        <family val="2"/>
        <charset val="204"/>
      </rPr>
      <t xml:space="preserve"> В целях приведения в соответствие с заключенным Соглашением уменьшаются асиигнования местного бюджета по объекту "Реконструкция водоснабжения в н.п.Алень Клетнянского района Брянской области" -451,84 рублей</t>
    </r>
  </si>
  <si>
    <t>2022 год: 1) Увеличение ассигнований областного бюджета на финансирование объекта "Строительство сетей водоснабжения в н.п.Старая Мармазовка Клетнянского района Брянской области" в сумме  5000000 рублей, из них областной бюджет 4950000 рублей, местный бюджет 50000 рублей.                                                                                    2)  Уменьшение ассигнований областного бюджета на финансирование объекта "Реконструкция водоснабжения в н.п.Осиновка Клетнянского района Брянской области"  в сумме  3600516,39 рублей, из них областной бюджет -3564000 рублей, местный бюджет -36516,39 рублей.                                                                                                                    3) В целях приведения бюджетных назначений в соответствие с заключенным Соглашением уменьшаются асиигнования местного бюджета по объектам:                                                                                           "Реконструкция водоснабжения в н.п.Новотроицкое Клетнянского района Брянской области" -243,85 рублей,                             "Строительство сетей водоснабжения в н.п.Мужиново Клетнянского района Брянской области" -516,39 рублей,                                         "Строительство сетей водоснабжения в н.п.Харитоновка Клетнянского района Брянской области" -494,88 рублей.</t>
  </si>
  <si>
    <t xml:space="preserve">В соответствии с рекомендациями КСП Брянской области ассигнования на оказание материальной помощи гражданам пострадавшим при пожарах переносятся на раздел 1006 </t>
  </si>
  <si>
    <t xml:space="preserve"> -819876,31 рублей - уменьшаются ассигнования утвержденные на подготовку проектно-сметной документации по объекту «Реконструкция системы водоснабжения в д.Неделька Клетнянского района Брянской области» (-215000 рублей) и частично по объекту  «Реконструкция водоснабжения в н.п.Коршево Клетнянского района Брянской области» (-390000 рублей)по объекту "Газификация н.п.Прыща, н.п.Полипоновка Клетнянского района Брянской области» (-214876,31 рублей)</t>
  </si>
  <si>
    <t>227000,00 рублей - на оплату работ по государственной экспертизе ПСД в н.п.Строительная Слобода Клетнянского района Брянской области</t>
  </si>
  <si>
    <t>265000 рублей  - на оплату работ по государственной экспертизе ПСД объекта "Реконструкция водоснабжения в н.п.Алень"</t>
  </si>
  <si>
    <t>За счет уменьшения расходов по КБК 0502 81680 414 направляются на поверку прибора учета тепловой энергии (теплосчетчика) в отдельно стоящем здании находящемся в муниципальной собственности, по адресу п.Клетня, ул.Ленина, д.91 - проводится 1 раз в 4 года)</t>
  </si>
  <si>
    <t xml:space="preserve">За счет уменьшения расходов по КБК 0502 81680 414 (27992,70 рублей направляются на: оплату услуг по ведению технического надзора за строительством газопровода низкого давления (н.п.Николаевка Клетнянского района Брянской области);   40572 рублей на оплату работ по разработке (актуализации) схем водоснабжения/водоотведения Надвинского, Лутенского и Мужиновского сельских поселений Клетнянского района;  29180,70 рублей за осуществление технологического присоединения к электрическим сетям насосной станции, расположенной по адресу: Брянская область, Клетнянский район, д.Старая Мармазовка) </t>
  </si>
  <si>
    <t>L3040</t>
  </si>
  <si>
    <t>За счет субсидии из областного бюджета в сумме 2024738 рублей, за счет уменьшения  расходов по КБК 0702 82330 612 в сумме 106565,16 рублей направлено на организацию горячего питания обучающихся, получающих начальное общее образование (в общей сумме расходов  средства федерального бюджета  1862758,96 рублей, областного бюджета 161979,04 рублей, средства местного бюджета 106565,16 рублей)</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</si>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</sst>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0"/>
      <color rgb="FF000000"/>
      <name val="Times New Roman"/>
    </font>
    <font>
      <sz val="11"/>
      <name val="Calibri"/>
      <family val="2"/>
      <scheme val="minor"/>
    </font>
    <font>
      <sz val="10"/>
      <color rgb="FFFF0000"/>
      <name val="Times New Roman"/>
      <family val="1"/>
      <charset val="204"/>
    </font>
    <font>
      <sz val="10"/>
      <color rgb="FFFF0000"/>
      <name val="Trebuchet MS"/>
      <family val="2"/>
      <charset val="204"/>
    </font>
    <font>
      <sz val="10"/>
      <name val="Trebuchet MS"/>
      <family val="2"/>
      <charset val="204"/>
    </font>
    <font>
      <sz val="10"/>
      <name val="Times New Roman"/>
      <family val="1"/>
      <charset val="204"/>
    </font>
    <font>
      <i/>
      <sz val="11.5"/>
      <name val="Times New Roman"/>
      <family val="1"/>
      <charset val="204"/>
    </font>
    <font>
      <b/>
      <sz val="10"/>
      <name val="Trebuchet MS"/>
      <family val="2"/>
      <charset val="204"/>
    </font>
  </fonts>
  <fills count="6">
    <fill>
      <patternFill patternType="none"/>
    </fill>
    <fill>
      <patternFill patternType="gray125"/>
    </fill>
    <fill>
      <patternFill patternType="solid">
        <fgColor rgb="FFF5F5F5"/>
        <bgColor rgb="FFF5F5F5"/>
      </patternFill>
    </fill>
    <fill>
      <patternFill patternType="solid">
        <fgColor rgb="FFD8E4BC"/>
        <bgColor rgb="FFD8E4BC"/>
      </patternFill>
    </fill>
    <fill>
      <patternFill patternType="solid">
        <fgColor theme="6" tint="0.59999389629810485"/>
        <bgColor indexed="64"/>
      </patternFill>
    </fill>
    <fill>
      <patternFill patternType="solid">
        <fgColor theme="0" tint="-4.9989318521683403E-2"/>
        <bgColor indexed="64"/>
      </patternFill>
    </fill>
  </fills>
  <borders count="1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alignment vertical="top" wrapText="1"/>
    </xf>
    <xf numFmtId="0" fontId="1" fillId="0" borderId="0"/>
  </cellStyleXfs>
  <cellXfs count="65">
    <xf numFmtId="0" fontId="0" fillId="0" borderId="0" xfId="0" applyFont="1" applyFill="1" applyAlignment="1">
      <alignment vertical="top" wrapText="1"/>
    </xf>
    <xf numFmtId="0" fontId="2" fillId="0" borderId="0" xfId="0" applyFont="1" applyFill="1" applyAlignment="1">
      <alignment vertical="top" wrapText="1"/>
    </xf>
    <xf numFmtId="0" fontId="3" fillId="0" borderId="3" xfId="0" applyFont="1" applyFill="1" applyBorder="1" applyAlignment="1">
      <alignment vertical="center" wrapText="1"/>
    </xf>
    <xf numFmtId="49" fontId="3" fillId="0" borderId="2" xfId="0" applyNumberFormat="1" applyFont="1" applyFill="1" applyBorder="1" applyAlignment="1">
      <alignment horizontal="center" vertical="center" wrapText="1"/>
    </xf>
    <xf numFmtId="49" fontId="3" fillId="0" borderId="2" xfId="0" applyNumberFormat="1" applyFont="1" applyFill="1" applyBorder="1" applyAlignment="1">
      <alignment horizontal="center" vertical="center"/>
    </xf>
    <xf numFmtId="4" fontId="3" fillId="0" borderId="2" xfId="0" applyNumberFormat="1" applyFont="1" applyFill="1" applyBorder="1" applyAlignment="1">
      <alignment horizontal="center" vertical="center" wrapText="1"/>
    </xf>
    <xf numFmtId="0" fontId="3" fillId="0" borderId="0" xfId="0" applyFont="1" applyFill="1" applyAlignment="1">
      <alignment vertical="center" wrapText="1"/>
    </xf>
    <xf numFmtId="4" fontId="2" fillId="0" borderId="0" xfId="0" applyNumberFormat="1" applyFont="1" applyFill="1" applyAlignment="1">
      <alignment vertical="top" wrapText="1"/>
    </xf>
    <xf numFmtId="0" fontId="4" fillId="0" borderId="2" xfId="0" applyFont="1" applyFill="1" applyBorder="1" applyAlignment="1">
      <alignment horizontal="center" vertical="center" wrapText="1"/>
    </xf>
    <xf numFmtId="0" fontId="4" fillId="0" borderId="2" xfId="0" applyFont="1" applyFill="1" applyBorder="1" applyAlignment="1">
      <alignment vertical="center" wrapText="1"/>
    </xf>
    <xf numFmtId="49" fontId="4" fillId="0" borderId="2" xfId="0" applyNumberFormat="1" applyFont="1" applyFill="1" applyBorder="1" applyAlignment="1">
      <alignment horizontal="center" vertical="center" wrapText="1"/>
    </xf>
    <xf numFmtId="4" fontId="4" fillId="0" borderId="2" xfId="0" applyNumberFormat="1" applyFont="1" applyFill="1" applyBorder="1" applyAlignment="1">
      <alignment horizontal="center" vertical="center" wrapText="1"/>
    </xf>
    <xf numFmtId="0" fontId="4" fillId="0" borderId="2" xfId="0" applyFont="1" applyFill="1" applyBorder="1" applyAlignment="1">
      <alignment horizontal="left" vertical="center" wrapText="1"/>
    </xf>
    <xf numFmtId="0" fontId="5" fillId="0" borderId="0" xfId="0" applyFont="1" applyFill="1" applyAlignment="1">
      <alignment vertical="top"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left" vertical="center" wrapText="1"/>
    </xf>
    <xf numFmtId="4" fontId="4" fillId="3" borderId="2" xfId="0" applyNumberFormat="1" applyFont="1" applyFill="1" applyBorder="1" applyAlignment="1">
      <alignment horizontal="center" vertical="center" wrapText="1"/>
    </xf>
    <xf numFmtId="0" fontId="4" fillId="3" borderId="2" xfId="0" applyFont="1" applyFill="1" applyBorder="1" applyAlignment="1">
      <alignment horizontal="center" wrapText="1"/>
    </xf>
    <xf numFmtId="4" fontId="4" fillId="4" borderId="2" xfId="0" applyNumberFormat="1" applyFont="1" applyFill="1" applyBorder="1" applyAlignment="1">
      <alignment horizontal="center" vertical="center" wrapText="1"/>
    </xf>
    <xf numFmtId="0" fontId="4" fillId="4" borderId="2" xfId="0" applyFont="1" applyFill="1" applyBorder="1" applyAlignment="1">
      <alignment horizontal="center" wrapText="1"/>
    </xf>
    <xf numFmtId="4" fontId="4" fillId="5" borderId="2"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4" fillId="0" borderId="3" xfId="0" applyFont="1" applyFill="1" applyBorder="1" applyAlignment="1">
      <alignment vertical="center" wrapText="1"/>
    </xf>
    <xf numFmtId="49" fontId="4" fillId="0" borderId="2" xfId="0" applyNumberFormat="1" applyFont="1" applyFill="1" applyBorder="1" applyAlignment="1">
      <alignment horizontal="center" vertical="center"/>
    </xf>
    <xf numFmtId="4" fontId="4" fillId="0" borderId="2" xfId="0" applyNumberFormat="1" applyFont="1" applyFill="1" applyBorder="1" applyAlignment="1">
      <alignment vertical="center" wrapText="1"/>
    </xf>
    <xf numFmtId="0" fontId="4" fillId="0" borderId="7" xfId="0" applyFont="1" applyFill="1" applyBorder="1" applyAlignment="1">
      <alignment horizontal="left" vertical="center" wrapText="1"/>
    </xf>
    <xf numFmtId="0" fontId="4" fillId="0" borderId="0" xfId="0" applyFont="1" applyFill="1" applyAlignment="1">
      <alignment vertical="center" wrapText="1"/>
    </xf>
    <xf numFmtId="4" fontId="4" fillId="0" borderId="2" xfId="0" applyNumberFormat="1" applyFont="1" applyFill="1" applyBorder="1" applyAlignment="1">
      <alignment horizontal="left" vertical="center" wrapText="1"/>
    </xf>
    <xf numFmtId="4" fontId="7" fillId="3" borderId="2" xfId="0" applyNumberFormat="1" applyFont="1" applyFill="1" applyBorder="1" applyAlignment="1">
      <alignment horizontal="center" vertical="center" wrapText="1"/>
    </xf>
    <xf numFmtId="4" fontId="6" fillId="0" borderId="2" xfId="0" applyNumberFormat="1" applyFont="1" applyFill="1" applyBorder="1" applyAlignment="1">
      <alignment vertical="center" wrapText="1"/>
    </xf>
    <xf numFmtId="0" fontId="4" fillId="0" borderId="2" xfId="0" applyFont="1" applyFill="1" applyBorder="1" applyAlignment="1">
      <alignment horizontal="justify" vertical="center" wrapText="1"/>
    </xf>
    <xf numFmtId="0" fontId="4" fillId="0" borderId="2" xfId="0" applyFont="1" applyFill="1" applyBorder="1" applyAlignment="1">
      <alignment horizontal="justify" vertical="center"/>
    </xf>
    <xf numFmtId="0" fontId="4" fillId="3" borderId="2" xfId="0" applyFont="1" applyFill="1" applyBorder="1" applyAlignment="1">
      <alignment horizontal="center" vertical="center" wrapText="1"/>
    </xf>
    <xf numFmtId="0" fontId="2" fillId="0" borderId="0" xfId="0" applyFont="1" applyFill="1" applyAlignment="1">
      <alignment vertical="center" wrapText="1"/>
    </xf>
    <xf numFmtId="0" fontId="5" fillId="0" borderId="0" xfId="0" applyFont="1" applyFill="1" applyAlignment="1">
      <alignment vertical="center" wrapText="1"/>
    </xf>
    <xf numFmtId="0" fontId="4" fillId="5" borderId="2" xfId="0" applyFont="1" applyFill="1" applyBorder="1" applyAlignment="1">
      <alignment horizontal="center" vertical="center" wrapText="1"/>
    </xf>
    <xf numFmtId="0" fontId="5" fillId="5" borderId="0" xfId="0" applyFont="1" applyFill="1" applyAlignment="1">
      <alignment vertical="center" wrapText="1"/>
    </xf>
    <xf numFmtId="0" fontId="4" fillId="4" borderId="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vertical="center" wrapText="1"/>
    </xf>
    <xf numFmtId="49" fontId="3" fillId="0" borderId="7"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7" xfId="0" applyFont="1" applyFill="1" applyBorder="1" applyAlignment="1">
      <alignment horizontal="left" vertical="center" wrapText="1"/>
    </xf>
    <xf numFmtId="0" fontId="4" fillId="0" borderId="8" xfId="0" applyFont="1" applyFill="1" applyBorder="1" applyAlignment="1">
      <alignment horizontal="left" vertical="center" wrapText="1"/>
    </xf>
    <xf numFmtId="49" fontId="4" fillId="0" borderId="7" xfId="0" applyNumberFormat="1" applyFont="1" applyFill="1" applyBorder="1" applyAlignment="1">
      <alignment horizontal="center" vertical="center" wrapText="1"/>
    </xf>
    <xf numFmtId="49" fontId="4" fillId="0" borderId="8" xfId="0" applyNumberFormat="1" applyFont="1" applyFill="1" applyBorder="1" applyAlignment="1">
      <alignment horizontal="center" vertical="center" wrapText="1"/>
    </xf>
    <xf numFmtId="0" fontId="4" fillId="2" borderId="3" xfId="0" applyFont="1" applyFill="1" applyBorder="1" applyAlignment="1">
      <alignment horizontal="left" vertical="center" wrapText="1"/>
    </xf>
    <xf numFmtId="0" fontId="4" fillId="2" borderId="4" xfId="0" applyFont="1" applyFill="1" applyBorder="1" applyAlignment="1">
      <alignment horizontal="left" vertical="center" wrapText="1"/>
    </xf>
    <xf numFmtId="0" fontId="4" fillId="2" borderId="5" xfId="0" applyFont="1" applyFill="1" applyBorder="1" applyAlignment="1">
      <alignment horizontal="left" vertical="center" wrapText="1"/>
    </xf>
    <xf numFmtId="0" fontId="4" fillId="5" borderId="3" xfId="0" applyFont="1" applyFill="1" applyBorder="1" applyAlignment="1">
      <alignment horizontal="left" vertical="center" wrapText="1"/>
    </xf>
    <xf numFmtId="0" fontId="4" fillId="5" borderId="4" xfId="0" applyFont="1" applyFill="1" applyBorder="1" applyAlignment="1">
      <alignment horizontal="left" vertical="center" wrapText="1"/>
    </xf>
    <xf numFmtId="0" fontId="4" fillId="5" borderId="5" xfId="0" applyFont="1" applyFill="1" applyBorder="1" applyAlignment="1">
      <alignment horizontal="left" vertical="center" wrapText="1"/>
    </xf>
    <xf numFmtId="0" fontId="4" fillId="3" borderId="2" xfId="0" applyFont="1" applyFill="1" applyBorder="1" applyAlignment="1">
      <alignment vertical="center" wrapText="1"/>
    </xf>
    <xf numFmtId="0" fontId="4" fillId="3" borderId="3" xfId="0" applyFont="1" applyFill="1" applyBorder="1" applyAlignment="1">
      <alignment vertical="center" wrapText="1"/>
    </xf>
    <xf numFmtId="0" fontId="4" fillId="3" borderId="4" xfId="0" applyFont="1" applyFill="1" applyBorder="1" applyAlignment="1">
      <alignment vertical="center" wrapText="1"/>
    </xf>
    <xf numFmtId="0" fontId="4" fillId="3" borderId="5" xfId="0" applyFont="1" applyFill="1" applyBorder="1" applyAlignment="1">
      <alignment vertical="center" wrapText="1"/>
    </xf>
    <xf numFmtId="0" fontId="4" fillId="0" borderId="9"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4" fillId="2" borderId="2" xfId="0" applyFont="1" applyFill="1" applyBorder="1" applyAlignment="1">
      <alignment horizontal="left" vertical="center" wrapText="1"/>
    </xf>
    <xf numFmtId="0" fontId="7" fillId="3"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9" xfId="0" applyFont="1" applyFill="1" applyBorder="1" applyAlignment="1">
      <alignment horizontal="center" vertical="center" wrapText="1"/>
    </xf>
    <xf numFmtId="49" fontId="4" fillId="0" borderId="9" xfId="0" applyNumberFormat="1" applyFont="1" applyFill="1" applyBorder="1" applyAlignment="1">
      <alignment horizontal="center" vertical="center" wrapText="1"/>
    </xf>
  </cellXfs>
  <cellStyles count="2">
    <cellStyle name="Normal_data" xfId="1"/>
    <cellStyle name="Обычный" xfId="0" builtinId="0"/>
  </cellStyles>
  <dxfs count="0"/>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2"/>
  <sheetViews>
    <sheetView tabSelected="1" topLeftCell="A37" zoomScale="90" zoomScaleNormal="90" zoomScaleSheetLayoutView="130" workbookViewId="0">
      <selection activeCell="I39" sqref="I39"/>
    </sheetView>
  </sheetViews>
  <sheetFormatPr defaultRowHeight="12.75" x14ac:dyDescent="0.2"/>
  <cols>
    <col min="1" max="1" width="9.6640625" style="1" customWidth="1"/>
    <col min="2" max="2" width="14.6640625" style="1" customWidth="1"/>
    <col min="3" max="3" width="53.83203125" style="1" customWidth="1"/>
    <col min="4" max="4" width="8.6640625" style="1" customWidth="1"/>
    <col min="5" max="5" width="8.5" style="1" customWidth="1"/>
    <col min="6" max="8" width="18.33203125" style="1" customWidth="1"/>
    <col min="9" max="9" width="68" style="1" customWidth="1"/>
    <col min="10" max="10" width="19.33203125" style="1" customWidth="1"/>
    <col min="11" max="16384" width="9.33203125" style="1"/>
  </cols>
  <sheetData>
    <row r="1" spans="1:9" s="13" customFormat="1" ht="27" customHeight="1" x14ac:dyDescent="0.2">
      <c r="A1" s="59" t="s">
        <v>12</v>
      </c>
      <c r="B1" s="59"/>
      <c r="C1" s="59"/>
      <c r="D1" s="59"/>
      <c r="E1" s="59"/>
      <c r="F1" s="59"/>
      <c r="G1" s="59"/>
      <c r="H1" s="59"/>
      <c r="I1" s="59"/>
    </row>
    <row r="2" spans="1:9" s="13" customFormat="1" ht="16.5" customHeight="1" x14ac:dyDescent="0.2">
      <c r="A2" s="62" t="s">
        <v>10</v>
      </c>
      <c r="B2" s="62" t="s">
        <v>11</v>
      </c>
      <c r="C2" s="62" t="s">
        <v>0</v>
      </c>
      <c r="D2" s="62" t="s">
        <v>1</v>
      </c>
      <c r="E2" s="62" t="s">
        <v>2</v>
      </c>
      <c r="F2" s="62" t="s">
        <v>3</v>
      </c>
      <c r="G2" s="62" t="s">
        <v>4</v>
      </c>
      <c r="H2" s="62" t="s">
        <v>9</v>
      </c>
      <c r="I2" s="62" t="s">
        <v>5</v>
      </c>
    </row>
    <row r="3" spans="1:9" s="13" customFormat="1" ht="11.25" customHeight="1" x14ac:dyDescent="0.2">
      <c r="A3" s="62"/>
      <c r="B3" s="62"/>
      <c r="C3" s="62"/>
      <c r="D3" s="62"/>
      <c r="E3" s="62"/>
      <c r="F3" s="62"/>
      <c r="G3" s="62"/>
      <c r="H3" s="62"/>
      <c r="I3" s="62"/>
    </row>
    <row r="4" spans="1:9" s="13" customFormat="1" ht="13.7" customHeight="1" x14ac:dyDescent="0.2">
      <c r="A4" s="62"/>
      <c r="B4" s="62"/>
      <c r="C4" s="62"/>
      <c r="D4" s="62"/>
      <c r="E4" s="62"/>
      <c r="F4" s="62"/>
      <c r="G4" s="62"/>
      <c r="H4" s="62"/>
      <c r="I4" s="62"/>
    </row>
    <row r="5" spans="1:9" s="13" customFormat="1" ht="15" x14ac:dyDescent="0.2">
      <c r="A5" s="60" t="s">
        <v>13</v>
      </c>
      <c r="B5" s="60"/>
      <c r="C5" s="60"/>
      <c r="D5" s="60"/>
      <c r="E5" s="60"/>
      <c r="F5" s="60"/>
      <c r="G5" s="60"/>
      <c r="H5" s="60"/>
      <c r="I5" s="60"/>
    </row>
    <row r="6" spans="1:9" s="13" customFormat="1" ht="15" x14ac:dyDescent="0.2">
      <c r="A6" s="60" t="s">
        <v>14</v>
      </c>
      <c r="B6" s="60"/>
      <c r="C6" s="60"/>
      <c r="D6" s="60"/>
      <c r="E6" s="60"/>
      <c r="F6" s="60"/>
      <c r="G6" s="60"/>
      <c r="H6" s="60"/>
      <c r="I6" s="60"/>
    </row>
    <row r="7" spans="1:9" s="6" customFormat="1" ht="36.75" customHeight="1" x14ac:dyDescent="0.2">
      <c r="A7" s="8">
        <v>851</v>
      </c>
      <c r="B7" s="8">
        <v>54690</v>
      </c>
      <c r="C7" s="22" t="s">
        <v>52</v>
      </c>
      <c r="D7" s="10" t="s">
        <v>51</v>
      </c>
      <c r="E7" s="23" t="s">
        <v>29</v>
      </c>
      <c r="F7" s="11">
        <v>271654</v>
      </c>
      <c r="G7" s="5"/>
      <c r="H7" s="5"/>
      <c r="I7" s="12" t="s">
        <v>53</v>
      </c>
    </row>
    <row r="8" spans="1:9" s="6" customFormat="1" ht="73.5" customHeight="1" x14ac:dyDescent="0.2">
      <c r="A8" s="8">
        <v>851</v>
      </c>
      <c r="B8" s="8">
        <v>80930</v>
      </c>
      <c r="C8" s="9" t="s">
        <v>54</v>
      </c>
      <c r="D8" s="10" t="s">
        <v>51</v>
      </c>
      <c r="E8" s="23" t="s">
        <v>29</v>
      </c>
      <c r="F8" s="11">
        <v>15300</v>
      </c>
      <c r="G8" s="24"/>
      <c r="H8" s="24"/>
      <c r="I8" s="12" t="s">
        <v>88</v>
      </c>
    </row>
    <row r="9" spans="1:9" s="6" customFormat="1" ht="123" customHeight="1" x14ac:dyDescent="0.2">
      <c r="A9" s="8">
        <v>851</v>
      </c>
      <c r="B9" s="8">
        <v>58530</v>
      </c>
      <c r="C9" s="9" t="s">
        <v>55</v>
      </c>
      <c r="D9" s="10" t="s">
        <v>51</v>
      </c>
      <c r="E9" s="23" t="s">
        <v>29</v>
      </c>
      <c r="F9" s="11">
        <v>169620</v>
      </c>
      <c r="G9" s="24"/>
      <c r="H9" s="24"/>
      <c r="I9" s="12" t="s">
        <v>56</v>
      </c>
    </row>
    <row r="10" spans="1:9" s="6" customFormat="1" ht="25.5" customHeight="1" x14ac:dyDescent="0.2">
      <c r="A10" s="42">
        <v>851</v>
      </c>
      <c r="B10" s="42">
        <v>51180</v>
      </c>
      <c r="C10" s="44" t="s">
        <v>61</v>
      </c>
      <c r="D10" s="46" t="s">
        <v>57</v>
      </c>
      <c r="E10" s="23" t="s">
        <v>58</v>
      </c>
      <c r="F10" s="11">
        <v>29100</v>
      </c>
      <c r="G10" s="24"/>
      <c r="H10" s="24"/>
      <c r="I10" s="44" t="s">
        <v>63</v>
      </c>
    </row>
    <row r="11" spans="1:9" s="6" customFormat="1" ht="25.5" customHeight="1" x14ac:dyDescent="0.2">
      <c r="A11" s="63"/>
      <c r="B11" s="63"/>
      <c r="C11" s="58"/>
      <c r="D11" s="64"/>
      <c r="E11" s="23" t="s">
        <v>59</v>
      </c>
      <c r="F11" s="11">
        <v>8700</v>
      </c>
      <c r="G11" s="24"/>
      <c r="H11" s="24"/>
      <c r="I11" s="58"/>
    </row>
    <row r="12" spans="1:9" s="6" customFormat="1" ht="25.5" customHeight="1" x14ac:dyDescent="0.2">
      <c r="A12" s="63"/>
      <c r="B12" s="63"/>
      <c r="C12" s="58"/>
      <c r="D12" s="64"/>
      <c r="E12" s="23" t="s">
        <v>29</v>
      </c>
      <c r="F12" s="11">
        <v>22243</v>
      </c>
      <c r="G12" s="24"/>
      <c r="H12" s="24"/>
      <c r="I12" s="45"/>
    </row>
    <row r="13" spans="1:9" s="6" customFormat="1" ht="64.5" customHeight="1" x14ac:dyDescent="0.2">
      <c r="A13" s="43"/>
      <c r="B13" s="43"/>
      <c r="C13" s="45"/>
      <c r="D13" s="47"/>
      <c r="E13" s="23" t="s">
        <v>60</v>
      </c>
      <c r="F13" s="11">
        <v>100073</v>
      </c>
      <c r="G13" s="24"/>
      <c r="H13" s="24"/>
      <c r="I13" s="12" t="s">
        <v>62</v>
      </c>
    </row>
    <row r="14" spans="1:9" s="6" customFormat="1" ht="63.75" customHeight="1" x14ac:dyDescent="0.2">
      <c r="A14" s="8">
        <v>851</v>
      </c>
      <c r="B14" s="8">
        <v>81680</v>
      </c>
      <c r="C14" s="9" t="s">
        <v>24</v>
      </c>
      <c r="D14" s="10" t="s">
        <v>30</v>
      </c>
      <c r="E14" s="23" t="s">
        <v>38</v>
      </c>
      <c r="F14" s="11">
        <v>-226676.31</v>
      </c>
      <c r="G14" s="11"/>
      <c r="H14" s="11"/>
      <c r="I14" s="12" t="s">
        <v>64</v>
      </c>
    </row>
    <row r="15" spans="1:9" s="6" customFormat="1" ht="126.75" customHeight="1" x14ac:dyDescent="0.2">
      <c r="A15" s="8"/>
      <c r="B15" s="8"/>
      <c r="C15" s="9"/>
      <c r="D15" s="10"/>
      <c r="E15" s="23"/>
      <c r="F15" s="11"/>
      <c r="G15" s="11"/>
      <c r="H15" s="29"/>
      <c r="I15" s="30" t="s">
        <v>85</v>
      </c>
    </row>
    <row r="16" spans="1:9" s="6" customFormat="1" ht="87.75" customHeight="1" x14ac:dyDescent="0.2">
      <c r="A16" s="8"/>
      <c r="B16" s="8"/>
      <c r="C16" s="9"/>
      <c r="D16" s="10"/>
      <c r="E16" s="23"/>
      <c r="F16" s="11"/>
      <c r="G16" s="11"/>
      <c r="H16" s="11"/>
      <c r="I16" s="30" t="s">
        <v>65</v>
      </c>
    </row>
    <row r="17" spans="1:10" s="6" customFormat="1" ht="64.5" customHeight="1" x14ac:dyDescent="0.2">
      <c r="A17" s="21"/>
      <c r="B17" s="21"/>
      <c r="C17" s="2"/>
      <c r="D17" s="3"/>
      <c r="E17" s="4"/>
      <c r="F17" s="5"/>
      <c r="G17" s="5"/>
      <c r="H17" s="5"/>
      <c r="I17" s="30" t="s">
        <v>66</v>
      </c>
    </row>
    <row r="18" spans="1:10" s="6" customFormat="1" ht="49.5" customHeight="1" x14ac:dyDescent="0.2">
      <c r="A18" s="21"/>
      <c r="B18" s="21"/>
      <c r="C18" s="2"/>
      <c r="D18" s="3"/>
      <c r="E18" s="4"/>
      <c r="F18" s="5"/>
      <c r="G18" s="5"/>
      <c r="H18" s="5"/>
      <c r="I18" s="30" t="s">
        <v>86</v>
      </c>
    </row>
    <row r="19" spans="1:10" s="6" customFormat="1" ht="84" customHeight="1" x14ac:dyDescent="0.2">
      <c r="A19" s="21"/>
      <c r="B19" s="21"/>
      <c r="C19" s="2"/>
      <c r="D19" s="3"/>
      <c r="E19" s="4"/>
      <c r="F19" s="5"/>
      <c r="G19" s="5"/>
      <c r="H19" s="5"/>
      <c r="I19" s="30" t="s">
        <v>67</v>
      </c>
    </row>
    <row r="20" spans="1:10" s="6" customFormat="1" ht="57" customHeight="1" x14ac:dyDescent="0.2">
      <c r="A20" s="38"/>
      <c r="B20" s="38"/>
      <c r="C20" s="39"/>
      <c r="D20" s="40"/>
      <c r="E20" s="4"/>
      <c r="F20" s="5"/>
      <c r="G20" s="5"/>
      <c r="H20" s="5"/>
      <c r="I20" s="30" t="s">
        <v>87</v>
      </c>
    </row>
    <row r="21" spans="1:10" s="6" customFormat="1" ht="79.5" customHeight="1" x14ac:dyDescent="0.2">
      <c r="A21" s="42">
        <v>851</v>
      </c>
      <c r="B21" s="42">
        <v>81740</v>
      </c>
      <c r="C21" s="42" t="s">
        <v>25</v>
      </c>
      <c r="D21" s="46" t="s">
        <v>30</v>
      </c>
      <c r="E21" s="23" t="s">
        <v>68</v>
      </c>
      <c r="F21" s="11">
        <v>3950</v>
      </c>
      <c r="G21" s="11"/>
      <c r="H21" s="11"/>
      <c r="I21" s="12" t="s">
        <v>69</v>
      </c>
      <c r="J21" s="26"/>
    </row>
    <row r="22" spans="1:10" s="6" customFormat="1" ht="175.5" customHeight="1" x14ac:dyDescent="0.2">
      <c r="A22" s="43"/>
      <c r="B22" s="43"/>
      <c r="C22" s="43"/>
      <c r="D22" s="47"/>
      <c r="E22" s="23" t="s">
        <v>29</v>
      </c>
      <c r="F22" s="11">
        <v>97745.4</v>
      </c>
      <c r="G22" s="11"/>
      <c r="H22" s="11"/>
      <c r="I22" s="31" t="s">
        <v>89</v>
      </c>
      <c r="J22" s="26"/>
    </row>
    <row r="23" spans="1:10" s="6" customFormat="1" ht="75" x14ac:dyDescent="0.2">
      <c r="A23" s="8">
        <v>851</v>
      </c>
      <c r="B23" s="8">
        <v>11270</v>
      </c>
      <c r="C23" s="9" t="s">
        <v>70</v>
      </c>
      <c r="D23" s="10" t="s">
        <v>71</v>
      </c>
      <c r="E23" s="8">
        <v>414</v>
      </c>
      <c r="F23" s="11">
        <v>10968091</v>
      </c>
      <c r="G23" s="11"/>
      <c r="H23" s="11"/>
      <c r="I23" s="27" t="s">
        <v>81</v>
      </c>
      <c r="J23" s="26"/>
    </row>
    <row r="24" spans="1:10" s="6" customFormat="1" ht="60" x14ac:dyDescent="0.2">
      <c r="A24" s="8">
        <v>851</v>
      </c>
      <c r="B24" s="8">
        <v>52430</v>
      </c>
      <c r="C24" s="9" t="s">
        <v>70</v>
      </c>
      <c r="D24" s="10" t="s">
        <v>71</v>
      </c>
      <c r="E24" s="8">
        <v>414</v>
      </c>
      <c r="F24" s="11"/>
      <c r="G24" s="11">
        <v>1393181.98</v>
      </c>
      <c r="H24" s="11">
        <v>1398228.49</v>
      </c>
      <c r="I24" s="27" t="s">
        <v>72</v>
      </c>
      <c r="J24" s="26"/>
    </row>
    <row r="25" spans="1:10" s="6" customFormat="1" ht="306" customHeight="1" x14ac:dyDescent="0.2">
      <c r="A25" s="8"/>
      <c r="B25" s="8"/>
      <c r="C25" s="9"/>
      <c r="D25" s="10"/>
      <c r="E25" s="8"/>
      <c r="F25" s="11"/>
      <c r="G25" s="11"/>
      <c r="H25" s="11"/>
      <c r="I25" s="12" t="s">
        <v>82</v>
      </c>
    </row>
    <row r="26" spans="1:10" s="6" customFormat="1" ht="285" x14ac:dyDescent="0.2">
      <c r="A26" s="8"/>
      <c r="B26" s="8"/>
      <c r="C26" s="9"/>
      <c r="D26" s="10"/>
      <c r="E26" s="8"/>
      <c r="F26" s="11"/>
      <c r="G26" s="11"/>
      <c r="H26" s="11"/>
      <c r="I26" s="12" t="s">
        <v>83</v>
      </c>
    </row>
    <row r="27" spans="1:10" s="6" customFormat="1" ht="45" x14ac:dyDescent="0.2">
      <c r="A27" s="8">
        <v>851</v>
      </c>
      <c r="B27" s="8">
        <v>80480</v>
      </c>
      <c r="C27" s="9" t="s">
        <v>74</v>
      </c>
      <c r="D27" s="10" t="s">
        <v>73</v>
      </c>
      <c r="E27" s="8">
        <v>612</v>
      </c>
      <c r="F27" s="11">
        <v>290785</v>
      </c>
      <c r="G27" s="11"/>
      <c r="H27" s="11"/>
      <c r="I27" s="12" t="s">
        <v>75</v>
      </c>
    </row>
    <row r="28" spans="1:10" s="6" customFormat="1" ht="23.25" customHeight="1" x14ac:dyDescent="0.2">
      <c r="A28" s="42">
        <v>851</v>
      </c>
      <c r="B28" s="42">
        <v>82400</v>
      </c>
      <c r="C28" s="44" t="s">
        <v>76</v>
      </c>
      <c r="D28" s="46" t="s">
        <v>73</v>
      </c>
      <c r="E28" s="8">
        <v>244</v>
      </c>
      <c r="F28" s="11">
        <v>-40785</v>
      </c>
      <c r="G28" s="11"/>
      <c r="H28" s="11"/>
      <c r="I28" s="44" t="s">
        <v>77</v>
      </c>
    </row>
    <row r="29" spans="1:10" s="6" customFormat="1" ht="23.25" customHeight="1" x14ac:dyDescent="0.2">
      <c r="A29" s="43"/>
      <c r="B29" s="43"/>
      <c r="C29" s="45"/>
      <c r="D29" s="47"/>
      <c r="E29" s="8">
        <v>612</v>
      </c>
      <c r="F29" s="11">
        <v>-35000</v>
      </c>
      <c r="G29" s="11"/>
      <c r="H29" s="11"/>
      <c r="I29" s="45"/>
    </row>
    <row r="30" spans="1:10" s="6" customFormat="1" ht="52.5" customHeight="1" x14ac:dyDescent="0.2">
      <c r="A30" s="8">
        <v>851</v>
      </c>
      <c r="B30" s="8">
        <v>82410</v>
      </c>
      <c r="C30" s="9" t="s">
        <v>78</v>
      </c>
      <c r="D30" s="10" t="s">
        <v>73</v>
      </c>
      <c r="E30" s="8">
        <v>244</v>
      </c>
      <c r="F30" s="11">
        <v>-215000</v>
      </c>
      <c r="G30" s="11"/>
      <c r="H30" s="11"/>
      <c r="I30" s="12" t="s">
        <v>79</v>
      </c>
    </row>
    <row r="31" spans="1:10" s="33" customFormat="1" ht="15" x14ac:dyDescent="0.2">
      <c r="A31" s="54" t="s">
        <v>15</v>
      </c>
      <c r="B31" s="54"/>
      <c r="C31" s="54"/>
      <c r="D31" s="54"/>
      <c r="E31" s="54"/>
      <c r="F31" s="16">
        <f>SUM(F7:F30)</f>
        <v>11459800.09</v>
      </c>
      <c r="G31" s="16">
        <f>SUM(G7:G30)</f>
        <v>1393181.98</v>
      </c>
      <c r="H31" s="16">
        <f>SUM(H7:H30)</f>
        <v>1398228.49</v>
      </c>
      <c r="I31" s="32" t="s">
        <v>8</v>
      </c>
    </row>
    <row r="32" spans="1:10" s="33" customFormat="1" ht="27.75" customHeight="1" x14ac:dyDescent="0.2">
      <c r="A32" s="54" t="s">
        <v>19</v>
      </c>
      <c r="B32" s="54"/>
      <c r="C32" s="54"/>
      <c r="D32" s="54"/>
      <c r="E32" s="54"/>
      <c r="F32" s="16">
        <f>F31</f>
        <v>11459800.09</v>
      </c>
      <c r="G32" s="16">
        <f t="shared" ref="G32:H32" si="0">G31</f>
        <v>1393181.98</v>
      </c>
      <c r="H32" s="16">
        <f t="shared" si="0"/>
        <v>1398228.49</v>
      </c>
      <c r="I32" s="32" t="s">
        <v>8</v>
      </c>
    </row>
    <row r="33" spans="1:9" s="34" customFormat="1" ht="14.45" customHeight="1" x14ac:dyDescent="0.2">
      <c r="A33" s="48" t="s">
        <v>16</v>
      </c>
      <c r="B33" s="49"/>
      <c r="C33" s="49"/>
      <c r="D33" s="49"/>
      <c r="E33" s="49"/>
      <c r="F33" s="49"/>
      <c r="G33" s="49"/>
      <c r="H33" s="49"/>
      <c r="I33" s="50"/>
    </row>
    <row r="34" spans="1:9" s="34" customFormat="1" ht="15" customHeight="1" x14ac:dyDescent="0.2">
      <c r="A34" s="48" t="s">
        <v>6</v>
      </c>
      <c r="B34" s="49"/>
      <c r="C34" s="49"/>
      <c r="D34" s="49"/>
      <c r="E34" s="49"/>
      <c r="F34" s="49"/>
      <c r="G34" s="49"/>
      <c r="H34" s="49"/>
      <c r="I34" s="50"/>
    </row>
    <row r="35" spans="1:9" s="34" customFormat="1" ht="90" x14ac:dyDescent="0.2">
      <c r="A35" s="8">
        <v>852</v>
      </c>
      <c r="B35" s="8">
        <v>53030</v>
      </c>
      <c r="C35" s="9" t="s">
        <v>41</v>
      </c>
      <c r="D35" s="10" t="s">
        <v>33</v>
      </c>
      <c r="E35" s="8">
        <v>612</v>
      </c>
      <c r="F35" s="11">
        <v>2656080</v>
      </c>
      <c r="G35" s="11">
        <v>7968240</v>
      </c>
      <c r="H35" s="11">
        <v>7968240</v>
      </c>
      <c r="I35" s="12" t="s">
        <v>42</v>
      </c>
    </row>
    <row r="36" spans="1:9" s="34" customFormat="1" ht="92.25" customHeight="1" x14ac:dyDescent="0.2">
      <c r="A36" s="8">
        <v>852</v>
      </c>
      <c r="B36" s="8">
        <v>81430</v>
      </c>
      <c r="C36" s="9" t="s">
        <v>39</v>
      </c>
      <c r="D36" s="10" t="s">
        <v>32</v>
      </c>
      <c r="E36" s="8">
        <v>612</v>
      </c>
      <c r="F36" s="11">
        <v>19848</v>
      </c>
      <c r="G36" s="11"/>
      <c r="H36" s="11"/>
      <c r="I36" s="12" t="s">
        <v>43</v>
      </c>
    </row>
    <row r="37" spans="1:9" s="33" customFormat="1" ht="135" x14ac:dyDescent="0.2">
      <c r="A37" s="8">
        <v>852</v>
      </c>
      <c r="B37" s="8">
        <v>81430</v>
      </c>
      <c r="C37" s="9" t="s">
        <v>39</v>
      </c>
      <c r="D37" s="10" t="s">
        <v>33</v>
      </c>
      <c r="E37" s="8">
        <v>612</v>
      </c>
      <c r="F37" s="11">
        <v>340920</v>
      </c>
      <c r="G37" s="11"/>
      <c r="H37" s="11"/>
      <c r="I37" s="12" t="s">
        <v>45</v>
      </c>
    </row>
    <row r="38" spans="1:9" s="33" customFormat="1" ht="60" x14ac:dyDescent="0.2">
      <c r="A38" s="8">
        <v>852</v>
      </c>
      <c r="B38" s="8">
        <v>81430</v>
      </c>
      <c r="C38" s="9" t="s">
        <v>39</v>
      </c>
      <c r="D38" s="10" t="s">
        <v>34</v>
      </c>
      <c r="E38" s="8">
        <v>612</v>
      </c>
      <c r="F38" s="11">
        <v>7600</v>
      </c>
      <c r="G38" s="11"/>
      <c r="H38" s="11"/>
      <c r="I38" s="12" t="s">
        <v>46</v>
      </c>
    </row>
    <row r="39" spans="1:9" s="34" customFormat="1" ht="90" x14ac:dyDescent="0.2">
      <c r="A39" s="8">
        <v>852</v>
      </c>
      <c r="B39" s="8">
        <v>82330</v>
      </c>
      <c r="C39" s="15" t="s">
        <v>26</v>
      </c>
      <c r="D39" s="10" t="s">
        <v>33</v>
      </c>
      <c r="E39" s="14">
        <v>612</v>
      </c>
      <c r="F39" s="11">
        <f>-410368-106565.16</f>
        <v>-516933.16000000003</v>
      </c>
      <c r="G39" s="11"/>
      <c r="H39" s="11"/>
      <c r="I39" s="12" t="s">
        <v>44</v>
      </c>
    </row>
    <row r="40" spans="1:9" s="34" customFormat="1" ht="75" x14ac:dyDescent="0.2">
      <c r="A40" s="8">
        <v>852</v>
      </c>
      <c r="B40" s="8">
        <v>82330</v>
      </c>
      <c r="C40" s="12" t="s">
        <v>26</v>
      </c>
      <c r="D40" s="10" t="s">
        <v>34</v>
      </c>
      <c r="E40" s="8">
        <v>612</v>
      </c>
      <c r="F40" s="11">
        <v>30000</v>
      </c>
      <c r="G40" s="11"/>
      <c r="H40" s="11"/>
      <c r="I40" s="12" t="s">
        <v>47</v>
      </c>
    </row>
    <row r="41" spans="1:9" s="34" customFormat="1" ht="67.5" customHeight="1" x14ac:dyDescent="0.2">
      <c r="A41" s="8">
        <v>852</v>
      </c>
      <c r="B41" s="8">
        <v>82430</v>
      </c>
      <c r="C41" s="9" t="s">
        <v>27</v>
      </c>
      <c r="D41" s="10" t="s">
        <v>32</v>
      </c>
      <c r="E41" s="14">
        <v>612</v>
      </c>
      <c r="F41" s="11">
        <v>12000</v>
      </c>
      <c r="G41" s="11"/>
      <c r="H41" s="11"/>
      <c r="I41" s="25" t="s">
        <v>40</v>
      </c>
    </row>
    <row r="42" spans="1:9" s="34" customFormat="1" ht="126.75" customHeight="1" x14ac:dyDescent="0.2">
      <c r="A42" s="41">
        <v>852</v>
      </c>
      <c r="B42" s="41" t="s">
        <v>90</v>
      </c>
      <c r="C42" s="9" t="s">
        <v>92</v>
      </c>
      <c r="D42" s="10" t="s">
        <v>33</v>
      </c>
      <c r="E42" s="41">
        <v>612</v>
      </c>
      <c r="F42" s="11">
        <f>2024738+106565.16</f>
        <v>2131303.16</v>
      </c>
      <c r="G42" s="11"/>
      <c r="H42" s="11"/>
      <c r="I42" s="12" t="s">
        <v>91</v>
      </c>
    </row>
    <row r="43" spans="1:9" s="34" customFormat="1" ht="27.75" customHeight="1" x14ac:dyDescent="0.2">
      <c r="A43" s="55" t="s">
        <v>17</v>
      </c>
      <c r="B43" s="56"/>
      <c r="C43" s="56"/>
      <c r="D43" s="56"/>
      <c r="E43" s="57"/>
      <c r="F43" s="16">
        <f>SUM(F35:F42)</f>
        <v>4680818</v>
      </c>
      <c r="G43" s="16">
        <f t="shared" ref="G43:H43" si="1">SUM(G35:G42)</f>
        <v>7968240</v>
      </c>
      <c r="H43" s="16">
        <f t="shared" si="1"/>
        <v>7968240</v>
      </c>
      <c r="I43" s="32" t="s">
        <v>8</v>
      </c>
    </row>
    <row r="44" spans="1:9" s="34" customFormat="1" ht="31.5" customHeight="1" x14ac:dyDescent="0.2">
      <c r="A44" s="55" t="s">
        <v>18</v>
      </c>
      <c r="B44" s="56"/>
      <c r="C44" s="56"/>
      <c r="D44" s="56"/>
      <c r="E44" s="57"/>
      <c r="F44" s="16">
        <f>F43</f>
        <v>4680818</v>
      </c>
      <c r="G44" s="16">
        <f t="shared" ref="G44" si="2">G43</f>
        <v>7968240</v>
      </c>
      <c r="H44" s="16">
        <f t="shared" ref="H44" si="3">H43</f>
        <v>7968240</v>
      </c>
      <c r="I44" s="32" t="s">
        <v>8</v>
      </c>
    </row>
    <row r="45" spans="1:9" s="34" customFormat="1" ht="14.45" customHeight="1" x14ac:dyDescent="0.2">
      <c r="A45" s="48" t="s">
        <v>20</v>
      </c>
      <c r="B45" s="49"/>
      <c r="C45" s="49"/>
      <c r="D45" s="49"/>
      <c r="E45" s="49"/>
      <c r="F45" s="49"/>
      <c r="G45" s="49"/>
      <c r="H45" s="49"/>
      <c r="I45" s="50"/>
    </row>
    <row r="46" spans="1:9" s="34" customFormat="1" ht="15" customHeight="1" x14ac:dyDescent="0.2">
      <c r="A46" s="48" t="s">
        <v>22</v>
      </c>
      <c r="B46" s="49"/>
      <c r="C46" s="49"/>
      <c r="D46" s="49"/>
      <c r="E46" s="49"/>
      <c r="F46" s="49"/>
      <c r="G46" s="49"/>
      <c r="H46" s="49"/>
      <c r="I46" s="50"/>
    </row>
    <row r="47" spans="1:9" s="34" customFormat="1" ht="15" x14ac:dyDescent="0.2">
      <c r="A47" s="8"/>
      <c r="B47" s="8"/>
      <c r="C47" s="9"/>
      <c r="D47" s="10"/>
      <c r="E47" s="8"/>
      <c r="F47" s="11"/>
      <c r="G47" s="11"/>
      <c r="H47" s="11"/>
      <c r="I47" s="12"/>
    </row>
    <row r="48" spans="1:9" s="34" customFormat="1" ht="27.75" customHeight="1" x14ac:dyDescent="0.2">
      <c r="A48" s="55" t="s">
        <v>23</v>
      </c>
      <c r="B48" s="56"/>
      <c r="C48" s="56"/>
      <c r="D48" s="56"/>
      <c r="E48" s="57"/>
      <c r="F48" s="16">
        <f>SUM(F47:F47)</f>
        <v>0</v>
      </c>
      <c r="G48" s="16">
        <f>SUM(G47:G47)</f>
        <v>0</v>
      </c>
      <c r="H48" s="16">
        <f>SUM(H47:H47)</f>
        <v>0</v>
      </c>
      <c r="I48" s="32" t="s">
        <v>8</v>
      </c>
    </row>
    <row r="49" spans="1:9" s="34" customFormat="1" ht="15" customHeight="1" x14ac:dyDescent="0.2">
      <c r="A49" s="55" t="s">
        <v>21</v>
      </c>
      <c r="B49" s="56"/>
      <c r="C49" s="56"/>
      <c r="D49" s="56"/>
      <c r="E49" s="57"/>
      <c r="F49" s="16">
        <f>F48</f>
        <v>0</v>
      </c>
      <c r="G49" s="16">
        <f t="shared" ref="G49" si="4">G48</f>
        <v>0</v>
      </c>
      <c r="H49" s="16">
        <f t="shared" ref="H49" si="5">H48</f>
        <v>0</v>
      </c>
      <c r="I49" s="32" t="s">
        <v>8</v>
      </c>
    </row>
    <row r="50" spans="1:9" s="36" customFormat="1" ht="15" customHeight="1" x14ac:dyDescent="0.2">
      <c r="A50" s="51" t="s">
        <v>31</v>
      </c>
      <c r="B50" s="52"/>
      <c r="C50" s="52"/>
      <c r="D50" s="52"/>
      <c r="E50" s="53"/>
      <c r="F50" s="20"/>
      <c r="G50" s="20"/>
      <c r="H50" s="20"/>
      <c r="I50" s="35"/>
    </row>
    <row r="51" spans="1:9" s="34" customFormat="1" ht="48.75" customHeight="1" x14ac:dyDescent="0.2">
      <c r="A51" s="8">
        <v>851</v>
      </c>
      <c r="B51" s="8">
        <v>83030</v>
      </c>
      <c r="C51" s="9" t="s">
        <v>37</v>
      </c>
      <c r="D51" s="8">
        <v>1003</v>
      </c>
      <c r="E51" s="8">
        <v>321</v>
      </c>
      <c r="F51" s="11">
        <f>-25000</f>
        <v>-25000</v>
      </c>
      <c r="G51" s="11"/>
      <c r="H51" s="11"/>
      <c r="I51" s="12" t="s">
        <v>84</v>
      </c>
    </row>
    <row r="52" spans="1:9" s="34" customFormat="1" ht="48.75" customHeight="1" x14ac:dyDescent="0.2">
      <c r="A52" s="8">
        <v>851</v>
      </c>
      <c r="B52" s="8">
        <v>83030</v>
      </c>
      <c r="C52" s="9" t="s">
        <v>37</v>
      </c>
      <c r="D52" s="8">
        <v>1006</v>
      </c>
      <c r="E52" s="8">
        <v>321</v>
      </c>
      <c r="F52" s="11">
        <f>25000+85000</f>
        <v>110000</v>
      </c>
      <c r="G52" s="11"/>
      <c r="H52" s="11"/>
      <c r="I52" s="12" t="s">
        <v>48</v>
      </c>
    </row>
    <row r="53" spans="1:9" s="34" customFormat="1" ht="15" customHeight="1" x14ac:dyDescent="0.2">
      <c r="A53" s="54" t="s">
        <v>15</v>
      </c>
      <c r="B53" s="54"/>
      <c r="C53" s="54"/>
      <c r="D53" s="54"/>
      <c r="E53" s="54"/>
      <c r="F53" s="18">
        <f>F51+F52</f>
        <v>85000</v>
      </c>
      <c r="G53" s="18"/>
      <c r="H53" s="18"/>
      <c r="I53" s="37"/>
    </row>
    <row r="54" spans="1:9" s="34" customFormat="1" ht="90" x14ac:dyDescent="0.2">
      <c r="A54" s="8">
        <v>853</v>
      </c>
      <c r="B54" s="8">
        <v>80080</v>
      </c>
      <c r="C54" s="9" t="s">
        <v>50</v>
      </c>
      <c r="D54" s="10" t="s">
        <v>51</v>
      </c>
      <c r="E54" s="8">
        <v>870</v>
      </c>
      <c r="F54" s="11"/>
      <c r="G54" s="11">
        <v>-11983.48</v>
      </c>
      <c r="H54" s="11">
        <v>-12228.49</v>
      </c>
      <c r="I54" s="12" t="s">
        <v>80</v>
      </c>
    </row>
    <row r="55" spans="1:9" s="34" customFormat="1" ht="46.5" customHeight="1" x14ac:dyDescent="0.2">
      <c r="A55" s="8">
        <v>853</v>
      </c>
      <c r="B55" s="8">
        <v>83030</v>
      </c>
      <c r="C55" s="9" t="s">
        <v>28</v>
      </c>
      <c r="D55" s="10" t="s">
        <v>35</v>
      </c>
      <c r="E55" s="8">
        <v>870</v>
      </c>
      <c r="F55" s="11">
        <f>-85000</f>
        <v>-85000</v>
      </c>
      <c r="G55" s="11"/>
      <c r="H55" s="11"/>
      <c r="I55" s="12" t="s">
        <v>49</v>
      </c>
    </row>
    <row r="56" spans="1:9" s="13" customFormat="1" ht="15" customHeight="1" x14ac:dyDescent="0.3">
      <c r="A56" s="55" t="s">
        <v>23</v>
      </c>
      <c r="B56" s="56"/>
      <c r="C56" s="56"/>
      <c r="D56" s="56"/>
      <c r="E56" s="57"/>
      <c r="F56" s="18">
        <f>F54+F55</f>
        <v>-85000</v>
      </c>
      <c r="G56" s="18">
        <f t="shared" ref="G56:H56" si="6">G54+G55</f>
        <v>-11983.48</v>
      </c>
      <c r="H56" s="18">
        <f t="shared" si="6"/>
        <v>-12228.49</v>
      </c>
      <c r="I56" s="19"/>
    </row>
    <row r="57" spans="1:9" s="13" customFormat="1" ht="15" customHeight="1" x14ac:dyDescent="0.3">
      <c r="A57" s="55" t="s">
        <v>36</v>
      </c>
      <c r="B57" s="56"/>
      <c r="C57" s="56"/>
      <c r="D57" s="56"/>
      <c r="E57" s="57"/>
      <c r="F57" s="16">
        <f>F53+F56</f>
        <v>0</v>
      </c>
      <c r="G57" s="16">
        <f t="shared" ref="G57:H57" si="7">G53+G56</f>
        <v>-11983.48</v>
      </c>
      <c r="H57" s="16">
        <f t="shared" si="7"/>
        <v>-12228.49</v>
      </c>
      <c r="I57" s="17" t="s">
        <v>8</v>
      </c>
    </row>
    <row r="58" spans="1:9" s="13" customFormat="1" ht="15" x14ac:dyDescent="0.3">
      <c r="A58" s="61" t="s">
        <v>7</v>
      </c>
      <c r="B58" s="61"/>
      <c r="C58" s="61"/>
      <c r="D58" s="61"/>
      <c r="E58" s="61"/>
      <c r="F58" s="28">
        <f>F32+F44+F49+F57</f>
        <v>16140618.09</v>
      </c>
      <c r="G58" s="28">
        <f>G32+G44+G49+G57</f>
        <v>9349438.5</v>
      </c>
      <c r="H58" s="28">
        <f>H32+H44+H49+H57</f>
        <v>9354240</v>
      </c>
      <c r="I58" s="17" t="s">
        <v>8</v>
      </c>
    </row>
    <row r="60" spans="1:9" hidden="1" x14ac:dyDescent="0.2"/>
    <row r="61" spans="1:9" hidden="1" x14ac:dyDescent="0.2">
      <c r="E61" s="1">
        <v>121</v>
      </c>
      <c r="F61" s="7" t="e">
        <f>#REF!</f>
        <v>#REF!</v>
      </c>
      <c r="G61" s="7" t="e">
        <f>#REF!</f>
        <v>#REF!</v>
      </c>
      <c r="H61" s="7" t="e">
        <f>#REF!</f>
        <v>#REF!</v>
      </c>
    </row>
    <row r="62" spans="1:9" hidden="1" x14ac:dyDescent="0.2">
      <c r="E62" s="1">
        <v>244</v>
      </c>
      <c r="F62" s="7" t="e">
        <f>#REF!+#REF!+#REF!+F7+F17+#REF!+#REF!+#REF!</f>
        <v>#REF!</v>
      </c>
      <c r="G62" s="7" t="e">
        <f>#REF!+#REF!+#REF!+G7+G17+#REF!+#REF!+#REF!</f>
        <v>#REF!</v>
      </c>
      <c r="H62" s="7" t="e">
        <f>#REF!+#REF!+#REF!+H7+H17+#REF!+#REF!+#REF!</f>
        <v>#REF!</v>
      </c>
    </row>
    <row r="63" spans="1:9" hidden="1" x14ac:dyDescent="0.2">
      <c r="E63" s="1">
        <v>321</v>
      </c>
      <c r="F63" s="7" t="e">
        <f>#REF!+F51</f>
        <v>#REF!</v>
      </c>
      <c r="G63" s="7" t="e">
        <f>#REF!+G51</f>
        <v>#REF!</v>
      </c>
      <c r="H63" s="7" t="e">
        <f>#REF!+H51</f>
        <v>#REF!</v>
      </c>
    </row>
    <row r="64" spans="1:9" hidden="1" x14ac:dyDescent="0.2">
      <c r="E64" s="1">
        <v>414</v>
      </c>
      <c r="F64" s="7">
        <f>F8</f>
        <v>15300</v>
      </c>
      <c r="G64" s="7">
        <f>G8</f>
        <v>0</v>
      </c>
      <c r="H64" s="7">
        <f>H8</f>
        <v>0</v>
      </c>
    </row>
    <row r="65" spans="5:8" hidden="1" x14ac:dyDescent="0.2">
      <c r="E65" s="1">
        <v>512</v>
      </c>
      <c r="F65" s="7">
        <f>F47</f>
        <v>0</v>
      </c>
      <c r="G65" s="7">
        <f>G47</f>
        <v>0</v>
      </c>
      <c r="H65" s="7">
        <f>H47</f>
        <v>0</v>
      </c>
    </row>
    <row r="66" spans="5:8" hidden="1" x14ac:dyDescent="0.2">
      <c r="E66" s="1">
        <v>540</v>
      </c>
      <c r="F66" s="7">
        <f>F21</f>
        <v>3950</v>
      </c>
      <c r="G66" s="7">
        <f>G21</f>
        <v>0</v>
      </c>
      <c r="H66" s="7">
        <f>H21</f>
        <v>0</v>
      </c>
    </row>
    <row r="67" spans="5:8" hidden="1" x14ac:dyDescent="0.2">
      <c r="E67" s="1">
        <v>611</v>
      </c>
      <c r="F67" s="7">
        <f>F36+F35+F37</f>
        <v>3016848</v>
      </c>
      <c r="G67" s="7">
        <f>G36+G35+G37</f>
        <v>7968240</v>
      </c>
      <c r="H67" s="7">
        <f>H36+H35+H37</f>
        <v>7968240</v>
      </c>
    </row>
    <row r="68" spans="5:8" hidden="1" x14ac:dyDescent="0.2">
      <c r="E68" s="1">
        <v>612</v>
      </c>
      <c r="F68" s="7" t="e">
        <f>F22+F23+F25+F26+#REF!+F39+F38+F40+#REF!+#REF!+#REF!+#REF!+#REF!+#REF!+#REF!</f>
        <v>#REF!</v>
      </c>
      <c r="G68" s="7" t="e">
        <f>G22+G23+G25+G26+#REF!+G39+G38+G40+#REF!+#REF!+#REF!+#REF!+#REF!+#REF!+#REF!</f>
        <v>#REF!</v>
      </c>
      <c r="H68" s="7" t="e">
        <f>H22+H23+H25+H26+#REF!+H39+H38+H40+#REF!+#REF!+#REF!+#REF!+#REF!+#REF!+#REF!</f>
        <v>#REF!</v>
      </c>
    </row>
    <row r="69" spans="5:8" hidden="1" x14ac:dyDescent="0.2">
      <c r="E69" s="1">
        <v>811</v>
      </c>
      <c r="F69" s="7">
        <f>F19</f>
        <v>0</v>
      </c>
      <c r="G69" s="7">
        <f>G19</f>
        <v>0</v>
      </c>
      <c r="H69" s="7">
        <f>H19</f>
        <v>0</v>
      </c>
    </row>
    <row r="70" spans="5:8" hidden="1" x14ac:dyDescent="0.2">
      <c r="E70" s="1">
        <v>870</v>
      </c>
      <c r="F70" s="7">
        <f>F55</f>
        <v>-85000</v>
      </c>
      <c r="G70" s="7">
        <f>G55</f>
        <v>0</v>
      </c>
      <c r="H70" s="7">
        <f>H55</f>
        <v>0</v>
      </c>
    </row>
    <row r="71" spans="5:8" hidden="1" x14ac:dyDescent="0.2">
      <c r="F71" s="7" t="e">
        <f>SUM(F61:F70)</f>
        <v>#REF!</v>
      </c>
      <c r="G71" s="7" t="e">
        <f t="shared" ref="G71:H71" si="8">SUM(G61:G70)</f>
        <v>#REF!</v>
      </c>
      <c r="H71" s="7" t="e">
        <f t="shared" si="8"/>
        <v>#REF!</v>
      </c>
    </row>
    <row r="72" spans="5:8" hidden="1" x14ac:dyDescent="0.2">
      <c r="F72" s="7" t="e">
        <f>F58-F71</f>
        <v>#REF!</v>
      </c>
      <c r="G72" s="7" t="e">
        <f t="shared" ref="G72:H72" si="9">G58-G71</f>
        <v>#REF!</v>
      </c>
      <c r="H72" s="7" t="e">
        <f t="shared" si="9"/>
        <v>#REF!</v>
      </c>
    </row>
  </sheetData>
  <autoFilter ref="A4:I33"/>
  <mergeCells count="41">
    <mergeCell ref="D21:D22"/>
    <mergeCell ref="C21:C22"/>
    <mergeCell ref="B21:B22"/>
    <mergeCell ref="A21:A22"/>
    <mergeCell ref="C10:C13"/>
    <mergeCell ref="B10:B13"/>
    <mergeCell ref="A10:A13"/>
    <mergeCell ref="D10:D13"/>
    <mergeCell ref="I10:I12"/>
    <mergeCell ref="A1:I1"/>
    <mergeCell ref="A5:I5"/>
    <mergeCell ref="A33:I33"/>
    <mergeCell ref="A58:E58"/>
    <mergeCell ref="F2:F4"/>
    <mergeCell ref="G2:G4"/>
    <mergeCell ref="H2:H4"/>
    <mergeCell ref="I2:I4"/>
    <mergeCell ref="A2:A4"/>
    <mergeCell ref="B2:B4"/>
    <mergeCell ref="C2:C4"/>
    <mergeCell ref="D2:D4"/>
    <mergeCell ref="E2:E4"/>
    <mergeCell ref="A32:E32"/>
    <mergeCell ref="A6:I6"/>
    <mergeCell ref="A31:E31"/>
    <mergeCell ref="A34:I34"/>
    <mergeCell ref="A43:E43"/>
    <mergeCell ref="A44:E44"/>
    <mergeCell ref="A45:I45"/>
    <mergeCell ref="A46:I46"/>
    <mergeCell ref="A50:E50"/>
    <mergeCell ref="A53:E53"/>
    <mergeCell ref="A56:E56"/>
    <mergeCell ref="A57:E57"/>
    <mergeCell ref="A48:E48"/>
    <mergeCell ref="A49:E49"/>
    <mergeCell ref="A28:A29"/>
    <mergeCell ref="B28:B29"/>
    <mergeCell ref="C28:C29"/>
    <mergeCell ref="D28:D29"/>
    <mergeCell ref="I28:I29"/>
  </mergeCells>
  <printOptions horizontalCentered="1"/>
  <pageMargins left="0.39370078740157483" right="0.39370078740157483" top="0.47244094488188981" bottom="0.59055118110236227" header="0.31496062992125984" footer="0.31496062992125984"/>
  <pageSetup paperSize="9" scale="69" firstPageNumber="7" orientation="landscape" useFirstPageNumber="1" r:id="rId1"/>
  <headerFooter>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Расходы подробное пояснение</vt:lpstr>
      <vt:lpstr>'Расходы подробное пояснение'!Заголовки_для_печати</vt:lpstr>
      <vt:lpstr>'Расходы подробное пояснение'!Область_печати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Кулешов</dc:creator>
  <cp:lastModifiedBy>Irina</cp:lastModifiedBy>
  <cp:lastPrinted>2020-08-25T07:13:49Z</cp:lastPrinted>
  <dcterms:created xsi:type="dcterms:W3CDTF">2006-09-16T00:00:00Z</dcterms:created>
  <dcterms:modified xsi:type="dcterms:W3CDTF">2020-08-26T12:17:48Z</dcterms:modified>
</cp:coreProperties>
</file>