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.Дох" sheetId="15" r:id="rId1"/>
  </sheets>
  <definedNames>
    <definedName name="_xlnm.Print_Titles" localSheetId="0">'1.Дох'!$3:$3</definedName>
  </definedNames>
  <calcPr calcId="145621"/>
</workbook>
</file>

<file path=xl/calcChain.xml><?xml version="1.0" encoding="utf-8"?>
<calcChain xmlns="http://schemas.openxmlformats.org/spreadsheetml/2006/main">
  <c r="E96" i="15" l="1"/>
  <c r="F173" i="15" l="1"/>
  <c r="D173" i="15"/>
  <c r="C173" i="15"/>
  <c r="D170" i="15"/>
  <c r="C170" i="15"/>
  <c r="C148" i="15"/>
  <c r="C162" i="15" s="1"/>
  <c r="F147" i="15"/>
  <c r="D147" i="15"/>
  <c r="C147" i="15"/>
  <c r="F146" i="15"/>
  <c r="F174" i="15" s="1"/>
  <c r="D146" i="15"/>
  <c r="D174" i="15" s="1"/>
  <c r="G145" i="15"/>
  <c r="E145" i="15"/>
  <c r="E173" i="15" s="1"/>
  <c r="F144" i="15"/>
  <c r="D144" i="15"/>
  <c r="D143" i="15" s="1"/>
  <c r="D140" i="15" s="1"/>
  <c r="C144" i="15"/>
  <c r="F143" i="15"/>
  <c r="F140" i="15" s="1"/>
  <c r="C143" i="15"/>
  <c r="C161" i="15" s="1"/>
  <c r="E142" i="15"/>
  <c r="E141" i="15" s="1"/>
  <c r="E172" i="15" s="1"/>
  <c r="E171" i="15" s="1"/>
  <c r="F141" i="15"/>
  <c r="F172" i="15" s="1"/>
  <c r="D141" i="15"/>
  <c r="D172" i="15" s="1"/>
  <c r="C141" i="15"/>
  <c r="C172" i="15" s="1"/>
  <c r="C171" i="15" s="1"/>
  <c r="F138" i="15"/>
  <c r="E138" i="15"/>
  <c r="E137" i="15"/>
  <c r="G137" i="15" s="1"/>
  <c r="F136" i="15"/>
  <c r="D136" i="15"/>
  <c r="C136" i="15"/>
  <c r="E135" i="15"/>
  <c r="G135" i="15" s="1"/>
  <c r="F134" i="15"/>
  <c r="D134" i="15"/>
  <c r="C134" i="15"/>
  <c r="G133" i="15"/>
  <c r="E133" i="15"/>
  <c r="E132" i="15" s="1"/>
  <c r="F132" i="15"/>
  <c r="D132" i="15"/>
  <c r="C132" i="15"/>
  <c r="E131" i="15"/>
  <c r="G131" i="15" s="1"/>
  <c r="F130" i="15"/>
  <c r="D130" i="15"/>
  <c r="C130" i="15"/>
  <c r="E129" i="15"/>
  <c r="G129" i="15" s="1"/>
  <c r="F128" i="15"/>
  <c r="D128" i="15"/>
  <c r="C128" i="15"/>
  <c r="E127" i="15"/>
  <c r="G127" i="15" s="1"/>
  <c r="E126" i="15"/>
  <c r="G126" i="15" s="1"/>
  <c r="E125" i="15"/>
  <c r="G125" i="15" s="1"/>
  <c r="E124" i="15"/>
  <c r="G124" i="15" s="1"/>
  <c r="E123" i="15"/>
  <c r="G123" i="15" s="1"/>
  <c r="E122" i="15"/>
  <c r="G122" i="15" s="1"/>
  <c r="C121" i="15"/>
  <c r="E121" i="15" s="1"/>
  <c r="E120" i="15"/>
  <c r="G120" i="15" s="1"/>
  <c r="F119" i="15"/>
  <c r="D119" i="15"/>
  <c r="F118" i="15"/>
  <c r="D118" i="15"/>
  <c r="D117" i="15" s="1"/>
  <c r="D169" i="15" s="1"/>
  <c r="E116" i="15"/>
  <c r="G116" i="15" s="1"/>
  <c r="E115" i="15"/>
  <c r="G115" i="15" s="1"/>
  <c r="E114" i="15"/>
  <c r="G114" i="15" s="1"/>
  <c r="E113" i="15"/>
  <c r="G113" i="15" s="1"/>
  <c r="C112" i="15"/>
  <c r="E112" i="15" s="1"/>
  <c r="G112" i="15" s="1"/>
  <c r="E111" i="15"/>
  <c r="G111" i="15" s="1"/>
  <c r="E110" i="15"/>
  <c r="G110" i="15" s="1"/>
  <c r="F109" i="15"/>
  <c r="F108" i="15" s="1"/>
  <c r="F98" i="15" s="1"/>
  <c r="D109" i="15"/>
  <c r="C109" i="15"/>
  <c r="C108" i="15" s="1"/>
  <c r="D108" i="15"/>
  <c r="E107" i="15"/>
  <c r="G107" i="15" s="1"/>
  <c r="F106" i="15"/>
  <c r="D106" i="15"/>
  <c r="G105" i="15"/>
  <c r="E105" i="15"/>
  <c r="E104" i="15" s="1"/>
  <c r="F104" i="15"/>
  <c r="D104" i="15"/>
  <c r="C104" i="15"/>
  <c r="E103" i="15"/>
  <c r="G103" i="15" s="1"/>
  <c r="F102" i="15"/>
  <c r="D102" i="15"/>
  <c r="C102" i="15"/>
  <c r="C101" i="15"/>
  <c r="E101" i="15" s="1"/>
  <c r="F100" i="15"/>
  <c r="D100" i="15"/>
  <c r="D99" i="15" s="1"/>
  <c r="D98" i="15" s="1"/>
  <c r="F99" i="15"/>
  <c r="F96" i="15"/>
  <c r="E95" i="15"/>
  <c r="G95" i="15" s="1"/>
  <c r="F94" i="15"/>
  <c r="D94" i="15"/>
  <c r="D91" i="15" s="1"/>
  <c r="D167" i="15" s="1"/>
  <c r="C94" i="15"/>
  <c r="G93" i="15"/>
  <c r="E93" i="15"/>
  <c r="E92" i="15" s="1"/>
  <c r="F92" i="15"/>
  <c r="D92" i="15"/>
  <c r="C92" i="15"/>
  <c r="C91" i="15" s="1"/>
  <c r="C156" i="15" s="1"/>
  <c r="F87" i="15"/>
  <c r="F86" i="15" s="1"/>
  <c r="F84" i="15"/>
  <c r="F81" i="15"/>
  <c r="F79" i="15"/>
  <c r="F78" i="15" s="1"/>
  <c r="F58" i="15" s="1"/>
  <c r="F76" i="15"/>
  <c r="E75" i="15"/>
  <c r="G75" i="15" s="1"/>
  <c r="F74" i="15"/>
  <c r="C74" i="15"/>
  <c r="F72" i="15"/>
  <c r="F70" i="15"/>
  <c r="F68" i="15"/>
  <c r="E68" i="15"/>
  <c r="G67" i="15"/>
  <c r="E67" i="15"/>
  <c r="E66" i="15" s="1"/>
  <c r="F66" i="15"/>
  <c r="G66" i="15" s="1"/>
  <c r="C66" i="15"/>
  <c r="E65" i="15"/>
  <c r="G65" i="15" s="1"/>
  <c r="F64" i="15"/>
  <c r="D64" i="15"/>
  <c r="C64" i="15"/>
  <c r="G63" i="15"/>
  <c r="E63" i="15"/>
  <c r="F62" i="15"/>
  <c r="G62" i="15" s="1"/>
  <c r="E62" i="15"/>
  <c r="C62" i="15"/>
  <c r="E61" i="15"/>
  <c r="F60" i="15"/>
  <c r="C60" i="15"/>
  <c r="C58" i="15"/>
  <c r="E57" i="15"/>
  <c r="G57" i="15" s="1"/>
  <c r="E56" i="15"/>
  <c r="G56" i="15" s="1"/>
  <c r="F55" i="15"/>
  <c r="C55" i="15"/>
  <c r="C54" i="15"/>
  <c r="C53" i="15" s="1"/>
  <c r="E52" i="15"/>
  <c r="G52" i="15" s="1"/>
  <c r="F51" i="15"/>
  <c r="C51" i="15"/>
  <c r="F50" i="15"/>
  <c r="F49" i="15" s="1"/>
  <c r="C50" i="15"/>
  <c r="C49" i="15" s="1"/>
  <c r="E48" i="15"/>
  <c r="G48" i="15" s="1"/>
  <c r="F47" i="15"/>
  <c r="F44" i="15" s="1"/>
  <c r="C47" i="15"/>
  <c r="E46" i="15"/>
  <c r="G46" i="15" s="1"/>
  <c r="E45" i="15"/>
  <c r="G45" i="15" s="1"/>
  <c r="C44" i="15"/>
  <c r="C43" i="15" s="1"/>
  <c r="E42" i="15"/>
  <c r="E41" i="15" s="1"/>
  <c r="E40" i="15" s="1"/>
  <c r="F41" i="15"/>
  <c r="F40" i="15" s="1"/>
  <c r="C41" i="15"/>
  <c r="C40" i="15" s="1"/>
  <c r="E39" i="15"/>
  <c r="G39" i="15" s="1"/>
  <c r="F38" i="15"/>
  <c r="C38" i="15"/>
  <c r="E37" i="15"/>
  <c r="G37" i="15" s="1"/>
  <c r="E36" i="15"/>
  <c r="G36" i="15" s="1"/>
  <c r="F35" i="15"/>
  <c r="C35" i="15"/>
  <c r="C34" i="15" s="1"/>
  <c r="E32" i="15"/>
  <c r="E31" i="15" s="1"/>
  <c r="E30" i="15" s="1"/>
  <c r="F31" i="15"/>
  <c r="C30" i="15"/>
  <c r="E29" i="15"/>
  <c r="G29" i="15" s="1"/>
  <c r="F28" i="15"/>
  <c r="E28" i="15"/>
  <c r="C28" i="15"/>
  <c r="E26" i="15"/>
  <c r="F25" i="15"/>
  <c r="C25" i="15"/>
  <c r="C22" i="15" s="1"/>
  <c r="E24" i="15"/>
  <c r="G24" i="15" s="1"/>
  <c r="F23" i="15"/>
  <c r="F22" i="15" s="1"/>
  <c r="E23" i="15"/>
  <c r="C23" i="15"/>
  <c r="E21" i="15"/>
  <c r="F20" i="15"/>
  <c r="E19" i="15"/>
  <c r="G19" i="15" s="1"/>
  <c r="F18" i="15"/>
  <c r="E17" i="15"/>
  <c r="G17" i="15" s="1"/>
  <c r="F16" i="15"/>
  <c r="E15" i="15"/>
  <c r="G15" i="15" s="1"/>
  <c r="F14" i="15"/>
  <c r="C13" i="15"/>
  <c r="C12" i="15" s="1"/>
  <c r="E11" i="15"/>
  <c r="G11" i="15" s="1"/>
  <c r="E10" i="15"/>
  <c r="G10" i="15" s="1"/>
  <c r="E9" i="15"/>
  <c r="G9" i="15" s="1"/>
  <c r="E8" i="15"/>
  <c r="G8" i="15" s="1"/>
  <c r="F7" i="15"/>
  <c r="F6" i="15" s="1"/>
  <c r="D7" i="15"/>
  <c r="C7" i="15"/>
  <c r="C6" i="15" s="1"/>
  <c r="D6" i="15"/>
  <c r="D5" i="15" s="1"/>
  <c r="E91" i="15" l="1"/>
  <c r="E16" i="15"/>
  <c r="G16" i="15" s="1"/>
  <c r="F171" i="15"/>
  <c r="E144" i="15"/>
  <c r="E143" i="15" s="1"/>
  <c r="E140" i="15" s="1"/>
  <c r="G140" i="15" s="1"/>
  <c r="C146" i="15"/>
  <c r="C174" i="15" s="1"/>
  <c r="E148" i="15"/>
  <c r="G104" i="15"/>
  <c r="G132" i="15"/>
  <c r="G144" i="15"/>
  <c r="C160" i="15"/>
  <c r="C159" i="15" s="1"/>
  <c r="F13" i="15"/>
  <c r="C140" i="15"/>
  <c r="D171" i="15"/>
  <c r="G142" i="15"/>
  <c r="C33" i="15"/>
  <c r="C5" i="15" s="1"/>
  <c r="C152" i="15" s="1"/>
  <c r="G92" i="15"/>
  <c r="F91" i="15"/>
  <c r="F12" i="15"/>
  <c r="F167" i="15"/>
  <c r="F43" i="15"/>
  <c r="G55" i="15"/>
  <c r="G42" i="15"/>
  <c r="G49" i="15"/>
  <c r="E119" i="15"/>
  <c r="E118" i="15" s="1"/>
  <c r="G118" i="15" s="1"/>
  <c r="G121" i="15"/>
  <c r="E18" i="15"/>
  <c r="G28" i="15"/>
  <c r="G32" i="15"/>
  <c r="F34" i="15"/>
  <c r="E51" i="15"/>
  <c r="E50" i="15" s="1"/>
  <c r="E49" i="15" s="1"/>
  <c r="F54" i="15"/>
  <c r="C59" i="15"/>
  <c r="G31" i="15"/>
  <c r="E7" i="15"/>
  <c r="E6" i="15" s="1"/>
  <c r="G6" i="15" s="1"/>
  <c r="G23" i="15"/>
  <c r="G61" i="15"/>
  <c r="E60" i="15"/>
  <c r="D168" i="15"/>
  <c r="D166" i="15" s="1"/>
  <c r="D90" i="15"/>
  <c r="D89" i="15" s="1"/>
  <c r="D149" i="15" s="1"/>
  <c r="G18" i="15"/>
  <c r="E25" i="15"/>
  <c r="G25" i="15" s="1"/>
  <c r="G26" i="15"/>
  <c r="G41" i="15"/>
  <c r="G51" i="15"/>
  <c r="E100" i="15"/>
  <c r="E99" i="15" s="1"/>
  <c r="G99" i="15" s="1"/>
  <c r="G101" i="15"/>
  <c r="G143" i="15"/>
  <c r="G21" i="15"/>
  <c r="E20" i="15"/>
  <c r="G20" i="15" s="1"/>
  <c r="G40" i="15"/>
  <c r="E106" i="15"/>
  <c r="G106" i="15" s="1"/>
  <c r="E109" i="15"/>
  <c r="C119" i="15"/>
  <c r="C118" i="15" s="1"/>
  <c r="C117" i="15" s="1"/>
  <c r="E128" i="15"/>
  <c r="G128" i="15" s="1"/>
  <c r="E136" i="15"/>
  <c r="G136" i="15" s="1"/>
  <c r="G141" i="15"/>
  <c r="E14" i="15"/>
  <c r="F30" i="15"/>
  <c r="G30" i="15" s="1"/>
  <c r="E35" i="15"/>
  <c r="G35" i="15" s="1"/>
  <c r="E38" i="15"/>
  <c r="G38" i="15" s="1"/>
  <c r="E47" i="15"/>
  <c r="G47" i="15" s="1"/>
  <c r="E55" i="15"/>
  <c r="E54" i="15" s="1"/>
  <c r="E53" i="15" s="1"/>
  <c r="E64" i="15"/>
  <c r="G64" i="15" s="1"/>
  <c r="E74" i="15"/>
  <c r="G74" i="15" s="1"/>
  <c r="E94" i="15"/>
  <c r="G94" i="15" s="1"/>
  <c r="C100" i="15"/>
  <c r="C99" i="15" s="1"/>
  <c r="C98" i="15" s="1"/>
  <c r="F117" i="15"/>
  <c r="F90" i="15" s="1"/>
  <c r="E134" i="15"/>
  <c r="G134" i="15" s="1"/>
  <c r="F168" i="15"/>
  <c r="C167" i="15"/>
  <c r="E102" i="15"/>
  <c r="G102" i="15" s="1"/>
  <c r="E130" i="15"/>
  <c r="G130" i="15" s="1"/>
  <c r="G100" i="15" l="1"/>
  <c r="G148" i="15"/>
  <c r="E147" i="15"/>
  <c r="G147" i="15" s="1"/>
  <c r="E146" i="15"/>
  <c r="D165" i="15"/>
  <c r="D164" i="15" s="1"/>
  <c r="D176" i="15" s="1"/>
  <c r="G119" i="15"/>
  <c r="F89" i="15"/>
  <c r="G54" i="15"/>
  <c r="F53" i="15"/>
  <c r="G53" i="15" s="1"/>
  <c r="E44" i="15"/>
  <c r="E13" i="15"/>
  <c r="G14" i="15"/>
  <c r="C169" i="15"/>
  <c r="C158" i="15"/>
  <c r="E117" i="15"/>
  <c r="E169" i="15" s="1"/>
  <c r="G50" i="15"/>
  <c r="F169" i="15"/>
  <c r="F166" i="15" s="1"/>
  <c r="F165" i="15" s="1"/>
  <c r="F164" i="15" s="1"/>
  <c r="E108" i="15"/>
  <c r="G108" i="15" s="1"/>
  <c r="G109" i="15"/>
  <c r="F33" i="15"/>
  <c r="F5" i="15" s="1"/>
  <c r="G7" i="15"/>
  <c r="C168" i="15"/>
  <c r="C157" i="15"/>
  <c r="C155" i="15" s="1"/>
  <c r="C90" i="15"/>
  <c r="C89" i="15" s="1"/>
  <c r="C149" i="15" s="1"/>
  <c r="E34" i="15"/>
  <c r="E33" i="15" s="1"/>
  <c r="E59" i="15"/>
  <c r="G60" i="15"/>
  <c r="E22" i="15"/>
  <c r="G22" i="15" s="1"/>
  <c r="C166" i="15" l="1"/>
  <c r="C165" i="15" s="1"/>
  <c r="C164" i="15" s="1"/>
  <c r="E98" i="15"/>
  <c r="E168" i="15" s="1"/>
  <c r="E174" i="15"/>
  <c r="G146" i="15"/>
  <c r="G117" i="15"/>
  <c r="F149" i="15"/>
  <c r="C176" i="15"/>
  <c r="C153" i="15"/>
  <c r="C151" i="15" s="1"/>
  <c r="C150" i="15" s="1"/>
  <c r="C154" i="15"/>
  <c r="E43" i="15"/>
  <c r="G43" i="15" s="1"/>
  <c r="G44" i="15"/>
  <c r="E58" i="15"/>
  <c r="G58" i="15" s="1"/>
  <c r="G59" i="15"/>
  <c r="G33" i="15"/>
  <c r="E12" i="15"/>
  <c r="G13" i="15"/>
  <c r="G34" i="15"/>
  <c r="E167" i="15"/>
  <c r="G91" i="15"/>
  <c r="E90" i="15" l="1"/>
  <c r="G98" i="15"/>
  <c r="E166" i="15"/>
  <c r="E165" i="15" s="1"/>
  <c r="E164" i="15" s="1"/>
  <c r="F176" i="15"/>
  <c r="E89" i="15"/>
  <c r="G89" i="15" s="1"/>
  <c r="G90" i="15"/>
  <c r="G12" i="15"/>
  <c r="E5" i="15"/>
  <c r="E149" i="15" l="1"/>
  <c r="G5" i="15"/>
  <c r="E176" i="15" l="1"/>
  <c r="G149" i="15"/>
</calcChain>
</file>

<file path=xl/sharedStrings.xml><?xml version="1.0" encoding="utf-8"?>
<sst xmlns="http://schemas.openxmlformats.org/spreadsheetml/2006/main" count="309" uniqueCount="301">
  <si>
    <t>Иные межбюджетные трансферты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</si>
  <si>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</si>
  <si>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</si>
  <si>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</si>
  <si>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</si>
  <si>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</si>
  <si>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</si>
  <si>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</si>
  <si>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</si>
  <si>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</si>
  <si>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</si>
  <si>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</si>
  <si>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</si>
  <si>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</si>
  <si>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</si>
  <si>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</si>
  <si>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</si>
  <si>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</si>
  <si>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</si>
  <si>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</si>
  <si>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</si>
  <si>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</si>
  <si>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</si>
  <si>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</si>
  <si>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</si>
  <si>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</si>
  <si>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</si>
  <si>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</si>
  <si>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</si>
  <si>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</si>
  <si>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</si>
  <si>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</si>
  <si>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</si>
  <si>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</si>
  <si>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</si>
  <si>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</si>
  <si>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</si>
  <si>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</si>
  <si>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</si>
  <si>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</si>
  <si>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</si>
  <si>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</si>
  <si>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</si>
  <si>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</si>
  <si>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</si>
  <si>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</si>
  <si>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</si>
  <si>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</si>
  <si>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</si>
  <si>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</si>
  <si>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</si>
  <si>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</si>
  <si>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</si>
  <si>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</si>
  <si>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</si>
  <si>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</si>
  <si>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</si>
  <si>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</si>
  <si>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</si>
  <si>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</si>
  <si>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</si>
  <si>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</si>
  <si>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</si>
  <si>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</si>
  <si>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</si>
  <si>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</si>
  <si>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</si>
  <si>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</si>
  <si>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</si>
  <si>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</si>
  <si>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</si>
  <si>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</si>
  <si>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</si>
  <si>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</si>
  <si>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</si>
  <si>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</si>
  <si>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</si>
  <si>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</si>
  <si>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</si>
  <si>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</si>
  <si>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</si>
  <si>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</si>
  <si>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</si>
  <si>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</si>
  <si>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</si>
  <si>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</si>
  <si>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</si>
  <si>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</si>
  <si>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</si>
  <si>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</si>
  <si>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</si>
  <si>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</si>
  <si>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</si>
  <si>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</si>
  <si>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</si>
  <si>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</si>
  <si>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</si>
  <si>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</si>
  <si>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</si>
  <si>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</si>
  <si>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</si>
  <si>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</si>
  <si>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</si>
  <si>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</si>
  <si>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</si>
  <si>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</si>
  <si>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</si>
  <si>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</si>
  <si>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</si>
  <si>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</si>
  <si>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</si>
  <si>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</si>
  <si>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</si>
  <si>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</si>
  <si>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</si>
  <si>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</si>
  <si>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</si>
  <si>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</si>
  <si>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</si>
  <si>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</si>
  <si>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</si>
  <si>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</si>
  <si>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</si>
  <si>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</si>
  <si>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</si>
  <si>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</si>
  <si>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</si>
  <si>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</si>
  <si>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</si>
  <si>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</si>
  <si>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</si>
  <si>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</si>
  <si>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</si>
  <si>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</si>
  <si>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</si>
  <si>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</si>
  <si>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</si>
  <si>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</si>
  <si>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</si>
  <si>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</si>
  <si>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</si>
  <si>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</si>
  <si>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</si>
  <si>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</si>
  <si>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</si>
  <si>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</si>
  <si>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</si>
  <si>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</si>
  <si>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</si>
  <si>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</si>
  <si>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</si>
  <si>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</si>
  <si>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</si>
  <si>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</si>
  <si>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</si>
  <si>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</si>
  <si>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</si>
  <si>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</si>
  <si>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</si>
  <si>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</si>
  <si>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</si>
  <si>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</si>
  <si>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</si>
  <si>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</si>
  <si>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</si>
  <si>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</si>
  <si>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</si>
  <si>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</si>
  <si>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</si>
  <si>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</si>
  <si>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</si>
  <si>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</si>
  <si>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</si>
  <si>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</si>
  <si>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</si>
  <si>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</si>
  <si>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</si>
  <si>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</si>
  <si>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2 02 25519 05 0000 150</t>
  </si>
  <si>
    <t>1 12 01040 01 0000 120</t>
  </si>
  <si>
    <t>Плата за размещение отходов производства и потребления</t>
  </si>
  <si>
    <t>1 05 03020 01 0000 110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</si>
  <si>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</si>
  <si>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</si>
  <si>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</si>
  <si>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</si>
  <si>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</si>
  <si>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</si>
  <si>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</si>
  <si>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</si>
  <si>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</si>
  <si>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</si>
  <si>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</si>
  <si>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</si>
  <si>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</si>
  <si>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</si>
  <si>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</si>
  <si>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</si>
  <si>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</si>
  <si>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</si>
  <si>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</si>
  <si>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</si>
  <si>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</si>
  <si>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</si>
  <si>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</si>
  <si>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</si>
  <si>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</si>
  <si>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</si>
  <si>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</si>
  <si>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</si>
  <si>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</si>
  <si>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</si>
  <si>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</si>
  <si>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</si>
  <si>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</si>
  <si>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</si>
  <si>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</si>
  <si>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</si>
  <si>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</si>
  <si>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</si>
  <si>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</si>
  <si>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</si>
  <si>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</si>
  <si>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</si>
  <si>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</si>
  <si>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</si>
  <si>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</si>
  <si>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Изм.март 2020</t>
  </si>
  <si>
    <t>2 02 25497 00 0000 150</t>
  </si>
  <si>
    <t>2 02 25519 00 0000 150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</si>
  <si>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</si>
  <si>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</si>
  <si>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</si>
  <si>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</si>
  <si>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</si>
  <si>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</si>
  <si>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</si>
  <si>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</si>
  <si>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</si>
  <si>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</si>
  <si>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</si>
  <si>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</si>
  <si>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</si>
  <si>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</si>
  <si>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1 16 10031 05 0000 140</t>
  </si>
  <si>
    <t>1 16 01143 01 0000 140</t>
  </si>
  <si>
    <t>1 16 10129 01 0000 140</t>
  </si>
  <si>
    <t>Процент исполнения к прогнозным параметрам доходов</t>
  </si>
  <si>
    <t>Прогноз доходов
на 2020 год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</si>
  <si>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</si>
  <si>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</si>
  <si>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>1 16 10030 05 0000 140</t>
  </si>
  <si>
    <t>1 16 10000 00 0000 140</t>
  </si>
  <si>
    <t>1 16 10120 00 0000 140</t>
  </si>
  <si>
    <t>1 16 10123 01 0000 140</t>
  </si>
  <si>
    <t>1 16 11000 01 0000 140</t>
  </si>
  <si>
    <t>1 16 11050 01 0000 140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</si>
  <si>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</si>
  <si>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</si>
  <si>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</si>
  <si>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</si>
  <si>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</si>
  <si>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</si>
  <si>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</si>
  <si>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</si>
  <si>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</si>
  <si>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</si>
  <si>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</si>
  <si>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</si>
  <si>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>2 02 35469 00 0000 150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</si>
  <si>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</si>
  <si>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</si>
  <si>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</si>
  <si>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Доходы бюджета Клетнянского муниципального района Брянской области за I  полугодие 2020 года </t>
  </si>
  <si>
    <t>Кассовое исполнение
за 1 полугодие 2020 года</t>
  </si>
  <si>
    <t>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</si>
  <si>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</si>
  <si>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</si>
  <si>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</si>
  <si>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</si>
  <si>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</si>
  <si>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</si>
  <si>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</si>
  <si>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</si>
  <si>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</si>
  <si>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</si>
  <si>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</si>
  <si>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</si>
  <si>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ПРОЧИЕ НЕНАЛОГОВЫЕ ДОХОДЫ</t>
  </si>
  <si>
    <t>1 17 01000 00 0000 000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</si>
  <si>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</si>
  <si>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</si>
  <si>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</si>
  <si>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2 02 15853 00 0000 150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</si>
  <si>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</si>
  <si>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</si>
  <si>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</si>
  <si>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Заместитель главы администрации района, начальник финансового управления</t>
  </si>
  <si>
    <t>В.Н.Кортелева</t>
  </si>
  <si>
    <t>Исп.С.Н.Запецкая</t>
  </si>
  <si>
    <t>тел.9 16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</si>
</sst>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5">
      <alignment horizontal="left" wrapText="1" indent="2"/>
    </xf>
    <xf numFmtId="49" fontId="9" fillId="0" borderId="3">
      <alignment horizontal="center"/>
    </xf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2" fillId="0" borderId="2" xfId="0" quotePrefix="1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 shrinkToFit="1"/>
    </xf>
    <xf numFmtId="49" fontId="1" fillId="0" borderId="4" xfId="2" applyNumberFormat="1" applyFont="1" applyFill="1" applyBorder="1" applyAlignment="1" applyProtection="1">
      <alignment horizontal="center" vertical="top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FFCC"/>
      <color rgb="FFCCFF99"/>
      <color rgb="FF0000FF"/>
      <color rgb="FFFFCCCC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82"/>
  <sheetViews>
    <sheetView tabSelected="1" zoomScale="90" zoomScaleNormal="90" workbookViewId="0">
      <pane xSplit="2" ySplit="4" topLeftCell="E146" activePane="bottomRight" state="frozen"/>
      <selection pane="topRight" activeCell="C1" sqref="C1"/>
      <selection pane="bottomLeft" activeCell="A7" sqref="A7"/>
      <selection pane="bottomRight" activeCell="E183" sqref="E183"/>
    </sheetView>
  </sheetViews>
  <sheetFormatPr defaultRowHeight="15" x14ac:dyDescent="0.25"/>
  <cols>
    <col min="1" max="1" width="21.140625" style="18" customWidth="1"/>
    <col min="2" max="2" width="44.42578125" style="14" customWidth="1"/>
    <col min="3" max="3" width="15.5703125" style="14" hidden="1" customWidth="1"/>
    <col min="4" max="4" width="13.140625" style="14" hidden="1" customWidth="1"/>
    <col min="5" max="6" width="16" style="14" customWidth="1"/>
    <col min="7" max="7" width="8.85546875" style="18" customWidth="1"/>
    <col min="8" max="151" width="9.140625" style="14"/>
    <col min="152" max="152" width="25.42578125" style="14" customWidth="1"/>
    <col min="153" max="153" width="56.28515625" style="14" customWidth="1"/>
    <col min="154" max="154" width="14" style="14" customWidth="1"/>
    <col min="155" max="156" width="14.5703125" style="14" customWidth="1"/>
    <col min="157" max="157" width="14.140625" style="14" customWidth="1"/>
    <col min="158" max="158" width="15.140625" style="14" customWidth="1"/>
    <col min="159" max="159" width="13.85546875" style="14" customWidth="1"/>
    <col min="160" max="161" width="14.7109375" style="14" customWidth="1"/>
    <col min="162" max="162" width="12.85546875" style="14" customWidth="1"/>
    <col min="163" max="163" width="13.5703125" style="14" customWidth="1"/>
    <col min="164" max="164" width="12.7109375" style="14" customWidth="1"/>
    <col min="165" max="165" width="13.42578125" style="14" customWidth="1"/>
    <col min="166" max="166" width="13.140625" style="14" customWidth="1"/>
    <col min="167" max="167" width="14.7109375" style="14" customWidth="1"/>
    <col min="168" max="168" width="14.5703125" style="14" customWidth="1"/>
    <col min="169" max="169" width="13" style="14" customWidth="1"/>
    <col min="170" max="170" width="15" style="14" customWidth="1"/>
    <col min="171" max="172" width="12.140625" style="14" customWidth="1"/>
    <col min="173" max="173" width="12" style="14" customWidth="1"/>
    <col min="174" max="174" width="13.5703125" style="14" customWidth="1"/>
    <col min="175" max="175" width="14" style="14" customWidth="1"/>
    <col min="176" max="176" width="12.28515625" style="14" customWidth="1"/>
    <col min="177" max="177" width="14.140625" style="14" customWidth="1"/>
    <col min="178" max="178" width="13" style="14" customWidth="1"/>
    <col min="179" max="179" width="13.5703125" style="14" customWidth="1"/>
    <col min="180" max="180" width="12.42578125" style="14" customWidth="1"/>
    <col min="181" max="181" width="12.5703125" style="14" customWidth="1"/>
    <col min="182" max="182" width="11.7109375" style="14" customWidth="1"/>
    <col min="183" max="183" width="13.7109375" style="14" customWidth="1"/>
    <col min="184" max="184" width="13.28515625" style="14" customWidth="1"/>
    <col min="185" max="185" width="13.140625" style="14" customWidth="1"/>
    <col min="186" max="186" width="12" style="14" customWidth="1"/>
    <col min="187" max="187" width="12.140625" style="14" customWidth="1"/>
    <col min="188" max="188" width="12.28515625" style="14" customWidth="1"/>
    <col min="189" max="189" width="12.140625" style="14" customWidth="1"/>
    <col min="190" max="190" width="12.5703125" style="14" customWidth="1"/>
    <col min="191" max="407" width="9.140625" style="14"/>
    <col min="408" max="408" width="25.42578125" style="14" customWidth="1"/>
    <col min="409" max="409" width="56.28515625" style="14" customWidth="1"/>
    <col min="410" max="410" width="14" style="14" customWidth="1"/>
    <col min="411" max="412" width="14.5703125" style="14" customWidth="1"/>
    <col min="413" max="413" width="14.140625" style="14" customWidth="1"/>
    <col min="414" max="414" width="15.140625" style="14" customWidth="1"/>
    <col min="415" max="415" width="13.85546875" style="14" customWidth="1"/>
    <col min="416" max="417" width="14.7109375" style="14" customWidth="1"/>
    <col min="418" max="418" width="12.85546875" style="14" customWidth="1"/>
    <col min="419" max="419" width="13.5703125" style="14" customWidth="1"/>
    <col min="420" max="420" width="12.7109375" style="14" customWidth="1"/>
    <col min="421" max="421" width="13.42578125" style="14" customWidth="1"/>
    <col min="422" max="422" width="13.140625" style="14" customWidth="1"/>
    <col min="423" max="423" width="14.7109375" style="14" customWidth="1"/>
    <col min="424" max="424" width="14.5703125" style="14" customWidth="1"/>
    <col min="425" max="425" width="13" style="14" customWidth="1"/>
    <col min="426" max="426" width="15" style="14" customWidth="1"/>
    <col min="427" max="428" width="12.140625" style="14" customWidth="1"/>
    <col min="429" max="429" width="12" style="14" customWidth="1"/>
    <col min="430" max="430" width="13.5703125" style="14" customWidth="1"/>
    <col min="431" max="431" width="14" style="14" customWidth="1"/>
    <col min="432" max="432" width="12.28515625" style="14" customWidth="1"/>
    <col min="433" max="433" width="14.140625" style="14" customWidth="1"/>
    <col min="434" max="434" width="13" style="14" customWidth="1"/>
    <col min="435" max="435" width="13.5703125" style="14" customWidth="1"/>
    <col min="436" max="436" width="12.42578125" style="14" customWidth="1"/>
    <col min="437" max="437" width="12.5703125" style="14" customWidth="1"/>
    <col min="438" max="438" width="11.7109375" style="14" customWidth="1"/>
    <col min="439" max="439" width="13.7109375" style="14" customWidth="1"/>
    <col min="440" max="440" width="13.28515625" style="14" customWidth="1"/>
    <col min="441" max="441" width="13.140625" style="14" customWidth="1"/>
    <col min="442" max="442" width="12" style="14" customWidth="1"/>
    <col min="443" max="443" width="12.140625" style="14" customWidth="1"/>
    <col min="444" max="444" width="12.28515625" style="14" customWidth="1"/>
    <col min="445" max="445" width="12.140625" style="14" customWidth="1"/>
    <col min="446" max="446" width="12.5703125" style="14" customWidth="1"/>
    <col min="447" max="663" width="9.140625" style="14"/>
    <col min="664" max="664" width="25.42578125" style="14" customWidth="1"/>
    <col min="665" max="665" width="56.28515625" style="14" customWidth="1"/>
    <col min="666" max="666" width="14" style="14" customWidth="1"/>
    <col min="667" max="668" width="14.5703125" style="14" customWidth="1"/>
    <col min="669" max="669" width="14.140625" style="14" customWidth="1"/>
    <col min="670" max="670" width="15.140625" style="14" customWidth="1"/>
    <col min="671" max="671" width="13.85546875" style="14" customWidth="1"/>
    <col min="672" max="673" width="14.7109375" style="14" customWidth="1"/>
    <col min="674" max="674" width="12.85546875" style="14" customWidth="1"/>
    <col min="675" max="675" width="13.5703125" style="14" customWidth="1"/>
    <col min="676" max="676" width="12.7109375" style="14" customWidth="1"/>
    <col min="677" max="677" width="13.42578125" style="14" customWidth="1"/>
    <col min="678" max="678" width="13.140625" style="14" customWidth="1"/>
    <col min="679" max="679" width="14.7109375" style="14" customWidth="1"/>
    <col min="680" max="680" width="14.5703125" style="14" customWidth="1"/>
    <col min="681" max="681" width="13" style="14" customWidth="1"/>
    <col min="682" max="682" width="15" style="14" customWidth="1"/>
    <col min="683" max="684" width="12.140625" style="14" customWidth="1"/>
    <col min="685" max="685" width="12" style="14" customWidth="1"/>
    <col min="686" max="686" width="13.5703125" style="14" customWidth="1"/>
    <col min="687" max="687" width="14" style="14" customWidth="1"/>
    <col min="688" max="688" width="12.28515625" style="14" customWidth="1"/>
    <col min="689" max="689" width="14.140625" style="14" customWidth="1"/>
    <col min="690" max="690" width="13" style="14" customWidth="1"/>
    <col min="691" max="691" width="13.5703125" style="14" customWidth="1"/>
    <col min="692" max="692" width="12.42578125" style="14" customWidth="1"/>
    <col min="693" max="693" width="12.5703125" style="14" customWidth="1"/>
    <col min="694" max="694" width="11.7109375" style="14" customWidth="1"/>
    <col min="695" max="695" width="13.7109375" style="14" customWidth="1"/>
    <col min="696" max="696" width="13.28515625" style="14" customWidth="1"/>
    <col min="697" max="697" width="13.140625" style="14" customWidth="1"/>
    <col min="698" max="698" width="12" style="14" customWidth="1"/>
    <col min="699" max="699" width="12.140625" style="14" customWidth="1"/>
    <col min="700" max="700" width="12.28515625" style="14" customWidth="1"/>
    <col min="701" max="701" width="12.140625" style="14" customWidth="1"/>
    <col min="702" max="702" width="12.5703125" style="14" customWidth="1"/>
    <col min="703" max="919" width="9.140625" style="14"/>
    <col min="920" max="920" width="25.42578125" style="14" customWidth="1"/>
    <col min="921" max="921" width="56.28515625" style="14" customWidth="1"/>
    <col min="922" max="922" width="14" style="14" customWidth="1"/>
    <col min="923" max="924" width="14.5703125" style="14" customWidth="1"/>
    <col min="925" max="925" width="14.140625" style="14" customWidth="1"/>
    <col min="926" max="926" width="15.140625" style="14" customWidth="1"/>
    <col min="927" max="927" width="13.85546875" style="14" customWidth="1"/>
    <col min="928" max="929" width="14.7109375" style="14" customWidth="1"/>
    <col min="930" max="930" width="12.85546875" style="14" customWidth="1"/>
    <col min="931" max="931" width="13.5703125" style="14" customWidth="1"/>
    <col min="932" max="932" width="12.7109375" style="14" customWidth="1"/>
    <col min="933" max="933" width="13.42578125" style="14" customWidth="1"/>
    <col min="934" max="934" width="13.140625" style="14" customWidth="1"/>
    <col min="935" max="935" width="14.7109375" style="14" customWidth="1"/>
    <col min="936" max="936" width="14.5703125" style="14" customWidth="1"/>
    <col min="937" max="937" width="13" style="14" customWidth="1"/>
    <col min="938" max="938" width="15" style="14" customWidth="1"/>
    <col min="939" max="940" width="12.140625" style="14" customWidth="1"/>
    <col min="941" max="941" width="12" style="14" customWidth="1"/>
    <col min="942" max="942" width="13.5703125" style="14" customWidth="1"/>
    <col min="943" max="943" width="14" style="14" customWidth="1"/>
    <col min="944" max="944" width="12.28515625" style="14" customWidth="1"/>
    <col min="945" max="945" width="14.140625" style="14" customWidth="1"/>
    <col min="946" max="946" width="13" style="14" customWidth="1"/>
    <col min="947" max="947" width="13.5703125" style="14" customWidth="1"/>
    <col min="948" max="948" width="12.42578125" style="14" customWidth="1"/>
    <col min="949" max="949" width="12.5703125" style="14" customWidth="1"/>
    <col min="950" max="950" width="11.7109375" style="14" customWidth="1"/>
    <col min="951" max="951" width="13.7109375" style="14" customWidth="1"/>
    <col min="952" max="952" width="13.28515625" style="14" customWidth="1"/>
    <col min="953" max="953" width="13.140625" style="14" customWidth="1"/>
    <col min="954" max="954" width="12" style="14" customWidth="1"/>
    <col min="955" max="955" width="12.140625" style="14" customWidth="1"/>
    <col min="956" max="956" width="12.28515625" style="14" customWidth="1"/>
    <col min="957" max="957" width="12.140625" style="14" customWidth="1"/>
    <col min="958" max="958" width="12.5703125" style="14" customWidth="1"/>
    <col min="959" max="1175" width="9.140625" style="14"/>
    <col min="1176" max="1176" width="25.42578125" style="14" customWidth="1"/>
    <col min="1177" max="1177" width="56.28515625" style="14" customWidth="1"/>
    <col min="1178" max="1178" width="14" style="14" customWidth="1"/>
    <col min="1179" max="1180" width="14.5703125" style="14" customWidth="1"/>
    <col min="1181" max="1181" width="14.140625" style="14" customWidth="1"/>
    <col min="1182" max="1182" width="15.140625" style="14" customWidth="1"/>
    <col min="1183" max="1183" width="13.85546875" style="14" customWidth="1"/>
    <col min="1184" max="1185" width="14.7109375" style="14" customWidth="1"/>
    <col min="1186" max="1186" width="12.85546875" style="14" customWidth="1"/>
    <col min="1187" max="1187" width="13.5703125" style="14" customWidth="1"/>
    <col min="1188" max="1188" width="12.7109375" style="14" customWidth="1"/>
    <col min="1189" max="1189" width="13.42578125" style="14" customWidth="1"/>
    <col min="1190" max="1190" width="13.140625" style="14" customWidth="1"/>
    <col min="1191" max="1191" width="14.7109375" style="14" customWidth="1"/>
    <col min="1192" max="1192" width="14.5703125" style="14" customWidth="1"/>
    <col min="1193" max="1193" width="13" style="14" customWidth="1"/>
    <col min="1194" max="1194" width="15" style="14" customWidth="1"/>
    <col min="1195" max="1196" width="12.140625" style="14" customWidth="1"/>
    <col min="1197" max="1197" width="12" style="14" customWidth="1"/>
    <col min="1198" max="1198" width="13.5703125" style="14" customWidth="1"/>
    <col min="1199" max="1199" width="14" style="14" customWidth="1"/>
    <col min="1200" max="1200" width="12.28515625" style="14" customWidth="1"/>
    <col min="1201" max="1201" width="14.140625" style="14" customWidth="1"/>
    <col min="1202" max="1202" width="13" style="14" customWidth="1"/>
    <col min="1203" max="1203" width="13.5703125" style="14" customWidth="1"/>
    <col min="1204" max="1204" width="12.42578125" style="14" customWidth="1"/>
    <col min="1205" max="1205" width="12.5703125" style="14" customWidth="1"/>
    <col min="1206" max="1206" width="11.7109375" style="14" customWidth="1"/>
    <col min="1207" max="1207" width="13.7109375" style="14" customWidth="1"/>
    <col min="1208" max="1208" width="13.28515625" style="14" customWidth="1"/>
    <col min="1209" max="1209" width="13.140625" style="14" customWidth="1"/>
    <col min="1210" max="1210" width="12" style="14" customWidth="1"/>
    <col min="1211" max="1211" width="12.140625" style="14" customWidth="1"/>
    <col min="1212" max="1212" width="12.28515625" style="14" customWidth="1"/>
    <col min="1213" max="1213" width="12.140625" style="14" customWidth="1"/>
    <col min="1214" max="1214" width="12.5703125" style="14" customWidth="1"/>
    <col min="1215" max="1431" width="9.140625" style="14"/>
    <col min="1432" max="1432" width="25.42578125" style="14" customWidth="1"/>
    <col min="1433" max="1433" width="56.28515625" style="14" customWidth="1"/>
    <col min="1434" max="1434" width="14" style="14" customWidth="1"/>
    <col min="1435" max="1436" width="14.5703125" style="14" customWidth="1"/>
    <col min="1437" max="1437" width="14.140625" style="14" customWidth="1"/>
    <col min="1438" max="1438" width="15.140625" style="14" customWidth="1"/>
    <col min="1439" max="1439" width="13.85546875" style="14" customWidth="1"/>
    <col min="1440" max="1441" width="14.7109375" style="14" customWidth="1"/>
    <col min="1442" max="1442" width="12.85546875" style="14" customWidth="1"/>
    <col min="1443" max="1443" width="13.5703125" style="14" customWidth="1"/>
    <col min="1444" max="1444" width="12.7109375" style="14" customWidth="1"/>
    <col min="1445" max="1445" width="13.42578125" style="14" customWidth="1"/>
    <col min="1446" max="1446" width="13.140625" style="14" customWidth="1"/>
    <col min="1447" max="1447" width="14.7109375" style="14" customWidth="1"/>
    <col min="1448" max="1448" width="14.5703125" style="14" customWidth="1"/>
    <col min="1449" max="1449" width="13" style="14" customWidth="1"/>
    <col min="1450" max="1450" width="15" style="14" customWidth="1"/>
    <col min="1451" max="1452" width="12.140625" style="14" customWidth="1"/>
    <col min="1453" max="1453" width="12" style="14" customWidth="1"/>
    <col min="1454" max="1454" width="13.5703125" style="14" customWidth="1"/>
    <col min="1455" max="1455" width="14" style="14" customWidth="1"/>
    <col min="1456" max="1456" width="12.28515625" style="14" customWidth="1"/>
    <col min="1457" max="1457" width="14.140625" style="14" customWidth="1"/>
    <col min="1458" max="1458" width="13" style="14" customWidth="1"/>
    <col min="1459" max="1459" width="13.5703125" style="14" customWidth="1"/>
    <col min="1460" max="1460" width="12.42578125" style="14" customWidth="1"/>
    <col min="1461" max="1461" width="12.5703125" style="14" customWidth="1"/>
    <col min="1462" max="1462" width="11.7109375" style="14" customWidth="1"/>
    <col min="1463" max="1463" width="13.7109375" style="14" customWidth="1"/>
    <col min="1464" max="1464" width="13.28515625" style="14" customWidth="1"/>
    <col min="1465" max="1465" width="13.140625" style="14" customWidth="1"/>
    <col min="1466" max="1466" width="12" style="14" customWidth="1"/>
    <col min="1467" max="1467" width="12.140625" style="14" customWidth="1"/>
    <col min="1468" max="1468" width="12.28515625" style="14" customWidth="1"/>
    <col min="1469" max="1469" width="12.140625" style="14" customWidth="1"/>
    <col min="1470" max="1470" width="12.5703125" style="14" customWidth="1"/>
    <col min="1471" max="1687" width="9.140625" style="14"/>
    <col min="1688" max="1688" width="25.42578125" style="14" customWidth="1"/>
    <col min="1689" max="1689" width="56.28515625" style="14" customWidth="1"/>
    <col min="1690" max="1690" width="14" style="14" customWidth="1"/>
    <col min="1691" max="1692" width="14.5703125" style="14" customWidth="1"/>
    <col min="1693" max="1693" width="14.140625" style="14" customWidth="1"/>
    <col min="1694" max="1694" width="15.140625" style="14" customWidth="1"/>
    <col min="1695" max="1695" width="13.85546875" style="14" customWidth="1"/>
    <col min="1696" max="1697" width="14.7109375" style="14" customWidth="1"/>
    <col min="1698" max="1698" width="12.85546875" style="14" customWidth="1"/>
    <col min="1699" max="1699" width="13.5703125" style="14" customWidth="1"/>
    <col min="1700" max="1700" width="12.7109375" style="14" customWidth="1"/>
    <col min="1701" max="1701" width="13.42578125" style="14" customWidth="1"/>
    <col min="1702" max="1702" width="13.140625" style="14" customWidth="1"/>
    <col min="1703" max="1703" width="14.7109375" style="14" customWidth="1"/>
    <col min="1704" max="1704" width="14.5703125" style="14" customWidth="1"/>
    <col min="1705" max="1705" width="13" style="14" customWidth="1"/>
    <col min="1706" max="1706" width="15" style="14" customWidth="1"/>
    <col min="1707" max="1708" width="12.140625" style="14" customWidth="1"/>
    <col min="1709" max="1709" width="12" style="14" customWidth="1"/>
    <col min="1710" max="1710" width="13.5703125" style="14" customWidth="1"/>
    <col min="1711" max="1711" width="14" style="14" customWidth="1"/>
    <col min="1712" max="1712" width="12.28515625" style="14" customWidth="1"/>
    <col min="1713" max="1713" width="14.140625" style="14" customWidth="1"/>
    <col min="1714" max="1714" width="13" style="14" customWidth="1"/>
    <col min="1715" max="1715" width="13.5703125" style="14" customWidth="1"/>
    <col min="1716" max="1716" width="12.42578125" style="14" customWidth="1"/>
    <col min="1717" max="1717" width="12.5703125" style="14" customWidth="1"/>
    <col min="1718" max="1718" width="11.7109375" style="14" customWidth="1"/>
    <col min="1719" max="1719" width="13.7109375" style="14" customWidth="1"/>
    <col min="1720" max="1720" width="13.28515625" style="14" customWidth="1"/>
    <col min="1721" max="1721" width="13.140625" style="14" customWidth="1"/>
    <col min="1722" max="1722" width="12" style="14" customWidth="1"/>
    <col min="1723" max="1723" width="12.140625" style="14" customWidth="1"/>
    <col min="1724" max="1724" width="12.28515625" style="14" customWidth="1"/>
    <col min="1725" max="1725" width="12.140625" style="14" customWidth="1"/>
    <col min="1726" max="1726" width="12.5703125" style="14" customWidth="1"/>
    <col min="1727" max="1943" width="9.140625" style="14"/>
    <col min="1944" max="1944" width="25.42578125" style="14" customWidth="1"/>
    <col min="1945" max="1945" width="56.28515625" style="14" customWidth="1"/>
    <col min="1946" max="1946" width="14" style="14" customWidth="1"/>
    <col min="1947" max="1948" width="14.5703125" style="14" customWidth="1"/>
    <col min="1949" max="1949" width="14.140625" style="14" customWidth="1"/>
    <col min="1950" max="1950" width="15.140625" style="14" customWidth="1"/>
    <col min="1951" max="1951" width="13.85546875" style="14" customWidth="1"/>
    <col min="1952" max="1953" width="14.7109375" style="14" customWidth="1"/>
    <col min="1954" max="1954" width="12.85546875" style="14" customWidth="1"/>
    <col min="1955" max="1955" width="13.5703125" style="14" customWidth="1"/>
    <col min="1956" max="1956" width="12.7109375" style="14" customWidth="1"/>
    <col min="1957" max="1957" width="13.42578125" style="14" customWidth="1"/>
    <col min="1958" max="1958" width="13.140625" style="14" customWidth="1"/>
    <col min="1959" max="1959" width="14.7109375" style="14" customWidth="1"/>
    <col min="1960" max="1960" width="14.5703125" style="14" customWidth="1"/>
    <col min="1961" max="1961" width="13" style="14" customWidth="1"/>
    <col min="1962" max="1962" width="15" style="14" customWidth="1"/>
    <col min="1963" max="1964" width="12.140625" style="14" customWidth="1"/>
    <col min="1965" max="1965" width="12" style="14" customWidth="1"/>
    <col min="1966" max="1966" width="13.5703125" style="14" customWidth="1"/>
    <col min="1967" max="1967" width="14" style="14" customWidth="1"/>
    <col min="1968" max="1968" width="12.28515625" style="14" customWidth="1"/>
    <col min="1969" max="1969" width="14.140625" style="14" customWidth="1"/>
    <col min="1970" max="1970" width="13" style="14" customWidth="1"/>
    <col min="1971" max="1971" width="13.5703125" style="14" customWidth="1"/>
    <col min="1972" max="1972" width="12.42578125" style="14" customWidth="1"/>
    <col min="1973" max="1973" width="12.5703125" style="14" customWidth="1"/>
    <col min="1974" max="1974" width="11.7109375" style="14" customWidth="1"/>
    <col min="1975" max="1975" width="13.7109375" style="14" customWidth="1"/>
    <col min="1976" max="1976" width="13.28515625" style="14" customWidth="1"/>
    <col min="1977" max="1977" width="13.140625" style="14" customWidth="1"/>
    <col min="1978" max="1978" width="12" style="14" customWidth="1"/>
    <col min="1979" max="1979" width="12.140625" style="14" customWidth="1"/>
    <col min="1980" max="1980" width="12.28515625" style="14" customWidth="1"/>
    <col min="1981" max="1981" width="12.140625" style="14" customWidth="1"/>
    <col min="1982" max="1982" width="12.5703125" style="14" customWidth="1"/>
    <col min="1983" max="2199" width="9.140625" style="14"/>
    <col min="2200" max="2200" width="25.42578125" style="14" customWidth="1"/>
    <col min="2201" max="2201" width="56.28515625" style="14" customWidth="1"/>
    <col min="2202" max="2202" width="14" style="14" customWidth="1"/>
    <col min="2203" max="2204" width="14.5703125" style="14" customWidth="1"/>
    <col min="2205" max="2205" width="14.140625" style="14" customWidth="1"/>
    <col min="2206" max="2206" width="15.140625" style="14" customWidth="1"/>
    <col min="2207" max="2207" width="13.85546875" style="14" customWidth="1"/>
    <col min="2208" max="2209" width="14.7109375" style="14" customWidth="1"/>
    <col min="2210" max="2210" width="12.85546875" style="14" customWidth="1"/>
    <col min="2211" max="2211" width="13.5703125" style="14" customWidth="1"/>
    <col min="2212" max="2212" width="12.7109375" style="14" customWidth="1"/>
    <col min="2213" max="2213" width="13.42578125" style="14" customWidth="1"/>
    <col min="2214" max="2214" width="13.140625" style="14" customWidth="1"/>
    <col min="2215" max="2215" width="14.7109375" style="14" customWidth="1"/>
    <col min="2216" max="2216" width="14.5703125" style="14" customWidth="1"/>
    <col min="2217" max="2217" width="13" style="14" customWidth="1"/>
    <col min="2218" max="2218" width="15" style="14" customWidth="1"/>
    <col min="2219" max="2220" width="12.140625" style="14" customWidth="1"/>
    <col min="2221" max="2221" width="12" style="14" customWidth="1"/>
    <col min="2222" max="2222" width="13.5703125" style="14" customWidth="1"/>
    <col min="2223" max="2223" width="14" style="14" customWidth="1"/>
    <col min="2224" max="2224" width="12.28515625" style="14" customWidth="1"/>
    <col min="2225" max="2225" width="14.140625" style="14" customWidth="1"/>
    <col min="2226" max="2226" width="13" style="14" customWidth="1"/>
    <col min="2227" max="2227" width="13.5703125" style="14" customWidth="1"/>
    <col min="2228" max="2228" width="12.42578125" style="14" customWidth="1"/>
    <col min="2229" max="2229" width="12.5703125" style="14" customWidth="1"/>
    <col min="2230" max="2230" width="11.7109375" style="14" customWidth="1"/>
    <col min="2231" max="2231" width="13.7109375" style="14" customWidth="1"/>
    <col min="2232" max="2232" width="13.28515625" style="14" customWidth="1"/>
    <col min="2233" max="2233" width="13.140625" style="14" customWidth="1"/>
    <col min="2234" max="2234" width="12" style="14" customWidth="1"/>
    <col min="2235" max="2235" width="12.140625" style="14" customWidth="1"/>
    <col min="2236" max="2236" width="12.28515625" style="14" customWidth="1"/>
    <col min="2237" max="2237" width="12.140625" style="14" customWidth="1"/>
    <col min="2238" max="2238" width="12.5703125" style="14" customWidth="1"/>
    <col min="2239" max="2455" width="9.140625" style="14"/>
    <col min="2456" max="2456" width="25.42578125" style="14" customWidth="1"/>
    <col min="2457" max="2457" width="56.28515625" style="14" customWidth="1"/>
    <col min="2458" max="2458" width="14" style="14" customWidth="1"/>
    <col min="2459" max="2460" width="14.5703125" style="14" customWidth="1"/>
    <col min="2461" max="2461" width="14.140625" style="14" customWidth="1"/>
    <col min="2462" max="2462" width="15.140625" style="14" customWidth="1"/>
    <col min="2463" max="2463" width="13.85546875" style="14" customWidth="1"/>
    <col min="2464" max="2465" width="14.7109375" style="14" customWidth="1"/>
    <col min="2466" max="2466" width="12.85546875" style="14" customWidth="1"/>
    <col min="2467" max="2467" width="13.5703125" style="14" customWidth="1"/>
    <col min="2468" max="2468" width="12.7109375" style="14" customWidth="1"/>
    <col min="2469" max="2469" width="13.42578125" style="14" customWidth="1"/>
    <col min="2470" max="2470" width="13.140625" style="14" customWidth="1"/>
    <col min="2471" max="2471" width="14.7109375" style="14" customWidth="1"/>
    <col min="2472" max="2472" width="14.5703125" style="14" customWidth="1"/>
    <col min="2473" max="2473" width="13" style="14" customWidth="1"/>
    <col min="2474" max="2474" width="15" style="14" customWidth="1"/>
    <col min="2475" max="2476" width="12.140625" style="14" customWidth="1"/>
    <col min="2477" max="2477" width="12" style="14" customWidth="1"/>
    <col min="2478" max="2478" width="13.5703125" style="14" customWidth="1"/>
    <col min="2479" max="2479" width="14" style="14" customWidth="1"/>
    <col min="2480" max="2480" width="12.28515625" style="14" customWidth="1"/>
    <col min="2481" max="2481" width="14.140625" style="14" customWidth="1"/>
    <col min="2482" max="2482" width="13" style="14" customWidth="1"/>
    <col min="2483" max="2483" width="13.5703125" style="14" customWidth="1"/>
    <col min="2484" max="2484" width="12.42578125" style="14" customWidth="1"/>
    <col min="2485" max="2485" width="12.5703125" style="14" customWidth="1"/>
    <col min="2486" max="2486" width="11.7109375" style="14" customWidth="1"/>
    <col min="2487" max="2487" width="13.7109375" style="14" customWidth="1"/>
    <col min="2488" max="2488" width="13.28515625" style="14" customWidth="1"/>
    <col min="2489" max="2489" width="13.140625" style="14" customWidth="1"/>
    <col min="2490" max="2490" width="12" style="14" customWidth="1"/>
    <col min="2491" max="2491" width="12.140625" style="14" customWidth="1"/>
    <col min="2492" max="2492" width="12.28515625" style="14" customWidth="1"/>
    <col min="2493" max="2493" width="12.140625" style="14" customWidth="1"/>
    <col min="2494" max="2494" width="12.5703125" style="14" customWidth="1"/>
    <col min="2495" max="2711" width="9.140625" style="14"/>
    <col min="2712" max="2712" width="25.42578125" style="14" customWidth="1"/>
    <col min="2713" max="2713" width="56.28515625" style="14" customWidth="1"/>
    <col min="2714" max="2714" width="14" style="14" customWidth="1"/>
    <col min="2715" max="2716" width="14.5703125" style="14" customWidth="1"/>
    <col min="2717" max="2717" width="14.140625" style="14" customWidth="1"/>
    <col min="2718" max="2718" width="15.140625" style="14" customWidth="1"/>
    <col min="2719" max="2719" width="13.85546875" style="14" customWidth="1"/>
    <col min="2720" max="2721" width="14.7109375" style="14" customWidth="1"/>
    <col min="2722" max="2722" width="12.85546875" style="14" customWidth="1"/>
    <col min="2723" max="2723" width="13.5703125" style="14" customWidth="1"/>
    <col min="2724" max="2724" width="12.7109375" style="14" customWidth="1"/>
    <col min="2725" max="2725" width="13.42578125" style="14" customWidth="1"/>
    <col min="2726" max="2726" width="13.140625" style="14" customWidth="1"/>
    <col min="2727" max="2727" width="14.7109375" style="14" customWidth="1"/>
    <col min="2728" max="2728" width="14.5703125" style="14" customWidth="1"/>
    <col min="2729" max="2729" width="13" style="14" customWidth="1"/>
    <col min="2730" max="2730" width="15" style="14" customWidth="1"/>
    <col min="2731" max="2732" width="12.140625" style="14" customWidth="1"/>
    <col min="2733" max="2733" width="12" style="14" customWidth="1"/>
    <col min="2734" max="2734" width="13.5703125" style="14" customWidth="1"/>
    <col min="2735" max="2735" width="14" style="14" customWidth="1"/>
    <col min="2736" max="2736" width="12.28515625" style="14" customWidth="1"/>
    <col min="2737" max="2737" width="14.140625" style="14" customWidth="1"/>
    <col min="2738" max="2738" width="13" style="14" customWidth="1"/>
    <col min="2739" max="2739" width="13.5703125" style="14" customWidth="1"/>
    <col min="2740" max="2740" width="12.42578125" style="14" customWidth="1"/>
    <col min="2741" max="2741" width="12.5703125" style="14" customWidth="1"/>
    <col min="2742" max="2742" width="11.7109375" style="14" customWidth="1"/>
    <col min="2743" max="2743" width="13.7109375" style="14" customWidth="1"/>
    <col min="2744" max="2744" width="13.28515625" style="14" customWidth="1"/>
    <col min="2745" max="2745" width="13.140625" style="14" customWidth="1"/>
    <col min="2746" max="2746" width="12" style="14" customWidth="1"/>
    <col min="2747" max="2747" width="12.140625" style="14" customWidth="1"/>
    <col min="2748" max="2748" width="12.28515625" style="14" customWidth="1"/>
    <col min="2749" max="2749" width="12.140625" style="14" customWidth="1"/>
    <col min="2750" max="2750" width="12.5703125" style="14" customWidth="1"/>
    <col min="2751" max="2967" width="9.140625" style="14"/>
    <col min="2968" max="2968" width="25.42578125" style="14" customWidth="1"/>
    <col min="2969" max="2969" width="56.28515625" style="14" customWidth="1"/>
    <col min="2970" max="2970" width="14" style="14" customWidth="1"/>
    <col min="2971" max="2972" width="14.5703125" style="14" customWidth="1"/>
    <col min="2973" max="2973" width="14.140625" style="14" customWidth="1"/>
    <col min="2974" max="2974" width="15.140625" style="14" customWidth="1"/>
    <col min="2975" max="2975" width="13.85546875" style="14" customWidth="1"/>
    <col min="2976" max="2977" width="14.7109375" style="14" customWidth="1"/>
    <col min="2978" max="2978" width="12.85546875" style="14" customWidth="1"/>
    <col min="2979" max="2979" width="13.5703125" style="14" customWidth="1"/>
    <col min="2980" max="2980" width="12.7109375" style="14" customWidth="1"/>
    <col min="2981" max="2981" width="13.42578125" style="14" customWidth="1"/>
    <col min="2982" max="2982" width="13.140625" style="14" customWidth="1"/>
    <col min="2983" max="2983" width="14.7109375" style="14" customWidth="1"/>
    <col min="2984" max="2984" width="14.5703125" style="14" customWidth="1"/>
    <col min="2985" max="2985" width="13" style="14" customWidth="1"/>
    <col min="2986" max="2986" width="15" style="14" customWidth="1"/>
    <col min="2987" max="2988" width="12.140625" style="14" customWidth="1"/>
    <col min="2989" max="2989" width="12" style="14" customWidth="1"/>
    <col min="2990" max="2990" width="13.5703125" style="14" customWidth="1"/>
    <col min="2991" max="2991" width="14" style="14" customWidth="1"/>
    <col min="2992" max="2992" width="12.28515625" style="14" customWidth="1"/>
    <col min="2993" max="2993" width="14.140625" style="14" customWidth="1"/>
    <col min="2994" max="2994" width="13" style="14" customWidth="1"/>
    <col min="2995" max="2995" width="13.5703125" style="14" customWidth="1"/>
    <col min="2996" max="2996" width="12.42578125" style="14" customWidth="1"/>
    <col min="2997" max="2997" width="12.5703125" style="14" customWidth="1"/>
    <col min="2998" max="2998" width="11.7109375" style="14" customWidth="1"/>
    <col min="2999" max="2999" width="13.7109375" style="14" customWidth="1"/>
    <col min="3000" max="3000" width="13.28515625" style="14" customWidth="1"/>
    <col min="3001" max="3001" width="13.140625" style="14" customWidth="1"/>
    <col min="3002" max="3002" width="12" style="14" customWidth="1"/>
    <col min="3003" max="3003" width="12.140625" style="14" customWidth="1"/>
    <col min="3004" max="3004" width="12.28515625" style="14" customWidth="1"/>
    <col min="3005" max="3005" width="12.140625" style="14" customWidth="1"/>
    <col min="3006" max="3006" width="12.5703125" style="14" customWidth="1"/>
    <col min="3007" max="3223" width="9.140625" style="14"/>
    <col min="3224" max="3224" width="25.42578125" style="14" customWidth="1"/>
    <col min="3225" max="3225" width="56.28515625" style="14" customWidth="1"/>
    <col min="3226" max="3226" width="14" style="14" customWidth="1"/>
    <col min="3227" max="3228" width="14.5703125" style="14" customWidth="1"/>
    <col min="3229" max="3229" width="14.140625" style="14" customWidth="1"/>
    <col min="3230" max="3230" width="15.140625" style="14" customWidth="1"/>
    <col min="3231" max="3231" width="13.85546875" style="14" customWidth="1"/>
    <col min="3232" max="3233" width="14.7109375" style="14" customWidth="1"/>
    <col min="3234" max="3234" width="12.85546875" style="14" customWidth="1"/>
    <col min="3235" max="3235" width="13.5703125" style="14" customWidth="1"/>
    <col min="3236" max="3236" width="12.7109375" style="14" customWidth="1"/>
    <col min="3237" max="3237" width="13.42578125" style="14" customWidth="1"/>
    <col min="3238" max="3238" width="13.140625" style="14" customWidth="1"/>
    <col min="3239" max="3239" width="14.7109375" style="14" customWidth="1"/>
    <col min="3240" max="3240" width="14.5703125" style="14" customWidth="1"/>
    <col min="3241" max="3241" width="13" style="14" customWidth="1"/>
    <col min="3242" max="3242" width="15" style="14" customWidth="1"/>
    <col min="3243" max="3244" width="12.140625" style="14" customWidth="1"/>
    <col min="3245" max="3245" width="12" style="14" customWidth="1"/>
    <col min="3246" max="3246" width="13.5703125" style="14" customWidth="1"/>
    <col min="3247" max="3247" width="14" style="14" customWidth="1"/>
    <col min="3248" max="3248" width="12.28515625" style="14" customWidth="1"/>
    <col min="3249" max="3249" width="14.140625" style="14" customWidth="1"/>
    <col min="3250" max="3250" width="13" style="14" customWidth="1"/>
    <col min="3251" max="3251" width="13.5703125" style="14" customWidth="1"/>
    <col min="3252" max="3252" width="12.42578125" style="14" customWidth="1"/>
    <col min="3253" max="3253" width="12.5703125" style="14" customWidth="1"/>
    <col min="3254" max="3254" width="11.7109375" style="14" customWidth="1"/>
    <col min="3255" max="3255" width="13.7109375" style="14" customWidth="1"/>
    <col min="3256" max="3256" width="13.28515625" style="14" customWidth="1"/>
    <col min="3257" max="3257" width="13.140625" style="14" customWidth="1"/>
    <col min="3258" max="3258" width="12" style="14" customWidth="1"/>
    <col min="3259" max="3259" width="12.140625" style="14" customWidth="1"/>
    <col min="3260" max="3260" width="12.28515625" style="14" customWidth="1"/>
    <col min="3261" max="3261" width="12.140625" style="14" customWidth="1"/>
    <col min="3262" max="3262" width="12.5703125" style="14" customWidth="1"/>
    <col min="3263" max="3479" width="9.140625" style="14"/>
    <col min="3480" max="3480" width="25.42578125" style="14" customWidth="1"/>
    <col min="3481" max="3481" width="56.28515625" style="14" customWidth="1"/>
    <col min="3482" max="3482" width="14" style="14" customWidth="1"/>
    <col min="3483" max="3484" width="14.5703125" style="14" customWidth="1"/>
    <col min="3485" max="3485" width="14.140625" style="14" customWidth="1"/>
    <col min="3486" max="3486" width="15.140625" style="14" customWidth="1"/>
    <col min="3487" max="3487" width="13.85546875" style="14" customWidth="1"/>
    <col min="3488" max="3489" width="14.7109375" style="14" customWidth="1"/>
    <col min="3490" max="3490" width="12.85546875" style="14" customWidth="1"/>
    <col min="3491" max="3491" width="13.5703125" style="14" customWidth="1"/>
    <col min="3492" max="3492" width="12.7109375" style="14" customWidth="1"/>
    <col min="3493" max="3493" width="13.42578125" style="14" customWidth="1"/>
    <col min="3494" max="3494" width="13.140625" style="14" customWidth="1"/>
    <col min="3495" max="3495" width="14.7109375" style="14" customWidth="1"/>
    <col min="3496" max="3496" width="14.5703125" style="14" customWidth="1"/>
    <col min="3497" max="3497" width="13" style="14" customWidth="1"/>
    <col min="3498" max="3498" width="15" style="14" customWidth="1"/>
    <col min="3499" max="3500" width="12.140625" style="14" customWidth="1"/>
    <col min="3501" max="3501" width="12" style="14" customWidth="1"/>
    <col min="3502" max="3502" width="13.5703125" style="14" customWidth="1"/>
    <col min="3503" max="3503" width="14" style="14" customWidth="1"/>
    <col min="3504" max="3504" width="12.28515625" style="14" customWidth="1"/>
    <col min="3505" max="3505" width="14.140625" style="14" customWidth="1"/>
    <col min="3506" max="3506" width="13" style="14" customWidth="1"/>
    <col min="3507" max="3507" width="13.5703125" style="14" customWidth="1"/>
    <col min="3508" max="3508" width="12.42578125" style="14" customWidth="1"/>
    <col min="3509" max="3509" width="12.5703125" style="14" customWidth="1"/>
    <col min="3510" max="3510" width="11.7109375" style="14" customWidth="1"/>
    <col min="3511" max="3511" width="13.7109375" style="14" customWidth="1"/>
    <col min="3512" max="3512" width="13.28515625" style="14" customWidth="1"/>
    <col min="3513" max="3513" width="13.140625" style="14" customWidth="1"/>
    <col min="3514" max="3514" width="12" style="14" customWidth="1"/>
    <col min="3515" max="3515" width="12.140625" style="14" customWidth="1"/>
    <col min="3516" max="3516" width="12.28515625" style="14" customWidth="1"/>
    <col min="3517" max="3517" width="12.140625" style="14" customWidth="1"/>
    <col min="3518" max="3518" width="12.5703125" style="14" customWidth="1"/>
    <col min="3519" max="3735" width="9.140625" style="14"/>
    <col min="3736" max="3736" width="25.42578125" style="14" customWidth="1"/>
    <col min="3737" max="3737" width="56.28515625" style="14" customWidth="1"/>
    <col min="3738" max="3738" width="14" style="14" customWidth="1"/>
    <col min="3739" max="3740" width="14.5703125" style="14" customWidth="1"/>
    <col min="3741" max="3741" width="14.140625" style="14" customWidth="1"/>
    <col min="3742" max="3742" width="15.140625" style="14" customWidth="1"/>
    <col min="3743" max="3743" width="13.85546875" style="14" customWidth="1"/>
    <col min="3744" max="3745" width="14.7109375" style="14" customWidth="1"/>
    <col min="3746" max="3746" width="12.85546875" style="14" customWidth="1"/>
    <col min="3747" max="3747" width="13.5703125" style="14" customWidth="1"/>
    <col min="3748" max="3748" width="12.7109375" style="14" customWidth="1"/>
    <col min="3749" max="3749" width="13.42578125" style="14" customWidth="1"/>
    <col min="3750" max="3750" width="13.140625" style="14" customWidth="1"/>
    <col min="3751" max="3751" width="14.7109375" style="14" customWidth="1"/>
    <col min="3752" max="3752" width="14.5703125" style="14" customWidth="1"/>
    <col min="3753" max="3753" width="13" style="14" customWidth="1"/>
    <col min="3754" max="3754" width="15" style="14" customWidth="1"/>
    <col min="3755" max="3756" width="12.140625" style="14" customWidth="1"/>
    <col min="3757" max="3757" width="12" style="14" customWidth="1"/>
    <col min="3758" max="3758" width="13.5703125" style="14" customWidth="1"/>
    <col min="3759" max="3759" width="14" style="14" customWidth="1"/>
    <col min="3760" max="3760" width="12.28515625" style="14" customWidth="1"/>
    <col min="3761" max="3761" width="14.140625" style="14" customWidth="1"/>
    <col min="3762" max="3762" width="13" style="14" customWidth="1"/>
    <col min="3763" max="3763" width="13.5703125" style="14" customWidth="1"/>
    <col min="3764" max="3764" width="12.42578125" style="14" customWidth="1"/>
    <col min="3765" max="3765" width="12.5703125" style="14" customWidth="1"/>
    <col min="3766" max="3766" width="11.7109375" style="14" customWidth="1"/>
    <col min="3767" max="3767" width="13.7109375" style="14" customWidth="1"/>
    <col min="3768" max="3768" width="13.28515625" style="14" customWidth="1"/>
    <col min="3769" max="3769" width="13.140625" style="14" customWidth="1"/>
    <col min="3770" max="3770" width="12" style="14" customWidth="1"/>
    <col min="3771" max="3771" width="12.140625" style="14" customWidth="1"/>
    <col min="3772" max="3772" width="12.28515625" style="14" customWidth="1"/>
    <col min="3773" max="3773" width="12.140625" style="14" customWidth="1"/>
    <col min="3774" max="3774" width="12.5703125" style="14" customWidth="1"/>
    <col min="3775" max="3991" width="9.140625" style="14"/>
    <col min="3992" max="3992" width="25.42578125" style="14" customWidth="1"/>
    <col min="3993" max="3993" width="56.28515625" style="14" customWidth="1"/>
    <col min="3994" max="3994" width="14" style="14" customWidth="1"/>
    <col min="3995" max="3996" width="14.5703125" style="14" customWidth="1"/>
    <col min="3997" max="3997" width="14.140625" style="14" customWidth="1"/>
    <col min="3998" max="3998" width="15.140625" style="14" customWidth="1"/>
    <col min="3999" max="3999" width="13.85546875" style="14" customWidth="1"/>
    <col min="4000" max="4001" width="14.7109375" style="14" customWidth="1"/>
    <col min="4002" max="4002" width="12.85546875" style="14" customWidth="1"/>
    <col min="4003" max="4003" width="13.5703125" style="14" customWidth="1"/>
    <col min="4004" max="4004" width="12.7109375" style="14" customWidth="1"/>
    <col min="4005" max="4005" width="13.42578125" style="14" customWidth="1"/>
    <col min="4006" max="4006" width="13.140625" style="14" customWidth="1"/>
    <col min="4007" max="4007" width="14.7109375" style="14" customWidth="1"/>
    <col min="4008" max="4008" width="14.5703125" style="14" customWidth="1"/>
    <col min="4009" max="4009" width="13" style="14" customWidth="1"/>
    <col min="4010" max="4010" width="15" style="14" customWidth="1"/>
    <col min="4011" max="4012" width="12.140625" style="14" customWidth="1"/>
    <col min="4013" max="4013" width="12" style="14" customWidth="1"/>
    <col min="4014" max="4014" width="13.5703125" style="14" customWidth="1"/>
    <col min="4015" max="4015" width="14" style="14" customWidth="1"/>
    <col min="4016" max="4016" width="12.28515625" style="14" customWidth="1"/>
    <col min="4017" max="4017" width="14.140625" style="14" customWidth="1"/>
    <col min="4018" max="4018" width="13" style="14" customWidth="1"/>
    <col min="4019" max="4019" width="13.5703125" style="14" customWidth="1"/>
    <col min="4020" max="4020" width="12.42578125" style="14" customWidth="1"/>
    <col min="4021" max="4021" width="12.5703125" style="14" customWidth="1"/>
    <col min="4022" max="4022" width="11.7109375" style="14" customWidth="1"/>
    <col min="4023" max="4023" width="13.7109375" style="14" customWidth="1"/>
    <col min="4024" max="4024" width="13.28515625" style="14" customWidth="1"/>
    <col min="4025" max="4025" width="13.140625" style="14" customWidth="1"/>
    <col min="4026" max="4026" width="12" style="14" customWidth="1"/>
    <col min="4027" max="4027" width="12.140625" style="14" customWidth="1"/>
    <col min="4028" max="4028" width="12.28515625" style="14" customWidth="1"/>
    <col min="4029" max="4029" width="12.140625" style="14" customWidth="1"/>
    <col min="4030" max="4030" width="12.5703125" style="14" customWidth="1"/>
    <col min="4031" max="4247" width="9.140625" style="14"/>
    <col min="4248" max="4248" width="25.42578125" style="14" customWidth="1"/>
    <col min="4249" max="4249" width="56.28515625" style="14" customWidth="1"/>
    <col min="4250" max="4250" width="14" style="14" customWidth="1"/>
    <col min="4251" max="4252" width="14.5703125" style="14" customWidth="1"/>
    <col min="4253" max="4253" width="14.140625" style="14" customWidth="1"/>
    <col min="4254" max="4254" width="15.140625" style="14" customWidth="1"/>
    <col min="4255" max="4255" width="13.85546875" style="14" customWidth="1"/>
    <col min="4256" max="4257" width="14.7109375" style="14" customWidth="1"/>
    <col min="4258" max="4258" width="12.85546875" style="14" customWidth="1"/>
    <col min="4259" max="4259" width="13.5703125" style="14" customWidth="1"/>
    <col min="4260" max="4260" width="12.7109375" style="14" customWidth="1"/>
    <col min="4261" max="4261" width="13.42578125" style="14" customWidth="1"/>
    <col min="4262" max="4262" width="13.140625" style="14" customWidth="1"/>
    <col min="4263" max="4263" width="14.7109375" style="14" customWidth="1"/>
    <col min="4264" max="4264" width="14.5703125" style="14" customWidth="1"/>
    <col min="4265" max="4265" width="13" style="14" customWidth="1"/>
    <col min="4266" max="4266" width="15" style="14" customWidth="1"/>
    <col min="4267" max="4268" width="12.140625" style="14" customWidth="1"/>
    <col min="4269" max="4269" width="12" style="14" customWidth="1"/>
    <col min="4270" max="4270" width="13.5703125" style="14" customWidth="1"/>
    <col min="4271" max="4271" width="14" style="14" customWidth="1"/>
    <col min="4272" max="4272" width="12.28515625" style="14" customWidth="1"/>
    <col min="4273" max="4273" width="14.140625" style="14" customWidth="1"/>
    <col min="4274" max="4274" width="13" style="14" customWidth="1"/>
    <col min="4275" max="4275" width="13.5703125" style="14" customWidth="1"/>
    <col min="4276" max="4276" width="12.42578125" style="14" customWidth="1"/>
    <col min="4277" max="4277" width="12.5703125" style="14" customWidth="1"/>
    <col min="4278" max="4278" width="11.7109375" style="14" customWidth="1"/>
    <col min="4279" max="4279" width="13.7109375" style="14" customWidth="1"/>
    <col min="4280" max="4280" width="13.28515625" style="14" customWidth="1"/>
    <col min="4281" max="4281" width="13.140625" style="14" customWidth="1"/>
    <col min="4282" max="4282" width="12" style="14" customWidth="1"/>
    <col min="4283" max="4283" width="12.140625" style="14" customWidth="1"/>
    <col min="4284" max="4284" width="12.28515625" style="14" customWidth="1"/>
    <col min="4285" max="4285" width="12.140625" style="14" customWidth="1"/>
    <col min="4286" max="4286" width="12.5703125" style="14" customWidth="1"/>
    <col min="4287" max="4503" width="9.140625" style="14"/>
    <col min="4504" max="4504" width="25.42578125" style="14" customWidth="1"/>
    <col min="4505" max="4505" width="56.28515625" style="14" customWidth="1"/>
    <col min="4506" max="4506" width="14" style="14" customWidth="1"/>
    <col min="4507" max="4508" width="14.5703125" style="14" customWidth="1"/>
    <col min="4509" max="4509" width="14.140625" style="14" customWidth="1"/>
    <col min="4510" max="4510" width="15.140625" style="14" customWidth="1"/>
    <col min="4511" max="4511" width="13.85546875" style="14" customWidth="1"/>
    <col min="4512" max="4513" width="14.7109375" style="14" customWidth="1"/>
    <col min="4514" max="4514" width="12.85546875" style="14" customWidth="1"/>
    <col min="4515" max="4515" width="13.5703125" style="14" customWidth="1"/>
    <col min="4516" max="4516" width="12.7109375" style="14" customWidth="1"/>
    <col min="4517" max="4517" width="13.42578125" style="14" customWidth="1"/>
    <col min="4518" max="4518" width="13.140625" style="14" customWidth="1"/>
    <col min="4519" max="4519" width="14.7109375" style="14" customWidth="1"/>
    <col min="4520" max="4520" width="14.5703125" style="14" customWidth="1"/>
    <col min="4521" max="4521" width="13" style="14" customWidth="1"/>
    <col min="4522" max="4522" width="15" style="14" customWidth="1"/>
    <col min="4523" max="4524" width="12.140625" style="14" customWidth="1"/>
    <col min="4525" max="4525" width="12" style="14" customWidth="1"/>
    <col min="4526" max="4526" width="13.5703125" style="14" customWidth="1"/>
    <col min="4527" max="4527" width="14" style="14" customWidth="1"/>
    <col min="4528" max="4528" width="12.28515625" style="14" customWidth="1"/>
    <col min="4529" max="4529" width="14.140625" style="14" customWidth="1"/>
    <col min="4530" max="4530" width="13" style="14" customWidth="1"/>
    <col min="4531" max="4531" width="13.5703125" style="14" customWidth="1"/>
    <col min="4532" max="4532" width="12.42578125" style="14" customWidth="1"/>
    <col min="4533" max="4533" width="12.5703125" style="14" customWidth="1"/>
    <col min="4534" max="4534" width="11.7109375" style="14" customWidth="1"/>
    <col min="4535" max="4535" width="13.7109375" style="14" customWidth="1"/>
    <col min="4536" max="4536" width="13.28515625" style="14" customWidth="1"/>
    <col min="4537" max="4537" width="13.140625" style="14" customWidth="1"/>
    <col min="4538" max="4538" width="12" style="14" customWidth="1"/>
    <col min="4539" max="4539" width="12.140625" style="14" customWidth="1"/>
    <col min="4540" max="4540" width="12.28515625" style="14" customWidth="1"/>
    <col min="4541" max="4541" width="12.140625" style="14" customWidth="1"/>
    <col min="4542" max="4542" width="12.5703125" style="14" customWidth="1"/>
    <col min="4543" max="4759" width="9.140625" style="14"/>
    <col min="4760" max="4760" width="25.42578125" style="14" customWidth="1"/>
    <col min="4761" max="4761" width="56.28515625" style="14" customWidth="1"/>
    <col min="4762" max="4762" width="14" style="14" customWidth="1"/>
    <col min="4763" max="4764" width="14.5703125" style="14" customWidth="1"/>
    <col min="4765" max="4765" width="14.140625" style="14" customWidth="1"/>
    <col min="4766" max="4766" width="15.140625" style="14" customWidth="1"/>
    <col min="4767" max="4767" width="13.85546875" style="14" customWidth="1"/>
    <col min="4768" max="4769" width="14.7109375" style="14" customWidth="1"/>
    <col min="4770" max="4770" width="12.85546875" style="14" customWidth="1"/>
    <col min="4771" max="4771" width="13.5703125" style="14" customWidth="1"/>
    <col min="4772" max="4772" width="12.7109375" style="14" customWidth="1"/>
    <col min="4773" max="4773" width="13.42578125" style="14" customWidth="1"/>
    <col min="4774" max="4774" width="13.140625" style="14" customWidth="1"/>
    <col min="4775" max="4775" width="14.7109375" style="14" customWidth="1"/>
    <col min="4776" max="4776" width="14.5703125" style="14" customWidth="1"/>
    <col min="4777" max="4777" width="13" style="14" customWidth="1"/>
    <col min="4778" max="4778" width="15" style="14" customWidth="1"/>
    <col min="4779" max="4780" width="12.140625" style="14" customWidth="1"/>
    <col min="4781" max="4781" width="12" style="14" customWidth="1"/>
    <col min="4782" max="4782" width="13.5703125" style="14" customWidth="1"/>
    <col min="4783" max="4783" width="14" style="14" customWidth="1"/>
    <col min="4784" max="4784" width="12.28515625" style="14" customWidth="1"/>
    <col min="4785" max="4785" width="14.140625" style="14" customWidth="1"/>
    <col min="4786" max="4786" width="13" style="14" customWidth="1"/>
    <col min="4787" max="4787" width="13.5703125" style="14" customWidth="1"/>
    <col min="4788" max="4788" width="12.42578125" style="14" customWidth="1"/>
    <col min="4789" max="4789" width="12.5703125" style="14" customWidth="1"/>
    <col min="4790" max="4790" width="11.7109375" style="14" customWidth="1"/>
    <col min="4791" max="4791" width="13.7109375" style="14" customWidth="1"/>
    <col min="4792" max="4792" width="13.28515625" style="14" customWidth="1"/>
    <col min="4793" max="4793" width="13.140625" style="14" customWidth="1"/>
    <col min="4794" max="4794" width="12" style="14" customWidth="1"/>
    <col min="4795" max="4795" width="12.140625" style="14" customWidth="1"/>
    <col min="4796" max="4796" width="12.28515625" style="14" customWidth="1"/>
    <col min="4797" max="4797" width="12.140625" style="14" customWidth="1"/>
    <col min="4798" max="4798" width="12.5703125" style="14" customWidth="1"/>
    <col min="4799" max="5015" width="9.140625" style="14"/>
    <col min="5016" max="5016" width="25.42578125" style="14" customWidth="1"/>
    <col min="5017" max="5017" width="56.28515625" style="14" customWidth="1"/>
    <col min="5018" max="5018" width="14" style="14" customWidth="1"/>
    <col min="5019" max="5020" width="14.5703125" style="14" customWidth="1"/>
    <col min="5021" max="5021" width="14.140625" style="14" customWidth="1"/>
    <col min="5022" max="5022" width="15.140625" style="14" customWidth="1"/>
    <col min="5023" max="5023" width="13.85546875" style="14" customWidth="1"/>
    <col min="5024" max="5025" width="14.7109375" style="14" customWidth="1"/>
    <col min="5026" max="5026" width="12.85546875" style="14" customWidth="1"/>
    <col min="5027" max="5027" width="13.5703125" style="14" customWidth="1"/>
    <col min="5028" max="5028" width="12.7109375" style="14" customWidth="1"/>
    <col min="5029" max="5029" width="13.42578125" style="14" customWidth="1"/>
    <col min="5030" max="5030" width="13.140625" style="14" customWidth="1"/>
    <col min="5031" max="5031" width="14.7109375" style="14" customWidth="1"/>
    <col min="5032" max="5032" width="14.5703125" style="14" customWidth="1"/>
    <col min="5033" max="5033" width="13" style="14" customWidth="1"/>
    <col min="5034" max="5034" width="15" style="14" customWidth="1"/>
    <col min="5035" max="5036" width="12.140625" style="14" customWidth="1"/>
    <col min="5037" max="5037" width="12" style="14" customWidth="1"/>
    <col min="5038" max="5038" width="13.5703125" style="14" customWidth="1"/>
    <col min="5039" max="5039" width="14" style="14" customWidth="1"/>
    <col min="5040" max="5040" width="12.28515625" style="14" customWidth="1"/>
    <col min="5041" max="5041" width="14.140625" style="14" customWidth="1"/>
    <col min="5042" max="5042" width="13" style="14" customWidth="1"/>
    <col min="5043" max="5043" width="13.5703125" style="14" customWidth="1"/>
    <col min="5044" max="5044" width="12.42578125" style="14" customWidth="1"/>
    <col min="5045" max="5045" width="12.5703125" style="14" customWidth="1"/>
    <col min="5046" max="5046" width="11.7109375" style="14" customWidth="1"/>
    <col min="5047" max="5047" width="13.7109375" style="14" customWidth="1"/>
    <col min="5048" max="5048" width="13.28515625" style="14" customWidth="1"/>
    <col min="5049" max="5049" width="13.140625" style="14" customWidth="1"/>
    <col min="5050" max="5050" width="12" style="14" customWidth="1"/>
    <col min="5051" max="5051" width="12.140625" style="14" customWidth="1"/>
    <col min="5052" max="5052" width="12.28515625" style="14" customWidth="1"/>
    <col min="5053" max="5053" width="12.140625" style="14" customWidth="1"/>
    <col min="5054" max="5054" width="12.5703125" style="14" customWidth="1"/>
    <col min="5055" max="5271" width="9.140625" style="14"/>
    <col min="5272" max="5272" width="25.42578125" style="14" customWidth="1"/>
    <col min="5273" max="5273" width="56.28515625" style="14" customWidth="1"/>
    <col min="5274" max="5274" width="14" style="14" customWidth="1"/>
    <col min="5275" max="5276" width="14.5703125" style="14" customWidth="1"/>
    <col min="5277" max="5277" width="14.140625" style="14" customWidth="1"/>
    <col min="5278" max="5278" width="15.140625" style="14" customWidth="1"/>
    <col min="5279" max="5279" width="13.85546875" style="14" customWidth="1"/>
    <col min="5280" max="5281" width="14.7109375" style="14" customWidth="1"/>
    <col min="5282" max="5282" width="12.85546875" style="14" customWidth="1"/>
    <col min="5283" max="5283" width="13.5703125" style="14" customWidth="1"/>
    <col min="5284" max="5284" width="12.7109375" style="14" customWidth="1"/>
    <col min="5285" max="5285" width="13.42578125" style="14" customWidth="1"/>
    <col min="5286" max="5286" width="13.140625" style="14" customWidth="1"/>
    <col min="5287" max="5287" width="14.7109375" style="14" customWidth="1"/>
    <col min="5288" max="5288" width="14.5703125" style="14" customWidth="1"/>
    <col min="5289" max="5289" width="13" style="14" customWidth="1"/>
    <col min="5290" max="5290" width="15" style="14" customWidth="1"/>
    <col min="5291" max="5292" width="12.140625" style="14" customWidth="1"/>
    <col min="5293" max="5293" width="12" style="14" customWidth="1"/>
    <col min="5294" max="5294" width="13.5703125" style="14" customWidth="1"/>
    <col min="5295" max="5295" width="14" style="14" customWidth="1"/>
    <col min="5296" max="5296" width="12.28515625" style="14" customWidth="1"/>
    <col min="5297" max="5297" width="14.140625" style="14" customWidth="1"/>
    <col min="5298" max="5298" width="13" style="14" customWidth="1"/>
    <col min="5299" max="5299" width="13.5703125" style="14" customWidth="1"/>
    <col min="5300" max="5300" width="12.42578125" style="14" customWidth="1"/>
    <col min="5301" max="5301" width="12.5703125" style="14" customWidth="1"/>
    <col min="5302" max="5302" width="11.7109375" style="14" customWidth="1"/>
    <col min="5303" max="5303" width="13.7109375" style="14" customWidth="1"/>
    <col min="5304" max="5304" width="13.28515625" style="14" customWidth="1"/>
    <col min="5305" max="5305" width="13.140625" style="14" customWidth="1"/>
    <col min="5306" max="5306" width="12" style="14" customWidth="1"/>
    <col min="5307" max="5307" width="12.140625" style="14" customWidth="1"/>
    <col min="5308" max="5308" width="12.28515625" style="14" customWidth="1"/>
    <col min="5309" max="5309" width="12.140625" style="14" customWidth="1"/>
    <col min="5310" max="5310" width="12.5703125" style="14" customWidth="1"/>
    <col min="5311" max="5527" width="9.140625" style="14"/>
    <col min="5528" max="5528" width="25.42578125" style="14" customWidth="1"/>
    <col min="5529" max="5529" width="56.28515625" style="14" customWidth="1"/>
    <col min="5530" max="5530" width="14" style="14" customWidth="1"/>
    <col min="5531" max="5532" width="14.5703125" style="14" customWidth="1"/>
    <col min="5533" max="5533" width="14.140625" style="14" customWidth="1"/>
    <col min="5534" max="5534" width="15.140625" style="14" customWidth="1"/>
    <col min="5535" max="5535" width="13.85546875" style="14" customWidth="1"/>
    <col min="5536" max="5537" width="14.7109375" style="14" customWidth="1"/>
    <col min="5538" max="5538" width="12.85546875" style="14" customWidth="1"/>
    <col min="5539" max="5539" width="13.5703125" style="14" customWidth="1"/>
    <col min="5540" max="5540" width="12.7109375" style="14" customWidth="1"/>
    <col min="5541" max="5541" width="13.42578125" style="14" customWidth="1"/>
    <col min="5542" max="5542" width="13.140625" style="14" customWidth="1"/>
    <col min="5543" max="5543" width="14.7109375" style="14" customWidth="1"/>
    <col min="5544" max="5544" width="14.5703125" style="14" customWidth="1"/>
    <col min="5545" max="5545" width="13" style="14" customWidth="1"/>
    <col min="5546" max="5546" width="15" style="14" customWidth="1"/>
    <col min="5547" max="5548" width="12.140625" style="14" customWidth="1"/>
    <col min="5549" max="5549" width="12" style="14" customWidth="1"/>
    <col min="5550" max="5550" width="13.5703125" style="14" customWidth="1"/>
    <col min="5551" max="5551" width="14" style="14" customWidth="1"/>
    <col min="5552" max="5552" width="12.28515625" style="14" customWidth="1"/>
    <col min="5553" max="5553" width="14.140625" style="14" customWidth="1"/>
    <col min="5554" max="5554" width="13" style="14" customWidth="1"/>
    <col min="5555" max="5555" width="13.5703125" style="14" customWidth="1"/>
    <col min="5556" max="5556" width="12.42578125" style="14" customWidth="1"/>
    <col min="5557" max="5557" width="12.5703125" style="14" customWidth="1"/>
    <col min="5558" max="5558" width="11.7109375" style="14" customWidth="1"/>
    <col min="5559" max="5559" width="13.7109375" style="14" customWidth="1"/>
    <col min="5560" max="5560" width="13.28515625" style="14" customWidth="1"/>
    <col min="5561" max="5561" width="13.140625" style="14" customWidth="1"/>
    <col min="5562" max="5562" width="12" style="14" customWidth="1"/>
    <col min="5563" max="5563" width="12.140625" style="14" customWidth="1"/>
    <col min="5564" max="5564" width="12.28515625" style="14" customWidth="1"/>
    <col min="5565" max="5565" width="12.140625" style="14" customWidth="1"/>
    <col min="5566" max="5566" width="12.5703125" style="14" customWidth="1"/>
    <col min="5567" max="5783" width="9.140625" style="14"/>
    <col min="5784" max="5784" width="25.42578125" style="14" customWidth="1"/>
    <col min="5785" max="5785" width="56.28515625" style="14" customWidth="1"/>
    <col min="5786" max="5786" width="14" style="14" customWidth="1"/>
    <col min="5787" max="5788" width="14.5703125" style="14" customWidth="1"/>
    <col min="5789" max="5789" width="14.140625" style="14" customWidth="1"/>
    <col min="5790" max="5790" width="15.140625" style="14" customWidth="1"/>
    <col min="5791" max="5791" width="13.85546875" style="14" customWidth="1"/>
    <col min="5792" max="5793" width="14.7109375" style="14" customWidth="1"/>
    <col min="5794" max="5794" width="12.85546875" style="14" customWidth="1"/>
    <col min="5795" max="5795" width="13.5703125" style="14" customWidth="1"/>
    <col min="5796" max="5796" width="12.7109375" style="14" customWidth="1"/>
    <col min="5797" max="5797" width="13.42578125" style="14" customWidth="1"/>
    <col min="5798" max="5798" width="13.140625" style="14" customWidth="1"/>
    <col min="5799" max="5799" width="14.7109375" style="14" customWidth="1"/>
    <col min="5800" max="5800" width="14.5703125" style="14" customWidth="1"/>
    <col min="5801" max="5801" width="13" style="14" customWidth="1"/>
    <col min="5802" max="5802" width="15" style="14" customWidth="1"/>
    <col min="5803" max="5804" width="12.140625" style="14" customWidth="1"/>
    <col min="5805" max="5805" width="12" style="14" customWidth="1"/>
    <col min="5806" max="5806" width="13.5703125" style="14" customWidth="1"/>
    <col min="5807" max="5807" width="14" style="14" customWidth="1"/>
    <col min="5808" max="5808" width="12.28515625" style="14" customWidth="1"/>
    <col min="5809" max="5809" width="14.140625" style="14" customWidth="1"/>
    <col min="5810" max="5810" width="13" style="14" customWidth="1"/>
    <col min="5811" max="5811" width="13.5703125" style="14" customWidth="1"/>
    <col min="5812" max="5812" width="12.42578125" style="14" customWidth="1"/>
    <col min="5813" max="5813" width="12.5703125" style="14" customWidth="1"/>
    <col min="5814" max="5814" width="11.7109375" style="14" customWidth="1"/>
    <col min="5815" max="5815" width="13.7109375" style="14" customWidth="1"/>
    <col min="5816" max="5816" width="13.28515625" style="14" customWidth="1"/>
    <col min="5817" max="5817" width="13.140625" style="14" customWidth="1"/>
    <col min="5818" max="5818" width="12" style="14" customWidth="1"/>
    <col min="5819" max="5819" width="12.140625" style="14" customWidth="1"/>
    <col min="5820" max="5820" width="12.28515625" style="14" customWidth="1"/>
    <col min="5821" max="5821" width="12.140625" style="14" customWidth="1"/>
    <col min="5822" max="5822" width="12.5703125" style="14" customWidth="1"/>
    <col min="5823" max="6039" width="9.140625" style="14"/>
    <col min="6040" max="6040" width="25.42578125" style="14" customWidth="1"/>
    <col min="6041" max="6041" width="56.28515625" style="14" customWidth="1"/>
    <col min="6042" max="6042" width="14" style="14" customWidth="1"/>
    <col min="6043" max="6044" width="14.5703125" style="14" customWidth="1"/>
    <col min="6045" max="6045" width="14.140625" style="14" customWidth="1"/>
    <col min="6046" max="6046" width="15.140625" style="14" customWidth="1"/>
    <col min="6047" max="6047" width="13.85546875" style="14" customWidth="1"/>
    <col min="6048" max="6049" width="14.7109375" style="14" customWidth="1"/>
    <col min="6050" max="6050" width="12.85546875" style="14" customWidth="1"/>
    <col min="6051" max="6051" width="13.5703125" style="14" customWidth="1"/>
    <col min="6052" max="6052" width="12.7109375" style="14" customWidth="1"/>
    <col min="6053" max="6053" width="13.42578125" style="14" customWidth="1"/>
    <col min="6054" max="6054" width="13.140625" style="14" customWidth="1"/>
    <col min="6055" max="6055" width="14.7109375" style="14" customWidth="1"/>
    <col min="6056" max="6056" width="14.5703125" style="14" customWidth="1"/>
    <col min="6057" max="6057" width="13" style="14" customWidth="1"/>
    <col min="6058" max="6058" width="15" style="14" customWidth="1"/>
    <col min="6059" max="6060" width="12.140625" style="14" customWidth="1"/>
    <col min="6061" max="6061" width="12" style="14" customWidth="1"/>
    <col min="6062" max="6062" width="13.5703125" style="14" customWidth="1"/>
    <col min="6063" max="6063" width="14" style="14" customWidth="1"/>
    <col min="6064" max="6064" width="12.28515625" style="14" customWidth="1"/>
    <col min="6065" max="6065" width="14.140625" style="14" customWidth="1"/>
    <col min="6066" max="6066" width="13" style="14" customWidth="1"/>
    <col min="6067" max="6067" width="13.5703125" style="14" customWidth="1"/>
    <col min="6068" max="6068" width="12.42578125" style="14" customWidth="1"/>
    <col min="6069" max="6069" width="12.5703125" style="14" customWidth="1"/>
    <col min="6070" max="6070" width="11.7109375" style="14" customWidth="1"/>
    <col min="6071" max="6071" width="13.7109375" style="14" customWidth="1"/>
    <col min="6072" max="6072" width="13.28515625" style="14" customWidth="1"/>
    <col min="6073" max="6073" width="13.140625" style="14" customWidth="1"/>
    <col min="6074" max="6074" width="12" style="14" customWidth="1"/>
    <col min="6075" max="6075" width="12.140625" style="14" customWidth="1"/>
    <col min="6076" max="6076" width="12.28515625" style="14" customWidth="1"/>
    <col min="6077" max="6077" width="12.140625" style="14" customWidth="1"/>
    <col min="6078" max="6078" width="12.5703125" style="14" customWidth="1"/>
    <col min="6079" max="6295" width="9.140625" style="14"/>
    <col min="6296" max="6296" width="25.42578125" style="14" customWidth="1"/>
    <col min="6297" max="6297" width="56.28515625" style="14" customWidth="1"/>
    <col min="6298" max="6298" width="14" style="14" customWidth="1"/>
    <col min="6299" max="6300" width="14.5703125" style="14" customWidth="1"/>
    <col min="6301" max="6301" width="14.140625" style="14" customWidth="1"/>
    <col min="6302" max="6302" width="15.140625" style="14" customWidth="1"/>
    <col min="6303" max="6303" width="13.85546875" style="14" customWidth="1"/>
    <col min="6304" max="6305" width="14.7109375" style="14" customWidth="1"/>
    <col min="6306" max="6306" width="12.85546875" style="14" customWidth="1"/>
    <col min="6307" max="6307" width="13.5703125" style="14" customWidth="1"/>
    <col min="6308" max="6308" width="12.7109375" style="14" customWidth="1"/>
    <col min="6309" max="6309" width="13.42578125" style="14" customWidth="1"/>
    <col min="6310" max="6310" width="13.140625" style="14" customWidth="1"/>
    <col min="6311" max="6311" width="14.7109375" style="14" customWidth="1"/>
    <col min="6312" max="6312" width="14.5703125" style="14" customWidth="1"/>
    <col min="6313" max="6313" width="13" style="14" customWidth="1"/>
    <col min="6314" max="6314" width="15" style="14" customWidth="1"/>
    <col min="6315" max="6316" width="12.140625" style="14" customWidth="1"/>
    <col min="6317" max="6317" width="12" style="14" customWidth="1"/>
    <col min="6318" max="6318" width="13.5703125" style="14" customWidth="1"/>
    <col min="6319" max="6319" width="14" style="14" customWidth="1"/>
    <col min="6320" max="6320" width="12.28515625" style="14" customWidth="1"/>
    <col min="6321" max="6321" width="14.140625" style="14" customWidth="1"/>
    <col min="6322" max="6322" width="13" style="14" customWidth="1"/>
    <col min="6323" max="6323" width="13.5703125" style="14" customWidth="1"/>
    <col min="6324" max="6324" width="12.42578125" style="14" customWidth="1"/>
    <col min="6325" max="6325" width="12.5703125" style="14" customWidth="1"/>
    <col min="6326" max="6326" width="11.7109375" style="14" customWidth="1"/>
    <col min="6327" max="6327" width="13.7109375" style="14" customWidth="1"/>
    <col min="6328" max="6328" width="13.28515625" style="14" customWidth="1"/>
    <col min="6329" max="6329" width="13.140625" style="14" customWidth="1"/>
    <col min="6330" max="6330" width="12" style="14" customWidth="1"/>
    <col min="6331" max="6331" width="12.140625" style="14" customWidth="1"/>
    <col min="6332" max="6332" width="12.28515625" style="14" customWidth="1"/>
    <col min="6333" max="6333" width="12.140625" style="14" customWidth="1"/>
    <col min="6334" max="6334" width="12.5703125" style="14" customWidth="1"/>
    <col min="6335" max="6551" width="9.140625" style="14"/>
    <col min="6552" max="6552" width="25.42578125" style="14" customWidth="1"/>
    <col min="6553" max="6553" width="56.28515625" style="14" customWidth="1"/>
    <col min="6554" max="6554" width="14" style="14" customWidth="1"/>
    <col min="6555" max="6556" width="14.5703125" style="14" customWidth="1"/>
    <col min="6557" max="6557" width="14.140625" style="14" customWidth="1"/>
    <col min="6558" max="6558" width="15.140625" style="14" customWidth="1"/>
    <col min="6559" max="6559" width="13.85546875" style="14" customWidth="1"/>
    <col min="6560" max="6561" width="14.7109375" style="14" customWidth="1"/>
    <col min="6562" max="6562" width="12.85546875" style="14" customWidth="1"/>
    <col min="6563" max="6563" width="13.5703125" style="14" customWidth="1"/>
    <col min="6564" max="6564" width="12.7109375" style="14" customWidth="1"/>
    <col min="6565" max="6565" width="13.42578125" style="14" customWidth="1"/>
    <col min="6566" max="6566" width="13.140625" style="14" customWidth="1"/>
    <col min="6567" max="6567" width="14.7109375" style="14" customWidth="1"/>
    <col min="6568" max="6568" width="14.5703125" style="14" customWidth="1"/>
    <col min="6569" max="6569" width="13" style="14" customWidth="1"/>
    <col min="6570" max="6570" width="15" style="14" customWidth="1"/>
    <col min="6571" max="6572" width="12.140625" style="14" customWidth="1"/>
    <col min="6573" max="6573" width="12" style="14" customWidth="1"/>
    <col min="6574" max="6574" width="13.5703125" style="14" customWidth="1"/>
    <col min="6575" max="6575" width="14" style="14" customWidth="1"/>
    <col min="6576" max="6576" width="12.28515625" style="14" customWidth="1"/>
    <col min="6577" max="6577" width="14.140625" style="14" customWidth="1"/>
    <col min="6578" max="6578" width="13" style="14" customWidth="1"/>
    <col min="6579" max="6579" width="13.5703125" style="14" customWidth="1"/>
    <col min="6580" max="6580" width="12.42578125" style="14" customWidth="1"/>
    <col min="6581" max="6581" width="12.5703125" style="14" customWidth="1"/>
    <col min="6582" max="6582" width="11.7109375" style="14" customWidth="1"/>
    <col min="6583" max="6583" width="13.7109375" style="14" customWidth="1"/>
    <col min="6584" max="6584" width="13.28515625" style="14" customWidth="1"/>
    <col min="6585" max="6585" width="13.140625" style="14" customWidth="1"/>
    <col min="6586" max="6586" width="12" style="14" customWidth="1"/>
    <col min="6587" max="6587" width="12.140625" style="14" customWidth="1"/>
    <col min="6588" max="6588" width="12.28515625" style="14" customWidth="1"/>
    <col min="6589" max="6589" width="12.140625" style="14" customWidth="1"/>
    <col min="6590" max="6590" width="12.5703125" style="14" customWidth="1"/>
    <col min="6591" max="6807" width="9.140625" style="14"/>
    <col min="6808" max="6808" width="25.42578125" style="14" customWidth="1"/>
    <col min="6809" max="6809" width="56.28515625" style="14" customWidth="1"/>
    <col min="6810" max="6810" width="14" style="14" customWidth="1"/>
    <col min="6811" max="6812" width="14.5703125" style="14" customWidth="1"/>
    <col min="6813" max="6813" width="14.140625" style="14" customWidth="1"/>
    <col min="6814" max="6814" width="15.140625" style="14" customWidth="1"/>
    <col min="6815" max="6815" width="13.85546875" style="14" customWidth="1"/>
    <col min="6816" max="6817" width="14.7109375" style="14" customWidth="1"/>
    <col min="6818" max="6818" width="12.85546875" style="14" customWidth="1"/>
    <col min="6819" max="6819" width="13.5703125" style="14" customWidth="1"/>
    <col min="6820" max="6820" width="12.7109375" style="14" customWidth="1"/>
    <col min="6821" max="6821" width="13.42578125" style="14" customWidth="1"/>
    <col min="6822" max="6822" width="13.140625" style="14" customWidth="1"/>
    <col min="6823" max="6823" width="14.7109375" style="14" customWidth="1"/>
    <col min="6824" max="6824" width="14.5703125" style="14" customWidth="1"/>
    <col min="6825" max="6825" width="13" style="14" customWidth="1"/>
    <col min="6826" max="6826" width="15" style="14" customWidth="1"/>
    <col min="6827" max="6828" width="12.140625" style="14" customWidth="1"/>
    <col min="6829" max="6829" width="12" style="14" customWidth="1"/>
    <col min="6830" max="6830" width="13.5703125" style="14" customWidth="1"/>
    <col min="6831" max="6831" width="14" style="14" customWidth="1"/>
    <col min="6832" max="6832" width="12.28515625" style="14" customWidth="1"/>
    <col min="6833" max="6833" width="14.140625" style="14" customWidth="1"/>
    <col min="6834" max="6834" width="13" style="14" customWidth="1"/>
    <col min="6835" max="6835" width="13.5703125" style="14" customWidth="1"/>
    <col min="6836" max="6836" width="12.42578125" style="14" customWidth="1"/>
    <col min="6837" max="6837" width="12.5703125" style="14" customWidth="1"/>
    <col min="6838" max="6838" width="11.7109375" style="14" customWidth="1"/>
    <col min="6839" max="6839" width="13.7109375" style="14" customWidth="1"/>
    <col min="6840" max="6840" width="13.28515625" style="14" customWidth="1"/>
    <col min="6841" max="6841" width="13.140625" style="14" customWidth="1"/>
    <col min="6842" max="6842" width="12" style="14" customWidth="1"/>
    <col min="6843" max="6843" width="12.140625" style="14" customWidth="1"/>
    <col min="6844" max="6844" width="12.28515625" style="14" customWidth="1"/>
    <col min="6845" max="6845" width="12.140625" style="14" customWidth="1"/>
    <col min="6846" max="6846" width="12.5703125" style="14" customWidth="1"/>
    <col min="6847" max="7063" width="9.140625" style="14"/>
    <col min="7064" max="7064" width="25.42578125" style="14" customWidth="1"/>
    <col min="7065" max="7065" width="56.28515625" style="14" customWidth="1"/>
    <col min="7066" max="7066" width="14" style="14" customWidth="1"/>
    <col min="7067" max="7068" width="14.5703125" style="14" customWidth="1"/>
    <col min="7069" max="7069" width="14.140625" style="14" customWidth="1"/>
    <col min="7070" max="7070" width="15.140625" style="14" customWidth="1"/>
    <col min="7071" max="7071" width="13.85546875" style="14" customWidth="1"/>
    <col min="7072" max="7073" width="14.7109375" style="14" customWidth="1"/>
    <col min="7074" max="7074" width="12.85546875" style="14" customWidth="1"/>
    <col min="7075" max="7075" width="13.5703125" style="14" customWidth="1"/>
    <col min="7076" max="7076" width="12.7109375" style="14" customWidth="1"/>
    <col min="7077" max="7077" width="13.42578125" style="14" customWidth="1"/>
    <col min="7078" max="7078" width="13.140625" style="14" customWidth="1"/>
    <col min="7079" max="7079" width="14.7109375" style="14" customWidth="1"/>
    <col min="7080" max="7080" width="14.5703125" style="14" customWidth="1"/>
    <col min="7081" max="7081" width="13" style="14" customWidth="1"/>
    <col min="7082" max="7082" width="15" style="14" customWidth="1"/>
    <col min="7083" max="7084" width="12.140625" style="14" customWidth="1"/>
    <col min="7085" max="7085" width="12" style="14" customWidth="1"/>
    <col min="7086" max="7086" width="13.5703125" style="14" customWidth="1"/>
    <col min="7087" max="7087" width="14" style="14" customWidth="1"/>
    <col min="7088" max="7088" width="12.28515625" style="14" customWidth="1"/>
    <col min="7089" max="7089" width="14.140625" style="14" customWidth="1"/>
    <col min="7090" max="7090" width="13" style="14" customWidth="1"/>
    <col min="7091" max="7091" width="13.5703125" style="14" customWidth="1"/>
    <col min="7092" max="7092" width="12.42578125" style="14" customWidth="1"/>
    <col min="7093" max="7093" width="12.5703125" style="14" customWidth="1"/>
    <col min="7094" max="7094" width="11.7109375" style="14" customWidth="1"/>
    <col min="7095" max="7095" width="13.7109375" style="14" customWidth="1"/>
    <col min="7096" max="7096" width="13.28515625" style="14" customWidth="1"/>
    <col min="7097" max="7097" width="13.140625" style="14" customWidth="1"/>
    <col min="7098" max="7098" width="12" style="14" customWidth="1"/>
    <col min="7099" max="7099" width="12.140625" style="14" customWidth="1"/>
    <col min="7100" max="7100" width="12.28515625" style="14" customWidth="1"/>
    <col min="7101" max="7101" width="12.140625" style="14" customWidth="1"/>
    <col min="7102" max="7102" width="12.5703125" style="14" customWidth="1"/>
    <col min="7103" max="7319" width="9.140625" style="14"/>
    <col min="7320" max="7320" width="25.42578125" style="14" customWidth="1"/>
    <col min="7321" max="7321" width="56.28515625" style="14" customWidth="1"/>
    <col min="7322" max="7322" width="14" style="14" customWidth="1"/>
    <col min="7323" max="7324" width="14.5703125" style="14" customWidth="1"/>
    <col min="7325" max="7325" width="14.140625" style="14" customWidth="1"/>
    <col min="7326" max="7326" width="15.140625" style="14" customWidth="1"/>
    <col min="7327" max="7327" width="13.85546875" style="14" customWidth="1"/>
    <col min="7328" max="7329" width="14.7109375" style="14" customWidth="1"/>
    <col min="7330" max="7330" width="12.85546875" style="14" customWidth="1"/>
    <col min="7331" max="7331" width="13.5703125" style="14" customWidth="1"/>
    <col min="7332" max="7332" width="12.7109375" style="14" customWidth="1"/>
    <col min="7333" max="7333" width="13.42578125" style="14" customWidth="1"/>
    <col min="7334" max="7334" width="13.140625" style="14" customWidth="1"/>
    <col min="7335" max="7335" width="14.7109375" style="14" customWidth="1"/>
    <col min="7336" max="7336" width="14.5703125" style="14" customWidth="1"/>
    <col min="7337" max="7337" width="13" style="14" customWidth="1"/>
    <col min="7338" max="7338" width="15" style="14" customWidth="1"/>
    <col min="7339" max="7340" width="12.140625" style="14" customWidth="1"/>
    <col min="7341" max="7341" width="12" style="14" customWidth="1"/>
    <col min="7342" max="7342" width="13.5703125" style="14" customWidth="1"/>
    <col min="7343" max="7343" width="14" style="14" customWidth="1"/>
    <col min="7344" max="7344" width="12.28515625" style="14" customWidth="1"/>
    <col min="7345" max="7345" width="14.140625" style="14" customWidth="1"/>
    <col min="7346" max="7346" width="13" style="14" customWidth="1"/>
    <col min="7347" max="7347" width="13.5703125" style="14" customWidth="1"/>
    <col min="7348" max="7348" width="12.42578125" style="14" customWidth="1"/>
    <col min="7349" max="7349" width="12.5703125" style="14" customWidth="1"/>
    <col min="7350" max="7350" width="11.7109375" style="14" customWidth="1"/>
    <col min="7351" max="7351" width="13.7109375" style="14" customWidth="1"/>
    <col min="7352" max="7352" width="13.28515625" style="14" customWidth="1"/>
    <col min="7353" max="7353" width="13.140625" style="14" customWidth="1"/>
    <col min="7354" max="7354" width="12" style="14" customWidth="1"/>
    <col min="7355" max="7355" width="12.140625" style="14" customWidth="1"/>
    <col min="7356" max="7356" width="12.28515625" style="14" customWidth="1"/>
    <col min="7357" max="7357" width="12.140625" style="14" customWidth="1"/>
    <col min="7358" max="7358" width="12.5703125" style="14" customWidth="1"/>
    <col min="7359" max="7575" width="9.140625" style="14"/>
    <col min="7576" max="7576" width="25.42578125" style="14" customWidth="1"/>
    <col min="7577" max="7577" width="56.28515625" style="14" customWidth="1"/>
    <col min="7578" max="7578" width="14" style="14" customWidth="1"/>
    <col min="7579" max="7580" width="14.5703125" style="14" customWidth="1"/>
    <col min="7581" max="7581" width="14.140625" style="14" customWidth="1"/>
    <col min="7582" max="7582" width="15.140625" style="14" customWidth="1"/>
    <col min="7583" max="7583" width="13.85546875" style="14" customWidth="1"/>
    <col min="7584" max="7585" width="14.7109375" style="14" customWidth="1"/>
    <col min="7586" max="7586" width="12.85546875" style="14" customWidth="1"/>
    <col min="7587" max="7587" width="13.5703125" style="14" customWidth="1"/>
    <col min="7588" max="7588" width="12.7109375" style="14" customWidth="1"/>
    <col min="7589" max="7589" width="13.42578125" style="14" customWidth="1"/>
    <col min="7590" max="7590" width="13.140625" style="14" customWidth="1"/>
    <col min="7591" max="7591" width="14.7109375" style="14" customWidth="1"/>
    <col min="7592" max="7592" width="14.5703125" style="14" customWidth="1"/>
    <col min="7593" max="7593" width="13" style="14" customWidth="1"/>
    <col min="7594" max="7594" width="15" style="14" customWidth="1"/>
    <col min="7595" max="7596" width="12.140625" style="14" customWidth="1"/>
    <col min="7597" max="7597" width="12" style="14" customWidth="1"/>
    <col min="7598" max="7598" width="13.5703125" style="14" customWidth="1"/>
    <col min="7599" max="7599" width="14" style="14" customWidth="1"/>
    <col min="7600" max="7600" width="12.28515625" style="14" customWidth="1"/>
    <col min="7601" max="7601" width="14.140625" style="14" customWidth="1"/>
    <col min="7602" max="7602" width="13" style="14" customWidth="1"/>
    <col min="7603" max="7603" width="13.5703125" style="14" customWidth="1"/>
    <col min="7604" max="7604" width="12.42578125" style="14" customWidth="1"/>
    <col min="7605" max="7605" width="12.5703125" style="14" customWidth="1"/>
    <col min="7606" max="7606" width="11.7109375" style="14" customWidth="1"/>
    <col min="7607" max="7607" width="13.7109375" style="14" customWidth="1"/>
    <col min="7608" max="7608" width="13.28515625" style="14" customWidth="1"/>
    <col min="7609" max="7609" width="13.140625" style="14" customWidth="1"/>
    <col min="7610" max="7610" width="12" style="14" customWidth="1"/>
    <col min="7611" max="7611" width="12.140625" style="14" customWidth="1"/>
    <col min="7612" max="7612" width="12.28515625" style="14" customWidth="1"/>
    <col min="7613" max="7613" width="12.140625" style="14" customWidth="1"/>
    <col min="7614" max="7614" width="12.5703125" style="14" customWidth="1"/>
    <col min="7615" max="7831" width="9.140625" style="14"/>
    <col min="7832" max="7832" width="25.42578125" style="14" customWidth="1"/>
    <col min="7833" max="7833" width="56.28515625" style="14" customWidth="1"/>
    <col min="7834" max="7834" width="14" style="14" customWidth="1"/>
    <col min="7835" max="7836" width="14.5703125" style="14" customWidth="1"/>
    <col min="7837" max="7837" width="14.140625" style="14" customWidth="1"/>
    <col min="7838" max="7838" width="15.140625" style="14" customWidth="1"/>
    <col min="7839" max="7839" width="13.85546875" style="14" customWidth="1"/>
    <col min="7840" max="7841" width="14.7109375" style="14" customWidth="1"/>
    <col min="7842" max="7842" width="12.85546875" style="14" customWidth="1"/>
    <col min="7843" max="7843" width="13.5703125" style="14" customWidth="1"/>
    <col min="7844" max="7844" width="12.7109375" style="14" customWidth="1"/>
    <col min="7845" max="7845" width="13.42578125" style="14" customWidth="1"/>
    <col min="7846" max="7846" width="13.140625" style="14" customWidth="1"/>
    <col min="7847" max="7847" width="14.7109375" style="14" customWidth="1"/>
    <col min="7848" max="7848" width="14.5703125" style="14" customWidth="1"/>
    <col min="7849" max="7849" width="13" style="14" customWidth="1"/>
    <col min="7850" max="7850" width="15" style="14" customWidth="1"/>
    <col min="7851" max="7852" width="12.140625" style="14" customWidth="1"/>
    <col min="7853" max="7853" width="12" style="14" customWidth="1"/>
    <col min="7854" max="7854" width="13.5703125" style="14" customWidth="1"/>
    <col min="7855" max="7855" width="14" style="14" customWidth="1"/>
    <col min="7856" max="7856" width="12.28515625" style="14" customWidth="1"/>
    <col min="7857" max="7857" width="14.140625" style="14" customWidth="1"/>
    <col min="7858" max="7858" width="13" style="14" customWidth="1"/>
    <col min="7859" max="7859" width="13.5703125" style="14" customWidth="1"/>
    <col min="7860" max="7860" width="12.42578125" style="14" customWidth="1"/>
    <col min="7861" max="7861" width="12.5703125" style="14" customWidth="1"/>
    <col min="7862" max="7862" width="11.7109375" style="14" customWidth="1"/>
    <col min="7863" max="7863" width="13.7109375" style="14" customWidth="1"/>
    <col min="7864" max="7864" width="13.28515625" style="14" customWidth="1"/>
    <col min="7865" max="7865" width="13.140625" style="14" customWidth="1"/>
    <col min="7866" max="7866" width="12" style="14" customWidth="1"/>
    <col min="7867" max="7867" width="12.140625" style="14" customWidth="1"/>
    <col min="7868" max="7868" width="12.28515625" style="14" customWidth="1"/>
    <col min="7869" max="7869" width="12.140625" style="14" customWidth="1"/>
    <col min="7870" max="7870" width="12.5703125" style="14" customWidth="1"/>
    <col min="7871" max="8087" width="9.140625" style="14"/>
    <col min="8088" max="8088" width="25.42578125" style="14" customWidth="1"/>
    <col min="8089" max="8089" width="56.28515625" style="14" customWidth="1"/>
    <col min="8090" max="8090" width="14" style="14" customWidth="1"/>
    <col min="8091" max="8092" width="14.5703125" style="14" customWidth="1"/>
    <col min="8093" max="8093" width="14.140625" style="14" customWidth="1"/>
    <col min="8094" max="8094" width="15.140625" style="14" customWidth="1"/>
    <col min="8095" max="8095" width="13.85546875" style="14" customWidth="1"/>
    <col min="8096" max="8097" width="14.7109375" style="14" customWidth="1"/>
    <col min="8098" max="8098" width="12.85546875" style="14" customWidth="1"/>
    <col min="8099" max="8099" width="13.5703125" style="14" customWidth="1"/>
    <col min="8100" max="8100" width="12.7109375" style="14" customWidth="1"/>
    <col min="8101" max="8101" width="13.42578125" style="14" customWidth="1"/>
    <col min="8102" max="8102" width="13.140625" style="14" customWidth="1"/>
    <col min="8103" max="8103" width="14.7109375" style="14" customWidth="1"/>
    <col min="8104" max="8104" width="14.5703125" style="14" customWidth="1"/>
    <col min="8105" max="8105" width="13" style="14" customWidth="1"/>
    <col min="8106" max="8106" width="15" style="14" customWidth="1"/>
    <col min="8107" max="8108" width="12.140625" style="14" customWidth="1"/>
    <col min="8109" max="8109" width="12" style="14" customWidth="1"/>
    <col min="8110" max="8110" width="13.5703125" style="14" customWidth="1"/>
    <col min="8111" max="8111" width="14" style="14" customWidth="1"/>
    <col min="8112" max="8112" width="12.28515625" style="14" customWidth="1"/>
    <col min="8113" max="8113" width="14.140625" style="14" customWidth="1"/>
    <col min="8114" max="8114" width="13" style="14" customWidth="1"/>
    <col min="8115" max="8115" width="13.5703125" style="14" customWidth="1"/>
    <col min="8116" max="8116" width="12.42578125" style="14" customWidth="1"/>
    <col min="8117" max="8117" width="12.5703125" style="14" customWidth="1"/>
    <col min="8118" max="8118" width="11.7109375" style="14" customWidth="1"/>
    <col min="8119" max="8119" width="13.7109375" style="14" customWidth="1"/>
    <col min="8120" max="8120" width="13.28515625" style="14" customWidth="1"/>
    <col min="8121" max="8121" width="13.140625" style="14" customWidth="1"/>
    <col min="8122" max="8122" width="12" style="14" customWidth="1"/>
    <col min="8123" max="8123" width="12.140625" style="14" customWidth="1"/>
    <col min="8124" max="8124" width="12.28515625" style="14" customWidth="1"/>
    <col min="8125" max="8125" width="12.140625" style="14" customWidth="1"/>
    <col min="8126" max="8126" width="12.5703125" style="14" customWidth="1"/>
    <col min="8127" max="8343" width="9.140625" style="14"/>
    <col min="8344" max="8344" width="25.42578125" style="14" customWidth="1"/>
    <col min="8345" max="8345" width="56.28515625" style="14" customWidth="1"/>
    <col min="8346" max="8346" width="14" style="14" customWidth="1"/>
    <col min="8347" max="8348" width="14.5703125" style="14" customWidth="1"/>
    <col min="8349" max="8349" width="14.140625" style="14" customWidth="1"/>
    <col min="8350" max="8350" width="15.140625" style="14" customWidth="1"/>
    <col min="8351" max="8351" width="13.85546875" style="14" customWidth="1"/>
    <col min="8352" max="8353" width="14.7109375" style="14" customWidth="1"/>
    <col min="8354" max="8354" width="12.85546875" style="14" customWidth="1"/>
    <col min="8355" max="8355" width="13.5703125" style="14" customWidth="1"/>
    <col min="8356" max="8356" width="12.7109375" style="14" customWidth="1"/>
    <col min="8357" max="8357" width="13.42578125" style="14" customWidth="1"/>
    <col min="8358" max="8358" width="13.140625" style="14" customWidth="1"/>
    <col min="8359" max="8359" width="14.7109375" style="14" customWidth="1"/>
    <col min="8360" max="8360" width="14.5703125" style="14" customWidth="1"/>
    <col min="8361" max="8361" width="13" style="14" customWidth="1"/>
    <col min="8362" max="8362" width="15" style="14" customWidth="1"/>
    <col min="8363" max="8364" width="12.140625" style="14" customWidth="1"/>
    <col min="8365" max="8365" width="12" style="14" customWidth="1"/>
    <col min="8366" max="8366" width="13.5703125" style="14" customWidth="1"/>
    <col min="8367" max="8367" width="14" style="14" customWidth="1"/>
    <col min="8368" max="8368" width="12.28515625" style="14" customWidth="1"/>
    <col min="8369" max="8369" width="14.140625" style="14" customWidth="1"/>
    <col min="8370" max="8370" width="13" style="14" customWidth="1"/>
    <col min="8371" max="8371" width="13.5703125" style="14" customWidth="1"/>
    <col min="8372" max="8372" width="12.42578125" style="14" customWidth="1"/>
    <col min="8373" max="8373" width="12.5703125" style="14" customWidth="1"/>
    <col min="8374" max="8374" width="11.7109375" style="14" customWidth="1"/>
    <col min="8375" max="8375" width="13.7109375" style="14" customWidth="1"/>
    <col min="8376" max="8376" width="13.28515625" style="14" customWidth="1"/>
    <col min="8377" max="8377" width="13.140625" style="14" customWidth="1"/>
    <col min="8378" max="8378" width="12" style="14" customWidth="1"/>
    <col min="8379" max="8379" width="12.140625" style="14" customWidth="1"/>
    <col min="8380" max="8380" width="12.28515625" style="14" customWidth="1"/>
    <col min="8381" max="8381" width="12.140625" style="14" customWidth="1"/>
    <col min="8382" max="8382" width="12.5703125" style="14" customWidth="1"/>
    <col min="8383" max="8599" width="9.140625" style="14"/>
    <col min="8600" max="8600" width="25.42578125" style="14" customWidth="1"/>
    <col min="8601" max="8601" width="56.28515625" style="14" customWidth="1"/>
    <col min="8602" max="8602" width="14" style="14" customWidth="1"/>
    <col min="8603" max="8604" width="14.5703125" style="14" customWidth="1"/>
    <col min="8605" max="8605" width="14.140625" style="14" customWidth="1"/>
    <col min="8606" max="8606" width="15.140625" style="14" customWidth="1"/>
    <col min="8607" max="8607" width="13.85546875" style="14" customWidth="1"/>
    <col min="8608" max="8609" width="14.7109375" style="14" customWidth="1"/>
    <col min="8610" max="8610" width="12.85546875" style="14" customWidth="1"/>
    <col min="8611" max="8611" width="13.5703125" style="14" customWidth="1"/>
    <col min="8612" max="8612" width="12.7109375" style="14" customWidth="1"/>
    <col min="8613" max="8613" width="13.42578125" style="14" customWidth="1"/>
    <col min="8614" max="8614" width="13.140625" style="14" customWidth="1"/>
    <col min="8615" max="8615" width="14.7109375" style="14" customWidth="1"/>
    <col min="8616" max="8616" width="14.5703125" style="14" customWidth="1"/>
    <col min="8617" max="8617" width="13" style="14" customWidth="1"/>
    <col min="8618" max="8618" width="15" style="14" customWidth="1"/>
    <col min="8619" max="8620" width="12.140625" style="14" customWidth="1"/>
    <col min="8621" max="8621" width="12" style="14" customWidth="1"/>
    <col min="8622" max="8622" width="13.5703125" style="14" customWidth="1"/>
    <col min="8623" max="8623" width="14" style="14" customWidth="1"/>
    <col min="8624" max="8624" width="12.28515625" style="14" customWidth="1"/>
    <col min="8625" max="8625" width="14.140625" style="14" customWidth="1"/>
    <col min="8626" max="8626" width="13" style="14" customWidth="1"/>
    <col min="8627" max="8627" width="13.5703125" style="14" customWidth="1"/>
    <col min="8628" max="8628" width="12.42578125" style="14" customWidth="1"/>
    <col min="8629" max="8629" width="12.5703125" style="14" customWidth="1"/>
    <col min="8630" max="8630" width="11.7109375" style="14" customWidth="1"/>
    <col min="8631" max="8631" width="13.7109375" style="14" customWidth="1"/>
    <col min="8632" max="8632" width="13.28515625" style="14" customWidth="1"/>
    <col min="8633" max="8633" width="13.140625" style="14" customWidth="1"/>
    <col min="8634" max="8634" width="12" style="14" customWidth="1"/>
    <col min="8635" max="8635" width="12.140625" style="14" customWidth="1"/>
    <col min="8636" max="8636" width="12.28515625" style="14" customWidth="1"/>
    <col min="8637" max="8637" width="12.140625" style="14" customWidth="1"/>
    <col min="8638" max="8638" width="12.5703125" style="14" customWidth="1"/>
    <col min="8639" max="8855" width="9.140625" style="14"/>
    <col min="8856" max="8856" width="25.42578125" style="14" customWidth="1"/>
    <col min="8857" max="8857" width="56.28515625" style="14" customWidth="1"/>
    <col min="8858" max="8858" width="14" style="14" customWidth="1"/>
    <col min="8859" max="8860" width="14.5703125" style="14" customWidth="1"/>
    <col min="8861" max="8861" width="14.140625" style="14" customWidth="1"/>
    <col min="8862" max="8862" width="15.140625" style="14" customWidth="1"/>
    <col min="8863" max="8863" width="13.85546875" style="14" customWidth="1"/>
    <col min="8864" max="8865" width="14.7109375" style="14" customWidth="1"/>
    <col min="8866" max="8866" width="12.85546875" style="14" customWidth="1"/>
    <col min="8867" max="8867" width="13.5703125" style="14" customWidth="1"/>
    <col min="8868" max="8868" width="12.7109375" style="14" customWidth="1"/>
    <col min="8869" max="8869" width="13.42578125" style="14" customWidth="1"/>
    <col min="8870" max="8870" width="13.140625" style="14" customWidth="1"/>
    <col min="8871" max="8871" width="14.7109375" style="14" customWidth="1"/>
    <col min="8872" max="8872" width="14.5703125" style="14" customWidth="1"/>
    <col min="8873" max="8873" width="13" style="14" customWidth="1"/>
    <col min="8874" max="8874" width="15" style="14" customWidth="1"/>
    <col min="8875" max="8876" width="12.140625" style="14" customWidth="1"/>
    <col min="8877" max="8877" width="12" style="14" customWidth="1"/>
    <col min="8878" max="8878" width="13.5703125" style="14" customWidth="1"/>
    <col min="8879" max="8879" width="14" style="14" customWidth="1"/>
    <col min="8880" max="8880" width="12.28515625" style="14" customWidth="1"/>
    <col min="8881" max="8881" width="14.140625" style="14" customWidth="1"/>
    <col min="8882" max="8882" width="13" style="14" customWidth="1"/>
    <col min="8883" max="8883" width="13.5703125" style="14" customWidth="1"/>
    <col min="8884" max="8884" width="12.42578125" style="14" customWidth="1"/>
    <col min="8885" max="8885" width="12.5703125" style="14" customWidth="1"/>
    <col min="8886" max="8886" width="11.7109375" style="14" customWidth="1"/>
    <col min="8887" max="8887" width="13.7109375" style="14" customWidth="1"/>
    <col min="8888" max="8888" width="13.28515625" style="14" customWidth="1"/>
    <col min="8889" max="8889" width="13.140625" style="14" customWidth="1"/>
    <col min="8890" max="8890" width="12" style="14" customWidth="1"/>
    <col min="8891" max="8891" width="12.140625" style="14" customWidth="1"/>
    <col min="8892" max="8892" width="12.28515625" style="14" customWidth="1"/>
    <col min="8893" max="8893" width="12.140625" style="14" customWidth="1"/>
    <col min="8894" max="8894" width="12.5703125" style="14" customWidth="1"/>
    <col min="8895" max="9111" width="9.140625" style="14"/>
    <col min="9112" max="9112" width="25.42578125" style="14" customWidth="1"/>
    <col min="9113" max="9113" width="56.28515625" style="14" customWidth="1"/>
    <col min="9114" max="9114" width="14" style="14" customWidth="1"/>
    <col min="9115" max="9116" width="14.5703125" style="14" customWidth="1"/>
    <col min="9117" max="9117" width="14.140625" style="14" customWidth="1"/>
    <col min="9118" max="9118" width="15.140625" style="14" customWidth="1"/>
    <col min="9119" max="9119" width="13.85546875" style="14" customWidth="1"/>
    <col min="9120" max="9121" width="14.7109375" style="14" customWidth="1"/>
    <col min="9122" max="9122" width="12.85546875" style="14" customWidth="1"/>
    <col min="9123" max="9123" width="13.5703125" style="14" customWidth="1"/>
    <col min="9124" max="9124" width="12.7109375" style="14" customWidth="1"/>
    <col min="9125" max="9125" width="13.42578125" style="14" customWidth="1"/>
    <col min="9126" max="9126" width="13.140625" style="14" customWidth="1"/>
    <col min="9127" max="9127" width="14.7109375" style="14" customWidth="1"/>
    <col min="9128" max="9128" width="14.5703125" style="14" customWidth="1"/>
    <col min="9129" max="9129" width="13" style="14" customWidth="1"/>
    <col min="9130" max="9130" width="15" style="14" customWidth="1"/>
    <col min="9131" max="9132" width="12.140625" style="14" customWidth="1"/>
    <col min="9133" max="9133" width="12" style="14" customWidth="1"/>
    <col min="9134" max="9134" width="13.5703125" style="14" customWidth="1"/>
    <col min="9135" max="9135" width="14" style="14" customWidth="1"/>
    <col min="9136" max="9136" width="12.28515625" style="14" customWidth="1"/>
    <col min="9137" max="9137" width="14.140625" style="14" customWidth="1"/>
    <col min="9138" max="9138" width="13" style="14" customWidth="1"/>
    <col min="9139" max="9139" width="13.5703125" style="14" customWidth="1"/>
    <col min="9140" max="9140" width="12.42578125" style="14" customWidth="1"/>
    <col min="9141" max="9141" width="12.5703125" style="14" customWidth="1"/>
    <col min="9142" max="9142" width="11.7109375" style="14" customWidth="1"/>
    <col min="9143" max="9143" width="13.7109375" style="14" customWidth="1"/>
    <col min="9144" max="9144" width="13.28515625" style="14" customWidth="1"/>
    <col min="9145" max="9145" width="13.140625" style="14" customWidth="1"/>
    <col min="9146" max="9146" width="12" style="14" customWidth="1"/>
    <col min="9147" max="9147" width="12.140625" style="14" customWidth="1"/>
    <col min="9148" max="9148" width="12.28515625" style="14" customWidth="1"/>
    <col min="9149" max="9149" width="12.140625" style="14" customWidth="1"/>
    <col min="9150" max="9150" width="12.5703125" style="14" customWidth="1"/>
    <col min="9151" max="9367" width="9.140625" style="14"/>
    <col min="9368" max="9368" width="25.42578125" style="14" customWidth="1"/>
    <col min="9369" max="9369" width="56.28515625" style="14" customWidth="1"/>
    <col min="9370" max="9370" width="14" style="14" customWidth="1"/>
    <col min="9371" max="9372" width="14.5703125" style="14" customWidth="1"/>
    <col min="9373" max="9373" width="14.140625" style="14" customWidth="1"/>
    <col min="9374" max="9374" width="15.140625" style="14" customWidth="1"/>
    <col min="9375" max="9375" width="13.85546875" style="14" customWidth="1"/>
    <col min="9376" max="9377" width="14.7109375" style="14" customWidth="1"/>
    <col min="9378" max="9378" width="12.85546875" style="14" customWidth="1"/>
    <col min="9379" max="9379" width="13.5703125" style="14" customWidth="1"/>
    <col min="9380" max="9380" width="12.7109375" style="14" customWidth="1"/>
    <col min="9381" max="9381" width="13.42578125" style="14" customWidth="1"/>
    <col min="9382" max="9382" width="13.140625" style="14" customWidth="1"/>
    <col min="9383" max="9383" width="14.7109375" style="14" customWidth="1"/>
    <col min="9384" max="9384" width="14.5703125" style="14" customWidth="1"/>
    <col min="9385" max="9385" width="13" style="14" customWidth="1"/>
    <col min="9386" max="9386" width="15" style="14" customWidth="1"/>
    <col min="9387" max="9388" width="12.140625" style="14" customWidth="1"/>
    <col min="9389" max="9389" width="12" style="14" customWidth="1"/>
    <col min="9390" max="9390" width="13.5703125" style="14" customWidth="1"/>
    <col min="9391" max="9391" width="14" style="14" customWidth="1"/>
    <col min="9392" max="9392" width="12.28515625" style="14" customWidth="1"/>
    <col min="9393" max="9393" width="14.140625" style="14" customWidth="1"/>
    <col min="9394" max="9394" width="13" style="14" customWidth="1"/>
    <col min="9395" max="9395" width="13.5703125" style="14" customWidth="1"/>
    <col min="9396" max="9396" width="12.42578125" style="14" customWidth="1"/>
    <col min="9397" max="9397" width="12.5703125" style="14" customWidth="1"/>
    <col min="9398" max="9398" width="11.7109375" style="14" customWidth="1"/>
    <col min="9399" max="9399" width="13.7109375" style="14" customWidth="1"/>
    <col min="9400" max="9400" width="13.28515625" style="14" customWidth="1"/>
    <col min="9401" max="9401" width="13.140625" style="14" customWidth="1"/>
    <col min="9402" max="9402" width="12" style="14" customWidth="1"/>
    <col min="9403" max="9403" width="12.140625" style="14" customWidth="1"/>
    <col min="9404" max="9404" width="12.28515625" style="14" customWidth="1"/>
    <col min="9405" max="9405" width="12.140625" style="14" customWidth="1"/>
    <col min="9406" max="9406" width="12.5703125" style="14" customWidth="1"/>
    <col min="9407" max="9623" width="9.140625" style="14"/>
    <col min="9624" max="9624" width="25.42578125" style="14" customWidth="1"/>
    <col min="9625" max="9625" width="56.28515625" style="14" customWidth="1"/>
    <col min="9626" max="9626" width="14" style="14" customWidth="1"/>
    <col min="9627" max="9628" width="14.5703125" style="14" customWidth="1"/>
    <col min="9629" max="9629" width="14.140625" style="14" customWidth="1"/>
    <col min="9630" max="9630" width="15.140625" style="14" customWidth="1"/>
    <col min="9631" max="9631" width="13.85546875" style="14" customWidth="1"/>
    <col min="9632" max="9633" width="14.7109375" style="14" customWidth="1"/>
    <col min="9634" max="9634" width="12.85546875" style="14" customWidth="1"/>
    <col min="9635" max="9635" width="13.5703125" style="14" customWidth="1"/>
    <col min="9636" max="9636" width="12.7109375" style="14" customWidth="1"/>
    <col min="9637" max="9637" width="13.42578125" style="14" customWidth="1"/>
    <col min="9638" max="9638" width="13.140625" style="14" customWidth="1"/>
    <col min="9639" max="9639" width="14.7109375" style="14" customWidth="1"/>
    <col min="9640" max="9640" width="14.5703125" style="14" customWidth="1"/>
    <col min="9641" max="9641" width="13" style="14" customWidth="1"/>
    <col min="9642" max="9642" width="15" style="14" customWidth="1"/>
    <col min="9643" max="9644" width="12.140625" style="14" customWidth="1"/>
    <col min="9645" max="9645" width="12" style="14" customWidth="1"/>
    <col min="9646" max="9646" width="13.5703125" style="14" customWidth="1"/>
    <col min="9647" max="9647" width="14" style="14" customWidth="1"/>
    <col min="9648" max="9648" width="12.28515625" style="14" customWidth="1"/>
    <col min="9649" max="9649" width="14.140625" style="14" customWidth="1"/>
    <col min="9650" max="9650" width="13" style="14" customWidth="1"/>
    <col min="9651" max="9651" width="13.5703125" style="14" customWidth="1"/>
    <col min="9652" max="9652" width="12.42578125" style="14" customWidth="1"/>
    <col min="9653" max="9653" width="12.5703125" style="14" customWidth="1"/>
    <col min="9654" max="9654" width="11.7109375" style="14" customWidth="1"/>
    <col min="9655" max="9655" width="13.7109375" style="14" customWidth="1"/>
    <col min="9656" max="9656" width="13.28515625" style="14" customWidth="1"/>
    <col min="9657" max="9657" width="13.140625" style="14" customWidth="1"/>
    <col min="9658" max="9658" width="12" style="14" customWidth="1"/>
    <col min="9659" max="9659" width="12.140625" style="14" customWidth="1"/>
    <col min="9660" max="9660" width="12.28515625" style="14" customWidth="1"/>
    <col min="9661" max="9661" width="12.140625" style="14" customWidth="1"/>
    <col min="9662" max="9662" width="12.5703125" style="14" customWidth="1"/>
    <col min="9663" max="9879" width="9.140625" style="14"/>
    <col min="9880" max="9880" width="25.42578125" style="14" customWidth="1"/>
    <col min="9881" max="9881" width="56.28515625" style="14" customWidth="1"/>
    <col min="9882" max="9882" width="14" style="14" customWidth="1"/>
    <col min="9883" max="9884" width="14.5703125" style="14" customWidth="1"/>
    <col min="9885" max="9885" width="14.140625" style="14" customWidth="1"/>
    <col min="9886" max="9886" width="15.140625" style="14" customWidth="1"/>
    <col min="9887" max="9887" width="13.85546875" style="14" customWidth="1"/>
    <col min="9888" max="9889" width="14.7109375" style="14" customWidth="1"/>
    <col min="9890" max="9890" width="12.85546875" style="14" customWidth="1"/>
    <col min="9891" max="9891" width="13.5703125" style="14" customWidth="1"/>
    <col min="9892" max="9892" width="12.7109375" style="14" customWidth="1"/>
    <col min="9893" max="9893" width="13.42578125" style="14" customWidth="1"/>
    <col min="9894" max="9894" width="13.140625" style="14" customWidth="1"/>
    <col min="9895" max="9895" width="14.7109375" style="14" customWidth="1"/>
    <col min="9896" max="9896" width="14.5703125" style="14" customWidth="1"/>
    <col min="9897" max="9897" width="13" style="14" customWidth="1"/>
    <col min="9898" max="9898" width="15" style="14" customWidth="1"/>
    <col min="9899" max="9900" width="12.140625" style="14" customWidth="1"/>
    <col min="9901" max="9901" width="12" style="14" customWidth="1"/>
    <col min="9902" max="9902" width="13.5703125" style="14" customWidth="1"/>
    <col min="9903" max="9903" width="14" style="14" customWidth="1"/>
    <col min="9904" max="9904" width="12.28515625" style="14" customWidth="1"/>
    <col min="9905" max="9905" width="14.140625" style="14" customWidth="1"/>
    <col min="9906" max="9906" width="13" style="14" customWidth="1"/>
    <col min="9907" max="9907" width="13.5703125" style="14" customWidth="1"/>
    <col min="9908" max="9908" width="12.42578125" style="14" customWidth="1"/>
    <col min="9909" max="9909" width="12.5703125" style="14" customWidth="1"/>
    <col min="9910" max="9910" width="11.7109375" style="14" customWidth="1"/>
    <col min="9911" max="9911" width="13.7109375" style="14" customWidth="1"/>
    <col min="9912" max="9912" width="13.28515625" style="14" customWidth="1"/>
    <col min="9913" max="9913" width="13.140625" style="14" customWidth="1"/>
    <col min="9914" max="9914" width="12" style="14" customWidth="1"/>
    <col min="9915" max="9915" width="12.140625" style="14" customWidth="1"/>
    <col min="9916" max="9916" width="12.28515625" style="14" customWidth="1"/>
    <col min="9917" max="9917" width="12.140625" style="14" customWidth="1"/>
    <col min="9918" max="9918" width="12.5703125" style="14" customWidth="1"/>
    <col min="9919" max="10135" width="9.140625" style="14"/>
    <col min="10136" max="10136" width="25.42578125" style="14" customWidth="1"/>
    <col min="10137" max="10137" width="56.28515625" style="14" customWidth="1"/>
    <col min="10138" max="10138" width="14" style="14" customWidth="1"/>
    <col min="10139" max="10140" width="14.5703125" style="14" customWidth="1"/>
    <col min="10141" max="10141" width="14.140625" style="14" customWidth="1"/>
    <col min="10142" max="10142" width="15.140625" style="14" customWidth="1"/>
    <col min="10143" max="10143" width="13.85546875" style="14" customWidth="1"/>
    <col min="10144" max="10145" width="14.7109375" style="14" customWidth="1"/>
    <col min="10146" max="10146" width="12.85546875" style="14" customWidth="1"/>
    <col min="10147" max="10147" width="13.5703125" style="14" customWidth="1"/>
    <col min="10148" max="10148" width="12.7109375" style="14" customWidth="1"/>
    <col min="10149" max="10149" width="13.42578125" style="14" customWidth="1"/>
    <col min="10150" max="10150" width="13.140625" style="14" customWidth="1"/>
    <col min="10151" max="10151" width="14.7109375" style="14" customWidth="1"/>
    <col min="10152" max="10152" width="14.5703125" style="14" customWidth="1"/>
    <col min="10153" max="10153" width="13" style="14" customWidth="1"/>
    <col min="10154" max="10154" width="15" style="14" customWidth="1"/>
    <col min="10155" max="10156" width="12.140625" style="14" customWidth="1"/>
    <col min="10157" max="10157" width="12" style="14" customWidth="1"/>
    <col min="10158" max="10158" width="13.5703125" style="14" customWidth="1"/>
    <col min="10159" max="10159" width="14" style="14" customWidth="1"/>
    <col min="10160" max="10160" width="12.28515625" style="14" customWidth="1"/>
    <col min="10161" max="10161" width="14.140625" style="14" customWidth="1"/>
    <col min="10162" max="10162" width="13" style="14" customWidth="1"/>
    <col min="10163" max="10163" width="13.5703125" style="14" customWidth="1"/>
    <col min="10164" max="10164" width="12.42578125" style="14" customWidth="1"/>
    <col min="10165" max="10165" width="12.5703125" style="14" customWidth="1"/>
    <col min="10166" max="10166" width="11.7109375" style="14" customWidth="1"/>
    <col min="10167" max="10167" width="13.7109375" style="14" customWidth="1"/>
    <col min="10168" max="10168" width="13.28515625" style="14" customWidth="1"/>
    <col min="10169" max="10169" width="13.140625" style="14" customWidth="1"/>
    <col min="10170" max="10170" width="12" style="14" customWidth="1"/>
    <col min="10171" max="10171" width="12.140625" style="14" customWidth="1"/>
    <col min="10172" max="10172" width="12.28515625" style="14" customWidth="1"/>
    <col min="10173" max="10173" width="12.140625" style="14" customWidth="1"/>
    <col min="10174" max="10174" width="12.5703125" style="14" customWidth="1"/>
    <col min="10175" max="10391" width="9.140625" style="14"/>
    <col min="10392" max="10392" width="25.42578125" style="14" customWidth="1"/>
    <col min="10393" max="10393" width="56.28515625" style="14" customWidth="1"/>
    <col min="10394" max="10394" width="14" style="14" customWidth="1"/>
    <col min="10395" max="10396" width="14.5703125" style="14" customWidth="1"/>
    <col min="10397" max="10397" width="14.140625" style="14" customWidth="1"/>
    <col min="10398" max="10398" width="15.140625" style="14" customWidth="1"/>
    <col min="10399" max="10399" width="13.85546875" style="14" customWidth="1"/>
    <col min="10400" max="10401" width="14.7109375" style="14" customWidth="1"/>
    <col min="10402" max="10402" width="12.85546875" style="14" customWidth="1"/>
    <col min="10403" max="10403" width="13.5703125" style="14" customWidth="1"/>
    <col min="10404" max="10404" width="12.7109375" style="14" customWidth="1"/>
    <col min="10405" max="10405" width="13.42578125" style="14" customWidth="1"/>
    <col min="10406" max="10406" width="13.140625" style="14" customWidth="1"/>
    <col min="10407" max="10407" width="14.7109375" style="14" customWidth="1"/>
    <col min="10408" max="10408" width="14.5703125" style="14" customWidth="1"/>
    <col min="10409" max="10409" width="13" style="14" customWidth="1"/>
    <col min="10410" max="10410" width="15" style="14" customWidth="1"/>
    <col min="10411" max="10412" width="12.140625" style="14" customWidth="1"/>
    <col min="10413" max="10413" width="12" style="14" customWidth="1"/>
    <col min="10414" max="10414" width="13.5703125" style="14" customWidth="1"/>
    <col min="10415" max="10415" width="14" style="14" customWidth="1"/>
    <col min="10416" max="10416" width="12.28515625" style="14" customWidth="1"/>
    <col min="10417" max="10417" width="14.140625" style="14" customWidth="1"/>
    <col min="10418" max="10418" width="13" style="14" customWidth="1"/>
    <col min="10419" max="10419" width="13.5703125" style="14" customWidth="1"/>
    <col min="10420" max="10420" width="12.42578125" style="14" customWidth="1"/>
    <col min="10421" max="10421" width="12.5703125" style="14" customWidth="1"/>
    <col min="10422" max="10422" width="11.7109375" style="14" customWidth="1"/>
    <col min="10423" max="10423" width="13.7109375" style="14" customWidth="1"/>
    <col min="10424" max="10424" width="13.28515625" style="14" customWidth="1"/>
    <col min="10425" max="10425" width="13.140625" style="14" customWidth="1"/>
    <col min="10426" max="10426" width="12" style="14" customWidth="1"/>
    <col min="10427" max="10427" width="12.140625" style="14" customWidth="1"/>
    <col min="10428" max="10428" width="12.28515625" style="14" customWidth="1"/>
    <col min="10429" max="10429" width="12.140625" style="14" customWidth="1"/>
    <col min="10430" max="10430" width="12.5703125" style="14" customWidth="1"/>
    <col min="10431" max="10647" width="9.140625" style="14"/>
    <col min="10648" max="10648" width="25.42578125" style="14" customWidth="1"/>
    <col min="10649" max="10649" width="56.28515625" style="14" customWidth="1"/>
    <col min="10650" max="10650" width="14" style="14" customWidth="1"/>
    <col min="10651" max="10652" width="14.5703125" style="14" customWidth="1"/>
    <col min="10653" max="10653" width="14.140625" style="14" customWidth="1"/>
    <col min="10654" max="10654" width="15.140625" style="14" customWidth="1"/>
    <col min="10655" max="10655" width="13.85546875" style="14" customWidth="1"/>
    <col min="10656" max="10657" width="14.7109375" style="14" customWidth="1"/>
    <col min="10658" max="10658" width="12.85546875" style="14" customWidth="1"/>
    <col min="10659" max="10659" width="13.5703125" style="14" customWidth="1"/>
    <col min="10660" max="10660" width="12.7109375" style="14" customWidth="1"/>
    <col min="10661" max="10661" width="13.42578125" style="14" customWidth="1"/>
    <col min="10662" max="10662" width="13.140625" style="14" customWidth="1"/>
    <col min="10663" max="10663" width="14.7109375" style="14" customWidth="1"/>
    <col min="10664" max="10664" width="14.5703125" style="14" customWidth="1"/>
    <col min="10665" max="10665" width="13" style="14" customWidth="1"/>
    <col min="10666" max="10666" width="15" style="14" customWidth="1"/>
    <col min="10667" max="10668" width="12.140625" style="14" customWidth="1"/>
    <col min="10669" max="10669" width="12" style="14" customWidth="1"/>
    <col min="10670" max="10670" width="13.5703125" style="14" customWidth="1"/>
    <col min="10671" max="10671" width="14" style="14" customWidth="1"/>
    <col min="10672" max="10672" width="12.28515625" style="14" customWidth="1"/>
    <col min="10673" max="10673" width="14.140625" style="14" customWidth="1"/>
    <col min="10674" max="10674" width="13" style="14" customWidth="1"/>
    <col min="10675" max="10675" width="13.5703125" style="14" customWidth="1"/>
    <col min="10676" max="10676" width="12.42578125" style="14" customWidth="1"/>
    <col min="10677" max="10677" width="12.5703125" style="14" customWidth="1"/>
    <col min="10678" max="10678" width="11.7109375" style="14" customWidth="1"/>
    <col min="10679" max="10679" width="13.7109375" style="14" customWidth="1"/>
    <col min="10680" max="10680" width="13.28515625" style="14" customWidth="1"/>
    <col min="10681" max="10681" width="13.140625" style="14" customWidth="1"/>
    <col min="10682" max="10682" width="12" style="14" customWidth="1"/>
    <col min="10683" max="10683" width="12.140625" style="14" customWidth="1"/>
    <col min="10684" max="10684" width="12.28515625" style="14" customWidth="1"/>
    <col min="10685" max="10685" width="12.140625" style="14" customWidth="1"/>
    <col min="10686" max="10686" width="12.5703125" style="14" customWidth="1"/>
    <col min="10687" max="10903" width="9.140625" style="14"/>
    <col min="10904" max="10904" width="25.42578125" style="14" customWidth="1"/>
    <col min="10905" max="10905" width="56.28515625" style="14" customWidth="1"/>
    <col min="10906" max="10906" width="14" style="14" customWidth="1"/>
    <col min="10907" max="10908" width="14.5703125" style="14" customWidth="1"/>
    <col min="10909" max="10909" width="14.140625" style="14" customWidth="1"/>
    <col min="10910" max="10910" width="15.140625" style="14" customWidth="1"/>
    <col min="10911" max="10911" width="13.85546875" style="14" customWidth="1"/>
    <col min="10912" max="10913" width="14.7109375" style="14" customWidth="1"/>
    <col min="10914" max="10914" width="12.85546875" style="14" customWidth="1"/>
    <col min="10915" max="10915" width="13.5703125" style="14" customWidth="1"/>
    <col min="10916" max="10916" width="12.7109375" style="14" customWidth="1"/>
    <col min="10917" max="10917" width="13.42578125" style="14" customWidth="1"/>
    <col min="10918" max="10918" width="13.140625" style="14" customWidth="1"/>
    <col min="10919" max="10919" width="14.7109375" style="14" customWidth="1"/>
    <col min="10920" max="10920" width="14.5703125" style="14" customWidth="1"/>
    <col min="10921" max="10921" width="13" style="14" customWidth="1"/>
    <col min="10922" max="10922" width="15" style="14" customWidth="1"/>
    <col min="10923" max="10924" width="12.140625" style="14" customWidth="1"/>
    <col min="10925" max="10925" width="12" style="14" customWidth="1"/>
    <col min="10926" max="10926" width="13.5703125" style="14" customWidth="1"/>
    <col min="10927" max="10927" width="14" style="14" customWidth="1"/>
    <col min="10928" max="10928" width="12.28515625" style="14" customWidth="1"/>
    <col min="10929" max="10929" width="14.140625" style="14" customWidth="1"/>
    <col min="10930" max="10930" width="13" style="14" customWidth="1"/>
    <col min="10931" max="10931" width="13.5703125" style="14" customWidth="1"/>
    <col min="10932" max="10932" width="12.42578125" style="14" customWidth="1"/>
    <col min="10933" max="10933" width="12.5703125" style="14" customWidth="1"/>
    <col min="10934" max="10934" width="11.7109375" style="14" customWidth="1"/>
    <col min="10935" max="10935" width="13.7109375" style="14" customWidth="1"/>
    <col min="10936" max="10936" width="13.28515625" style="14" customWidth="1"/>
    <col min="10937" max="10937" width="13.140625" style="14" customWidth="1"/>
    <col min="10938" max="10938" width="12" style="14" customWidth="1"/>
    <col min="10939" max="10939" width="12.140625" style="14" customWidth="1"/>
    <col min="10940" max="10940" width="12.28515625" style="14" customWidth="1"/>
    <col min="10941" max="10941" width="12.140625" style="14" customWidth="1"/>
    <col min="10942" max="10942" width="12.5703125" style="14" customWidth="1"/>
    <col min="10943" max="11159" width="9.140625" style="14"/>
    <col min="11160" max="11160" width="25.42578125" style="14" customWidth="1"/>
    <col min="11161" max="11161" width="56.28515625" style="14" customWidth="1"/>
    <col min="11162" max="11162" width="14" style="14" customWidth="1"/>
    <col min="11163" max="11164" width="14.5703125" style="14" customWidth="1"/>
    <col min="11165" max="11165" width="14.140625" style="14" customWidth="1"/>
    <col min="11166" max="11166" width="15.140625" style="14" customWidth="1"/>
    <col min="11167" max="11167" width="13.85546875" style="14" customWidth="1"/>
    <col min="11168" max="11169" width="14.7109375" style="14" customWidth="1"/>
    <col min="11170" max="11170" width="12.85546875" style="14" customWidth="1"/>
    <col min="11171" max="11171" width="13.5703125" style="14" customWidth="1"/>
    <col min="11172" max="11172" width="12.7109375" style="14" customWidth="1"/>
    <col min="11173" max="11173" width="13.42578125" style="14" customWidth="1"/>
    <col min="11174" max="11174" width="13.140625" style="14" customWidth="1"/>
    <col min="11175" max="11175" width="14.7109375" style="14" customWidth="1"/>
    <col min="11176" max="11176" width="14.5703125" style="14" customWidth="1"/>
    <col min="11177" max="11177" width="13" style="14" customWidth="1"/>
    <col min="11178" max="11178" width="15" style="14" customWidth="1"/>
    <col min="11179" max="11180" width="12.140625" style="14" customWidth="1"/>
    <col min="11181" max="11181" width="12" style="14" customWidth="1"/>
    <col min="11182" max="11182" width="13.5703125" style="14" customWidth="1"/>
    <col min="11183" max="11183" width="14" style="14" customWidth="1"/>
    <col min="11184" max="11184" width="12.28515625" style="14" customWidth="1"/>
    <col min="11185" max="11185" width="14.140625" style="14" customWidth="1"/>
    <col min="11186" max="11186" width="13" style="14" customWidth="1"/>
    <col min="11187" max="11187" width="13.5703125" style="14" customWidth="1"/>
    <col min="11188" max="11188" width="12.42578125" style="14" customWidth="1"/>
    <col min="11189" max="11189" width="12.5703125" style="14" customWidth="1"/>
    <col min="11190" max="11190" width="11.7109375" style="14" customWidth="1"/>
    <col min="11191" max="11191" width="13.7109375" style="14" customWidth="1"/>
    <col min="11192" max="11192" width="13.28515625" style="14" customWidth="1"/>
    <col min="11193" max="11193" width="13.140625" style="14" customWidth="1"/>
    <col min="11194" max="11194" width="12" style="14" customWidth="1"/>
    <col min="11195" max="11195" width="12.140625" style="14" customWidth="1"/>
    <col min="11196" max="11196" width="12.28515625" style="14" customWidth="1"/>
    <col min="11197" max="11197" width="12.140625" style="14" customWidth="1"/>
    <col min="11198" max="11198" width="12.5703125" style="14" customWidth="1"/>
    <col min="11199" max="11415" width="9.140625" style="14"/>
    <col min="11416" max="11416" width="25.42578125" style="14" customWidth="1"/>
    <col min="11417" max="11417" width="56.28515625" style="14" customWidth="1"/>
    <col min="11418" max="11418" width="14" style="14" customWidth="1"/>
    <col min="11419" max="11420" width="14.5703125" style="14" customWidth="1"/>
    <col min="11421" max="11421" width="14.140625" style="14" customWidth="1"/>
    <col min="11422" max="11422" width="15.140625" style="14" customWidth="1"/>
    <col min="11423" max="11423" width="13.85546875" style="14" customWidth="1"/>
    <col min="11424" max="11425" width="14.7109375" style="14" customWidth="1"/>
    <col min="11426" max="11426" width="12.85546875" style="14" customWidth="1"/>
    <col min="11427" max="11427" width="13.5703125" style="14" customWidth="1"/>
    <col min="11428" max="11428" width="12.7109375" style="14" customWidth="1"/>
    <col min="11429" max="11429" width="13.42578125" style="14" customWidth="1"/>
    <col min="11430" max="11430" width="13.140625" style="14" customWidth="1"/>
    <col min="11431" max="11431" width="14.7109375" style="14" customWidth="1"/>
    <col min="11432" max="11432" width="14.5703125" style="14" customWidth="1"/>
    <col min="11433" max="11433" width="13" style="14" customWidth="1"/>
    <col min="11434" max="11434" width="15" style="14" customWidth="1"/>
    <col min="11435" max="11436" width="12.140625" style="14" customWidth="1"/>
    <col min="11437" max="11437" width="12" style="14" customWidth="1"/>
    <col min="11438" max="11438" width="13.5703125" style="14" customWidth="1"/>
    <col min="11439" max="11439" width="14" style="14" customWidth="1"/>
    <col min="11440" max="11440" width="12.28515625" style="14" customWidth="1"/>
    <col min="11441" max="11441" width="14.140625" style="14" customWidth="1"/>
    <col min="11442" max="11442" width="13" style="14" customWidth="1"/>
    <col min="11443" max="11443" width="13.5703125" style="14" customWidth="1"/>
    <col min="11444" max="11444" width="12.42578125" style="14" customWidth="1"/>
    <col min="11445" max="11445" width="12.5703125" style="14" customWidth="1"/>
    <col min="11446" max="11446" width="11.7109375" style="14" customWidth="1"/>
    <col min="11447" max="11447" width="13.7109375" style="14" customWidth="1"/>
    <col min="11448" max="11448" width="13.28515625" style="14" customWidth="1"/>
    <col min="11449" max="11449" width="13.140625" style="14" customWidth="1"/>
    <col min="11450" max="11450" width="12" style="14" customWidth="1"/>
    <col min="11451" max="11451" width="12.140625" style="14" customWidth="1"/>
    <col min="11452" max="11452" width="12.28515625" style="14" customWidth="1"/>
    <col min="11453" max="11453" width="12.140625" style="14" customWidth="1"/>
    <col min="11454" max="11454" width="12.5703125" style="14" customWidth="1"/>
    <col min="11455" max="11671" width="9.140625" style="14"/>
    <col min="11672" max="11672" width="25.42578125" style="14" customWidth="1"/>
    <col min="11673" max="11673" width="56.28515625" style="14" customWidth="1"/>
    <col min="11674" max="11674" width="14" style="14" customWidth="1"/>
    <col min="11675" max="11676" width="14.5703125" style="14" customWidth="1"/>
    <col min="11677" max="11677" width="14.140625" style="14" customWidth="1"/>
    <col min="11678" max="11678" width="15.140625" style="14" customWidth="1"/>
    <col min="11679" max="11679" width="13.85546875" style="14" customWidth="1"/>
    <col min="11680" max="11681" width="14.7109375" style="14" customWidth="1"/>
    <col min="11682" max="11682" width="12.85546875" style="14" customWidth="1"/>
    <col min="11683" max="11683" width="13.5703125" style="14" customWidth="1"/>
    <col min="11684" max="11684" width="12.7109375" style="14" customWidth="1"/>
    <col min="11685" max="11685" width="13.42578125" style="14" customWidth="1"/>
    <col min="11686" max="11686" width="13.140625" style="14" customWidth="1"/>
    <col min="11687" max="11687" width="14.7109375" style="14" customWidth="1"/>
    <col min="11688" max="11688" width="14.5703125" style="14" customWidth="1"/>
    <col min="11689" max="11689" width="13" style="14" customWidth="1"/>
    <col min="11690" max="11690" width="15" style="14" customWidth="1"/>
    <col min="11691" max="11692" width="12.140625" style="14" customWidth="1"/>
    <col min="11693" max="11693" width="12" style="14" customWidth="1"/>
    <col min="11694" max="11694" width="13.5703125" style="14" customWidth="1"/>
    <col min="11695" max="11695" width="14" style="14" customWidth="1"/>
    <col min="11696" max="11696" width="12.28515625" style="14" customWidth="1"/>
    <col min="11697" max="11697" width="14.140625" style="14" customWidth="1"/>
    <col min="11698" max="11698" width="13" style="14" customWidth="1"/>
    <col min="11699" max="11699" width="13.5703125" style="14" customWidth="1"/>
    <col min="11700" max="11700" width="12.42578125" style="14" customWidth="1"/>
    <col min="11701" max="11701" width="12.5703125" style="14" customWidth="1"/>
    <col min="11702" max="11702" width="11.7109375" style="14" customWidth="1"/>
    <col min="11703" max="11703" width="13.7109375" style="14" customWidth="1"/>
    <col min="11704" max="11704" width="13.28515625" style="14" customWidth="1"/>
    <col min="11705" max="11705" width="13.140625" style="14" customWidth="1"/>
    <col min="11706" max="11706" width="12" style="14" customWidth="1"/>
    <col min="11707" max="11707" width="12.140625" style="14" customWidth="1"/>
    <col min="11708" max="11708" width="12.28515625" style="14" customWidth="1"/>
    <col min="11709" max="11709" width="12.140625" style="14" customWidth="1"/>
    <col min="11710" max="11710" width="12.5703125" style="14" customWidth="1"/>
    <col min="11711" max="11927" width="9.140625" style="14"/>
    <col min="11928" max="11928" width="25.42578125" style="14" customWidth="1"/>
    <col min="11929" max="11929" width="56.28515625" style="14" customWidth="1"/>
    <col min="11930" max="11930" width="14" style="14" customWidth="1"/>
    <col min="11931" max="11932" width="14.5703125" style="14" customWidth="1"/>
    <col min="11933" max="11933" width="14.140625" style="14" customWidth="1"/>
    <col min="11934" max="11934" width="15.140625" style="14" customWidth="1"/>
    <col min="11935" max="11935" width="13.85546875" style="14" customWidth="1"/>
    <col min="11936" max="11937" width="14.7109375" style="14" customWidth="1"/>
    <col min="11938" max="11938" width="12.85546875" style="14" customWidth="1"/>
    <col min="11939" max="11939" width="13.5703125" style="14" customWidth="1"/>
    <col min="11940" max="11940" width="12.7109375" style="14" customWidth="1"/>
    <col min="11941" max="11941" width="13.42578125" style="14" customWidth="1"/>
    <col min="11942" max="11942" width="13.140625" style="14" customWidth="1"/>
    <col min="11943" max="11943" width="14.7109375" style="14" customWidth="1"/>
    <col min="11944" max="11944" width="14.5703125" style="14" customWidth="1"/>
    <col min="11945" max="11945" width="13" style="14" customWidth="1"/>
    <col min="11946" max="11946" width="15" style="14" customWidth="1"/>
    <col min="11947" max="11948" width="12.140625" style="14" customWidth="1"/>
    <col min="11949" max="11949" width="12" style="14" customWidth="1"/>
    <col min="11950" max="11950" width="13.5703125" style="14" customWidth="1"/>
    <col min="11951" max="11951" width="14" style="14" customWidth="1"/>
    <col min="11952" max="11952" width="12.28515625" style="14" customWidth="1"/>
    <col min="11953" max="11953" width="14.140625" style="14" customWidth="1"/>
    <col min="11954" max="11954" width="13" style="14" customWidth="1"/>
    <col min="11955" max="11955" width="13.5703125" style="14" customWidth="1"/>
    <col min="11956" max="11956" width="12.42578125" style="14" customWidth="1"/>
    <col min="11957" max="11957" width="12.5703125" style="14" customWidth="1"/>
    <col min="11958" max="11958" width="11.7109375" style="14" customWidth="1"/>
    <col min="11959" max="11959" width="13.7109375" style="14" customWidth="1"/>
    <col min="11960" max="11960" width="13.28515625" style="14" customWidth="1"/>
    <col min="11961" max="11961" width="13.140625" style="14" customWidth="1"/>
    <col min="11962" max="11962" width="12" style="14" customWidth="1"/>
    <col min="11963" max="11963" width="12.140625" style="14" customWidth="1"/>
    <col min="11964" max="11964" width="12.28515625" style="14" customWidth="1"/>
    <col min="11965" max="11965" width="12.140625" style="14" customWidth="1"/>
    <col min="11966" max="11966" width="12.5703125" style="14" customWidth="1"/>
    <col min="11967" max="12183" width="9.140625" style="14"/>
    <col min="12184" max="12184" width="25.42578125" style="14" customWidth="1"/>
    <col min="12185" max="12185" width="56.28515625" style="14" customWidth="1"/>
    <col min="12186" max="12186" width="14" style="14" customWidth="1"/>
    <col min="12187" max="12188" width="14.5703125" style="14" customWidth="1"/>
    <col min="12189" max="12189" width="14.140625" style="14" customWidth="1"/>
    <col min="12190" max="12190" width="15.140625" style="14" customWidth="1"/>
    <col min="12191" max="12191" width="13.85546875" style="14" customWidth="1"/>
    <col min="12192" max="12193" width="14.7109375" style="14" customWidth="1"/>
    <col min="12194" max="12194" width="12.85546875" style="14" customWidth="1"/>
    <col min="12195" max="12195" width="13.5703125" style="14" customWidth="1"/>
    <col min="12196" max="12196" width="12.7109375" style="14" customWidth="1"/>
    <col min="12197" max="12197" width="13.42578125" style="14" customWidth="1"/>
    <col min="12198" max="12198" width="13.140625" style="14" customWidth="1"/>
    <col min="12199" max="12199" width="14.7109375" style="14" customWidth="1"/>
    <col min="12200" max="12200" width="14.5703125" style="14" customWidth="1"/>
    <col min="12201" max="12201" width="13" style="14" customWidth="1"/>
    <col min="12202" max="12202" width="15" style="14" customWidth="1"/>
    <col min="12203" max="12204" width="12.140625" style="14" customWidth="1"/>
    <col min="12205" max="12205" width="12" style="14" customWidth="1"/>
    <col min="12206" max="12206" width="13.5703125" style="14" customWidth="1"/>
    <col min="12207" max="12207" width="14" style="14" customWidth="1"/>
    <col min="12208" max="12208" width="12.28515625" style="14" customWidth="1"/>
    <col min="12209" max="12209" width="14.140625" style="14" customWidth="1"/>
    <col min="12210" max="12210" width="13" style="14" customWidth="1"/>
    <col min="12211" max="12211" width="13.5703125" style="14" customWidth="1"/>
    <col min="12212" max="12212" width="12.42578125" style="14" customWidth="1"/>
    <col min="12213" max="12213" width="12.5703125" style="14" customWidth="1"/>
    <col min="12214" max="12214" width="11.7109375" style="14" customWidth="1"/>
    <col min="12215" max="12215" width="13.7109375" style="14" customWidth="1"/>
    <col min="12216" max="12216" width="13.28515625" style="14" customWidth="1"/>
    <col min="12217" max="12217" width="13.140625" style="14" customWidth="1"/>
    <col min="12218" max="12218" width="12" style="14" customWidth="1"/>
    <col min="12219" max="12219" width="12.140625" style="14" customWidth="1"/>
    <col min="12220" max="12220" width="12.28515625" style="14" customWidth="1"/>
    <col min="12221" max="12221" width="12.140625" style="14" customWidth="1"/>
    <col min="12222" max="12222" width="12.5703125" style="14" customWidth="1"/>
    <col min="12223" max="12439" width="9.140625" style="14"/>
    <col min="12440" max="12440" width="25.42578125" style="14" customWidth="1"/>
    <col min="12441" max="12441" width="56.28515625" style="14" customWidth="1"/>
    <col min="12442" max="12442" width="14" style="14" customWidth="1"/>
    <col min="12443" max="12444" width="14.5703125" style="14" customWidth="1"/>
    <col min="12445" max="12445" width="14.140625" style="14" customWidth="1"/>
    <col min="12446" max="12446" width="15.140625" style="14" customWidth="1"/>
    <col min="12447" max="12447" width="13.85546875" style="14" customWidth="1"/>
    <col min="12448" max="12449" width="14.7109375" style="14" customWidth="1"/>
    <col min="12450" max="12450" width="12.85546875" style="14" customWidth="1"/>
    <col min="12451" max="12451" width="13.5703125" style="14" customWidth="1"/>
    <col min="12452" max="12452" width="12.7109375" style="14" customWidth="1"/>
    <col min="12453" max="12453" width="13.42578125" style="14" customWidth="1"/>
    <col min="12454" max="12454" width="13.140625" style="14" customWidth="1"/>
    <col min="12455" max="12455" width="14.7109375" style="14" customWidth="1"/>
    <col min="12456" max="12456" width="14.5703125" style="14" customWidth="1"/>
    <col min="12457" max="12457" width="13" style="14" customWidth="1"/>
    <col min="12458" max="12458" width="15" style="14" customWidth="1"/>
    <col min="12459" max="12460" width="12.140625" style="14" customWidth="1"/>
    <col min="12461" max="12461" width="12" style="14" customWidth="1"/>
    <col min="12462" max="12462" width="13.5703125" style="14" customWidth="1"/>
    <col min="12463" max="12463" width="14" style="14" customWidth="1"/>
    <col min="12464" max="12464" width="12.28515625" style="14" customWidth="1"/>
    <col min="12465" max="12465" width="14.140625" style="14" customWidth="1"/>
    <col min="12466" max="12466" width="13" style="14" customWidth="1"/>
    <col min="12467" max="12467" width="13.5703125" style="14" customWidth="1"/>
    <col min="12468" max="12468" width="12.42578125" style="14" customWidth="1"/>
    <col min="12469" max="12469" width="12.5703125" style="14" customWidth="1"/>
    <col min="12470" max="12470" width="11.7109375" style="14" customWidth="1"/>
    <col min="12471" max="12471" width="13.7109375" style="14" customWidth="1"/>
    <col min="12472" max="12472" width="13.28515625" style="14" customWidth="1"/>
    <col min="12473" max="12473" width="13.140625" style="14" customWidth="1"/>
    <col min="12474" max="12474" width="12" style="14" customWidth="1"/>
    <col min="12475" max="12475" width="12.140625" style="14" customWidth="1"/>
    <col min="12476" max="12476" width="12.28515625" style="14" customWidth="1"/>
    <col min="12477" max="12477" width="12.140625" style="14" customWidth="1"/>
    <col min="12478" max="12478" width="12.5703125" style="14" customWidth="1"/>
    <col min="12479" max="12695" width="9.140625" style="14"/>
    <col min="12696" max="12696" width="25.42578125" style="14" customWidth="1"/>
    <col min="12697" max="12697" width="56.28515625" style="14" customWidth="1"/>
    <col min="12698" max="12698" width="14" style="14" customWidth="1"/>
    <col min="12699" max="12700" width="14.5703125" style="14" customWidth="1"/>
    <col min="12701" max="12701" width="14.140625" style="14" customWidth="1"/>
    <col min="12702" max="12702" width="15.140625" style="14" customWidth="1"/>
    <col min="12703" max="12703" width="13.85546875" style="14" customWidth="1"/>
    <col min="12704" max="12705" width="14.7109375" style="14" customWidth="1"/>
    <col min="12706" max="12706" width="12.85546875" style="14" customWidth="1"/>
    <col min="12707" max="12707" width="13.5703125" style="14" customWidth="1"/>
    <col min="12708" max="12708" width="12.7109375" style="14" customWidth="1"/>
    <col min="12709" max="12709" width="13.42578125" style="14" customWidth="1"/>
    <col min="12710" max="12710" width="13.140625" style="14" customWidth="1"/>
    <col min="12711" max="12711" width="14.7109375" style="14" customWidth="1"/>
    <col min="12712" max="12712" width="14.5703125" style="14" customWidth="1"/>
    <col min="12713" max="12713" width="13" style="14" customWidth="1"/>
    <col min="12714" max="12714" width="15" style="14" customWidth="1"/>
    <col min="12715" max="12716" width="12.140625" style="14" customWidth="1"/>
    <col min="12717" max="12717" width="12" style="14" customWidth="1"/>
    <col min="12718" max="12718" width="13.5703125" style="14" customWidth="1"/>
    <col min="12719" max="12719" width="14" style="14" customWidth="1"/>
    <col min="12720" max="12720" width="12.28515625" style="14" customWidth="1"/>
    <col min="12721" max="12721" width="14.140625" style="14" customWidth="1"/>
    <col min="12722" max="12722" width="13" style="14" customWidth="1"/>
    <col min="12723" max="12723" width="13.5703125" style="14" customWidth="1"/>
    <col min="12724" max="12724" width="12.42578125" style="14" customWidth="1"/>
    <col min="12725" max="12725" width="12.5703125" style="14" customWidth="1"/>
    <col min="12726" max="12726" width="11.7109375" style="14" customWidth="1"/>
    <col min="12727" max="12727" width="13.7109375" style="14" customWidth="1"/>
    <col min="12728" max="12728" width="13.28515625" style="14" customWidth="1"/>
    <col min="12729" max="12729" width="13.140625" style="14" customWidth="1"/>
    <col min="12730" max="12730" width="12" style="14" customWidth="1"/>
    <col min="12731" max="12731" width="12.140625" style="14" customWidth="1"/>
    <col min="12732" max="12732" width="12.28515625" style="14" customWidth="1"/>
    <col min="12733" max="12733" width="12.140625" style="14" customWidth="1"/>
    <col min="12734" max="12734" width="12.5703125" style="14" customWidth="1"/>
    <col min="12735" max="12951" width="9.140625" style="14"/>
    <col min="12952" max="12952" width="25.42578125" style="14" customWidth="1"/>
    <col min="12953" max="12953" width="56.28515625" style="14" customWidth="1"/>
    <col min="12954" max="12954" width="14" style="14" customWidth="1"/>
    <col min="12955" max="12956" width="14.5703125" style="14" customWidth="1"/>
    <col min="12957" max="12957" width="14.140625" style="14" customWidth="1"/>
    <col min="12958" max="12958" width="15.140625" style="14" customWidth="1"/>
    <col min="12959" max="12959" width="13.85546875" style="14" customWidth="1"/>
    <col min="12960" max="12961" width="14.7109375" style="14" customWidth="1"/>
    <col min="12962" max="12962" width="12.85546875" style="14" customWidth="1"/>
    <col min="12963" max="12963" width="13.5703125" style="14" customWidth="1"/>
    <col min="12964" max="12964" width="12.7109375" style="14" customWidth="1"/>
    <col min="12965" max="12965" width="13.42578125" style="14" customWidth="1"/>
    <col min="12966" max="12966" width="13.140625" style="14" customWidth="1"/>
    <col min="12967" max="12967" width="14.7109375" style="14" customWidth="1"/>
    <col min="12968" max="12968" width="14.5703125" style="14" customWidth="1"/>
    <col min="12969" max="12969" width="13" style="14" customWidth="1"/>
    <col min="12970" max="12970" width="15" style="14" customWidth="1"/>
    <col min="12971" max="12972" width="12.140625" style="14" customWidth="1"/>
    <col min="12973" max="12973" width="12" style="14" customWidth="1"/>
    <col min="12974" max="12974" width="13.5703125" style="14" customWidth="1"/>
    <col min="12975" max="12975" width="14" style="14" customWidth="1"/>
    <col min="12976" max="12976" width="12.28515625" style="14" customWidth="1"/>
    <col min="12977" max="12977" width="14.140625" style="14" customWidth="1"/>
    <col min="12978" max="12978" width="13" style="14" customWidth="1"/>
    <col min="12979" max="12979" width="13.5703125" style="14" customWidth="1"/>
    <col min="12980" max="12980" width="12.42578125" style="14" customWidth="1"/>
    <col min="12981" max="12981" width="12.5703125" style="14" customWidth="1"/>
    <col min="12982" max="12982" width="11.7109375" style="14" customWidth="1"/>
    <col min="12983" max="12983" width="13.7109375" style="14" customWidth="1"/>
    <col min="12984" max="12984" width="13.28515625" style="14" customWidth="1"/>
    <col min="12985" max="12985" width="13.140625" style="14" customWidth="1"/>
    <col min="12986" max="12986" width="12" style="14" customWidth="1"/>
    <col min="12987" max="12987" width="12.140625" style="14" customWidth="1"/>
    <col min="12988" max="12988" width="12.28515625" style="14" customWidth="1"/>
    <col min="12989" max="12989" width="12.140625" style="14" customWidth="1"/>
    <col min="12990" max="12990" width="12.5703125" style="14" customWidth="1"/>
    <col min="12991" max="13207" width="9.140625" style="14"/>
    <col min="13208" max="13208" width="25.42578125" style="14" customWidth="1"/>
    <col min="13209" max="13209" width="56.28515625" style="14" customWidth="1"/>
    <col min="13210" max="13210" width="14" style="14" customWidth="1"/>
    <col min="13211" max="13212" width="14.5703125" style="14" customWidth="1"/>
    <col min="13213" max="13213" width="14.140625" style="14" customWidth="1"/>
    <col min="13214" max="13214" width="15.140625" style="14" customWidth="1"/>
    <col min="13215" max="13215" width="13.85546875" style="14" customWidth="1"/>
    <col min="13216" max="13217" width="14.7109375" style="14" customWidth="1"/>
    <col min="13218" max="13218" width="12.85546875" style="14" customWidth="1"/>
    <col min="13219" max="13219" width="13.5703125" style="14" customWidth="1"/>
    <col min="13220" max="13220" width="12.7109375" style="14" customWidth="1"/>
    <col min="13221" max="13221" width="13.42578125" style="14" customWidth="1"/>
    <col min="13222" max="13222" width="13.140625" style="14" customWidth="1"/>
    <col min="13223" max="13223" width="14.7109375" style="14" customWidth="1"/>
    <col min="13224" max="13224" width="14.5703125" style="14" customWidth="1"/>
    <col min="13225" max="13225" width="13" style="14" customWidth="1"/>
    <col min="13226" max="13226" width="15" style="14" customWidth="1"/>
    <col min="13227" max="13228" width="12.140625" style="14" customWidth="1"/>
    <col min="13229" max="13229" width="12" style="14" customWidth="1"/>
    <col min="13230" max="13230" width="13.5703125" style="14" customWidth="1"/>
    <col min="13231" max="13231" width="14" style="14" customWidth="1"/>
    <col min="13232" max="13232" width="12.28515625" style="14" customWidth="1"/>
    <col min="13233" max="13233" width="14.140625" style="14" customWidth="1"/>
    <col min="13234" max="13234" width="13" style="14" customWidth="1"/>
    <col min="13235" max="13235" width="13.5703125" style="14" customWidth="1"/>
    <col min="13236" max="13236" width="12.42578125" style="14" customWidth="1"/>
    <col min="13237" max="13237" width="12.5703125" style="14" customWidth="1"/>
    <col min="13238" max="13238" width="11.7109375" style="14" customWidth="1"/>
    <col min="13239" max="13239" width="13.7109375" style="14" customWidth="1"/>
    <col min="13240" max="13240" width="13.28515625" style="14" customWidth="1"/>
    <col min="13241" max="13241" width="13.140625" style="14" customWidth="1"/>
    <col min="13242" max="13242" width="12" style="14" customWidth="1"/>
    <col min="13243" max="13243" width="12.140625" style="14" customWidth="1"/>
    <col min="13244" max="13244" width="12.28515625" style="14" customWidth="1"/>
    <col min="13245" max="13245" width="12.140625" style="14" customWidth="1"/>
    <col min="13246" max="13246" width="12.5703125" style="14" customWidth="1"/>
    <col min="13247" max="13463" width="9.140625" style="14"/>
    <col min="13464" max="13464" width="25.42578125" style="14" customWidth="1"/>
    <col min="13465" max="13465" width="56.28515625" style="14" customWidth="1"/>
    <col min="13466" max="13466" width="14" style="14" customWidth="1"/>
    <col min="13467" max="13468" width="14.5703125" style="14" customWidth="1"/>
    <col min="13469" max="13469" width="14.140625" style="14" customWidth="1"/>
    <col min="13470" max="13470" width="15.140625" style="14" customWidth="1"/>
    <col min="13471" max="13471" width="13.85546875" style="14" customWidth="1"/>
    <col min="13472" max="13473" width="14.7109375" style="14" customWidth="1"/>
    <col min="13474" max="13474" width="12.85546875" style="14" customWidth="1"/>
    <col min="13475" max="13475" width="13.5703125" style="14" customWidth="1"/>
    <col min="13476" max="13476" width="12.7109375" style="14" customWidth="1"/>
    <col min="13477" max="13477" width="13.42578125" style="14" customWidth="1"/>
    <col min="13478" max="13478" width="13.140625" style="14" customWidth="1"/>
    <col min="13479" max="13479" width="14.7109375" style="14" customWidth="1"/>
    <col min="13480" max="13480" width="14.5703125" style="14" customWidth="1"/>
    <col min="13481" max="13481" width="13" style="14" customWidth="1"/>
    <col min="13482" max="13482" width="15" style="14" customWidth="1"/>
    <col min="13483" max="13484" width="12.140625" style="14" customWidth="1"/>
    <col min="13485" max="13485" width="12" style="14" customWidth="1"/>
    <col min="13486" max="13486" width="13.5703125" style="14" customWidth="1"/>
    <col min="13487" max="13487" width="14" style="14" customWidth="1"/>
    <col min="13488" max="13488" width="12.28515625" style="14" customWidth="1"/>
    <col min="13489" max="13489" width="14.140625" style="14" customWidth="1"/>
    <col min="13490" max="13490" width="13" style="14" customWidth="1"/>
    <col min="13491" max="13491" width="13.5703125" style="14" customWidth="1"/>
    <col min="13492" max="13492" width="12.42578125" style="14" customWidth="1"/>
    <col min="13493" max="13493" width="12.5703125" style="14" customWidth="1"/>
    <col min="13494" max="13494" width="11.7109375" style="14" customWidth="1"/>
    <col min="13495" max="13495" width="13.7109375" style="14" customWidth="1"/>
    <col min="13496" max="13496" width="13.28515625" style="14" customWidth="1"/>
    <col min="13497" max="13497" width="13.140625" style="14" customWidth="1"/>
    <col min="13498" max="13498" width="12" style="14" customWidth="1"/>
    <col min="13499" max="13499" width="12.140625" style="14" customWidth="1"/>
    <col min="13500" max="13500" width="12.28515625" style="14" customWidth="1"/>
    <col min="13501" max="13501" width="12.140625" style="14" customWidth="1"/>
    <col min="13502" max="13502" width="12.5703125" style="14" customWidth="1"/>
    <col min="13503" max="13719" width="9.140625" style="14"/>
    <col min="13720" max="13720" width="25.42578125" style="14" customWidth="1"/>
    <col min="13721" max="13721" width="56.28515625" style="14" customWidth="1"/>
    <col min="13722" max="13722" width="14" style="14" customWidth="1"/>
    <col min="13723" max="13724" width="14.5703125" style="14" customWidth="1"/>
    <col min="13725" max="13725" width="14.140625" style="14" customWidth="1"/>
    <col min="13726" max="13726" width="15.140625" style="14" customWidth="1"/>
    <col min="13727" max="13727" width="13.85546875" style="14" customWidth="1"/>
    <col min="13728" max="13729" width="14.7109375" style="14" customWidth="1"/>
    <col min="13730" max="13730" width="12.85546875" style="14" customWidth="1"/>
    <col min="13731" max="13731" width="13.5703125" style="14" customWidth="1"/>
    <col min="13732" max="13732" width="12.7109375" style="14" customWidth="1"/>
    <col min="13733" max="13733" width="13.42578125" style="14" customWidth="1"/>
    <col min="13734" max="13734" width="13.140625" style="14" customWidth="1"/>
    <col min="13735" max="13735" width="14.7109375" style="14" customWidth="1"/>
    <col min="13736" max="13736" width="14.5703125" style="14" customWidth="1"/>
    <col min="13737" max="13737" width="13" style="14" customWidth="1"/>
    <col min="13738" max="13738" width="15" style="14" customWidth="1"/>
    <col min="13739" max="13740" width="12.140625" style="14" customWidth="1"/>
    <col min="13741" max="13741" width="12" style="14" customWidth="1"/>
    <col min="13742" max="13742" width="13.5703125" style="14" customWidth="1"/>
    <col min="13743" max="13743" width="14" style="14" customWidth="1"/>
    <col min="13744" max="13744" width="12.28515625" style="14" customWidth="1"/>
    <col min="13745" max="13745" width="14.140625" style="14" customWidth="1"/>
    <col min="13746" max="13746" width="13" style="14" customWidth="1"/>
    <col min="13747" max="13747" width="13.5703125" style="14" customWidth="1"/>
    <col min="13748" max="13748" width="12.42578125" style="14" customWidth="1"/>
    <col min="13749" max="13749" width="12.5703125" style="14" customWidth="1"/>
    <col min="13750" max="13750" width="11.7109375" style="14" customWidth="1"/>
    <col min="13751" max="13751" width="13.7109375" style="14" customWidth="1"/>
    <col min="13752" max="13752" width="13.28515625" style="14" customWidth="1"/>
    <col min="13753" max="13753" width="13.140625" style="14" customWidth="1"/>
    <col min="13754" max="13754" width="12" style="14" customWidth="1"/>
    <col min="13755" max="13755" width="12.140625" style="14" customWidth="1"/>
    <col min="13756" max="13756" width="12.28515625" style="14" customWidth="1"/>
    <col min="13757" max="13757" width="12.140625" style="14" customWidth="1"/>
    <col min="13758" max="13758" width="12.5703125" style="14" customWidth="1"/>
    <col min="13759" max="13975" width="9.140625" style="14"/>
    <col min="13976" max="13976" width="25.42578125" style="14" customWidth="1"/>
    <col min="13977" max="13977" width="56.28515625" style="14" customWidth="1"/>
    <col min="13978" max="13978" width="14" style="14" customWidth="1"/>
    <col min="13979" max="13980" width="14.5703125" style="14" customWidth="1"/>
    <col min="13981" max="13981" width="14.140625" style="14" customWidth="1"/>
    <col min="13982" max="13982" width="15.140625" style="14" customWidth="1"/>
    <col min="13983" max="13983" width="13.85546875" style="14" customWidth="1"/>
    <col min="13984" max="13985" width="14.7109375" style="14" customWidth="1"/>
    <col min="13986" max="13986" width="12.85546875" style="14" customWidth="1"/>
    <col min="13987" max="13987" width="13.5703125" style="14" customWidth="1"/>
    <col min="13988" max="13988" width="12.7109375" style="14" customWidth="1"/>
    <col min="13989" max="13989" width="13.42578125" style="14" customWidth="1"/>
    <col min="13990" max="13990" width="13.140625" style="14" customWidth="1"/>
    <col min="13991" max="13991" width="14.7109375" style="14" customWidth="1"/>
    <col min="13992" max="13992" width="14.5703125" style="14" customWidth="1"/>
    <col min="13993" max="13993" width="13" style="14" customWidth="1"/>
    <col min="13994" max="13994" width="15" style="14" customWidth="1"/>
    <col min="13995" max="13996" width="12.140625" style="14" customWidth="1"/>
    <col min="13997" max="13997" width="12" style="14" customWidth="1"/>
    <col min="13998" max="13998" width="13.5703125" style="14" customWidth="1"/>
    <col min="13999" max="13999" width="14" style="14" customWidth="1"/>
    <col min="14000" max="14000" width="12.28515625" style="14" customWidth="1"/>
    <col min="14001" max="14001" width="14.140625" style="14" customWidth="1"/>
    <col min="14002" max="14002" width="13" style="14" customWidth="1"/>
    <col min="14003" max="14003" width="13.5703125" style="14" customWidth="1"/>
    <col min="14004" max="14004" width="12.42578125" style="14" customWidth="1"/>
    <col min="14005" max="14005" width="12.5703125" style="14" customWidth="1"/>
    <col min="14006" max="14006" width="11.7109375" style="14" customWidth="1"/>
    <col min="14007" max="14007" width="13.7109375" style="14" customWidth="1"/>
    <col min="14008" max="14008" width="13.28515625" style="14" customWidth="1"/>
    <col min="14009" max="14009" width="13.140625" style="14" customWidth="1"/>
    <col min="14010" max="14010" width="12" style="14" customWidth="1"/>
    <col min="14011" max="14011" width="12.140625" style="14" customWidth="1"/>
    <col min="14012" max="14012" width="12.28515625" style="14" customWidth="1"/>
    <col min="14013" max="14013" width="12.140625" style="14" customWidth="1"/>
    <col min="14014" max="14014" width="12.5703125" style="14" customWidth="1"/>
    <col min="14015" max="14231" width="9.140625" style="14"/>
    <col min="14232" max="14232" width="25.42578125" style="14" customWidth="1"/>
    <col min="14233" max="14233" width="56.28515625" style="14" customWidth="1"/>
    <col min="14234" max="14234" width="14" style="14" customWidth="1"/>
    <col min="14235" max="14236" width="14.5703125" style="14" customWidth="1"/>
    <col min="14237" max="14237" width="14.140625" style="14" customWidth="1"/>
    <col min="14238" max="14238" width="15.140625" style="14" customWidth="1"/>
    <col min="14239" max="14239" width="13.85546875" style="14" customWidth="1"/>
    <col min="14240" max="14241" width="14.7109375" style="14" customWidth="1"/>
    <col min="14242" max="14242" width="12.85546875" style="14" customWidth="1"/>
    <col min="14243" max="14243" width="13.5703125" style="14" customWidth="1"/>
    <col min="14244" max="14244" width="12.7109375" style="14" customWidth="1"/>
    <col min="14245" max="14245" width="13.42578125" style="14" customWidth="1"/>
    <col min="14246" max="14246" width="13.140625" style="14" customWidth="1"/>
    <col min="14247" max="14247" width="14.7109375" style="14" customWidth="1"/>
    <col min="14248" max="14248" width="14.5703125" style="14" customWidth="1"/>
    <col min="14249" max="14249" width="13" style="14" customWidth="1"/>
    <col min="14250" max="14250" width="15" style="14" customWidth="1"/>
    <col min="14251" max="14252" width="12.140625" style="14" customWidth="1"/>
    <col min="14253" max="14253" width="12" style="14" customWidth="1"/>
    <col min="14254" max="14254" width="13.5703125" style="14" customWidth="1"/>
    <col min="14255" max="14255" width="14" style="14" customWidth="1"/>
    <col min="14256" max="14256" width="12.28515625" style="14" customWidth="1"/>
    <col min="14257" max="14257" width="14.140625" style="14" customWidth="1"/>
    <col min="14258" max="14258" width="13" style="14" customWidth="1"/>
    <col min="14259" max="14259" width="13.5703125" style="14" customWidth="1"/>
    <col min="14260" max="14260" width="12.42578125" style="14" customWidth="1"/>
    <col min="14261" max="14261" width="12.5703125" style="14" customWidth="1"/>
    <col min="14262" max="14262" width="11.7109375" style="14" customWidth="1"/>
    <col min="14263" max="14263" width="13.7109375" style="14" customWidth="1"/>
    <col min="14264" max="14264" width="13.28515625" style="14" customWidth="1"/>
    <col min="14265" max="14265" width="13.140625" style="14" customWidth="1"/>
    <col min="14266" max="14266" width="12" style="14" customWidth="1"/>
    <col min="14267" max="14267" width="12.140625" style="14" customWidth="1"/>
    <col min="14268" max="14268" width="12.28515625" style="14" customWidth="1"/>
    <col min="14269" max="14269" width="12.140625" style="14" customWidth="1"/>
    <col min="14270" max="14270" width="12.5703125" style="14" customWidth="1"/>
    <col min="14271" max="14487" width="9.140625" style="14"/>
    <col min="14488" max="14488" width="25.42578125" style="14" customWidth="1"/>
    <col min="14489" max="14489" width="56.28515625" style="14" customWidth="1"/>
    <col min="14490" max="14490" width="14" style="14" customWidth="1"/>
    <col min="14491" max="14492" width="14.5703125" style="14" customWidth="1"/>
    <col min="14493" max="14493" width="14.140625" style="14" customWidth="1"/>
    <col min="14494" max="14494" width="15.140625" style="14" customWidth="1"/>
    <col min="14495" max="14495" width="13.85546875" style="14" customWidth="1"/>
    <col min="14496" max="14497" width="14.7109375" style="14" customWidth="1"/>
    <col min="14498" max="14498" width="12.85546875" style="14" customWidth="1"/>
    <col min="14499" max="14499" width="13.5703125" style="14" customWidth="1"/>
    <col min="14500" max="14500" width="12.7109375" style="14" customWidth="1"/>
    <col min="14501" max="14501" width="13.42578125" style="14" customWidth="1"/>
    <col min="14502" max="14502" width="13.140625" style="14" customWidth="1"/>
    <col min="14503" max="14503" width="14.7109375" style="14" customWidth="1"/>
    <col min="14504" max="14504" width="14.5703125" style="14" customWidth="1"/>
    <col min="14505" max="14505" width="13" style="14" customWidth="1"/>
    <col min="14506" max="14506" width="15" style="14" customWidth="1"/>
    <col min="14507" max="14508" width="12.140625" style="14" customWidth="1"/>
    <col min="14509" max="14509" width="12" style="14" customWidth="1"/>
    <col min="14510" max="14510" width="13.5703125" style="14" customWidth="1"/>
    <col min="14511" max="14511" width="14" style="14" customWidth="1"/>
    <col min="14512" max="14512" width="12.28515625" style="14" customWidth="1"/>
    <col min="14513" max="14513" width="14.140625" style="14" customWidth="1"/>
    <col min="14514" max="14514" width="13" style="14" customWidth="1"/>
    <col min="14515" max="14515" width="13.5703125" style="14" customWidth="1"/>
    <col min="14516" max="14516" width="12.42578125" style="14" customWidth="1"/>
    <col min="14517" max="14517" width="12.5703125" style="14" customWidth="1"/>
    <col min="14518" max="14518" width="11.7109375" style="14" customWidth="1"/>
    <col min="14519" max="14519" width="13.7109375" style="14" customWidth="1"/>
    <col min="14520" max="14520" width="13.28515625" style="14" customWidth="1"/>
    <col min="14521" max="14521" width="13.140625" style="14" customWidth="1"/>
    <col min="14522" max="14522" width="12" style="14" customWidth="1"/>
    <col min="14523" max="14523" width="12.140625" style="14" customWidth="1"/>
    <col min="14524" max="14524" width="12.28515625" style="14" customWidth="1"/>
    <col min="14525" max="14525" width="12.140625" style="14" customWidth="1"/>
    <col min="14526" max="14526" width="12.5703125" style="14" customWidth="1"/>
    <col min="14527" max="14743" width="9.140625" style="14"/>
    <col min="14744" max="14744" width="25.42578125" style="14" customWidth="1"/>
    <col min="14745" max="14745" width="56.28515625" style="14" customWidth="1"/>
    <col min="14746" max="14746" width="14" style="14" customWidth="1"/>
    <col min="14747" max="14748" width="14.5703125" style="14" customWidth="1"/>
    <col min="14749" max="14749" width="14.140625" style="14" customWidth="1"/>
    <col min="14750" max="14750" width="15.140625" style="14" customWidth="1"/>
    <col min="14751" max="14751" width="13.85546875" style="14" customWidth="1"/>
    <col min="14752" max="14753" width="14.7109375" style="14" customWidth="1"/>
    <col min="14754" max="14754" width="12.85546875" style="14" customWidth="1"/>
    <col min="14755" max="14755" width="13.5703125" style="14" customWidth="1"/>
    <col min="14756" max="14756" width="12.7109375" style="14" customWidth="1"/>
    <col min="14757" max="14757" width="13.42578125" style="14" customWidth="1"/>
    <col min="14758" max="14758" width="13.140625" style="14" customWidth="1"/>
    <col min="14759" max="14759" width="14.7109375" style="14" customWidth="1"/>
    <col min="14760" max="14760" width="14.5703125" style="14" customWidth="1"/>
    <col min="14761" max="14761" width="13" style="14" customWidth="1"/>
    <col min="14762" max="14762" width="15" style="14" customWidth="1"/>
    <col min="14763" max="14764" width="12.140625" style="14" customWidth="1"/>
    <col min="14765" max="14765" width="12" style="14" customWidth="1"/>
    <col min="14766" max="14766" width="13.5703125" style="14" customWidth="1"/>
    <col min="14767" max="14767" width="14" style="14" customWidth="1"/>
    <col min="14768" max="14768" width="12.28515625" style="14" customWidth="1"/>
    <col min="14769" max="14769" width="14.140625" style="14" customWidth="1"/>
    <col min="14770" max="14770" width="13" style="14" customWidth="1"/>
    <col min="14771" max="14771" width="13.5703125" style="14" customWidth="1"/>
    <col min="14772" max="14772" width="12.42578125" style="14" customWidth="1"/>
    <col min="14773" max="14773" width="12.5703125" style="14" customWidth="1"/>
    <col min="14774" max="14774" width="11.7109375" style="14" customWidth="1"/>
    <col min="14775" max="14775" width="13.7109375" style="14" customWidth="1"/>
    <col min="14776" max="14776" width="13.28515625" style="14" customWidth="1"/>
    <col min="14777" max="14777" width="13.140625" style="14" customWidth="1"/>
    <col min="14778" max="14778" width="12" style="14" customWidth="1"/>
    <col min="14779" max="14779" width="12.140625" style="14" customWidth="1"/>
    <col min="14780" max="14780" width="12.28515625" style="14" customWidth="1"/>
    <col min="14781" max="14781" width="12.140625" style="14" customWidth="1"/>
    <col min="14782" max="14782" width="12.5703125" style="14" customWidth="1"/>
    <col min="14783" max="14999" width="9.140625" style="14"/>
    <col min="15000" max="15000" width="25.42578125" style="14" customWidth="1"/>
    <col min="15001" max="15001" width="56.28515625" style="14" customWidth="1"/>
    <col min="15002" max="15002" width="14" style="14" customWidth="1"/>
    <col min="15003" max="15004" width="14.5703125" style="14" customWidth="1"/>
    <col min="15005" max="15005" width="14.140625" style="14" customWidth="1"/>
    <col min="15006" max="15006" width="15.140625" style="14" customWidth="1"/>
    <col min="15007" max="15007" width="13.85546875" style="14" customWidth="1"/>
    <col min="15008" max="15009" width="14.7109375" style="14" customWidth="1"/>
    <col min="15010" max="15010" width="12.85546875" style="14" customWidth="1"/>
    <col min="15011" max="15011" width="13.5703125" style="14" customWidth="1"/>
    <col min="15012" max="15012" width="12.7109375" style="14" customWidth="1"/>
    <col min="15013" max="15013" width="13.42578125" style="14" customWidth="1"/>
    <col min="15014" max="15014" width="13.140625" style="14" customWidth="1"/>
    <col min="15015" max="15015" width="14.7109375" style="14" customWidth="1"/>
    <col min="15016" max="15016" width="14.5703125" style="14" customWidth="1"/>
    <col min="15017" max="15017" width="13" style="14" customWidth="1"/>
    <col min="15018" max="15018" width="15" style="14" customWidth="1"/>
    <col min="15019" max="15020" width="12.140625" style="14" customWidth="1"/>
    <col min="15021" max="15021" width="12" style="14" customWidth="1"/>
    <col min="15022" max="15022" width="13.5703125" style="14" customWidth="1"/>
    <col min="15023" max="15023" width="14" style="14" customWidth="1"/>
    <col min="15024" max="15024" width="12.28515625" style="14" customWidth="1"/>
    <col min="15025" max="15025" width="14.140625" style="14" customWidth="1"/>
    <col min="15026" max="15026" width="13" style="14" customWidth="1"/>
    <col min="15027" max="15027" width="13.5703125" style="14" customWidth="1"/>
    <col min="15028" max="15028" width="12.42578125" style="14" customWidth="1"/>
    <col min="15029" max="15029" width="12.5703125" style="14" customWidth="1"/>
    <col min="15030" max="15030" width="11.7109375" style="14" customWidth="1"/>
    <col min="15031" max="15031" width="13.7109375" style="14" customWidth="1"/>
    <col min="15032" max="15032" width="13.28515625" style="14" customWidth="1"/>
    <col min="15033" max="15033" width="13.140625" style="14" customWidth="1"/>
    <col min="15034" max="15034" width="12" style="14" customWidth="1"/>
    <col min="15035" max="15035" width="12.140625" style="14" customWidth="1"/>
    <col min="15036" max="15036" width="12.28515625" style="14" customWidth="1"/>
    <col min="15037" max="15037" width="12.140625" style="14" customWidth="1"/>
    <col min="15038" max="15038" width="12.5703125" style="14" customWidth="1"/>
    <col min="15039" max="15255" width="9.140625" style="14"/>
    <col min="15256" max="15256" width="25.42578125" style="14" customWidth="1"/>
    <col min="15257" max="15257" width="56.28515625" style="14" customWidth="1"/>
    <col min="15258" max="15258" width="14" style="14" customWidth="1"/>
    <col min="15259" max="15260" width="14.5703125" style="14" customWidth="1"/>
    <col min="15261" max="15261" width="14.140625" style="14" customWidth="1"/>
    <col min="15262" max="15262" width="15.140625" style="14" customWidth="1"/>
    <col min="15263" max="15263" width="13.85546875" style="14" customWidth="1"/>
    <col min="15264" max="15265" width="14.7109375" style="14" customWidth="1"/>
    <col min="15266" max="15266" width="12.85546875" style="14" customWidth="1"/>
    <col min="15267" max="15267" width="13.5703125" style="14" customWidth="1"/>
    <col min="15268" max="15268" width="12.7109375" style="14" customWidth="1"/>
    <col min="15269" max="15269" width="13.42578125" style="14" customWidth="1"/>
    <col min="15270" max="15270" width="13.140625" style="14" customWidth="1"/>
    <col min="15271" max="15271" width="14.7109375" style="14" customWidth="1"/>
    <col min="15272" max="15272" width="14.5703125" style="14" customWidth="1"/>
    <col min="15273" max="15273" width="13" style="14" customWidth="1"/>
    <col min="15274" max="15274" width="15" style="14" customWidth="1"/>
    <col min="15275" max="15276" width="12.140625" style="14" customWidth="1"/>
    <col min="15277" max="15277" width="12" style="14" customWidth="1"/>
    <col min="15278" max="15278" width="13.5703125" style="14" customWidth="1"/>
    <col min="15279" max="15279" width="14" style="14" customWidth="1"/>
    <col min="15280" max="15280" width="12.28515625" style="14" customWidth="1"/>
    <col min="15281" max="15281" width="14.140625" style="14" customWidth="1"/>
    <col min="15282" max="15282" width="13" style="14" customWidth="1"/>
    <col min="15283" max="15283" width="13.5703125" style="14" customWidth="1"/>
    <col min="15284" max="15284" width="12.42578125" style="14" customWidth="1"/>
    <col min="15285" max="15285" width="12.5703125" style="14" customWidth="1"/>
    <col min="15286" max="15286" width="11.7109375" style="14" customWidth="1"/>
    <col min="15287" max="15287" width="13.7109375" style="14" customWidth="1"/>
    <col min="15288" max="15288" width="13.28515625" style="14" customWidth="1"/>
    <col min="15289" max="15289" width="13.140625" style="14" customWidth="1"/>
    <col min="15290" max="15290" width="12" style="14" customWidth="1"/>
    <col min="15291" max="15291" width="12.140625" style="14" customWidth="1"/>
    <col min="15292" max="15292" width="12.28515625" style="14" customWidth="1"/>
    <col min="15293" max="15293" width="12.140625" style="14" customWidth="1"/>
    <col min="15294" max="15294" width="12.5703125" style="14" customWidth="1"/>
    <col min="15295" max="15511" width="9.140625" style="14"/>
    <col min="15512" max="15512" width="25.42578125" style="14" customWidth="1"/>
    <col min="15513" max="15513" width="56.28515625" style="14" customWidth="1"/>
    <col min="15514" max="15514" width="14" style="14" customWidth="1"/>
    <col min="15515" max="15516" width="14.5703125" style="14" customWidth="1"/>
    <col min="15517" max="15517" width="14.140625" style="14" customWidth="1"/>
    <col min="15518" max="15518" width="15.140625" style="14" customWidth="1"/>
    <col min="15519" max="15519" width="13.85546875" style="14" customWidth="1"/>
    <col min="15520" max="15521" width="14.7109375" style="14" customWidth="1"/>
    <col min="15522" max="15522" width="12.85546875" style="14" customWidth="1"/>
    <col min="15523" max="15523" width="13.5703125" style="14" customWidth="1"/>
    <col min="15524" max="15524" width="12.7109375" style="14" customWidth="1"/>
    <col min="15525" max="15525" width="13.42578125" style="14" customWidth="1"/>
    <col min="15526" max="15526" width="13.140625" style="14" customWidth="1"/>
    <col min="15527" max="15527" width="14.7109375" style="14" customWidth="1"/>
    <col min="15528" max="15528" width="14.5703125" style="14" customWidth="1"/>
    <col min="15529" max="15529" width="13" style="14" customWidth="1"/>
    <col min="15530" max="15530" width="15" style="14" customWidth="1"/>
    <col min="15531" max="15532" width="12.140625" style="14" customWidth="1"/>
    <col min="15533" max="15533" width="12" style="14" customWidth="1"/>
    <col min="15534" max="15534" width="13.5703125" style="14" customWidth="1"/>
    <col min="15535" max="15535" width="14" style="14" customWidth="1"/>
    <col min="15536" max="15536" width="12.28515625" style="14" customWidth="1"/>
    <col min="15537" max="15537" width="14.140625" style="14" customWidth="1"/>
    <col min="15538" max="15538" width="13" style="14" customWidth="1"/>
    <col min="15539" max="15539" width="13.5703125" style="14" customWidth="1"/>
    <col min="15540" max="15540" width="12.42578125" style="14" customWidth="1"/>
    <col min="15541" max="15541" width="12.5703125" style="14" customWidth="1"/>
    <col min="15542" max="15542" width="11.7109375" style="14" customWidth="1"/>
    <col min="15543" max="15543" width="13.7109375" style="14" customWidth="1"/>
    <col min="15544" max="15544" width="13.28515625" style="14" customWidth="1"/>
    <col min="15545" max="15545" width="13.140625" style="14" customWidth="1"/>
    <col min="15546" max="15546" width="12" style="14" customWidth="1"/>
    <col min="15547" max="15547" width="12.140625" style="14" customWidth="1"/>
    <col min="15548" max="15548" width="12.28515625" style="14" customWidth="1"/>
    <col min="15549" max="15549" width="12.140625" style="14" customWidth="1"/>
    <col min="15550" max="15550" width="12.5703125" style="14" customWidth="1"/>
    <col min="15551" max="15767" width="9.140625" style="14"/>
    <col min="15768" max="15768" width="25.42578125" style="14" customWidth="1"/>
    <col min="15769" max="15769" width="56.28515625" style="14" customWidth="1"/>
    <col min="15770" max="15770" width="14" style="14" customWidth="1"/>
    <col min="15771" max="15772" width="14.5703125" style="14" customWidth="1"/>
    <col min="15773" max="15773" width="14.140625" style="14" customWidth="1"/>
    <col min="15774" max="15774" width="15.140625" style="14" customWidth="1"/>
    <col min="15775" max="15775" width="13.85546875" style="14" customWidth="1"/>
    <col min="15776" max="15777" width="14.7109375" style="14" customWidth="1"/>
    <col min="15778" max="15778" width="12.85546875" style="14" customWidth="1"/>
    <col min="15779" max="15779" width="13.5703125" style="14" customWidth="1"/>
    <col min="15780" max="15780" width="12.7109375" style="14" customWidth="1"/>
    <col min="15781" max="15781" width="13.42578125" style="14" customWidth="1"/>
    <col min="15782" max="15782" width="13.140625" style="14" customWidth="1"/>
    <col min="15783" max="15783" width="14.7109375" style="14" customWidth="1"/>
    <col min="15784" max="15784" width="14.5703125" style="14" customWidth="1"/>
    <col min="15785" max="15785" width="13" style="14" customWidth="1"/>
    <col min="15786" max="15786" width="15" style="14" customWidth="1"/>
    <col min="15787" max="15788" width="12.140625" style="14" customWidth="1"/>
    <col min="15789" max="15789" width="12" style="14" customWidth="1"/>
    <col min="15790" max="15790" width="13.5703125" style="14" customWidth="1"/>
    <col min="15791" max="15791" width="14" style="14" customWidth="1"/>
    <col min="15792" max="15792" width="12.28515625" style="14" customWidth="1"/>
    <col min="15793" max="15793" width="14.140625" style="14" customWidth="1"/>
    <col min="15794" max="15794" width="13" style="14" customWidth="1"/>
    <col min="15795" max="15795" width="13.5703125" style="14" customWidth="1"/>
    <col min="15796" max="15796" width="12.42578125" style="14" customWidth="1"/>
    <col min="15797" max="15797" width="12.5703125" style="14" customWidth="1"/>
    <col min="15798" max="15798" width="11.7109375" style="14" customWidth="1"/>
    <col min="15799" max="15799" width="13.7109375" style="14" customWidth="1"/>
    <col min="15800" max="15800" width="13.28515625" style="14" customWidth="1"/>
    <col min="15801" max="15801" width="13.140625" style="14" customWidth="1"/>
    <col min="15802" max="15802" width="12" style="14" customWidth="1"/>
    <col min="15803" max="15803" width="12.140625" style="14" customWidth="1"/>
    <col min="15804" max="15804" width="12.28515625" style="14" customWidth="1"/>
    <col min="15805" max="15805" width="12.140625" style="14" customWidth="1"/>
    <col min="15806" max="15806" width="12.5703125" style="14" customWidth="1"/>
    <col min="15807" max="16023" width="9.140625" style="14"/>
    <col min="16024" max="16024" width="25.42578125" style="14" customWidth="1"/>
    <col min="16025" max="16025" width="56.28515625" style="14" customWidth="1"/>
    <col min="16026" max="16026" width="14" style="14" customWidth="1"/>
    <col min="16027" max="16028" width="14.5703125" style="14" customWidth="1"/>
    <col min="16029" max="16029" width="14.140625" style="14" customWidth="1"/>
    <col min="16030" max="16030" width="15.140625" style="14" customWidth="1"/>
    <col min="16031" max="16031" width="13.85546875" style="14" customWidth="1"/>
    <col min="16032" max="16033" width="14.7109375" style="14" customWidth="1"/>
    <col min="16034" max="16034" width="12.85546875" style="14" customWidth="1"/>
    <col min="16035" max="16035" width="13.5703125" style="14" customWidth="1"/>
    <col min="16036" max="16036" width="12.7109375" style="14" customWidth="1"/>
    <col min="16037" max="16037" width="13.42578125" style="14" customWidth="1"/>
    <col min="16038" max="16038" width="13.140625" style="14" customWidth="1"/>
    <col min="16039" max="16039" width="14.7109375" style="14" customWidth="1"/>
    <col min="16040" max="16040" width="14.5703125" style="14" customWidth="1"/>
    <col min="16041" max="16041" width="13" style="14" customWidth="1"/>
    <col min="16042" max="16042" width="15" style="14" customWidth="1"/>
    <col min="16043" max="16044" width="12.140625" style="14" customWidth="1"/>
    <col min="16045" max="16045" width="12" style="14" customWidth="1"/>
    <col min="16046" max="16046" width="13.5703125" style="14" customWidth="1"/>
    <col min="16047" max="16047" width="14" style="14" customWidth="1"/>
    <col min="16048" max="16048" width="12.28515625" style="14" customWidth="1"/>
    <col min="16049" max="16049" width="14.140625" style="14" customWidth="1"/>
    <col min="16050" max="16050" width="13" style="14" customWidth="1"/>
    <col min="16051" max="16051" width="13.5703125" style="14" customWidth="1"/>
    <col min="16052" max="16052" width="12.42578125" style="14" customWidth="1"/>
    <col min="16053" max="16053" width="12.5703125" style="14" customWidth="1"/>
    <col min="16054" max="16054" width="11.7109375" style="14" customWidth="1"/>
    <col min="16055" max="16055" width="13.7109375" style="14" customWidth="1"/>
    <col min="16056" max="16056" width="13.28515625" style="14" customWidth="1"/>
    <col min="16057" max="16057" width="13.140625" style="14" customWidth="1"/>
    <col min="16058" max="16058" width="12" style="14" customWidth="1"/>
    <col min="16059" max="16059" width="12.140625" style="14" customWidth="1"/>
    <col min="16060" max="16060" width="12.28515625" style="14" customWidth="1"/>
    <col min="16061" max="16061" width="12.140625" style="14" customWidth="1"/>
    <col min="16062" max="16062" width="12.5703125" style="14" customWidth="1"/>
    <col min="16063" max="16384" width="9.140625" style="14"/>
  </cols>
  <sheetData>
    <row r="1" spans="1:7" s="5" customFormat="1" ht="17.25" customHeight="1" x14ac:dyDescent="0.25">
      <c r="A1" s="40" t="s">
        <v>273</v>
      </c>
      <c r="B1" s="40"/>
      <c r="C1" s="40"/>
      <c r="D1" s="40"/>
      <c r="E1" s="40"/>
      <c r="F1" s="40"/>
      <c r="G1" s="40"/>
    </row>
    <row r="2" spans="1:7" ht="16.5" customHeight="1" x14ac:dyDescent="0.25">
      <c r="A2" s="18" t="s">
        <v>1</v>
      </c>
      <c r="B2" s="24" t="s">
        <v>1</v>
      </c>
      <c r="C2" s="24"/>
      <c r="D2" s="24"/>
      <c r="E2" s="24"/>
    </row>
    <row r="3" spans="1:7" ht="79.5" customHeight="1" x14ac:dyDescent="0.25">
      <c r="A3" s="27" t="s">
        <v>2</v>
      </c>
      <c r="B3" s="25" t="s">
        <v>3</v>
      </c>
      <c r="C3" s="25" t="s">
        <v>4</v>
      </c>
      <c r="D3" s="25" t="s">
        <v>227</v>
      </c>
      <c r="E3" s="27" t="s">
        <v>248</v>
      </c>
      <c r="F3" s="27" t="s">
        <v>274</v>
      </c>
      <c r="G3" s="36" t="s">
        <v>247</v>
      </c>
    </row>
    <row r="4" spans="1:7" s="18" customFormat="1" ht="12.75" hidden="1" customHeight="1" x14ac:dyDescent="0.25">
      <c r="A4" s="26">
        <v>1</v>
      </c>
      <c r="B4" s="26">
        <v>2</v>
      </c>
      <c r="C4" s="26">
        <v>6</v>
      </c>
      <c r="D4" s="26"/>
      <c r="E4" s="26"/>
      <c r="F4" s="1"/>
      <c r="G4" s="1"/>
    </row>
    <row r="5" spans="1:7" s="5" customFormat="1" ht="28.5" x14ac:dyDescent="0.25">
      <c r="A5" s="10" t="s">
        <v>5</v>
      </c>
      <c r="B5" s="2" t="s">
        <v>6</v>
      </c>
      <c r="C5" s="7" t="e">
        <f>C6+C12+C22+C30+C33+C43+C53+C58+C49</f>
        <v>#REF!</v>
      </c>
      <c r="D5" s="7">
        <f>D6+D12+D22+D30+D33+D43+D53+D58+D49</f>
        <v>0</v>
      </c>
      <c r="E5" s="7">
        <f>E6+E12+E22+E30+E33+E43+E53+E58+E49</f>
        <v>60384000</v>
      </c>
      <c r="F5" s="7">
        <f>F6+F12+F22+F30+F33+F43+F53+F58+F49+F86</f>
        <v>27878343.569999993</v>
      </c>
      <c r="G5" s="29">
        <f>F5/E5*100</f>
        <v>46.168428010731304</v>
      </c>
    </row>
    <row r="6" spans="1:7" s="5" customFormat="1" x14ac:dyDescent="0.25">
      <c r="A6" s="10" t="s">
        <v>7</v>
      </c>
      <c r="B6" s="2" t="s">
        <v>8</v>
      </c>
      <c r="C6" s="7">
        <f t="shared" ref="C6:F6" si="0">C7</f>
        <v>46148000</v>
      </c>
      <c r="D6" s="7">
        <f t="shared" si="0"/>
        <v>0</v>
      </c>
      <c r="E6" s="7">
        <f t="shared" si="0"/>
        <v>46148000</v>
      </c>
      <c r="F6" s="7">
        <f t="shared" si="0"/>
        <v>20510130.109999999</v>
      </c>
      <c r="G6" s="29">
        <f t="shared" ref="G6:G67" si="1">F6/E6*100</f>
        <v>44.444244842680071</v>
      </c>
    </row>
    <row r="7" spans="1:7" s="5" customFormat="1" x14ac:dyDescent="0.25">
      <c r="A7" s="10" t="s">
        <v>9</v>
      </c>
      <c r="B7" s="8" t="s">
        <v>10</v>
      </c>
      <c r="C7" s="6">
        <f t="shared" ref="C7:F7" si="2">C8+C9+C10+C11</f>
        <v>46148000</v>
      </c>
      <c r="D7" s="6">
        <f t="shared" si="2"/>
        <v>0</v>
      </c>
      <c r="E7" s="6">
        <f t="shared" si="2"/>
        <v>46148000</v>
      </c>
      <c r="F7" s="6">
        <f t="shared" si="2"/>
        <v>20510130.109999999</v>
      </c>
      <c r="G7" s="29">
        <f t="shared" si="1"/>
        <v>44.444244842680071</v>
      </c>
    </row>
    <row r="8" spans="1:7" s="5" customFormat="1" ht="92.25" customHeight="1" x14ac:dyDescent="0.25">
      <c r="A8" s="10" t="s">
        <v>11</v>
      </c>
      <c r="B8" s="30" t="s">
        <v>12</v>
      </c>
      <c r="C8" s="6">
        <v>45544000</v>
      </c>
      <c r="D8" s="6"/>
      <c r="E8" s="6">
        <f t="shared" ref="E8:E63" si="3">C8+D8</f>
        <v>45544000</v>
      </c>
      <c r="F8" s="6">
        <v>20278291.129999999</v>
      </c>
      <c r="G8" s="29">
        <f t="shared" si="1"/>
        <v>44.524616041630068</v>
      </c>
    </row>
    <row r="9" spans="1:7" s="5" customFormat="1" ht="135" x14ac:dyDescent="0.25">
      <c r="A9" s="10" t="s">
        <v>13</v>
      </c>
      <c r="B9" s="12" t="s">
        <v>14</v>
      </c>
      <c r="C9" s="6">
        <v>200000</v>
      </c>
      <c r="D9" s="6"/>
      <c r="E9" s="6">
        <f t="shared" si="3"/>
        <v>200000</v>
      </c>
      <c r="F9" s="6">
        <v>43393.41</v>
      </c>
      <c r="G9" s="29">
        <f t="shared" si="1"/>
        <v>21.696705000000001</v>
      </c>
    </row>
    <row r="10" spans="1:7" s="5" customFormat="1" ht="60" x14ac:dyDescent="0.25">
      <c r="A10" s="10" t="s">
        <v>15</v>
      </c>
      <c r="B10" s="30" t="s">
        <v>16</v>
      </c>
      <c r="C10" s="6">
        <v>400000</v>
      </c>
      <c r="D10" s="6"/>
      <c r="E10" s="6">
        <f t="shared" si="3"/>
        <v>400000</v>
      </c>
      <c r="F10" s="6">
        <v>187823.07</v>
      </c>
      <c r="G10" s="29">
        <f t="shared" si="1"/>
        <v>46.9557675</v>
      </c>
    </row>
    <row r="11" spans="1:7" s="5" customFormat="1" ht="120" x14ac:dyDescent="0.25">
      <c r="A11" s="10" t="s">
        <v>192</v>
      </c>
      <c r="B11" s="12" t="s">
        <v>17</v>
      </c>
      <c r="C11" s="6">
        <v>4000</v>
      </c>
      <c r="D11" s="6"/>
      <c r="E11" s="6">
        <f t="shared" si="3"/>
        <v>4000</v>
      </c>
      <c r="F11" s="6">
        <v>622.5</v>
      </c>
      <c r="G11" s="29">
        <f t="shared" si="1"/>
        <v>15.562500000000002</v>
      </c>
    </row>
    <row r="12" spans="1:7" s="5" customFormat="1" ht="42.75" x14ac:dyDescent="0.25">
      <c r="A12" s="10" t="s">
        <v>18</v>
      </c>
      <c r="B12" s="2" t="s">
        <v>19</v>
      </c>
      <c r="C12" s="7">
        <f t="shared" ref="C12" si="4">C13</f>
        <v>7317800</v>
      </c>
      <c r="D12" s="7"/>
      <c r="E12" s="7">
        <f>E13</f>
        <v>7317800</v>
      </c>
      <c r="F12" s="7">
        <f>F13</f>
        <v>2975867.0400000005</v>
      </c>
      <c r="G12" s="29">
        <f t="shared" si="1"/>
        <v>40.666143376424614</v>
      </c>
    </row>
    <row r="13" spans="1:7" s="5" customFormat="1" ht="45" x14ac:dyDescent="0.25">
      <c r="A13" s="10" t="s">
        <v>20</v>
      </c>
      <c r="B13" s="12" t="s">
        <v>21</v>
      </c>
      <c r="C13" s="6">
        <f t="shared" ref="C13" si="5">C14+C16+C18+C20</f>
        <v>7317800</v>
      </c>
      <c r="D13" s="6"/>
      <c r="E13" s="6">
        <f>E14+E16+E18+E20</f>
        <v>7317800</v>
      </c>
      <c r="F13" s="6">
        <f>F14+F16+F18+F20</f>
        <v>2975867.0400000005</v>
      </c>
      <c r="G13" s="29">
        <f t="shared" si="1"/>
        <v>40.666143376424614</v>
      </c>
    </row>
    <row r="14" spans="1:7" s="5" customFormat="1" ht="90" x14ac:dyDescent="0.25">
      <c r="A14" s="10" t="s">
        <v>22</v>
      </c>
      <c r="B14" s="12" t="s">
        <v>23</v>
      </c>
      <c r="C14" s="6">
        <v>3353300</v>
      </c>
      <c r="D14" s="6"/>
      <c r="E14" s="6">
        <f>E15</f>
        <v>3353300</v>
      </c>
      <c r="F14" s="6">
        <f>F15</f>
        <v>1409908.61</v>
      </c>
      <c r="G14" s="29">
        <f t="shared" si="1"/>
        <v>42.045406316166165</v>
      </c>
    </row>
    <row r="15" spans="1:7" s="5" customFormat="1" ht="150" x14ac:dyDescent="0.25">
      <c r="A15" s="10" t="s">
        <v>193</v>
      </c>
      <c r="B15" s="30" t="s">
        <v>194</v>
      </c>
      <c r="C15" s="6">
        <v>3353300</v>
      </c>
      <c r="D15" s="6"/>
      <c r="E15" s="6">
        <f t="shared" si="3"/>
        <v>3353300</v>
      </c>
      <c r="F15" s="6">
        <v>1409908.61</v>
      </c>
      <c r="G15" s="29">
        <f t="shared" si="1"/>
        <v>42.045406316166165</v>
      </c>
    </row>
    <row r="16" spans="1:7" s="5" customFormat="1" ht="102" customHeight="1" x14ac:dyDescent="0.25">
      <c r="A16" s="10" t="s">
        <v>24</v>
      </c>
      <c r="B16" s="12" t="s">
        <v>25</v>
      </c>
      <c r="C16" s="6">
        <v>17300</v>
      </c>
      <c r="D16" s="6"/>
      <c r="E16" s="6">
        <f>E17</f>
        <v>17300</v>
      </c>
      <c r="F16" s="6">
        <f>F17</f>
        <v>9224.74</v>
      </c>
      <c r="G16" s="29">
        <f t="shared" si="1"/>
        <v>53.32219653179191</v>
      </c>
    </row>
    <row r="17" spans="1:7" s="5" customFormat="1" ht="167.25" customHeight="1" x14ac:dyDescent="0.25">
      <c r="A17" s="10" t="s">
        <v>195</v>
      </c>
      <c r="B17" s="30" t="s">
        <v>196</v>
      </c>
      <c r="C17" s="6">
        <v>17300</v>
      </c>
      <c r="D17" s="6"/>
      <c r="E17" s="6">
        <f t="shared" si="3"/>
        <v>17300</v>
      </c>
      <c r="F17" s="6">
        <v>9224.74</v>
      </c>
      <c r="G17" s="29">
        <f t="shared" si="1"/>
        <v>53.32219653179191</v>
      </c>
    </row>
    <row r="18" spans="1:7" s="5" customFormat="1" ht="90" x14ac:dyDescent="0.25">
      <c r="A18" s="10" t="s">
        <v>26</v>
      </c>
      <c r="B18" s="12" t="s">
        <v>27</v>
      </c>
      <c r="C18" s="6">
        <v>4380000</v>
      </c>
      <c r="D18" s="6"/>
      <c r="E18" s="6">
        <f>E19</f>
        <v>4380000</v>
      </c>
      <c r="F18" s="6">
        <f>F19</f>
        <v>1837354.01</v>
      </c>
      <c r="G18" s="29">
        <f t="shared" si="1"/>
        <v>41.948721689497717</v>
      </c>
    </row>
    <row r="19" spans="1:7" s="5" customFormat="1" ht="150" x14ac:dyDescent="0.25">
      <c r="A19" s="10" t="s">
        <v>197</v>
      </c>
      <c r="B19" s="30" t="s">
        <v>198</v>
      </c>
      <c r="C19" s="6">
        <v>4380000</v>
      </c>
      <c r="D19" s="6"/>
      <c r="E19" s="6">
        <f t="shared" si="3"/>
        <v>4380000</v>
      </c>
      <c r="F19" s="6">
        <v>1837354.01</v>
      </c>
      <c r="G19" s="29">
        <f t="shared" si="1"/>
        <v>41.948721689497717</v>
      </c>
    </row>
    <row r="20" spans="1:7" s="5" customFormat="1" ht="90" x14ac:dyDescent="0.25">
      <c r="A20" s="10" t="s">
        <v>28</v>
      </c>
      <c r="B20" s="12" t="s">
        <v>29</v>
      </c>
      <c r="C20" s="6">
        <v>-432800</v>
      </c>
      <c r="D20" s="6"/>
      <c r="E20" s="6">
        <f>E21</f>
        <v>-432800</v>
      </c>
      <c r="F20" s="6">
        <f>F21</f>
        <v>-280620.32</v>
      </c>
      <c r="G20" s="29">
        <f t="shared" si="1"/>
        <v>64.838336414048058</v>
      </c>
    </row>
    <row r="21" spans="1:7" s="5" customFormat="1" ht="150" x14ac:dyDescent="0.25">
      <c r="A21" s="10" t="s">
        <v>199</v>
      </c>
      <c r="B21" s="30" t="s">
        <v>200</v>
      </c>
      <c r="C21" s="6">
        <v>-432800</v>
      </c>
      <c r="D21" s="6"/>
      <c r="E21" s="6">
        <f t="shared" si="3"/>
        <v>-432800</v>
      </c>
      <c r="F21" s="6">
        <v>-280620.32</v>
      </c>
      <c r="G21" s="29">
        <f t="shared" si="1"/>
        <v>64.838336414048058</v>
      </c>
    </row>
    <row r="22" spans="1:7" s="5" customFormat="1" x14ac:dyDescent="0.25">
      <c r="A22" s="10" t="s">
        <v>30</v>
      </c>
      <c r="B22" s="2" t="s">
        <v>31</v>
      </c>
      <c r="C22" s="7" t="e">
        <f xml:space="preserve"> C23+C25+C28</f>
        <v>#REF!</v>
      </c>
      <c r="D22" s="7"/>
      <c r="E22" s="7">
        <f>E23+E25+E28</f>
        <v>3665700</v>
      </c>
      <c r="F22" s="7">
        <f>F23+F25+F28</f>
        <v>2730918.27</v>
      </c>
      <c r="G22" s="29">
        <f t="shared" si="1"/>
        <v>74.499229887879537</v>
      </c>
    </row>
    <row r="23" spans="1:7" s="5" customFormat="1" ht="30" x14ac:dyDescent="0.25">
      <c r="A23" s="10" t="s">
        <v>32</v>
      </c>
      <c r="B23" s="30" t="s">
        <v>33</v>
      </c>
      <c r="C23" s="6" t="e">
        <f>C24+#REF!</f>
        <v>#REF!</v>
      </c>
      <c r="D23" s="6"/>
      <c r="E23" s="6">
        <f>E24</f>
        <v>3448000</v>
      </c>
      <c r="F23" s="6">
        <f>F24</f>
        <v>2596830.58</v>
      </c>
      <c r="G23" s="29">
        <f t="shared" si="1"/>
        <v>75.314111948955926</v>
      </c>
    </row>
    <row r="24" spans="1:7" s="5" customFormat="1" ht="30" x14ac:dyDescent="0.25">
      <c r="A24" s="10" t="s">
        <v>34</v>
      </c>
      <c r="B24" s="30" t="s">
        <v>33</v>
      </c>
      <c r="C24" s="6">
        <v>3448000</v>
      </c>
      <c r="D24" s="6"/>
      <c r="E24" s="6">
        <f t="shared" si="3"/>
        <v>3448000</v>
      </c>
      <c r="F24" s="6">
        <v>2596830.58</v>
      </c>
      <c r="G24" s="29">
        <f t="shared" si="1"/>
        <v>75.314111948955926</v>
      </c>
    </row>
    <row r="25" spans="1:7" s="5" customFormat="1" x14ac:dyDescent="0.25">
      <c r="A25" s="10" t="s">
        <v>35</v>
      </c>
      <c r="B25" s="30" t="s">
        <v>36</v>
      </c>
      <c r="C25" s="6">
        <f>C26</f>
        <v>30700</v>
      </c>
      <c r="D25" s="6"/>
      <c r="E25" s="6">
        <f>E26+E27</f>
        <v>30700</v>
      </c>
      <c r="F25" s="6">
        <f>F26+F27</f>
        <v>54481.48</v>
      </c>
      <c r="G25" s="29">
        <f t="shared" si="1"/>
        <v>177.4641042345277</v>
      </c>
    </row>
    <row r="26" spans="1:7" s="5" customFormat="1" x14ac:dyDescent="0.25">
      <c r="A26" s="10" t="s">
        <v>37</v>
      </c>
      <c r="B26" s="30" t="s">
        <v>36</v>
      </c>
      <c r="C26" s="6">
        <v>30700</v>
      </c>
      <c r="D26" s="6"/>
      <c r="E26" s="6">
        <f t="shared" si="3"/>
        <v>30700</v>
      </c>
      <c r="F26" s="6">
        <v>54481.05</v>
      </c>
      <c r="G26" s="29">
        <f t="shared" si="1"/>
        <v>177.46270358306191</v>
      </c>
    </row>
    <row r="27" spans="1:7" s="5" customFormat="1" ht="45" x14ac:dyDescent="0.25">
      <c r="A27" s="10" t="s">
        <v>181</v>
      </c>
      <c r="B27" s="30" t="s">
        <v>268</v>
      </c>
      <c r="C27" s="6"/>
      <c r="D27" s="6"/>
      <c r="E27" s="6"/>
      <c r="F27" s="6">
        <v>0.43</v>
      </c>
      <c r="G27" s="29"/>
    </row>
    <row r="28" spans="1:7" s="5" customFormat="1" ht="30" x14ac:dyDescent="0.25">
      <c r="A28" s="10" t="s">
        <v>38</v>
      </c>
      <c r="B28" s="30" t="s">
        <v>39</v>
      </c>
      <c r="C28" s="6">
        <f t="shared" ref="C28" si="6">C29</f>
        <v>187000</v>
      </c>
      <c r="D28" s="6"/>
      <c r="E28" s="6">
        <f>E29</f>
        <v>187000</v>
      </c>
      <c r="F28" s="6">
        <f>F29</f>
        <v>79606.210000000006</v>
      </c>
      <c r="G28" s="29">
        <f t="shared" si="1"/>
        <v>42.570165775401072</v>
      </c>
    </row>
    <row r="29" spans="1:7" s="5" customFormat="1" ht="60" x14ac:dyDescent="0.25">
      <c r="A29" s="10" t="s">
        <v>40</v>
      </c>
      <c r="B29" s="30" t="s">
        <v>41</v>
      </c>
      <c r="C29" s="6">
        <v>187000</v>
      </c>
      <c r="D29" s="6"/>
      <c r="E29" s="6">
        <f t="shared" si="3"/>
        <v>187000</v>
      </c>
      <c r="F29" s="6">
        <v>79606.210000000006</v>
      </c>
      <c r="G29" s="29">
        <f t="shared" si="1"/>
        <v>42.570165775401072</v>
      </c>
    </row>
    <row r="30" spans="1:7" s="5" customFormat="1" x14ac:dyDescent="0.25">
      <c r="A30" s="10" t="s">
        <v>42</v>
      </c>
      <c r="B30" s="2" t="s">
        <v>43</v>
      </c>
      <c r="C30" s="7">
        <f>C31</f>
        <v>1100000</v>
      </c>
      <c r="D30" s="7"/>
      <c r="E30" s="7">
        <f>E31</f>
        <v>1100000</v>
      </c>
      <c r="F30" s="7">
        <f>F31</f>
        <v>586539.9</v>
      </c>
      <c r="G30" s="29">
        <f t="shared" si="1"/>
        <v>53.321809090909092</v>
      </c>
    </row>
    <row r="31" spans="1:7" s="5" customFormat="1" ht="45" x14ac:dyDescent="0.25">
      <c r="A31" s="10" t="s">
        <v>44</v>
      </c>
      <c r="B31" s="30" t="s">
        <v>45</v>
      </c>
      <c r="C31" s="6">
        <v>1100000</v>
      </c>
      <c r="D31" s="6"/>
      <c r="E31" s="6">
        <f>E32</f>
        <v>1100000</v>
      </c>
      <c r="F31" s="6">
        <f>F32</f>
        <v>586539.9</v>
      </c>
      <c r="G31" s="29">
        <f t="shared" si="1"/>
        <v>53.321809090909092</v>
      </c>
    </row>
    <row r="32" spans="1:7" s="5" customFormat="1" ht="60" customHeight="1" x14ac:dyDescent="0.25">
      <c r="A32" s="10" t="s">
        <v>46</v>
      </c>
      <c r="B32" s="30" t="s">
        <v>47</v>
      </c>
      <c r="C32" s="6">
        <v>1100000</v>
      </c>
      <c r="D32" s="6"/>
      <c r="E32" s="6">
        <f t="shared" si="3"/>
        <v>1100000</v>
      </c>
      <c r="F32" s="6">
        <v>586539.9</v>
      </c>
      <c r="G32" s="29">
        <f t="shared" si="1"/>
        <v>53.321809090909092</v>
      </c>
    </row>
    <row r="33" spans="1:7" s="5" customFormat="1" ht="56.25" customHeight="1" x14ac:dyDescent="0.25">
      <c r="A33" s="10" t="s">
        <v>48</v>
      </c>
      <c r="B33" s="2" t="s">
        <v>49</v>
      </c>
      <c r="C33" s="11" t="e">
        <f>C34+#REF!+C40</f>
        <v>#REF!</v>
      </c>
      <c r="D33" s="11"/>
      <c r="E33" s="7">
        <f>E34+E40</f>
        <v>1477100</v>
      </c>
      <c r="F33" s="7">
        <f>F34+F40</f>
        <v>279005.53999999998</v>
      </c>
      <c r="G33" s="29">
        <f t="shared" si="1"/>
        <v>18.888737390833388</v>
      </c>
    </row>
    <row r="34" spans="1:7" s="5" customFormat="1" ht="106.5" customHeight="1" x14ac:dyDescent="0.25">
      <c r="A34" s="10" t="s">
        <v>50</v>
      </c>
      <c r="B34" s="12" t="s">
        <v>51</v>
      </c>
      <c r="C34" s="3">
        <f>C35+C38</f>
        <v>1356400</v>
      </c>
      <c r="D34" s="3"/>
      <c r="E34" s="6">
        <f>E35+E38</f>
        <v>1356400</v>
      </c>
      <c r="F34" s="6">
        <f>F35+F38</f>
        <v>249005.53999999998</v>
      </c>
      <c r="G34" s="29">
        <f t="shared" si="1"/>
        <v>18.357825125331757</v>
      </c>
    </row>
    <row r="35" spans="1:7" s="5" customFormat="1" ht="90" x14ac:dyDescent="0.25">
      <c r="A35" s="10" t="s">
        <v>52</v>
      </c>
      <c r="B35" s="30" t="s">
        <v>53</v>
      </c>
      <c r="C35" s="6">
        <f>C36+C37</f>
        <v>1128400</v>
      </c>
      <c r="D35" s="6"/>
      <c r="E35" s="6">
        <f>E36+E37</f>
        <v>1128400</v>
      </c>
      <c r="F35" s="6">
        <f>F36+F37</f>
        <v>118519.31</v>
      </c>
      <c r="G35" s="29">
        <f t="shared" si="1"/>
        <v>10.503306451612902</v>
      </c>
    </row>
    <row r="36" spans="1:7" s="5" customFormat="1" ht="120" x14ac:dyDescent="0.25">
      <c r="A36" s="10" t="s">
        <v>54</v>
      </c>
      <c r="B36" s="12" t="s">
        <v>55</v>
      </c>
      <c r="C36" s="6">
        <v>494400</v>
      </c>
      <c r="D36" s="6"/>
      <c r="E36" s="6">
        <f t="shared" si="3"/>
        <v>494400</v>
      </c>
      <c r="F36" s="6">
        <v>17068.37</v>
      </c>
      <c r="G36" s="29">
        <f t="shared" si="1"/>
        <v>3.4523402103559873</v>
      </c>
    </row>
    <row r="37" spans="1:7" s="5" customFormat="1" ht="105" x14ac:dyDescent="0.25">
      <c r="A37" s="10" t="s">
        <v>56</v>
      </c>
      <c r="B37" s="12" t="s">
        <v>57</v>
      </c>
      <c r="C37" s="6">
        <v>634000</v>
      </c>
      <c r="D37" s="6"/>
      <c r="E37" s="6">
        <f t="shared" si="3"/>
        <v>634000</v>
      </c>
      <c r="F37" s="6">
        <v>101450.94</v>
      </c>
      <c r="G37" s="29">
        <f t="shared" si="1"/>
        <v>16.001725552050473</v>
      </c>
    </row>
    <row r="38" spans="1:7" s="5" customFormat="1" ht="105" x14ac:dyDescent="0.25">
      <c r="A38" s="10" t="s">
        <v>58</v>
      </c>
      <c r="B38" s="12" t="s">
        <v>59</v>
      </c>
      <c r="C38" s="3">
        <f>C39</f>
        <v>228000</v>
      </c>
      <c r="D38" s="3"/>
      <c r="E38" s="6">
        <f>E39</f>
        <v>228000</v>
      </c>
      <c r="F38" s="6">
        <f>F39</f>
        <v>130486.23</v>
      </c>
      <c r="G38" s="29">
        <f t="shared" si="1"/>
        <v>57.230802631578946</v>
      </c>
    </row>
    <row r="39" spans="1:7" s="5" customFormat="1" ht="90" x14ac:dyDescent="0.25">
      <c r="A39" s="10" t="s">
        <v>60</v>
      </c>
      <c r="B39" s="30" t="s">
        <v>61</v>
      </c>
      <c r="C39" s="6">
        <v>228000</v>
      </c>
      <c r="D39" s="6"/>
      <c r="E39" s="6">
        <f t="shared" si="3"/>
        <v>228000</v>
      </c>
      <c r="F39" s="6">
        <v>130486.23</v>
      </c>
      <c r="G39" s="29">
        <f t="shared" si="1"/>
        <v>57.230802631578946</v>
      </c>
    </row>
    <row r="40" spans="1:7" s="5" customFormat="1" ht="105" x14ac:dyDescent="0.25">
      <c r="A40" s="10" t="s">
        <v>62</v>
      </c>
      <c r="B40" s="30" t="s">
        <v>63</v>
      </c>
      <c r="C40" s="6">
        <f t="shared" ref="C40:C41" si="7">C41</f>
        <v>120700</v>
      </c>
      <c r="D40" s="6"/>
      <c r="E40" s="6">
        <f>E41</f>
        <v>120700</v>
      </c>
      <c r="F40" s="6">
        <f>F41</f>
        <v>30000</v>
      </c>
      <c r="G40" s="29">
        <f t="shared" si="1"/>
        <v>24.855012427506214</v>
      </c>
    </row>
    <row r="41" spans="1:7" s="5" customFormat="1" ht="105" x14ac:dyDescent="0.25">
      <c r="A41" s="10" t="s">
        <v>64</v>
      </c>
      <c r="B41" s="30" t="s">
        <v>65</v>
      </c>
      <c r="C41" s="6">
        <f t="shared" si="7"/>
        <v>120700</v>
      </c>
      <c r="D41" s="6"/>
      <c r="E41" s="6">
        <f>E42</f>
        <v>120700</v>
      </c>
      <c r="F41" s="6">
        <f>F42</f>
        <v>30000</v>
      </c>
      <c r="G41" s="29">
        <f t="shared" si="1"/>
        <v>24.855012427506214</v>
      </c>
    </row>
    <row r="42" spans="1:7" s="5" customFormat="1" ht="105" x14ac:dyDescent="0.25">
      <c r="A42" s="10" t="s">
        <v>66</v>
      </c>
      <c r="B42" s="30" t="s">
        <v>67</v>
      </c>
      <c r="C42" s="6">
        <v>120700</v>
      </c>
      <c r="D42" s="6"/>
      <c r="E42" s="6">
        <f t="shared" si="3"/>
        <v>120700</v>
      </c>
      <c r="F42" s="6">
        <v>30000</v>
      </c>
      <c r="G42" s="29">
        <f t="shared" si="1"/>
        <v>24.855012427506214</v>
      </c>
    </row>
    <row r="43" spans="1:7" s="5" customFormat="1" ht="28.5" x14ac:dyDescent="0.25">
      <c r="A43" s="10" t="s">
        <v>68</v>
      </c>
      <c r="B43" s="2" t="s">
        <v>69</v>
      </c>
      <c r="C43" s="7">
        <f t="shared" ref="C43" si="8">C44</f>
        <v>103400</v>
      </c>
      <c r="D43" s="7"/>
      <c r="E43" s="7">
        <f>E44</f>
        <v>103400</v>
      </c>
      <c r="F43" s="7">
        <f>F44</f>
        <v>12608.33</v>
      </c>
      <c r="G43" s="29">
        <f t="shared" si="1"/>
        <v>12.193742746615087</v>
      </c>
    </row>
    <row r="44" spans="1:7" s="5" customFormat="1" ht="30" x14ac:dyDescent="0.25">
      <c r="A44" s="10" t="s">
        <v>70</v>
      </c>
      <c r="B44" s="30" t="s">
        <v>71</v>
      </c>
      <c r="C44" s="6">
        <f t="shared" ref="C44" si="9">C45+C46+C48</f>
        <v>103400</v>
      </c>
      <c r="D44" s="6"/>
      <c r="E44" s="6">
        <f>E45+E46+E47</f>
        <v>103400</v>
      </c>
      <c r="F44" s="6">
        <f>F45+F46+F47</f>
        <v>12608.33</v>
      </c>
      <c r="G44" s="29">
        <f t="shared" si="1"/>
        <v>12.193742746615087</v>
      </c>
    </row>
    <row r="45" spans="1:7" s="5" customFormat="1" ht="30.75" customHeight="1" x14ac:dyDescent="0.25">
      <c r="A45" s="10" t="s">
        <v>72</v>
      </c>
      <c r="B45" s="30" t="s">
        <v>73</v>
      </c>
      <c r="C45" s="6">
        <v>18400</v>
      </c>
      <c r="D45" s="6"/>
      <c r="E45" s="6">
        <f t="shared" si="3"/>
        <v>18400</v>
      </c>
      <c r="F45" s="6">
        <v>734.3</v>
      </c>
      <c r="G45" s="29">
        <f t="shared" si="1"/>
        <v>3.990760869565217</v>
      </c>
    </row>
    <row r="46" spans="1:7" s="5" customFormat="1" ht="30" x14ac:dyDescent="0.25">
      <c r="A46" s="10" t="s">
        <v>74</v>
      </c>
      <c r="B46" s="30" t="s">
        <v>75</v>
      </c>
      <c r="C46" s="6">
        <v>16200</v>
      </c>
      <c r="D46" s="6"/>
      <c r="E46" s="6">
        <f t="shared" si="3"/>
        <v>16200</v>
      </c>
      <c r="F46" s="6"/>
      <c r="G46" s="29">
        <f t="shared" si="1"/>
        <v>0</v>
      </c>
    </row>
    <row r="47" spans="1:7" s="5" customFormat="1" ht="30" x14ac:dyDescent="0.25">
      <c r="A47" s="10" t="s">
        <v>179</v>
      </c>
      <c r="B47" s="15" t="s">
        <v>180</v>
      </c>
      <c r="C47" s="6">
        <f>C48</f>
        <v>68800</v>
      </c>
      <c r="D47" s="6"/>
      <c r="E47" s="6">
        <f>E48</f>
        <v>68800</v>
      </c>
      <c r="F47" s="6">
        <f>F48</f>
        <v>11874.03</v>
      </c>
      <c r="G47" s="29">
        <f t="shared" si="1"/>
        <v>17.258764534883721</v>
      </c>
    </row>
    <row r="48" spans="1:7" s="5" customFormat="1" x14ac:dyDescent="0.25">
      <c r="A48" s="10" t="s">
        <v>76</v>
      </c>
      <c r="B48" s="30" t="s">
        <v>77</v>
      </c>
      <c r="C48" s="6">
        <v>68800</v>
      </c>
      <c r="D48" s="6"/>
      <c r="E48" s="6">
        <f t="shared" si="3"/>
        <v>68800</v>
      </c>
      <c r="F48" s="6">
        <v>11874.03</v>
      </c>
      <c r="G48" s="29">
        <f t="shared" si="1"/>
        <v>17.258764534883721</v>
      </c>
    </row>
    <row r="49" spans="1:7" s="5" customFormat="1" ht="30.75" customHeight="1" x14ac:dyDescent="0.25">
      <c r="A49" s="10" t="s">
        <v>78</v>
      </c>
      <c r="B49" s="2" t="s">
        <v>79</v>
      </c>
      <c r="C49" s="11" t="e">
        <f>C50</f>
        <v>#REF!</v>
      </c>
      <c r="D49" s="11"/>
      <c r="E49" s="7">
        <f t="shared" ref="E49:F51" si="10">E50</f>
        <v>332000</v>
      </c>
      <c r="F49" s="7">
        <f t="shared" si="10"/>
        <v>110938.03</v>
      </c>
      <c r="G49" s="29">
        <f t="shared" si="1"/>
        <v>33.415069277108437</v>
      </c>
    </row>
    <row r="50" spans="1:7" s="5" customFormat="1" x14ac:dyDescent="0.25">
      <c r="A50" s="10" t="s">
        <v>80</v>
      </c>
      <c r="B50" s="31" t="s">
        <v>81</v>
      </c>
      <c r="C50" s="3" t="e">
        <f>#REF!+C52</f>
        <v>#REF!</v>
      </c>
      <c r="D50" s="3"/>
      <c r="E50" s="6">
        <f t="shared" si="10"/>
        <v>332000</v>
      </c>
      <c r="F50" s="6">
        <f t="shared" si="10"/>
        <v>110938.03</v>
      </c>
      <c r="G50" s="29">
        <f t="shared" si="1"/>
        <v>33.415069277108437</v>
      </c>
    </row>
    <row r="51" spans="1:7" s="5" customFormat="1" ht="45" x14ac:dyDescent="0.25">
      <c r="A51" s="10" t="s">
        <v>82</v>
      </c>
      <c r="B51" s="31" t="s">
        <v>83</v>
      </c>
      <c r="C51" s="3">
        <f>C52</f>
        <v>332000</v>
      </c>
      <c r="D51" s="3"/>
      <c r="E51" s="6">
        <f t="shared" si="10"/>
        <v>332000</v>
      </c>
      <c r="F51" s="6">
        <f t="shared" si="10"/>
        <v>110938.03</v>
      </c>
      <c r="G51" s="29">
        <f t="shared" si="1"/>
        <v>33.415069277108437</v>
      </c>
    </row>
    <row r="52" spans="1:7" s="5" customFormat="1" ht="45" x14ac:dyDescent="0.25">
      <c r="A52" s="10" t="s">
        <v>84</v>
      </c>
      <c r="B52" s="30" t="s">
        <v>85</v>
      </c>
      <c r="C52" s="3">
        <v>332000</v>
      </c>
      <c r="D52" s="3"/>
      <c r="E52" s="6">
        <f t="shared" si="3"/>
        <v>332000</v>
      </c>
      <c r="F52" s="6">
        <v>110938.03</v>
      </c>
      <c r="G52" s="29">
        <f t="shared" si="1"/>
        <v>33.415069277108437</v>
      </c>
    </row>
    <row r="53" spans="1:7" s="5" customFormat="1" ht="30" customHeight="1" x14ac:dyDescent="0.25">
      <c r="A53" s="10" t="s">
        <v>86</v>
      </c>
      <c r="B53" s="2" t="s">
        <v>87</v>
      </c>
      <c r="C53" s="11">
        <f>C54</f>
        <v>200000</v>
      </c>
      <c r="D53" s="11"/>
      <c r="E53" s="7">
        <f>E54</f>
        <v>200000</v>
      </c>
      <c r="F53" s="7">
        <f>F54</f>
        <v>67000.11</v>
      </c>
      <c r="G53" s="29">
        <f t="shared" si="1"/>
        <v>33.500055000000003</v>
      </c>
    </row>
    <row r="54" spans="1:7" s="5" customFormat="1" ht="45" x14ac:dyDescent="0.25">
      <c r="A54" s="10" t="s">
        <v>88</v>
      </c>
      <c r="B54" s="30" t="s">
        <v>89</v>
      </c>
      <c r="C54" s="6">
        <f t="shared" ref="C54" si="11">C55</f>
        <v>200000</v>
      </c>
      <c r="D54" s="6"/>
      <c r="E54" s="6">
        <f>E55</f>
        <v>200000</v>
      </c>
      <c r="F54" s="6">
        <f>F55</f>
        <v>67000.11</v>
      </c>
      <c r="G54" s="29">
        <f t="shared" si="1"/>
        <v>33.500055000000003</v>
      </c>
    </row>
    <row r="55" spans="1:7" s="5" customFormat="1" ht="45" x14ac:dyDescent="0.25">
      <c r="A55" s="10" t="s">
        <v>90</v>
      </c>
      <c r="B55" s="30" t="s">
        <v>91</v>
      </c>
      <c r="C55" s="6">
        <f>C56+C57</f>
        <v>200000</v>
      </c>
      <c r="D55" s="6"/>
      <c r="E55" s="6">
        <f>E56+E57</f>
        <v>200000</v>
      </c>
      <c r="F55" s="6">
        <f>F56+F57</f>
        <v>67000.11</v>
      </c>
      <c r="G55" s="29">
        <f t="shared" si="1"/>
        <v>33.500055000000003</v>
      </c>
    </row>
    <row r="56" spans="1:7" s="5" customFormat="1" ht="75" x14ac:dyDescent="0.25">
      <c r="A56" s="10" t="s">
        <v>92</v>
      </c>
      <c r="B56" s="30" t="s">
        <v>93</v>
      </c>
      <c r="C56" s="6">
        <v>50000</v>
      </c>
      <c r="D56" s="6"/>
      <c r="E56" s="6">
        <f t="shared" si="3"/>
        <v>50000</v>
      </c>
      <c r="F56" s="6">
        <v>33708.980000000003</v>
      </c>
      <c r="G56" s="29">
        <f t="shared" si="1"/>
        <v>67.417960000000008</v>
      </c>
    </row>
    <row r="57" spans="1:7" s="5" customFormat="1" ht="60" x14ac:dyDescent="0.25">
      <c r="A57" s="10" t="s">
        <v>94</v>
      </c>
      <c r="B57" s="30" t="s">
        <v>95</v>
      </c>
      <c r="C57" s="6">
        <v>150000</v>
      </c>
      <c r="D57" s="6"/>
      <c r="E57" s="6">
        <f t="shared" si="3"/>
        <v>150000</v>
      </c>
      <c r="F57" s="6">
        <v>33291.129999999997</v>
      </c>
      <c r="G57" s="29">
        <f t="shared" si="1"/>
        <v>22.194086666666664</v>
      </c>
    </row>
    <row r="58" spans="1:7" s="5" customFormat="1" ht="28.5" x14ac:dyDescent="0.25">
      <c r="A58" s="10" t="s">
        <v>96</v>
      </c>
      <c r="B58" s="2" t="s">
        <v>97</v>
      </c>
      <c r="C58" s="7" t="e">
        <f>C61+C63+C65+C67+#REF!+C75</f>
        <v>#REF!</v>
      </c>
      <c r="D58" s="7"/>
      <c r="E58" s="7">
        <f>E59+E78+E84</f>
        <v>40000</v>
      </c>
      <c r="F58" s="7">
        <f>F59+F76+F78+F84</f>
        <v>598553.34</v>
      </c>
      <c r="G58" s="29">
        <f t="shared" si="1"/>
        <v>1496.3833500000001</v>
      </c>
    </row>
    <row r="59" spans="1:7" s="5" customFormat="1" ht="45.75" customHeight="1" x14ac:dyDescent="0.25">
      <c r="A59" s="10" t="s">
        <v>201</v>
      </c>
      <c r="B59" s="30" t="s">
        <v>202</v>
      </c>
      <c r="C59" s="7" t="e">
        <f>C60+C62+C64+C66+#REF!+C74</f>
        <v>#REF!</v>
      </c>
      <c r="D59" s="7"/>
      <c r="E59" s="6">
        <f>E60+E62+E64+E66+E68+E74</f>
        <v>40000</v>
      </c>
      <c r="F59" s="6">
        <v>129012.1</v>
      </c>
      <c r="G59" s="29">
        <f t="shared" si="1"/>
        <v>322.53025000000002</v>
      </c>
    </row>
    <row r="60" spans="1:7" s="5" customFormat="1" ht="79.5" customHeight="1" x14ac:dyDescent="0.25">
      <c r="A60" s="20" t="s">
        <v>203</v>
      </c>
      <c r="B60" s="30" t="s">
        <v>204</v>
      </c>
      <c r="C60" s="7">
        <f>C61</f>
        <v>3500</v>
      </c>
      <c r="D60" s="7"/>
      <c r="E60" s="6">
        <f>E61</f>
        <v>3500</v>
      </c>
      <c r="F60" s="6">
        <f>F61</f>
        <v>6726.78</v>
      </c>
      <c r="G60" s="29">
        <f t="shared" si="1"/>
        <v>192.19371428571429</v>
      </c>
    </row>
    <row r="61" spans="1:7" s="5" customFormat="1" ht="105" x14ac:dyDescent="0.25">
      <c r="A61" s="10" t="s">
        <v>98</v>
      </c>
      <c r="B61" s="30" t="s">
        <v>99</v>
      </c>
      <c r="C61" s="6">
        <v>3500</v>
      </c>
      <c r="D61" s="6"/>
      <c r="E61" s="6">
        <f t="shared" si="3"/>
        <v>3500</v>
      </c>
      <c r="F61" s="6">
        <v>6726.78</v>
      </c>
      <c r="G61" s="29">
        <f t="shared" si="1"/>
        <v>192.19371428571429</v>
      </c>
    </row>
    <row r="62" spans="1:7" s="5" customFormat="1" ht="109.5" customHeight="1" x14ac:dyDescent="0.25">
      <c r="A62" s="20" t="s">
        <v>205</v>
      </c>
      <c r="B62" s="30" t="s">
        <v>206</v>
      </c>
      <c r="C62" s="6">
        <f>C63</f>
        <v>1500</v>
      </c>
      <c r="D62" s="6"/>
      <c r="E62" s="6">
        <f>E63</f>
        <v>1500</v>
      </c>
      <c r="F62" s="6">
        <f>F63</f>
        <v>44000</v>
      </c>
      <c r="G62" s="29">
        <f t="shared" si="1"/>
        <v>2933.333333333333</v>
      </c>
    </row>
    <row r="63" spans="1:7" s="5" customFormat="1" ht="135" x14ac:dyDescent="0.25">
      <c r="A63" s="10" t="s">
        <v>100</v>
      </c>
      <c r="B63" s="30" t="s">
        <v>101</v>
      </c>
      <c r="C63" s="6">
        <v>1500</v>
      </c>
      <c r="D63" s="6"/>
      <c r="E63" s="6">
        <f t="shared" si="3"/>
        <v>1500</v>
      </c>
      <c r="F63" s="6">
        <v>44000</v>
      </c>
      <c r="G63" s="29">
        <f t="shared" si="1"/>
        <v>2933.333333333333</v>
      </c>
    </row>
    <row r="64" spans="1:7" s="5" customFormat="1" ht="73.5" customHeight="1" x14ac:dyDescent="0.25">
      <c r="A64" s="20" t="s">
        <v>207</v>
      </c>
      <c r="B64" s="30" t="s">
        <v>208</v>
      </c>
      <c r="C64" s="6">
        <f>C65</f>
        <v>2500</v>
      </c>
      <c r="D64" s="6">
        <f>D65</f>
        <v>500</v>
      </c>
      <c r="E64" s="6">
        <f t="shared" ref="E64:F64" si="12">E65</f>
        <v>3000</v>
      </c>
      <c r="F64" s="6">
        <f t="shared" si="12"/>
        <v>31300</v>
      </c>
      <c r="G64" s="29">
        <f t="shared" si="1"/>
        <v>1043.3333333333333</v>
      </c>
    </row>
    <row r="65" spans="1:7" s="5" customFormat="1" ht="105" x14ac:dyDescent="0.25">
      <c r="A65" s="10" t="s">
        <v>102</v>
      </c>
      <c r="B65" s="30" t="s">
        <v>103</v>
      </c>
      <c r="C65" s="3">
        <v>2500</v>
      </c>
      <c r="D65" s="3">
        <v>500</v>
      </c>
      <c r="E65" s="6">
        <f t="shared" ref="E65:E67" si="13">C65+D65</f>
        <v>3000</v>
      </c>
      <c r="F65" s="6">
        <v>31300</v>
      </c>
      <c r="G65" s="29">
        <f t="shared" si="1"/>
        <v>1043.3333333333333</v>
      </c>
    </row>
    <row r="66" spans="1:7" s="5" customFormat="1" ht="90" x14ac:dyDescent="0.25">
      <c r="A66" s="10" t="s">
        <v>209</v>
      </c>
      <c r="B66" s="30" t="s">
        <v>210</v>
      </c>
      <c r="C66" s="3">
        <f>C67</f>
        <v>15000</v>
      </c>
      <c r="D66" s="3"/>
      <c r="E66" s="6">
        <f>E67</f>
        <v>15000</v>
      </c>
      <c r="F66" s="6">
        <f>F67</f>
        <v>4000</v>
      </c>
      <c r="G66" s="29">
        <f t="shared" si="1"/>
        <v>26.666666666666668</v>
      </c>
    </row>
    <row r="67" spans="1:7" s="5" customFormat="1" ht="120" x14ac:dyDescent="0.25">
      <c r="A67" s="10" t="s">
        <v>104</v>
      </c>
      <c r="B67" s="12" t="s">
        <v>105</v>
      </c>
      <c r="C67" s="6">
        <v>15000</v>
      </c>
      <c r="D67" s="6"/>
      <c r="E67" s="6">
        <f t="shared" si="13"/>
        <v>15000</v>
      </c>
      <c r="F67" s="6">
        <v>4000</v>
      </c>
      <c r="G67" s="29">
        <f t="shared" si="1"/>
        <v>26.666666666666668</v>
      </c>
    </row>
    <row r="68" spans="1:7" s="5" customFormat="1" ht="90" x14ac:dyDescent="0.25">
      <c r="A68" s="10" t="s">
        <v>265</v>
      </c>
      <c r="B68" s="28" t="s">
        <v>266</v>
      </c>
      <c r="C68" s="6"/>
      <c r="D68" s="6"/>
      <c r="E68" s="6">
        <f>E69</f>
        <v>0</v>
      </c>
      <c r="F68" s="6">
        <f>F69</f>
        <v>1500</v>
      </c>
      <c r="G68" s="29"/>
    </row>
    <row r="69" spans="1:7" s="5" customFormat="1" ht="120.75" customHeight="1" x14ac:dyDescent="0.25">
      <c r="A69" s="10" t="s">
        <v>245</v>
      </c>
      <c r="B69" s="28" t="s">
        <v>267</v>
      </c>
      <c r="C69" s="6"/>
      <c r="D69" s="6"/>
      <c r="E69" s="6"/>
      <c r="F69" s="6">
        <v>1500</v>
      </c>
      <c r="G69" s="29"/>
    </row>
    <row r="70" spans="1:7" s="5" customFormat="1" ht="90" x14ac:dyDescent="0.25">
      <c r="A70" s="37" t="s">
        <v>275</v>
      </c>
      <c r="B70" s="38" t="s">
        <v>276</v>
      </c>
      <c r="C70" s="6"/>
      <c r="D70" s="6"/>
      <c r="E70" s="6"/>
      <c r="F70" s="6">
        <f>F71</f>
        <v>1500</v>
      </c>
      <c r="G70" s="29"/>
    </row>
    <row r="71" spans="1:7" s="5" customFormat="1" ht="149.25" customHeight="1" x14ac:dyDescent="0.25">
      <c r="A71" s="37" t="s">
        <v>277</v>
      </c>
      <c r="B71" s="38" t="s">
        <v>278</v>
      </c>
      <c r="C71" s="6"/>
      <c r="D71" s="6"/>
      <c r="E71" s="6"/>
      <c r="F71" s="6">
        <v>1500</v>
      </c>
      <c r="G71" s="29"/>
    </row>
    <row r="72" spans="1:7" s="5" customFormat="1" ht="75" x14ac:dyDescent="0.25">
      <c r="A72" s="37" t="s">
        <v>279</v>
      </c>
      <c r="B72" s="38" t="s">
        <v>280</v>
      </c>
      <c r="C72" s="6"/>
      <c r="D72" s="6"/>
      <c r="E72" s="6"/>
      <c r="F72" s="6">
        <f>F73</f>
        <v>1000</v>
      </c>
      <c r="G72" s="29"/>
    </row>
    <row r="73" spans="1:7" s="5" customFormat="1" ht="105" x14ac:dyDescent="0.25">
      <c r="A73" s="37" t="s">
        <v>281</v>
      </c>
      <c r="B73" s="38" t="s">
        <v>282</v>
      </c>
      <c r="C73" s="6"/>
      <c r="D73" s="6"/>
      <c r="E73" s="6"/>
      <c r="F73" s="6">
        <v>1000</v>
      </c>
      <c r="G73" s="29"/>
    </row>
    <row r="74" spans="1:7" s="5" customFormat="1" ht="92.25" customHeight="1" x14ac:dyDescent="0.25">
      <c r="A74" s="33" t="s">
        <v>211</v>
      </c>
      <c r="B74" s="30" t="s">
        <v>212</v>
      </c>
      <c r="C74" s="6">
        <f>C75</f>
        <v>17000</v>
      </c>
      <c r="D74" s="6"/>
      <c r="E74" s="6">
        <f>E75</f>
        <v>17000</v>
      </c>
      <c r="F74" s="6">
        <f>F75</f>
        <v>38985.32</v>
      </c>
      <c r="G74" s="29">
        <f t="shared" ref="G74:G141" si="14">F74/E74*100</f>
        <v>229.32541176470588</v>
      </c>
    </row>
    <row r="75" spans="1:7" s="5" customFormat="1" ht="120" x14ac:dyDescent="0.25">
      <c r="A75" s="10" t="s">
        <v>106</v>
      </c>
      <c r="B75" s="30" t="s">
        <v>107</v>
      </c>
      <c r="C75" s="6">
        <v>17000</v>
      </c>
      <c r="D75" s="6"/>
      <c r="E75" s="6">
        <f>C75+D75</f>
        <v>17000</v>
      </c>
      <c r="F75" s="6">
        <v>38985.32</v>
      </c>
      <c r="G75" s="29">
        <f t="shared" si="14"/>
        <v>229.32541176470588</v>
      </c>
    </row>
    <row r="76" spans="1:7" s="5" customFormat="1" ht="45" x14ac:dyDescent="0.25">
      <c r="A76" s="37" t="s">
        <v>283</v>
      </c>
      <c r="B76" s="38" t="s">
        <v>284</v>
      </c>
      <c r="C76" s="6"/>
      <c r="D76" s="6"/>
      <c r="E76" s="6"/>
      <c r="F76" s="6">
        <f>F77</f>
        <v>1000</v>
      </c>
      <c r="G76" s="29"/>
    </row>
    <row r="77" spans="1:7" s="5" customFormat="1" ht="90" x14ac:dyDescent="0.25">
      <c r="A77" s="37" t="s">
        <v>285</v>
      </c>
      <c r="B77" s="38" t="s">
        <v>286</v>
      </c>
      <c r="C77" s="6"/>
      <c r="D77" s="6"/>
      <c r="E77" s="6"/>
      <c r="F77" s="6">
        <v>1000</v>
      </c>
      <c r="G77" s="29"/>
    </row>
    <row r="78" spans="1:7" s="5" customFormat="1" ht="30" x14ac:dyDescent="0.25">
      <c r="A78" s="10" t="s">
        <v>252</v>
      </c>
      <c r="B78" s="28" t="s">
        <v>257</v>
      </c>
      <c r="C78" s="6"/>
      <c r="D78" s="6"/>
      <c r="E78" s="6"/>
      <c r="F78" s="6">
        <f>F79+F81</f>
        <v>234534.24</v>
      </c>
      <c r="G78" s="29"/>
    </row>
    <row r="79" spans="1:7" s="5" customFormat="1" ht="120" x14ac:dyDescent="0.25">
      <c r="A79" s="10" t="s">
        <v>251</v>
      </c>
      <c r="B79" s="28" t="s">
        <v>258</v>
      </c>
      <c r="C79" s="6"/>
      <c r="D79" s="6"/>
      <c r="E79" s="6"/>
      <c r="F79" s="6">
        <f>F80</f>
        <v>27200</v>
      </c>
      <c r="G79" s="29"/>
    </row>
    <row r="80" spans="1:7" s="5" customFormat="1" ht="61.5" customHeight="1" x14ac:dyDescent="0.25">
      <c r="A80" s="10" t="s">
        <v>244</v>
      </c>
      <c r="B80" s="28" t="s">
        <v>259</v>
      </c>
      <c r="C80" s="6"/>
      <c r="D80" s="6"/>
      <c r="E80" s="6"/>
      <c r="F80" s="6">
        <v>27200</v>
      </c>
      <c r="G80" s="29"/>
    </row>
    <row r="81" spans="1:7" s="5" customFormat="1" ht="90" customHeight="1" x14ac:dyDescent="0.25">
      <c r="A81" s="10" t="s">
        <v>253</v>
      </c>
      <c r="B81" s="28" t="s">
        <v>260</v>
      </c>
      <c r="C81" s="6"/>
      <c r="D81" s="6"/>
      <c r="E81" s="6"/>
      <c r="F81" s="6">
        <f>F82+F83</f>
        <v>207334.24</v>
      </c>
      <c r="G81" s="29"/>
    </row>
    <row r="82" spans="1:7" s="5" customFormat="1" ht="90" x14ac:dyDescent="0.25">
      <c r="A82" s="10" t="s">
        <v>254</v>
      </c>
      <c r="B82" s="28" t="s">
        <v>261</v>
      </c>
      <c r="C82" s="6"/>
      <c r="D82" s="6"/>
      <c r="E82" s="6"/>
      <c r="F82" s="6">
        <v>204109.24</v>
      </c>
      <c r="G82" s="29"/>
    </row>
    <row r="83" spans="1:7" s="5" customFormat="1" ht="91.5" customHeight="1" x14ac:dyDescent="0.25">
      <c r="A83" s="10" t="s">
        <v>246</v>
      </c>
      <c r="B83" s="28" t="s">
        <v>262</v>
      </c>
      <c r="C83" s="6"/>
      <c r="D83" s="6"/>
      <c r="E83" s="6"/>
      <c r="F83" s="6">
        <v>3225</v>
      </c>
      <c r="G83" s="29"/>
    </row>
    <row r="84" spans="1:7" s="5" customFormat="1" ht="30" x14ac:dyDescent="0.25">
      <c r="A84" s="10" t="s">
        <v>255</v>
      </c>
      <c r="B84" s="28" t="s">
        <v>263</v>
      </c>
      <c r="C84" s="6"/>
      <c r="D84" s="6"/>
      <c r="E84" s="6"/>
      <c r="F84" s="6">
        <f>F85</f>
        <v>234007</v>
      </c>
      <c r="G84" s="29"/>
    </row>
    <row r="85" spans="1:7" s="5" customFormat="1" ht="135" x14ac:dyDescent="0.25">
      <c r="A85" s="10" t="s">
        <v>256</v>
      </c>
      <c r="B85" s="28" t="s">
        <v>264</v>
      </c>
      <c r="C85" s="6"/>
      <c r="D85" s="6"/>
      <c r="E85" s="6"/>
      <c r="F85" s="6">
        <v>234007</v>
      </c>
      <c r="G85" s="29"/>
    </row>
    <row r="86" spans="1:7" s="5" customFormat="1" x14ac:dyDescent="0.25">
      <c r="A86" s="10" t="s">
        <v>287</v>
      </c>
      <c r="B86" s="39" t="s">
        <v>288</v>
      </c>
      <c r="C86" s="7"/>
      <c r="D86" s="7"/>
      <c r="E86" s="7"/>
      <c r="F86" s="7">
        <f>F87</f>
        <v>6782.9</v>
      </c>
      <c r="G86" s="29"/>
    </row>
    <row r="87" spans="1:7" s="5" customFormat="1" x14ac:dyDescent="0.25">
      <c r="A87" s="10" t="s">
        <v>289</v>
      </c>
      <c r="B87" s="38" t="s">
        <v>290</v>
      </c>
      <c r="C87" s="6"/>
      <c r="D87" s="6"/>
      <c r="E87" s="6"/>
      <c r="F87" s="6">
        <f>F88</f>
        <v>6782.9</v>
      </c>
      <c r="G87" s="29"/>
    </row>
    <row r="88" spans="1:7" s="5" customFormat="1" ht="30" x14ac:dyDescent="0.25">
      <c r="A88" s="10" t="s">
        <v>291</v>
      </c>
      <c r="B88" s="38" t="s">
        <v>292</v>
      </c>
      <c r="C88" s="6"/>
      <c r="D88" s="6"/>
      <c r="E88" s="6"/>
      <c r="F88" s="6">
        <v>6782.9</v>
      </c>
      <c r="G88" s="29"/>
    </row>
    <row r="89" spans="1:7" s="13" customFormat="1" x14ac:dyDescent="0.25">
      <c r="A89" s="20" t="s">
        <v>108</v>
      </c>
      <c r="B89" s="2" t="s">
        <v>109</v>
      </c>
      <c r="C89" s="11" t="e">
        <f>C90+C146</f>
        <v>#REF!</v>
      </c>
      <c r="D89" s="11" t="e">
        <f>D90+D146</f>
        <v>#REF!</v>
      </c>
      <c r="E89" s="11">
        <f>E90+E146</f>
        <v>203907271.65000001</v>
      </c>
      <c r="F89" s="11">
        <f>F90+F146</f>
        <v>96643594.149999991</v>
      </c>
      <c r="G89" s="29">
        <f t="shared" si="14"/>
        <v>47.395854678437111</v>
      </c>
    </row>
    <row r="90" spans="1:7" ht="33" customHeight="1" x14ac:dyDescent="0.25">
      <c r="A90" s="20" t="s">
        <v>110</v>
      </c>
      <c r="B90" s="30" t="s">
        <v>111</v>
      </c>
      <c r="C90" s="3" t="e">
        <f>C91+C98+C117+C140</f>
        <v>#REF!</v>
      </c>
      <c r="D90" s="3" t="e">
        <f>D91+D98+D117+D140</f>
        <v>#REF!</v>
      </c>
      <c r="E90" s="3">
        <f>E91+E98+E117+E140</f>
        <v>203888460.65000001</v>
      </c>
      <c r="F90" s="3">
        <f>F91+F98+F117+F140</f>
        <v>96643594.149999991</v>
      </c>
      <c r="G90" s="29">
        <f t="shared" si="14"/>
        <v>47.400227478248894</v>
      </c>
    </row>
    <row r="91" spans="1:7" s="13" customFormat="1" ht="30" x14ac:dyDescent="0.25">
      <c r="A91" s="20" t="s">
        <v>112</v>
      </c>
      <c r="B91" s="15" t="s">
        <v>113</v>
      </c>
      <c r="C91" s="11">
        <f>C92+C94</f>
        <v>63136000</v>
      </c>
      <c r="D91" s="11">
        <f t="shared" ref="D91" si="15">D92+D94</f>
        <v>0</v>
      </c>
      <c r="E91" s="11">
        <f>E92+E94+E96</f>
        <v>63305620</v>
      </c>
      <c r="F91" s="11">
        <f>F92+F94+F96</f>
        <v>31737618</v>
      </c>
      <c r="G91" s="29">
        <f t="shared" si="14"/>
        <v>50.133965989117556</v>
      </c>
    </row>
    <row r="92" spans="1:7" ht="30" x14ac:dyDescent="0.25">
      <c r="A92" s="20" t="s">
        <v>114</v>
      </c>
      <c r="B92" s="30" t="s">
        <v>115</v>
      </c>
      <c r="C92" s="3">
        <f>C93</f>
        <v>56218000</v>
      </c>
      <c r="D92" s="3">
        <f t="shared" ref="D92:F92" si="16">D93</f>
        <v>0</v>
      </c>
      <c r="E92" s="3">
        <f t="shared" si="16"/>
        <v>56218000</v>
      </c>
      <c r="F92" s="3">
        <f t="shared" si="16"/>
        <v>28108998</v>
      </c>
      <c r="G92" s="29">
        <f t="shared" si="14"/>
        <v>49.999996442420574</v>
      </c>
    </row>
    <row r="93" spans="1:7" ht="45" x14ac:dyDescent="0.25">
      <c r="A93" s="20" t="s">
        <v>116</v>
      </c>
      <c r="B93" s="30" t="s">
        <v>117</v>
      </c>
      <c r="C93" s="3">
        <v>56218000</v>
      </c>
      <c r="D93" s="3"/>
      <c r="E93" s="3">
        <f t="shared" ref="E93:E105" si="17">C93+D93</f>
        <v>56218000</v>
      </c>
      <c r="F93" s="3">
        <v>28108998</v>
      </c>
      <c r="G93" s="29">
        <f t="shared" si="14"/>
        <v>49.999996442420574</v>
      </c>
    </row>
    <row r="94" spans="1:7" ht="30" x14ac:dyDescent="0.25">
      <c r="A94" s="20" t="s">
        <v>118</v>
      </c>
      <c r="B94" s="30" t="s">
        <v>119</v>
      </c>
      <c r="C94" s="3">
        <f>C95</f>
        <v>6918000</v>
      </c>
      <c r="D94" s="3">
        <f t="shared" ref="D94:F94" si="18">D95</f>
        <v>0</v>
      </c>
      <c r="E94" s="3">
        <f t="shared" si="18"/>
        <v>6918000</v>
      </c>
      <c r="F94" s="3">
        <f t="shared" si="18"/>
        <v>3459000</v>
      </c>
      <c r="G94" s="29">
        <f t="shared" si="14"/>
        <v>50</v>
      </c>
    </row>
    <row r="95" spans="1:7" ht="45" x14ac:dyDescent="0.25">
      <c r="A95" s="20" t="s">
        <v>120</v>
      </c>
      <c r="B95" s="30" t="s">
        <v>121</v>
      </c>
      <c r="C95" s="3">
        <v>6918000</v>
      </c>
      <c r="D95" s="3"/>
      <c r="E95" s="3">
        <f t="shared" si="17"/>
        <v>6918000</v>
      </c>
      <c r="F95" s="3">
        <v>3459000</v>
      </c>
      <c r="G95" s="29">
        <f t="shared" si="14"/>
        <v>50</v>
      </c>
    </row>
    <row r="96" spans="1:7" ht="120" x14ac:dyDescent="0.25">
      <c r="A96" s="20" t="s">
        <v>293</v>
      </c>
      <c r="B96" s="38" t="s">
        <v>294</v>
      </c>
      <c r="C96" s="3"/>
      <c r="D96" s="3"/>
      <c r="E96" s="3">
        <f>E97</f>
        <v>169620</v>
      </c>
      <c r="F96" s="3">
        <f>F97</f>
        <v>169620</v>
      </c>
      <c r="G96" s="29"/>
    </row>
    <row r="97" spans="1:7" ht="123" customHeight="1" x14ac:dyDescent="0.25">
      <c r="A97" s="20" t="s">
        <v>295</v>
      </c>
      <c r="B97" s="38" t="s">
        <v>296</v>
      </c>
      <c r="C97" s="3"/>
      <c r="D97" s="3"/>
      <c r="E97" s="3">
        <v>169620</v>
      </c>
      <c r="F97" s="3">
        <v>169620</v>
      </c>
      <c r="G97" s="29"/>
    </row>
    <row r="98" spans="1:7" ht="42.75" x14ac:dyDescent="0.25">
      <c r="A98" s="34" t="s">
        <v>122</v>
      </c>
      <c r="B98" s="16" t="s">
        <v>123</v>
      </c>
      <c r="C98" s="11" t="e">
        <f>C99+C108+C104+C102+#REF!+#REF!+#REF!</f>
        <v>#REF!</v>
      </c>
      <c r="D98" s="11" t="e">
        <f>D99+D108+D106+D104+D102+#REF!+#REF!+#REF!</f>
        <v>#REF!</v>
      </c>
      <c r="E98" s="11">
        <f>E99+E108+E106+E104+E102</f>
        <v>16294052.67</v>
      </c>
      <c r="F98" s="11">
        <f>F99+F108+F106+F104+F102</f>
        <v>3195530.7199999997</v>
      </c>
      <c r="G98" s="29">
        <f t="shared" si="14"/>
        <v>19.61163858199312</v>
      </c>
    </row>
    <row r="99" spans="1:7" ht="44.25" customHeight="1" x14ac:dyDescent="0.25">
      <c r="A99" s="20" t="s">
        <v>174</v>
      </c>
      <c r="B99" s="30" t="s">
        <v>182</v>
      </c>
      <c r="C99" s="3" t="e">
        <f>C100</f>
        <v>#REF!</v>
      </c>
      <c r="D99" s="3" t="e">
        <f t="shared" ref="D99:F99" si="19">D100</f>
        <v>#REF!</v>
      </c>
      <c r="E99" s="3">
        <f t="shared" si="19"/>
        <v>1493001</v>
      </c>
      <c r="F99" s="3">
        <f t="shared" si="19"/>
        <v>1130389.72</v>
      </c>
      <c r="G99" s="29">
        <f t="shared" si="14"/>
        <v>75.712589609785937</v>
      </c>
    </row>
    <row r="100" spans="1:7" ht="45" x14ac:dyDescent="0.25">
      <c r="A100" s="20" t="s">
        <v>175</v>
      </c>
      <c r="B100" s="30" t="s">
        <v>124</v>
      </c>
      <c r="C100" s="3" t="e">
        <f>#REF!+C101+#REF!</f>
        <v>#REF!</v>
      </c>
      <c r="D100" s="3" t="e">
        <f>#REF!+D101+#REF!</f>
        <v>#REF!</v>
      </c>
      <c r="E100" s="3">
        <f>E101</f>
        <v>1493001</v>
      </c>
      <c r="F100" s="3">
        <f>F101</f>
        <v>1130389.72</v>
      </c>
      <c r="G100" s="29">
        <f t="shared" si="14"/>
        <v>75.712589609785937</v>
      </c>
    </row>
    <row r="101" spans="1:7" ht="105" x14ac:dyDescent="0.25">
      <c r="A101" s="20"/>
      <c r="B101" s="30" t="s">
        <v>125</v>
      </c>
      <c r="C101" s="3">
        <f>1768216-275215</f>
        <v>1493001</v>
      </c>
      <c r="D101" s="3"/>
      <c r="E101" s="3">
        <f t="shared" si="17"/>
        <v>1493001</v>
      </c>
      <c r="F101" s="3">
        <v>1130389.72</v>
      </c>
      <c r="G101" s="29">
        <f t="shared" si="14"/>
        <v>75.712589609785937</v>
      </c>
    </row>
    <row r="102" spans="1:7" ht="60" x14ac:dyDescent="0.25">
      <c r="A102" s="20" t="s">
        <v>213</v>
      </c>
      <c r="B102" s="15" t="s">
        <v>126</v>
      </c>
      <c r="C102" s="3">
        <f>C103</f>
        <v>2372500</v>
      </c>
      <c r="D102" s="3">
        <f t="shared" ref="D102:F102" si="20">D103</f>
        <v>-1000000</v>
      </c>
      <c r="E102" s="3">
        <f t="shared" si="20"/>
        <v>1372500</v>
      </c>
      <c r="F102" s="3">
        <f t="shared" si="20"/>
        <v>0</v>
      </c>
      <c r="G102" s="29">
        <f t="shared" si="14"/>
        <v>0</v>
      </c>
    </row>
    <row r="103" spans="1:7" ht="75" x14ac:dyDescent="0.25">
      <c r="A103" s="20" t="s">
        <v>127</v>
      </c>
      <c r="B103" s="15" t="s">
        <v>128</v>
      </c>
      <c r="C103" s="3">
        <v>2372500</v>
      </c>
      <c r="D103" s="3">
        <v>-1000000</v>
      </c>
      <c r="E103" s="3">
        <f t="shared" si="17"/>
        <v>1372500</v>
      </c>
      <c r="F103" s="3"/>
      <c r="G103" s="29">
        <f t="shared" si="14"/>
        <v>0</v>
      </c>
    </row>
    <row r="104" spans="1:7" ht="45" x14ac:dyDescent="0.25">
      <c r="A104" s="20" t="s">
        <v>228</v>
      </c>
      <c r="B104" s="15" t="s">
        <v>129</v>
      </c>
      <c r="C104" s="3">
        <f>C105</f>
        <v>1915956</v>
      </c>
      <c r="D104" s="3">
        <f t="shared" ref="D104:F104" si="21">D105</f>
        <v>0</v>
      </c>
      <c r="E104" s="3">
        <f t="shared" si="21"/>
        <v>1915956</v>
      </c>
      <c r="F104" s="3">
        <f t="shared" si="21"/>
        <v>1915956</v>
      </c>
      <c r="G104" s="29">
        <f t="shared" si="14"/>
        <v>100</v>
      </c>
    </row>
    <row r="105" spans="1:7" ht="45" x14ac:dyDescent="0.25">
      <c r="A105" s="20" t="s">
        <v>130</v>
      </c>
      <c r="B105" s="15" t="s">
        <v>131</v>
      </c>
      <c r="C105" s="3">
        <v>1915956</v>
      </c>
      <c r="D105" s="3"/>
      <c r="E105" s="3">
        <f t="shared" si="17"/>
        <v>1915956</v>
      </c>
      <c r="F105" s="3">
        <v>1915956</v>
      </c>
      <c r="G105" s="29">
        <f t="shared" si="14"/>
        <v>100</v>
      </c>
    </row>
    <row r="106" spans="1:7" ht="30" x14ac:dyDescent="0.25">
      <c r="A106" s="20" t="s">
        <v>229</v>
      </c>
      <c r="B106" s="30" t="s">
        <v>232</v>
      </c>
      <c r="C106" s="3"/>
      <c r="D106" s="3">
        <f>D107</f>
        <v>149185</v>
      </c>
      <c r="E106" s="3">
        <f>E107</f>
        <v>149185</v>
      </c>
      <c r="F106" s="3">
        <f>F107</f>
        <v>149185</v>
      </c>
      <c r="G106" s="29">
        <f t="shared" si="14"/>
        <v>100</v>
      </c>
    </row>
    <row r="107" spans="1:7" ht="30" x14ac:dyDescent="0.25">
      <c r="A107" s="20" t="s">
        <v>178</v>
      </c>
      <c r="B107" s="30" t="s">
        <v>233</v>
      </c>
      <c r="C107" s="3"/>
      <c r="D107" s="3">
        <v>149185</v>
      </c>
      <c r="E107" s="3">
        <f>C107+D107</f>
        <v>149185</v>
      </c>
      <c r="F107" s="3">
        <v>149185</v>
      </c>
      <c r="G107" s="29">
        <f t="shared" si="14"/>
        <v>100</v>
      </c>
    </row>
    <row r="108" spans="1:7" x14ac:dyDescent="0.25">
      <c r="A108" s="20" t="s">
        <v>132</v>
      </c>
      <c r="B108" s="15" t="s">
        <v>133</v>
      </c>
      <c r="C108" s="3">
        <f t="shared" ref="C108:F108" si="22">C109</f>
        <v>10640744</v>
      </c>
      <c r="D108" s="3">
        <f t="shared" si="22"/>
        <v>722666.67</v>
      </c>
      <c r="E108" s="3">
        <f t="shared" si="22"/>
        <v>11363410.67</v>
      </c>
      <c r="F108" s="3">
        <f t="shared" si="22"/>
        <v>0</v>
      </c>
      <c r="G108" s="29">
        <f t="shared" si="14"/>
        <v>0</v>
      </c>
    </row>
    <row r="109" spans="1:7" ht="30" x14ac:dyDescent="0.25">
      <c r="A109" s="20" t="s">
        <v>134</v>
      </c>
      <c r="B109" s="15" t="s">
        <v>176</v>
      </c>
      <c r="C109" s="3">
        <f>SUM(C110:C116)</f>
        <v>10640744</v>
      </c>
      <c r="D109" s="3">
        <f t="shared" ref="D109:F109" si="23">SUM(D110:D116)</f>
        <v>722666.67</v>
      </c>
      <c r="E109" s="3">
        <f t="shared" si="23"/>
        <v>11363410.67</v>
      </c>
      <c r="F109" s="3">
        <f t="shared" si="23"/>
        <v>0</v>
      </c>
      <c r="G109" s="29">
        <f t="shared" si="14"/>
        <v>0</v>
      </c>
    </row>
    <row r="110" spans="1:7" ht="30" x14ac:dyDescent="0.25">
      <c r="A110" s="20"/>
      <c r="B110" s="15" t="s">
        <v>185</v>
      </c>
      <c r="C110" s="3">
        <v>300000</v>
      </c>
      <c r="D110" s="3"/>
      <c r="E110" s="3">
        <f t="shared" ref="E110:E115" si="24">C110+D110</f>
        <v>300000</v>
      </c>
      <c r="F110" s="3"/>
      <c r="G110" s="29">
        <f t="shared" si="14"/>
        <v>0</v>
      </c>
    </row>
    <row r="111" spans="1:7" s="13" customFormat="1" ht="30" x14ac:dyDescent="0.25">
      <c r="A111" s="20"/>
      <c r="B111" s="15" t="s">
        <v>183</v>
      </c>
      <c r="C111" s="3">
        <v>332280</v>
      </c>
      <c r="D111" s="3"/>
      <c r="E111" s="3">
        <f t="shared" si="24"/>
        <v>332280</v>
      </c>
      <c r="F111" s="3"/>
      <c r="G111" s="29">
        <f t="shared" si="14"/>
        <v>0</v>
      </c>
    </row>
    <row r="112" spans="1:7" s="13" customFormat="1" ht="30" x14ac:dyDescent="0.25">
      <c r="A112" s="20"/>
      <c r="B112" s="15" t="s">
        <v>184</v>
      </c>
      <c r="C112" s="3">
        <f>4275000+4275000</f>
        <v>8550000</v>
      </c>
      <c r="D112" s="3"/>
      <c r="E112" s="3">
        <f t="shared" si="24"/>
        <v>8550000</v>
      </c>
      <c r="F112" s="3"/>
      <c r="G112" s="29">
        <f t="shared" si="14"/>
        <v>0</v>
      </c>
    </row>
    <row r="113" spans="1:7" s="13" customFormat="1" ht="45" x14ac:dyDescent="0.25">
      <c r="A113" s="20"/>
      <c r="B113" s="15" t="s">
        <v>214</v>
      </c>
      <c r="C113" s="3">
        <v>1458464</v>
      </c>
      <c r="D113" s="3"/>
      <c r="E113" s="3">
        <f t="shared" si="24"/>
        <v>1458464</v>
      </c>
      <c r="F113" s="3"/>
      <c r="G113" s="29">
        <f t="shared" si="14"/>
        <v>0</v>
      </c>
    </row>
    <row r="114" spans="1:7" s="13" customFormat="1" ht="75" x14ac:dyDescent="0.25">
      <c r="A114" s="20"/>
      <c r="B114" s="15" t="s">
        <v>243</v>
      </c>
      <c r="C114" s="3"/>
      <c r="D114" s="3">
        <v>500000</v>
      </c>
      <c r="E114" s="3">
        <f t="shared" si="24"/>
        <v>500000</v>
      </c>
      <c r="F114" s="3"/>
      <c r="G114" s="29">
        <f t="shared" si="14"/>
        <v>0</v>
      </c>
    </row>
    <row r="115" spans="1:7" s="13" customFormat="1" ht="45" customHeight="1" x14ac:dyDescent="0.25">
      <c r="A115" s="20"/>
      <c r="B115" s="15" t="s">
        <v>230</v>
      </c>
      <c r="C115" s="3"/>
      <c r="D115" s="3">
        <v>56000</v>
      </c>
      <c r="E115" s="3">
        <f t="shared" si="24"/>
        <v>56000</v>
      </c>
      <c r="F115" s="3"/>
      <c r="G115" s="29">
        <f t="shared" si="14"/>
        <v>0</v>
      </c>
    </row>
    <row r="116" spans="1:7" s="13" customFormat="1" ht="45" x14ac:dyDescent="0.25">
      <c r="A116" s="20"/>
      <c r="B116" s="15" t="s">
        <v>231</v>
      </c>
      <c r="C116" s="3"/>
      <c r="D116" s="3">
        <v>166666.67000000001</v>
      </c>
      <c r="E116" s="3">
        <f>C116+D116</f>
        <v>166666.67000000001</v>
      </c>
      <c r="F116" s="3"/>
      <c r="G116" s="29">
        <f t="shared" si="14"/>
        <v>0</v>
      </c>
    </row>
    <row r="117" spans="1:7" s="13" customFormat="1" ht="28.5" x14ac:dyDescent="0.25">
      <c r="A117" s="20" t="s">
        <v>135</v>
      </c>
      <c r="B117" s="17" t="s">
        <v>136</v>
      </c>
      <c r="C117" s="11">
        <f>C118+C128+C130+C132+C134+C136</f>
        <v>117519641.98</v>
      </c>
      <c r="D117" s="11">
        <f t="shared" ref="D117" si="25">D118+D128+D130+D132+D134+D136</f>
        <v>0</v>
      </c>
      <c r="E117" s="11">
        <f>E118+E128+E130+E132+E134+E136+E138</f>
        <v>117791295.98</v>
      </c>
      <c r="F117" s="11">
        <f>F118+F128+F130+F132+F134+F136+F138</f>
        <v>58582818.719999999</v>
      </c>
      <c r="G117" s="29">
        <f t="shared" si="14"/>
        <v>49.734420724895394</v>
      </c>
    </row>
    <row r="118" spans="1:7" s="13" customFormat="1" ht="45" x14ac:dyDescent="0.25">
      <c r="A118" s="20" t="s">
        <v>137</v>
      </c>
      <c r="B118" s="30" t="s">
        <v>138</v>
      </c>
      <c r="C118" s="3">
        <f>C119</f>
        <v>107338809.2</v>
      </c>
      <c r="D118" s="3">
        <f t="shared" ref="D118:F118" si="26">D119</f>
        <v>0</v>
      </c>
      <c r="E118" s="3">
        <f t="shared" si="26"/>
        <v>107338809.2</v>
      </c>
      <c r="F118" s="3">
        <f t="shared" si="26"/>
        <v>57805943.670000002</v>
      </c>
      <c r="G118" s="29">
        <f t="shared" si="14"/>
        <v>53.853721781366659</v>
      </c>
    </row>
    <row r="119" spans="1:7" s="13" customFormat="1" ht="45" x14ac:dyDescent="0.25">
      <c r="A119" s="20" t="s">
        <v>139</v>
      </c>
      <c r="B119" s="30" t="s">
        <v>140</v>
      </c>
      <c r="C119" s="3">
        <f>SUM(C120:C127)</f>
        <v>107338809.2</v>
      </c>
      <c r="D119" s="3">
        <f t="shared" ref="D119:F119" si="27">SUM(D120:D127)</f>
        <v>0</v>
      </c>
      <c r="E119" s="3">
        <f t="shared" si="27"/>
        <v>107338809.2</v>
      </c>
      <c r="F119" s="3">
        <f t="shared" si="27"/>
        <v>57805943.670000002</v>
      </c>
      <c r="G119" s="29">
        <f t="shared" si="14"/>
        <v>53.853721781366659</v>
      </c>
    </row>
    <row r="120" spans="1:7" s="13" customFormat="1" ht="44.25" customHeight="1" x14ac:dyDescent="0.25">
      <c r="A120" s="20"/>
      <c r="B120" s="30" t="s">
        <v>186</v>
      </c>
      <c r="C120" s="3">
        <v>763000</v>
      </c>
      <c r="D120" s="3"/>
      <c r="E120" s="3">
        <f t="shared" ref="E120:E126" si="28">C120+D120</f>
        <v>763000</v>
      </c>
      <c r="F120" s="3">
        <v>381498</v>
      </c>
      <c r="G120" s="29">
        <f t="shared" si="14"/>
        <v>49.999737876802101</v>
      </c>
    </row>
    <row r="121" spans="1:7" s="13" customFormat="1" ht="45" x14ac:dyDescent="0.25">
      <c r="A121" s="20"/>
      <c r="B121" s="30" t="s">
        <v>191</v>
      </c>
      <c r="C121" s="3">
        <f>30165128+61094155+4051200</f>
        <v>95310483</v>
      </c>
      <c r="D121" s="3"/>
      <c r="E121" s="3">
        <f t="shared" si="28"/>
        <v>95310483</v>
      </c>
      <c r="F121" s="3">
        <v>53065097.649999999</v>
      </c>
      <c r="G121" s="29">
        <f t="shared" si="14"/>
        <v>55.67603476524193</v>
      </c>
    </row>
    <row r="122" spans="1:7" s="13" customFormat="1" ht="106.5" customHeight="1" x14ac:dyDescent="0.25">
      <c r="A122" s="20"/>
      <c r="B122" s="30" t="s">
        <v>189</v>
      </c>
      <c r="C122" s="3">
        <v>129600</v>
      </c>
      <c r="D122" s="3"/>
      <c r="E122" s="3">
        <f t="shared" si="28"/>
        <v>129600</v>
      </c>
      <c r="F122" s="3">
        <v>54000</v>
      </c>
      <c r="G122" s="29">
        <f t="shared" si="14"/>
        <v>41.666666666666671</v>
      </c>
    </row>
    <row r="123" spans="1:7" s="13" customFormat="1" ht="153" customHeight="1" x14ac:dyDescent="0.25">
      <c r="A123" s="20"/>
      <c r="B123" s="30" t="s">
        <v>188</v>
      </c>
      <c r="C123" s="3">
        <v>1085030</v>
      </c>
      <c r="D123" s="3"/>
      <c r="E123" s="3">
        <f t="shared" si="28"/>
        <v>1085030</v>
      </c>
      <c r="F123" s="3">
        <v>299708.03000000003</v>
      </c>
      <c r="G123" s="29">
        <f t="shared" si="14"/>
        <v>27.622096163239728</v>
      </c>
    </row>
    <row r="124" spans="1:7" s="13" customFormat="1" ht="75.75" customHeight="1" x14ac:dyDescent="0.25">
      <c r="A124" s="20"/>
      <c r="B124" s="30" t="s">
        <v>190</v>
      </c>
      <c r="C124" s="3">
        <v>216926</v>
      </c>
      <c r="D124" s="3"/>
      <c r="E124" s="3">
        <f t="shared" si="28"/>
        <v>216926</v>
      </c>
      <c r="F124" s="3">
        <v>66407.41</v>
      </c>
      <c r="G124" s="29">
        <f t="shared" si="14"/>
        <v>30.612932520767451</v>
      </c>
    </row>
    <row r="125" spans="1:7" s="13" customFormat="1" ht="62.25" customHeight="1" x14ac:dyDescent="0.25">
      <c r="A125" s="20"/>
      <c r="B125" s="30" t="s">
        <v>249</v>
      </c>
      <c r="C125" s="3">
        <v>111000</v>
      </c>
      <c r="D125" s="3"/>
      <c r="E125" s="3">
        <f t="shared" si="28"/>
        <v>111000</v>
      </c>
      <c r="F125" s="3">
        <v>15000</v>
      </c>
      <c r="G125" s="29">
        <f t="shared" si="14"/>
        <v>13.513513513513514</v>
      </c>
    </row>
    <row r="126" spans="1:7" s="13" customFormat="1" ht="105.75" customHeight="1" x14ac:dyDescent="0.25">
      <c r="A126" s="20"/>
      <c r="B126" s="30" t="s">
        <v>250</v>
      </c>
      <c r="C126" s="3">
        <v>9670400</v>
      </c>
      <c r="D126" s="3"/>
      <c r="E126" s="3">
        <f t="shared" si="28"/>
        <v>9670400</v>
      </c>
      <c r="F126" s="3">
        <v>3871862.38</v>
      </c>
      <c r="G126" s="29">
        <f t="shared" si="14"/>
        <v>40.038285696558567</v>
      </c>
    </row>
    <row r="127" spans="1:7" s="13" customFormat="1" ht="195" x14ac:dyDescent="0.25">
      <c r="A127" s="20"/>
      <c r="B127" s="30" t="s">
        <v>187</v>
      </c>
      <c r="C127" s="3">
        <v>52370.2</v>
      </c>
      <c r="D127" s="3"/>
      <c r="E127" s="3">
        <f>C127+D127</f>
        <v>52370.2</v>
      </c>
      <c r="F127" s="3">
        <v>52370.2</v>
      </c>
      <c r="G127" s="29">
        <f t="shared" si="14"/>
        <v>100</v>
      </c>
    </row>
    <row r="128" spans="1:7" s="13" customFormat="1" ht="90" x14ac:dyDescent="0.25">
      <c r="A128" s="20" t="s">
        <v>141</v>
      </c>
      <c r="B128" s="15" t="s">
        <v>142</v>
      </c>
      <c r="C128" s="3">
        <f>C129</f>
        <v>1026413</v>
      </c>
      <c r="D128" s="3">
        <f t="shared" ref="D128:F128" si="29">D129</f>
        <v>0</v>
      </c>
      <c r="E128" s="3">
        <f t="shared" si="29"/>
        <v>1026413</v>
      </c>
      <c r="F128" s="3">
        <f t="shared" si="29"/>
        <v>224694.24</v>
      </c>
      <c r="G128" s="29">
        <f t="shared" si="14"/>
        <v>21.891211432435089</v>
      </c>
    </row>
    <row r="129" spans="1:7" s="13" customFormat="1" ht="105" x14ac:dyDescent="0.25">
      <c r="A129" s="20" t="s">
        <v>143</v>
      </c>
      <c r="B129" s="15" t="s">
        <v>144</v>
      </c>
      <c r="C129" s="3">
        <v>1026413</v>
      </c>
      <c r="D129" s="3"/>
      <c r="E129" s="3">
        <f>C129+D129</f>
        <v>1026413</v>
      </c>
      <c r="F129" s="3">
        <v>224694.24</v>
      </c>
      <c r="G129" s="29">
        <f t="shared" si="14"/>
        <v>21.891211432435089</v>
      </c>
    </row>
    <row r="130" spans="1:7" ht="90" x14ac:dyDescent="0.25">
      <c r="A130" s="20" t="s">
        <v>145</v>
      </c>
      <c r="B130" s="15" t="s">
        <v>146</v>
      </c>
      <c r="C130" s="3">
        <f>C131</f>
        <v>8028768</v>
      </c>
      <c r="D130" s="3">
        <f t="shared" ref="D130:F130" si="30">D131</f>
        <v>0</v>
      </c>
      <c r="E130" s="3">
        <f t="shared" si="30"/>
        <v>8028768</v>
      </c>
      <c r="F130" s="3">
        <f t="shared" si="30"/>
        <v>0</v>
      </c>
      <c r="G130" s="29">
        <f t="shared" si="14"/>
        <v>0</v>
      </c>
    </row>
    <row r="131" spans="1:7" ht="75" x14ac:dyDescent="0.25">
      <c r="A131" s="20" t="s">
        <v>147</v>
      </c>
      <c r="B131" s="15" t="s">
        <v>148</v>
      </c>
      <c r="C131" s="3">
        <v>8028768</v>
      </c>
      <c r="D131" s="3"/>
      <c r="E131" s="3">
        <f>C131+D131</f>
        <v>8028768</v>
      </c>
      <c r="F131" s="3"/>
      <c r="G131" s="29">
        <f t="shared" si="14"/>
        <v>0</v>
      </c>
    </row>
    <row r="132" spans="1:7" ht="45" x14ac:dyDescent="0.25">
      <c r="A132" s="20" t="s">
        <v>149</v>
      </c>
      <c r="B132" s="30" t="s">
        <v>150</v>
      </c>
      <c r="C132" s="3">
        <f>C133</f>
        <v>1010987</v>
      </c>
      <c r="D132" s="3">
        <f t="shared" ref="D132:F132" si="31">D133</f>
        <v>0</v>
      </c>
      <c r="E132" s="3">
        <f t="shared" si="31"/>
        <v>1010987</v>
      </c>
      <c r="F132" s="3">
        <f t="shared" si="31"/>
        <v>499217.23</v>
      </c>
      <c r="G132" s="29">
        <f t="shared" si="14"/>
        <v>49.379193797744179</v>
      </c>
    </row>
    <row r="133" spans="1:7" ht="60" x14ac:dyDescent="0.25">
      <c r="A133" s="20" t="s">
        <v>151</v>
      </c>
      <c r="B133" s="30" t="s">
        <v>152</v>
      </c>
      <c r="C133" s="3">
        <v>1010987</v>
      </c>
      <c r="D133" s="3"/>
      <c r="E133" s="3">
        <f>C133+D133</f>
        <v>1010987</v>
      </c>
      <c r="F133" s="3">
        <v>499217.23</v>
      </c>
      <c r="G133" s="29">
        <f t="shared" si="14"/>
        <v>49.379193797744179</v>
      </c>
    </row>
    <row r="134" spans="1:7" ht="75" x14ac:dyDescent="0.25">
      <c r="A134" s="20" t="s">
        <v>153</v>
      </c>
      <c r="B134" s="15" t="s">
        <v>154</v>
      </c>
      <c r="C134" s="3">
        <f>C135</f>
        <v>6640</v>
      </c>
      <c r="D134" s="3">
        <f t="shared" ref="D134:F134" si="32">D135</f>
        <v>0</v>
      </c>
      <c r="E134" s="3">
        <f t="shared" si="32"/>
        <v>6640</v>
      </c>
      <c r="F134" s="3">
        <f t="shared" si="32"/>
        <v>0</v>
      </c>
      <c r="G134" s="29">
        <f t="shared" si="14"/>
        <v>0</v>
      </c>
    </row>
    <row r="135" spans="1:7" ht="74.25" customHeight="1" x14ac:dyDescent="0.25">
      <c r="A135" s="20" t="s">
        <v>155</v>
      </c>
      <c r="B135" s="15" t="s">
        <v>156</v>
      </c>
      <c r="C135" s="3">
        <v>6640</v>
      </c>
      <c r="D135" s="3"/>
      <c r="E135" s="3">
        <f>C135+D135</f>
        <v>6640</v>
      </c>
      <c r="F135" s="3"/>
      <c r="G135" s="29">
        <f t="shared" si="14"/>
        <v>0</v>
      </c>
    </row>
    <row r="136" spans="1:7" s="13" customFormat="1" ht="60" x14ac:dyDescent="0.25">
      <c r="A136" s="20" t="s">
        <v>157</v>
      </c>
      <c r="B136" s="30" t="s">
        <v>158</v>
      </c>
      <c r="C136" s="3">
        <f>C137</f>
        <v>108024.78</v>
      </c>
      <c r="D136" s="3">
        <f t="shared" ref="D136:F136" si="33">D137</f>
        <v>0</v>
      </c>
      <c r="E136" s="3">
        <f t="shared" si="33"/>
        <v>108024.78</v>
      </c>
      <c r="F136" s="3">
        <f t="shared" si="33"/>
        <v>52963.58</v>
      </c>
      <c r="G136" s="29">
        <f t="shared" si="14"/>
        <v>49.029102396690838</v>
      </c>
    </row>
    <row r="137" spans="1:7" ht="60" x14ac:dyDescent="0.25">
      <c r="A137" s="20" t="s">
        <v>159</v>
      </c>
      <c r="B137" s="30" t="s">
        <v>160</v>
      </c>
      <c r="C137" s="3">
        <v>108024.78</v>
      </c>
      <c r="D137" s="3"/>
      <c r="E137" s="3">
        <f>C137+D137</f>
        <v>108024.78</v>
      </c>
      <c r="F137" s="3">
        <v>52963.58</v>
      </c>
      <c r="G137" s="29">
        <f t="shared" si="14"/>
        <v>49.029102396690838</v>
      </c>
    </row>
    <row r="138" spans="1:7" ht="30" x14ac:dyDescent="0.25">
      <c r="A138" s="20" t="s">
        <v>269</v>
      </c>
      <c r="B138" s="38" t="s">
        <v>271</v>
      </c>
      <c r="C138" s="3"/>
      <c r="D138" s="3"/>
      <c r="E138" s="3">
        <f>E139</f>
        <v>271654</v>
      </c>
      <c r="F138" s="3">
        <f>F139</f>
        <v>0</v>
      </c>
      <c r="G138" s="29"/>
    </row>
    <row r="139" spans="1:7" ht="45" x14ac:dyDescent="0.25">
      <c r="A139" s="20" t="s">
        <v>270</v>
      </c>
      <c r="B139" s="38" t="s">
        <v>272</v>
      </c>
      <c r="C139" s="3"/>
      <c r="D139" s="3"/>
      <c r="E139" s="3">
        <v>271654</v>
      </c>
      <c r="F139" s="3"/>
      <c r="G139" s="29"/>
    </row>
    <row r="140" spans="1:7" x14ac:dyDescent="0.25">
      <c r="A140" s="20" t="s">
        <v>161</v>
      </c>
      <c r="B140" s="2" t="s">
        <v>0</v>
      </c>
      <c r="C140" s="11" t="e">
        <f>C141+C143</f>
        <v>#REF!</v>
      </c>
      <c r="D140" s="11" t="e">
        <f t="shared" ref="D140:F140" si="34">D141+D143</f>
        <v>#REF!</v>
      </c>
      <c r="E140" s="11">
        <f t="shared" si="34"/>
        <v>6497492</v>
      </c>
      <c r="F140" s="11">
        <f t="shared" si="34"/>
        <v>3127626.71</v>
      </c>
      <c r="G140" s="29">
        <f t="shared" si="14"/>
        <v>48.135907054598917</v>
      </c>
    </row>
    <row r="141" spans="1:7" ht="75" x14ac:dyDescent="0.25">
      <c r="A141" s="20" t="s">
        <v>162</v>
      </c>
      <c r="B141" s="15" t="s">
        <v>163</v>
      </c>
      <c r="C141" s="3">
        <f t="shared" ref="C141:F141" si="35">C142</f>
        <v>5890900</v>
      </c>
      <c r="D141" s="3">
        <f t="shared" si="35"/>
        <v>0</v>
      </c>
      <c r="E141" s="3">
        <f t="shared" si="35"/>
        <v>5890900</v>
      </c>
      <c r="F141" s="3">
        <f t="shared" si="35"/>
        <v>2824330.71</v>
      </c>
      <c r="G141" s="29">
        <f t="shared" si="14"/>
        <v>47.943959496851072</v>
      </c>
    </row>
    <row r="142" spans="1:7" ht="90" x14ac:dyDescent="0.25">
      <c r="A142" s="20" t="s">
        <v>164</v>
      </c>
      <c r="B142" s="15" t="s">
        <v>165</v>
      </c>
      <c r="C142" s="3">
        <v>5890900</v>
      </c>
      <c r="D142" s="3"/>
      <c r="E142" s="3">
        <f>C142+D142</f>
        <v>5890900</v>
      </c>
      <c r="F142" s="3">
        <v>2824330.71</v>
      </c>
      <c r="G142" s="29">
        <f t="shared" ref="G142:G149" si="36">F142/E142*100</f>
        <v>47.943959496851072</v>
      </c>
    </row>
    <row r="143" spans="1:7" ht="30" x14ac:dyDescent="0.25">
      <c r="A143" s="20" t="s">
        <v>166</v>
      </c>
      <c r="B143" s="30" t="s">
        <v>167</v>
      </c>
      <c r="C143" s="3" t="e">
        <f>C144</f>
        <v>#REF!</v>
      </c>
      <c r="D143" s="3" t="e">
        <f t="shared" ref="D143:F143" si="37">D144</f>
        <v>#REF!</v>
      </c>
      <c r="E143" s="3">
        <f t="shared" si="37"/>
        <v>606592</v>
      </c>
      <c r="F143" s="3">
        <f t="shared" si="37"/>
        <v>303296</v>
      </c>
      <c r="G143" s="29">
        <f t="shared" si="36"/>
        <v>50</v>
      </c>
    </row>
    <row r="144" spans="1:7" ht="45" x14ac:dyDescent="0.25">
      <c r="A144" s="20" t="s">
        <v>168</v>
      </c>
      <c r="B144" s="30" t="s">
        <v>169</v>
      </c>
      <c r="C144" s="3" t="e">
        <f>C145+#REF!</f>
        <v>#REF!</v>
      </c>
      <c r="D144" s="3" t="e">
        <f>D145+#REF!</f>
        <v>#REF!</v>
      </c>
      <c r="E144" s="3">
        <f>E145</f>
        <v>606592</v>
      </c>
      <c r="F144" s="3">
        <f>F145</f>
        <v>303296</v>
      </c>
      <c r="G144" s="29">
        <f t="shared" si="36"/>
        <v>50</v>
      </c>
    </row>
    <row r="145" spans="1:7" x14ac:dyDescent="0.25">
      <c r="A145" s="20"/>
      <c r="B145" s="30" t="s">
        <v>241</v>
      </c>
      <c r="C145" s="3">
        <v>606592</v>
      </c>
      <c r="D145" s="3"/>
      <c r="E145" s="3">
        <f>C145+D145</f>
        <v>606592</v>
      </c>
      <c r="F145" s="3">
        <v>303296</v>
      </c>
      <c r="G145" s="29">
        <f t="shared" si="36"/>
        <v>50</v>
      </c>
    </row>
    <row r="146" spans="1:7" s="13" customFormat="1" x14ac:dyDescent="0.25">
      <c r="A146" s="20" t="s">
        <v>170</v>
      </c>
      <c r="B146" s="2" t="s">
        <v>171</v>
      </c>
      <c r="C146" s="11">
        <f t="shared" ref="C146:F146" si="38">C148</f>
        <v>18811</v>
      </c>
      <c r="D146" s="11">
        <f t="shared" si="38"/>
        <v>0</v>
      </c>
      <c r="E146" s="11">
        <f t="shared" si="38"/>
        <v>18811</v>
      </c>
      <c r="F146" s="11">
        <f t="shared" si="38"/>
        <v>0</v>
      </c>
      <c r="G146" s="29">
        <f t="shared" si="36"/>
        <v>0</v>
      </c>
    </row>
    <row r="147" spans="1:7" s="13" customFormat="1" ht="30" x14ac:dyDescent="0.25">
      <c r="A147" s="20" t="s">
        <v>215</v>
      </c>
      <c r="B147" s="30" t="s">
        <v>172</v>
      </c>
      <c r="C147" s="11">
        <f>C148</f>
        <v>18811</v>
      </c>
      <c r="D147" s="11">
        <f t="shared" ref="D147:F147" si="39">D148</f>
        <v>0</v>
      </c>
      <c r="E147" s="11">
        <f t="shared" si="39"/>
        <v>18811</v>
      </c>
      <c r="F147" s="11">
        <f t="shared" si="39"/>
        <v>0</v>
      </c>
      <c r="G147" s="29">
        <f t="shared" si="36"/>
        <v>0</v>
      </c>
    </row>
    <row r="148" spans="1:7" ht="30" x14ac:dyDescent="0.25">
      <c r="A148" s="20" t="s">
        <v>177</v>
      </c>
      <c r="B148" s="30" t="s">
        <v>172</v>
      </c>
      <c r="C148" s="3">
        <f>90320-71509</f>
        <v>18811</v>
      </c>
      <c r="D148" s="3"/>
      <c r="E148" s="3">
        <f>C148+D148</f>
        <v>18811</v>
      </c>
      <c r="F148" s="3"/>
      <c r="G148" s="29">
        <f t="shared" si="36"/>
        <v>0</v>
      </c>
    </row>
    <row r="149" spans="1:7" x14ac:dyDescent="0.25">
      <c r="A149" s="35"/>
      <c r="B149" s="2" t="s">
        <v>173</v>
      </c>
      <c r="C149" s="11" t="e">
        <f>C5+C89</f>
        <v>#REF!</v>
      </c>
      <c r="D149" s="11" t="e">
        <f>D5+D89</f>
        <v>#REF!</v>
      </c>
      <c r="E149" s="11">
        <f>E5+E89</f>
        <v>264291271.65000001</v>
      </c>
      <c r="F149" s="11">
        <f>F5+F89</f>
        <v>124521937.71999998</v>
      </c>
      <c r="G149" s="29">
        <f t="shared" si="36"/>
        <v>47.115418130381521</v>
      </c>
    </row>
    <row r="150" spans="1:7" ht="16.5" hidden="1" customHeight="1" x14ac:dyDescent="0.25">
      <c r="A150" s="32"/>
      <c r="B150" s="21"/>
      <c r="C150" s="22" t="e">
        <f>C149-C151</f>
        <v>#REF!</v>
      </c>
      <c r="D150" s="22"/>
      <c r="E150" s="22"/>
      <c r="F150" s="22"/>
    </row>
    <row r="151" spans="1:7" ht="14.25" hidden="1" customHeight="1" x14ac:dyDescent="0.25">
      <c r="A151" s="4"/>
      <c r="B151" s="5"/>
      <c r="C151" s="9" t="e">
        <f>C153+C152</f>
        <v>#REF!</v>
      </c>
      <c r="D151" s="9"/>
      <c r="E151" s="9"/>
      <c r="F151" s="9"/>
    </row>
    <row r="152" spans="1:7" ht="14.25" hidden="1" customHeight="1" x14ac:dyDescent="0.25">
      <c r="B152" s="14" t="s">
        <v>216</v>
      </c>
      <c r="C152" s="19" t="e">
        <f>C5</f>
        <v>#REF!</v>
      </c>
      <c r="D152" s="19"/>
      <c r="E152" s="19"/>
      <c r="F152" s="19"/>
    </row>
    <row r="153" spans="1:7" ht="14.25" hidden="1" customHeight="1" x14ac:dyDescent="0.25">
      <c r="B153" s="14" t="s">
        <v>217</v>
      </c>
      <c r="C153" s="19" t="e">
        <f>C155+C159+C162</f>
        <v>#REF!</v>
      </c>
      <c r="D153" s="19"/>
      <c r="E153" s="19"/>
      <c r="F153" s="19"/>
    </row>
    <row r="154" spans="1:7" ht="14.25" hidden="1" customHeight="1" x14ac:dyDescent="0.25">
      <c r="B154" s="14" t="s">
        <v>218</v>
      </c>
      <c r="C154" s="19" t="e">
        <f>C159+C155</f>
        <v>#REF!</v>
      </c>
      <c r="D154" s="19"/>
      <c r="E154" s="19"/>
      <c r="F154" s="19"/>
    </row>
    <row r="155" spans="1:7" ht="14.25" hidden="1" customHeight="1" x14ac:dyDescent="0.25">
      <c r="B155" s="14" t="s">
        <v>219</v>
      </c>
      <c r="C155" s="19" t="e">
        <f>SUM(C156:C158)</f>
        <v>#REF!</v>
      </c>
      <c r="D155" s="19"/>
      <c r="E155" s="19"/>
      <c r="F155" s="19"/>
    </row>
    <row r="156" spans="1:7" ht="14.25" hidden="1" customHeight="1" x14ac:dyDescent="0.25">
      <c r="B156" s="14" t="s">
        <v>220</v>
      </c>
      <c r="C156" s="19">
        <f>C91</f>
        <v>63136000</v>
      </c>
      <c r="D156" s="19"/>
      <c r="E156" s="19"/>
      <c r="F156" s="19"/>
    </row>
    <row r="157" spans="1:7" ht="14.25" hidden="1" customHeight="1" x14ac:dyDescent="0.25">
      <c r="B157" s="14" t="s">
        <v>221</v>
      </c>
      <c r="C157" s="19" t="e">
        <f>C98</f>
        <v>#REF!</v>
      </c>
      <c r="D157" s="19"/>
      <c r="E157" s="19"/>
      <c r="F157" s="19"/>
    </row>
    <row r="158" spans="1:7" ht="14.25" hidden="1" customHeight="1" x14ac:dyDescent="0.25">
      <c r="B158" s="14" t="s">
        <v>222</v>
      </c>
      <c r="C158" s="19">
        <f>C117</f>
        <v>117519641.98</v>
      </c>
      <c r="D158" s="19"/>
      <c r="E158" s="19"/>
      <c r="F158" s="19"/>
    </row>
    <row r="159" spans="1:7" ht="14.25" hidden="1" customHeight="1" x14ac:dyDescent="0.25">
      <c r="B159" s="14" t="s">
        <v>223</v>
      </c>
      <c r="C159" s="19" t="e">
        <f>C161+C160</f>
        <v>#REF!</v>
      </c>
      <c r="D159" s="19"/>
      <c r="E159" s="19"/>
      <c r="F159" s="19"/>
    </row>
    <row r="160" spans="1:7" ht="14.25" hidden="1" customHeight="1" x14ac:dyDescent="0.25">
      <c r="B160" s="14" t="s">
        <v>224</v>
      </c>
      <c r="C160" s="19">
        <f>C141</f>
        <v>5890900</v>
      </c>
      <c r="D160" s="19"/>
      <c r="E160" s="19"/>
      <c r="F160" s="19"/>
    </row>
    <row r="161" spans="1:6" ht="14.25" hidden="1" customHeight="1" x14ac:dyDescent="0.25">
      <c r="B161" s="14" t="s">
        <v>225</v>
      </c>
      <c r="C161" s="19" t="e">
        <f>C143</f>
        <v>#REF!</v>
      </c>
      <c r="D161" s="19"/>
      <c r="E161" s="19"/>
      <c r="F161" s="19"/>
    </row>
    <row r="162" spans="1:6" ht="14.25" hidden="1" customHeight="1" x14ac:dyDescent="0.25">
      <c r="B162" s="14" t="s">
        <v>226</v>
      </c>
      <c r="C162" s="19">
        <f>C148</f>
        <v>18811</v>
      </c>
      <c r="D162" s="19"/>
      <c r="E162" s="19"/>
      <c r="F162" s="19"/>
    </row>
    <row r="163" spans="1:6" ht="14.25" hidden="1" customHeight="1" x14ac:dyDescent="0.25">
      <c r="E163" s="19"/>
      <c r="F163" s="19"/>
    </row>
    <row r="164" spans="1:6" ht="14.25" hidden="1" customHeight="1" x14ac:dyDescent="0.25">
      <c r="B164" s="14" t="s">
        <v>234</v>
      </c>
      <c r="C164" s="19" t="e">
        <f>C165+C174</f>
        <v>#REF!</v>
      </c>
      <c r="D164" s="19" t="e">
        <f t="shared" ref="D164:F164" si="40">D165+D174</f>
        <v>#REF!</v>
      </c>
      <c r="E164" s="19">
        <f t="shared" si="40"/>
        <v>203907271.65000001</v>
      </c>
      <c r="F164" s="19">
        <f t="shared" si="40"/>
        <v>96643594.149999991</v>
      </c>
    </row>
    <row r="165" spans="1:6" ht="14.25" hidden="1" customHeight="1" x14ac:dyDescent="0.25">
      <c r="B165" s="14" t="s">
        <v>235</v>
      </c>
      <c r="C165" s="19" t="e">
        <f>C171+C166</f>
        <v>#REF!</v>
      </c>
      <c r="D165" s="19" t="e">
        <f t="shared" ref="D165:F165" si="41">D171+D166</f>
        <v>#REF!</v>
      </c>
      <c r="E165" s="19">
        <f t="shared" si="41"/>
        <v>203888460.65000001</v>
      </c>
      <c r="F165" s="19">
        <f t="shared" si="41"/>
        <v>96643594.149999991</v>
      </c>
    </row>
    <row r="166" spans="1:6" ht="14.25" hidden="1" customHeight="1" x14ac:dyDescent="0.25">
      <c r="B166" s="14" t="s">
        <v>236</v>
      </c>
      <c r="C166" s="19" t="e">
        <f>C167+C168+C169</f>
        <v>#REF!</v>
      </c>
      <c r="D166" s="19" t="e">
        <f t="shared" ref="D166:F166" si="42">D167+D168+D169</f>
        <v>#REF!</v>
      </c>
      <c r="E166" s="19">
        <f t="shared" si="42"/>
        <v>197390968.65000001</v>
      </c>
      <c r="F166" s="19">
        <f t="shared" si="42"/>
        <v>93515967.439999998</v>
      </c>
    </row>
    <row r="167" spans="1:6" ht="14.25" hidden="1" customHeight="1" x14ac:dyDescent="0.25">
      <c r="B167" s="14" t="s">
        <v>220</v>
      </c>
      <c r="C167" s="19">
        <f>C91</f>
        <v>63136000</v>
      </c>
      <c r="D167" s="19">
        <f>D91</f>
        <v>0</v>
      </c>
      <c r="E167" s="19">
        <f>E91</f>
        <v>63305620</v>
      </c>
      <c r="F167" s="19">
        <f>F91</f>
        <v>31737618</v>
      </c>
    </row>
    <row r="168" spans="1:6" ht="14.25" hidden="1" customHeight="1" x14ac:dyDescent="0.25">
      <c r="B168" s="14" t="s">
        <v>221</v>
      </c>
      <c r="C168" s="19" t="e">
        <f>C98</f>
        <v>#REF!</v>
      </c>
      <c r="D168" s="19" t="e">
        <f>D98</f>
        <v>#REF!</v>
      </c>
      <c r="E168" s="19">
        <f>E98</f>
        <v>16294052.67</v>
      </c>
      <c r="F168" s="19">
        <f>F98</f>
        <v>3195530.7199999997</v>
      </c>
    </row>
    <row r="169" spans="1:6" ht="14.25" hidden="1" customHeight="1" x14ac:dyDescent="0.25">
      <c r="B169" s="14" t="s">
        <v>222</v>
      </c>
      <c r="C169" s="19">
        <f>C117</f>
        <v>117519641.98</v>
      </c>
      <c r="D169" s="19">
        <f>D117</f>
        <v>0</v>
      </c>
      <c r="E169" s="19">
        <f>E117</f>
        <v>117791295.98</v>
      </c>
      <c r="F169" s="19">
        <f>F117</f>
        <v>58582818.719999999</v>
      </c>
    </row>
    <row r="170" spans="1:6" ht="14.25" hidden="1" customHeight="1" x14ac:dyDescent="0.25">
      <c r="B170" s="14" t="s">
        <v>237</v>
      </c>
      <c r="C170" s="19" t="e">
        <f>#REF!</f>
        <v>#REF!</v>
      </c>
      <c r="D170" s="19" t="e">
        <f>#REF!</f>
        <v>#REF!</v>
      </c>
      <c r="E170" s="19"/>
      <c r="F170" s="19"/>
    </row>
    <row r="171" spans="1:6" ht="14.25" hidden="1" customHeight="1" x14ac:dyDescent="0.25">
      <c r="B171" s="14" t="s">
        <v>238</v>
      </c>
      <c r="C171" s="19">
        <f>C173+C172</f>
        <v>6497492</v>
      </c>
      <c r="D171" s="19">
        <f t="shared" ref="D171:F171" si="43">D173+D172</f>
        <v>0</v>
      </c>
      <c r="E171" s="19">
        <f t="shared" si="43"/>
        <v>6497492</v>
      </c>
      <c r="F171" s="19">
        <f t="shared" si="43"/>
        <v>3127626.71</v>
      </c>
    </row>
    <row r="172" spans="1:6" ht="14.25" hidden="1" customHeight="1" x14ac:dyDescent="0.25">
      <c r="B172" s="14" t="s">
        <v>239</v>
      </c>
      <c r="C172" s="19">
        <f>C141</f>
        <v>5890900</v>
      </c>
      <c r="D172" s="19">
        <f>D141</f>
        <v>0</v>
      </c>
      <c r="E172" s="19">
        <f>E141</f>
        <v>5890900</v>
      </c>
      <c r="F172" s="19">
        <f>F141</f>
        <v>2824330.71</v>
      </c>
    </row>
    <row r="173" spans="1:6" ht="14.25" hidden="1" customHeight="1" x14ac:dyDescent="0.25">
      <c r="B173" s="14" t="s">
        <v>237</v>
      </c>
      <c r="C173" s="19">
        <f>C145</f>
        <v>606592</v>
      </c>
      <c r="D173" s="19">
        <f>D145</f>
        <v>0</v>
      </c>
      <c r="E173" s="19">
        <f>E145</f>
        <v>606592</v>
      </c>
      <c r="F173" s="19">
        <f>F145</f>
        <v>303296</v>
      </c>
    </row>
    <row r="174" spans="1:6" ht="14.25" hidden="1" customHeight="1" x14ac:dyDescent="0.25">
      <c r="B174" s="14" t="s">
        <v>240</v>
      </c>
      <c r="C174" s="19">
        <f>C146</f>
        <v>18811</v>
      </c>
      <c r="D174" s="19">
        <f t="shared" ref="D174:F174" si="44">D146</f>
        <v>0</v>
      </c>
      <c r="E174" s="19">
        <f t="shared" si="44"/>
        <v>18811</v>
      </c>
      <c r="F174" s="19">
        <f t="shared" si="44"/>
        <v>0</v>
      </c>
    </row>
    <row r="175" spans="1:6" ht="14.25" hidden="1" customHeight="1" x14ac:dyDescent="0.25"/>
    <row r="176" spans="1:6" ht="14.25" hidden="1" customHeight="1" x14ac:dyDescent="0.25">
      <c r="A176" s="14"/>
      <c r="B176" s="14" t="s">
        <v>242</v>
      </c>
      <c r="C176" s="23" t="e">
        <f>C149-C5-C164</f>
        <v>#REF!</v>
      </c>
      <c r="D176" s="23" t="e">
        <f>D149-D5-D164</f>
        <v>#REF!</v>
      </c>
      <c r="E176" s="23">
        <f>E149-E5-E164</f>
        <v>0</v>
      </c>
      <c r="F176" s="23">
        <f>F149-F5-F164</f>
        <v>0</v>
      </c>
    </row>
    <row r="177" spans="1:6" ht="14.25" hidden="1" customHeight="1" x14ac:dyDescent="0.25">
      <c r="A177" s="14"/>
    </row>
    <row r="179" spans="1:6" s="46" customFormat="1" ht="35.25" customHeight="1" x14ac:dyDescent="0.25">
      <c r="A179" s="44" t="s">
        <v>297</v>
      </c>
      <c r="B179" s="44"/>
      <c r="C179" s="45"/>
      <c r="D179" s="45"/>
      <c r="F179" s="45" t="s">
        <v>298</v>
      </c>
    </row>
    <row r="180" spans="1:6" s="41" customFormat="1" x14ac:dyDescent="0.25">
      <c r="A180" s="42"/>
      <c r="F180" s="43"/>
    </row>
    <row r="181" spans="1:6" s="41" customFormat="1" x14ac:dyDescent="0.25">
      <c r="A181" s="42" t="s">
        <v>299</v>
      </c>
      <c r="F181" s="43"/>
    </row>
    <row r="182" spans="1:6" s="41" customFormat="1" x14ac:dyDescent="0.25">
      <c r="A182" s="42" t="s">
        <v>300</v>
      </c>
      <c r="F182" s="43"/>
    </row>
  </sheetData>
  <mergeCells count="2">
    <mergeCell ref="A1:G1"/>
    <mergeCell ref="A179:B179"/>
  </mergeCells>
  <pageMargins left="0.70866141732283472" right="0.55118110236220474" top="0.43307086614173229" bottom="0.5118110236220472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2020-07-30T08:02:50Z</dcterms:modified>
</cp:coreProperties>
</file>